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yms06\Project\capital_investment_web_input\"/>
    </mc:Choice>
  </mc:AlternateContent>
  <xr:revisionPtr revIDLastSave="0" documentId="13_ncr:1_{1B89F71F-8EC2-4DD3-B131-D1882BA7D6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표본시트" sheetId="1" r:id="rId1"/>
    <sheet name="Sheet1" sheetId="2" r:id="rId2"/>
  </sheets>
  <definedNames>
    <definedName name="_xlnm._FilterDatabase" localSheetId="0" hidden="1">표본시트!$A$1:$BG$986</definedName>
  </definedNames>
  <calcPr calcId="191029"/>
</workbook>
</file>

<file path=xl/calcChain.xml><?xml version="1.0" encoding="utf-8"?>
<calcChain xmlns="http://schemas.openxmlformats.org/spreadsheetml/2006/main">
  <c r="AC986" i="1" l="1"/>
  <c r="AB986" i="1"/>
  <c r="AA986" i="1"/>
  <c r="Z986" i="1"/>
  <c r="Y986" i="1"/>
  <c r="AC985" i="1"/>
  <c r="AB985" i="1"/>
  <c r="AA985" i="1"/>
  <c r="Z985" i="1"/>
  <c r="Y985" i="1"/>
  <c r="AC983" i="1"/>
  <c r="AB983" i="1"/>
  <c r="AA983" i="1"/>
  <c r="Z983" i="1"/>
  <c r="Y983" i="1"/>
  <c r="AC980" i="1"/>
  <c r="AB980" i="1"/>
  <c r="AA980" i="1"/>
  <c r="Z980" i="1"/>
  <c r="Y980" i="1"/>
  <c r="AC979" i="1"/>
  <c r="AB979" i="1"/>
  <c r="AA979" i="1"/>
  <c r="Z979" i="1"/>
  <c r="Y979" i="1"/>
  <c r="AC977" i="1"/>
  <c r="AB977" i="1"/>
  <c r="AA977" i="1"/>
  <c r="Z977" i="1"/>
  <c r="Y977" i="1"/>
  <c r="AC976" i="1"/>
  <c r="AB976" i="1"/>
  <c r="AA976" i="1"/>
  <c r="Z976" i="1"/>
  <c r="Y976" i="1"/>
  <c r="AC975" i="1"/>
  <c r="AB975" i="1"/>
  <c r="AA975" i="1"/>
  <c r="Z975" i="1"/>
  <c r="Y975" i="1"/>
  <c r="AC974" i="1"/>
  <c r="AB974" i="1"/>
  <c r="AA974" i="1"/>
  <c r="Z974" i="1"/>
  <c r="Y974" i="1"/>
  <c r="AC973" i="1"/>
  <c r="AB973" i="1"/>
  <c r="AA973" i="1"/>
  <c r="Z973" i="1"/>
  <c r="Y973" i="1"/>
  <c r="AC972" i="1"/>
  <c r="AB972" i="1"/>
  <c r="AA972" i="1"/>
  <c r="Z972" i="1"/>
  <c r="Y972" i="1"/>
  <c r="AC971" i="1"/>
  <c r="AB971" i="1"/>
  <c r="AA971" i="1"/>
  <c r="Z971" i="1"/>
  <c r="Y971" i="1"/>
  <c r="AC970" i="1"/>
  <c r="AB970" i="1"/>
  <c r="AA970" i="1"/>
  <c r="Z970" i="1"/>
  <c r="Y970" i="1"/>
  <c r="AC969" i="1"/>
  <c r="AB969" i="1"/>
  <c r="AA969" i="1"/>
  <c r="Z969" i="1"/>
  <c r="Y969" i="1"/>
  <c r="AC968" i="1"/>
  <c r="AB968" i="1"/>
  <c r="AA968" i="1"/>
  <c r="Z968" i="1"/>
  <c r="Y968" i="1"/>
  <c r="AC963" i="1"/>
  <c r="AB963" i="1"/>
  <c r="AA963" i="1"/>
  <c r="Z963" i="1"/>
  <c r="Y963" i="1"/>
  <c r="AC960" i="1"/>
  <c r="AB960" i="1"/>
  <c r="AA960" i="1"/>
  <c r="Z960" i="1"/>
  <c r="Y960" i="1"/>
  <c r="AC958" i="1"/>
  <c r="AB958" i="1"/>
  <c r="AA958" i="1"/>
  <c r="Z958" i="1"/>
  <c r="Y958" i="1"/>
  <c r="AC954" i="1"/>
  <c r="AB954" i="1"/>
  <c r="AA954" i="1"/>
  <c r="Z954" i="1"/>
  <c r="Y954" i="1"/>
  <c r="AC952" i="1"/>
  <c r="AB952" i="1"/>
  <c r="AA952" i="1"/>
  <c r="Z952" i="1"/>
  <c r="Y952" i="1"/>
  <c r="AC951" i="1"/>
  <c r="AB951" i="1"/>
  <c r="AA951" i="1"/>
  <c r="Z951" i="1"/>
  <c r="Y951" i="1"/>
  <c r="AC950" i="1"/>
  <c r="AB950" i="1"/>
  <c r="AA950" i="1"/>
  <c r="Z950" i="1"/>
  <c r="Y950" i="1"/>
  <c r="AC948" i="1"/>
  <c r="AB948" i="1"/>
  <c r="AA948" i="1"/>
  <c r="Z948" i="1"/>
  <c r="Y948" i="1"/>
  <c r="AC947" i="1"/>
  <c r="AB947" i="1"/>
  <c r="AA947" i="1"/>
  <c r="Z947" i="1"/>
  <c r="Y947" i="1"/>
  <c r="AC946" i="1"/>
  <c r="AB946" i="1"/>
  <c r="AA946" i="1"/>
  <c r="Z946" i="1"/>
  <c r="Y946" i="1"/>
  <c r="AC945" i="1"/>
  <c r="AB945" i="1"/>
  <c r="AA945" i="1"/>
  <c r="Z945" i="1"/>
  <c r="Y945" i="1"/>
  <c r="AC944" i="1"/>
  <c r="AB944" i="1"/>
  <c r="AA944" i="1"/>
  <c r="Z944" i="1"/>
  <c r="Y944" i="1"/>
  <c r="AC943" i="1"/>
  <c r="AB943" i="1"/>
  <c r="AA943" i="1"/>
  <c r="Z943" i="1"/>
  <c r="Y943" i="1"/>
  <c r="AC942" i="1"/>
  <c r="AB942" i="1"/>
  <c r="AA942" i="1"/>
  <c r="Z942" i="1"/>
  <c r="Y942" i="1"/>
  <c r="AC941" i="1"/>
  <c r="AB941" i="1"/>
  <c r="AA941" i="1"/>
  <c r="Z941" i="1"/>
  <c r="Y941" i="1"/>
  <c r="AC940" i="1"/>
  <c r="AB940" i="1"/>
  <c r="AA940" i="1"/>
  <c r="Z940" i="1"/>
  <c r="Y940" i="1"/>
  <c r="AC939" i="1"/>
  <c r="AB939" i="1"/>
  <c r="AA939" i="1"/>
  <c r="Z939" i="1"/>
  <c r="Y939" i="1"/>
  <c r="AC938" i="1"/>
  <c r="AB938" i="1"/>
  <c r="AA938" i="1"/>
  <c r="Z938" i="1"/>
  <c r="Y938" i="1"/>
  <c r="AC937" i="1"/>
  <c r="AB937" i="1"/>
  <c r="AA937" i="1"/>
  <c r="Z937" i="1"/>
  <c r="Y937" i="1"/>
  <c r="AC935" i="1"/>
  <c r="AB935" i="1"/>
  <c r="AA935" i="1"/>
  <c r="Z935" i="1"/>
  <c r="Y935" i="1"/>
  <c r="AC934" i="1"/>
  <c r="AB934" i="1"/>
  <c r="AA934" i="1"/>
  <c r="Z934" i="1"/>
  <c r="Y934" i="1"/>
  <c r="AC933" i="1"/>
  <c r="AB933" i="1"/>
  <c r="AA933" i="1"/>
  <c r="Z933" i="1"/>
  <c r="Y933" i="1"/>
  <c r="AC932" i="1"/>
  <c r="AB932" i="1"/>
  <c r="AA932" i="1"/>
  <c r="Z932" i="1"/>
  <c r="Y932" i="1"/>
  <c r="AC931" i="1"/>
  <c r="AB931" i="1"/>
  <c r="AA931" i="1"/>
  <c r="Z931" i="1"/>
  <c r="Y931" i="1"/>
  <c r="AB930" i="1"/>
  <c r="AA930" i="1"/>
  <c r="Z930" i="1"/>
  <c r="Y930" i="1"/>
  <c r="W930" i="1"/>
  <c r="AC930" i="1" s="1"/>
  <c r="AC927" i="1"/>
  <c r="AB927" i="1"/>
  <c r="AA927" i="1"/>
  <c r="Z927" i="1"/>
  <c r="Y927" i="1"/>
  <c r="AC926" i="1"/>
  <c r="AB926" i="1"/>
  <c r="AA926" i="1"/>
  <c r="Z926" i="1"/>
  <c r="Y926" i="1"/>
  <c r="AC925" i="1"/>
  <c r="AB925" i="1"/>
  <c r="AA925" i="1"/>
  <c r="Z925" i="1"/>
  <c r="Y925" i="1"/>
  <c r="AC924" i="1"/>
  <c r="AB924" i="1"/>
  <c r="AA924" i="1"/>
  <c r="Z924" i="1"/>
  <c r="Y924" i="1"/>
  <c r="AC922" i="1"/>
  <c r="AB922" i="1"/>
  <c r="AA922" i="1"/>
  <c r="Z922" i="1"/>
  <c r="Y922" i="1"/>
  <c r="AC921" i="1"/>
  <c r="AB921" i="1"/>
  <c r="AA921" i="1"/>
  <c r="Z921" i="1"/>
  <c r="Y921" i="1"/>
  <c r="AC920" i="1"/>
  <c r="AB920" i="1"/>
  <c r="AA920" i="1"/>
  <c r="Z920" i="1"/>
  <c r="Y920" i="1"/>
  <c r="AC918" i="1"/>
  <c r="AB918" i="1"/>
  <c r="AA918" i="1"/>
  <c r="Z918" i="1"/>
  <c r="Y918" i="1"/>
  <c r="AC917" i="1"/>
  <c r="AB917" i="1"/>
  <c r="AA917" i="1"/>
  <c r="Z917" i="1"/>
  <c r="Y917" i="1"/>
  <c r="AC916" i="1"/>
  <c r="AB916" i="1"/>
  <c r="AA916" i="1"/>
  <c r="Z916" i="1"/>
  <c r="Y916" i="1"/>
  <c r="AC915" i="1"/>
  <c r="AB915" i="1"/>
  <c r="AA915" i="1"/>
  <c r="Z915" i="1"/>
  <c r="Y915" i="1"/>
  <c r="AC914" i="1"/>
  <c r="AB914" i="1"/>
  <c r="AA914" i="1"/>
  <c r="Z914" i="1"/>
  <c r="Y914" i="1"/>
  <c r="AC911" i="1"/>
  <c r="AB911" i="1"/>
  <c r="AA911" i="1"/>
  <c r="Z911" i="1"/>
  <c r="Y911" i="1"/>
  <c r="AC910" i="1"/>
  <c r="AB910" i="1"/>
  <c r="AA910" i="1"/>
  <c r="Z910" i="1"/>
  <c r="Y910" i="1"/>
  <c r="AC908" i="1"/>
  <c r="AB908" i="1"/>
  <c r="AA908" i="1"/>
  <c r="Z908" i="1"/>
  <c r="Y908" i="1"/>
  <c r="AC906" i="1"/>
  <c r="AB906" i="1"/>
  <c r="AA906" i="1"/>
  <c r="Z906" i="1"/>
  <c r="Y906" i="1"/>
  <c r="AC905" i="1"/>
  <c r="AB905" i="1"/>
  <c r="AA905" i="1"/>
  <c r="Z905" i="1"/>
  <c r="Y905" i="1"/>
  <c r="AC903" i="1"/>
  <c r="AB903" i="1"/>
  <c r="AA903" i="1"/>
  <c r="Z903" i="1"/>
  <c r="Y903" i="1"/>
  <c r="AC902" i="1"/>
  <c r="AB902" i="1"/>
  <c r="AA902" i="1"/>
  <c r="Z902" i="1"/>
  <c r="Y902" i="1"/>
  <c r="AC901" i="1"/>
  <c r="AB901" i="1"/>
  <c r="AA901" i="1"/>
  <c r="Z901" i="1"/>
  <c r="Y901" i="1"/>
  <c r="AC898" i="1"/>
  <c r="AB898" i="1"/>
  <c r="AA898" i="1"/>
  <c r="Z898" i="1"/>
  <c r="Y898" i="1"/>
  <c r="AC897" i="1"/>
  <c r="AB897" i="1"/>
  <c r="AA897" i="1"/>
  <c r="Z897" i="1"/>
  <c r="Y897" i="1"/>
  <c r="AC895" i="1"/>
  <c r="AB895" i="1"/>
  <c r="AA895" i="1"/>
  <c r="Z895" i="1"/>
  <c r="Y895" i="1"/>
  <c r="AC894" i="1"/>
  <c r="AB894" i="1"/>
  <c r="AA894" i="1"/>
  <c r="Z894" i="1"/>
  <c r="Y894" i="1"/>
  <c r="AC892" i="1"/>
  <c r="AB892" i="1"/>
  <c r="AA892" i="1"/>
  <c r="Z892" i="1"/>
  <c r="Y892" i="1"/>
  <c r="AC890" i="1"/>
  <c r="AB890" i="1"/>
  <c r="AA890" i="1"/>
  <c r="Z890" i="1"/>
  <c r="Y890" i="1"/>
  <c r="AC889" i="1"/>
  <c r="AB889" i="1"/>
  <c r="AA889" i="1"/>
  <c r="Z889" i="1"/>
  <c r="Y889" i="1"/>
  <c r="AC888" i="1"/>
  <c r="AB888" i="1"/>
  <c r="AA888" i="1"/>
  <c r="Z888" i="1"/>
  <c r="Y888" i="1"/>
  <c r="AC886" i="1"/>
  <c r="AB886" i="1"/>
  <c r="AA886" i="1"/>
  <c r="Z886" i="1"/>
  <c r="Y886" i="1"/>
  <c r="AC885" i="1"/>
  <c r="AB885" i="1"/>
  <c r="AA885" i="1"/>
  <c r="Z885" i="1"/>
  <c r="Y885" i="1"/>
  <c r="AC884" i="1"/>
  <c r="AB884" i="1"/>
  <c r="AA884" i="1"/>
  <c r="Z884" i="1"/>
  <c r="Y884" i="1"/>
  <c r="AC883" i="1"/>
  <c r="AB883" i="1"/>
  <c r="AA883" i="1"/>
  <c r="Z883" i="1"/>
  <c r="Y883" i="1"/>
  <c r="AC880" i="1"/>
  <c r="AB880" i="1"/>
  <c r="AA880" i="1"/>
  <c r="Z880" i="1"/>
  <c r="Y880" i="1"/>
  <c r="AC879" i="1"/>
  <c r="AB879" i="1"/>
  <c r="AA879" i="1"/>
  <c r="Z879" i="1"/>
  <c r="Y879" i="1"/>
  <c r="AC877" i="1"/>
  <c r="AB877" i="1"/>
  <c r="AA877" i="1"/>
  <c r="Z877" i="1"/>
  <c r="Y877" i="1"/>
  <c r="AC875" i="1"/>
  <c r="AB875" i="1"/>
  <c r="AA875" i="1"/>
  <c r="Z875" i="1"/>
  <c r="Y875" i="1"/>
  <c r="AC874" i="1"/>
  <c r="AB874" i="1"/>
  <c r="AA874" i="1"/>
  <c r="Z874" i="1"/>
  <c r="Y874" i="1"/>
  <c r="AC873" i="1"/>
  <c r="AB873" i="1"/>
  <c r="AA873" i="1"/>
  <c r="Z873" i="1"/>
  <c r="Y873" i="1"/>
  <c r="AC872" i="1"/>
  <c r="AB872" i="1"/>
  <c r="AA872" i="1"/>
  <c r="Z872" i="1"/>
  <c r="Y872" i="1"/>
  <c r="AC871" i="1"/>
  <c r="AB871" i="1"/>
  <c r="AA871" i="1"/>
  <c r="Z871" i="1"/>
  <c r="Y871" i="1"/>
  <c r="AC870" i="1"/>
  <c r="AB870" i="1"/>
  <c r="AA870" i="1"/>
  <c r="Z870" i="1"/>
  <c r="Y870" i="1"/>
  <c r="AC869" i="1"/>
  <c r="AB869" i="1"/>
  <c r="AA869" i="1"/>
  <c r="Z869" i="1"/>
  <c r="Y869" i="1"/>
  <c r="AC868" i="1"/>
  <c r="AB868" i="1"/>
  <c r="AA868" i="1"/>
  <c r="Z868" i="1"/>
  <c r="Y868" i="1"/>
  <c r="AC867" i="1"/>
  <c r="AB867" i="1"/>
  <c r="AA867" i="1"/>
  <c r="Z867" i="1"/>
  <c r="Y867" i="1"/>
  <c r="AC866" i="1"/>
  <c r="AB866" i="1"/>
  <c r="AA866" i="1"/>
  <c r="Z866" i="1"/>
  <c r="Y866" i="1"/>
  <c r="AC865" i="1"/>
  <c r="AB865" i="1"/>
  <c r="AA865" i="1"/>
  <c r="Z865" i="1"/>
  <c r="Y865" i="1"/>
  <c r="AC863" i="1"/>
  <c r="AB863" i="1"/>
  <c r="AA863" i="1"/>
  <c r="Z863" i="1"/>
  <c r="Y863" i="1"/>
  <c r="AC859" i="1"/>
  <c r="AB859" i="1"/>
  <c r="AA859" i="1"/>
  <c r="Z859" i="1"/>
  <c r="Y859" i="1"/>
  <c r="AC857" i="1"/>
  <c r="AB857" i="1"/>
  <c r="AA857" i="1"/>
  <c r="Z857" i="1"/>
  <c r="Y857" i="1"/>
  <c r="AC856" i="1"/>
  <c r="AB856" i="1"/>
  <c r="AA856" i="1"/>
  <c r="Z856" i="1"/>
  <c r="Y856" i="1"/>
  <c r="AC852" i="1"/>
  <c r="AB852" i="1"/>
  <c r="AA852" i="1"/>
  <c r="Z852" i="1"/>
  <c r="Y852" i="1"/>
  <c r="AC851" i="1"/>
  <c r="AB851" i="1"/>
  <c r="AA851" i="1"/>
  <c r="Z851" i="1"/>
  <c r="Y851" i="1"/>
  <c r="AC850" i="1"/>
  <c r="AB850" i="1"/>
  <c r="AA850" i="1"/>
  <c r="Z850" i="1"/>
  <c r="Y850" i="1"/>
  <c r="AC849" i="1"/>
  <c r="AB849" i="1"/>
  <c r="AA849" i="1"/>
  <c r="Z849" i="1"/>
  <c r="Y849" i="1"/>
  <c r="AC848" i="1"/>
  <c r="AB848" i="1"/>
  <c r="AA848" i="1"/>
  <c r="Z848" i="1"/>
  <c r="Y848" i="1"/>
  <c r="AC847" i="1"/>
  <c r="AB847" i="1"/>
  <c r="AA847" i="1"/>
  <c r="Z847" i="1"/>
  <c r="Y847" i="1"/>
  <c r="AC844" i="1"/>
  <c r="AB844" i="1"/>
  <c r="AA844" i="1"/>
  <c r="Z844" i="1"/>
  <c r="Y844" i="1"/>
  <c r="AC843" i="1"/>
  <c r="AB843" i="1"/>
  <c r="AA843" i="1"/>
  <c r="Z843" i="1"/>
  <c r="Y843" i="1"/>
  <c r="AC842" i="1"/>
  <c r="AB842" i="1"/>
  <c r="AA842" i="1"/>
  <c r="Z842" i="1"/>
  <c r="Y842" i="1"/>
  <c r="AC841" i="1"/>
  <c r="AB841" i="1"/>
  <c r="AA841" i="1"/>
  <c r="Z841" i="1"/>
  <c r="Y841" i="1"/>
  <c r="AC840" i="1"/>
  <c r="AB840" i="1"/>
  <c r="AA840" i="1"/>
  <c r="Z840" i="1"/>
  <c r="Y840" i="1"/>
  <c r="AC832" i="1"/>
  <c r="AB832" i="1"/>
  <c r="AA832" i="1"/>
  <c r="Z832" i="1"/>
  <c r="Y832" i="1"/>
  <c r="AC830" i="1"/>
  <c r="AB830" i="1"/>
  <c r="AA830" i="1"/>
  <c r="Z830" i="1"/>
  <c r="Y830" i="1"/>
  <c r="AC829" i="1"/>
  <c r="AB829" i="1"/>
  <c r="AA829" i="1"/>
  <c r="Z829" i="1"/>
  <c r="Y829" i="1"/>
  <c r="AC828" i="1"/>
  <c r="AB828" i="1"/>
  <c r="AA828" i="1"/>
  <c r="Z828" i="1"/>
  <c r="Y828" i="1"/>
  <c r="AC827" i="1"/>
  <c r="AB827" i="1"/>
  <c r="AA827" i="1"/>
  <c r="Z827" i="1"/>
  <c r="Y827" i="1"/>
  <c r="AC826" i="1"/>
  <c r="AB826" i="1"/>
  <c r="AA826" i="1"/>
  <c r="Z826" i="1"/>
  <c r="Y826" i="1"/>
  <c r="AC824" i="1"/>
  <c r="AB824" i="1"/>
  <c r="AA824" i="1"/>
  <c r="Z824" i="1"/>
  <c r="Y824" i="1"/>
  <c r="AB823" i="1"/>
  <c r="AA823" i="1"/>
  <c r="Z823" i="1"/>
  <c r="Y823" i="1"/>
  <c r="W823" i="1"/>
  <c r="AC823" i="1" s="1"/>
  <c r="AC822" i="1"/>
  <c r="AB822" i="1"/>
  <c r="AA822" i="1"/>
  <c r="Z822" i="1"/>
  <c r="Y822" i="1"/>
  <c r="AC821" i="1"/>
  <c r="AB821" i="1"/>
  <c r="AA821" i="1"/>
  <c r="Z821" i="1"/>
  <c r="Y821" i="1"/>
  <c r="AC820" i="1"/>
  <c r="AB820" i="1"/>
  <c r="AA820" i="1"/>
  <c r="Z820" i="1"/>
  <c r="Y820" i="1"/>
  <c r="AC819" i="1"/>
  <c r="AB819" i="1"/>
  <c r="AA819" i="1"/>
  <c r="Z819" i="1"/>
  <c r="Y819" i="1"/>
  <c r="AC818" i="1"/>
  <c r="AB818" i="1"/>
  <c r="AA818" i="1"/>
  <c r="Z818" i="1"/>
  <c r="Y818" i="1"/>
  <c r="AC817" i="1"/>
  <c r="AB817" i="1"/>
  <c r="AA817" i="1"/>
  <c r="Z817" i="1"/>
  <c r="Y817" i="1"/>
  <c r="AC815" i="1"/>
  <c r="AB815" i="1"/>
  <c r="AA815" i="1"/>
  <c r="Z815" i="1"/>
  <c r="Y815" i="1"/>
  <c r="AC814" i="1"/>
  <c r="AB814" i="1"/>
  <c r="AA814" i="1"/>
  <c r="Z814" i="1"/>
  <c r="Y814" i="1"/>
  <c r="AC812" i="1"/>
  <c r="AB812" i="1"/>
  <c r="AA812" i="1"/>
  <c r="Z812" i="1"/>
  <c r="Y812" i="1"/>
  <c r="AC811" i="1"/>
  <c r="AB811" i="1"/>
  <c r="AA811" i="1"/>
  <c r="Z811" i="1"/>
  <c r="Y811" i="1"/>
  <c r="AC810" i="1"/>
  <c r="AB810" i="1"/>
  <c r="AA810" i="1"/>
  <c r="Z810" i="1"/>
  <c r="Y810" i="1"/>
  <c r="AC809" i="1"/>
  <c r="AB809" i="1"/>
  <c r="AA809" i="1"/>
  <c r="Z809" i="1"/>
  <c r="Y809" i="1"/>
  <c r="AC808" i="1"/>
  <c r="AB808" i="1"/>
  <c r="AA808" i="1"/>
  <c r="Z808" i="1"/>
  <c r="Y808" i="1"/>
  <c r="AC807" i="1"/>
  <c r="AB807" i="1"/>
  <c r="AA807" i="1"/>
  <c r="Z807" i="1"/>
  <c r="Y807" i="1"/>
  <c r="AC804" i="1"/>
  <c r="AB804" i="1"/>
  <c r="AA804" i="1"/>
  <c r="Z804" i="1"/>
  <c r="Y804" i="1"/>
  <c r="AC803" i="1"/>
  <c r="AB803" i="1"/>
  <c r="AA803" i="1"/>
  <c r="Z803" i="1"/>
  <c r="Y803" i="1"/>
  <c r="AC802" i="1"/>
  <c r="AB802" i="1"/>
  <c r="AA802" i="1"/>
  <c r="Z802" i="1"/>
  <c r="Y802" i="1"/>
  <c r="AC801" i="1"/>
  <c r="AB801" i="1"/>
  <c r="AA801" i="1"/>
  <c r="Z801" i="1"/>
  <c r="Y801" i="1"/>
  <c r="AC800" i="1"/>
  <c r="AB800" i="1"/>
  <c r="AA800" i="1"/>
  <c r="Z800" i="1"/>
  <c r="Y800" i="1"/>
  <c r="AC799" i="1"/>
  <c r="AB799" i="1"/>
  <c r="AA799" i="1"/>
  <c r="Z799" i="1"/>
  <c r="Y799" i="1"/>
  <c r="AC798" i="1"/>
  <c r="AB798" i="1"/>
  <c r="AA798" i="1"/>
  <c r="Z798" i="1"/>
  <c r="Y798" i="1"/>
  <c r="AC796" i="1"/>
  <c r="AB796" i="1"/>
  <c r="AA796" i="1"/>
  <c r="Z796" i="1"/>
  <c r="Y796" i="1"/>
  <c r="AC795" i="1"/>
  <c r="AB795" i="1"/>
  <c r="AA795" i="1"/>
  <c r="Z795" i="1"/>
  <c r="Y795" i="1"/>
  <c r="AC794" i="1"/>
  <c r="AB794" i="1"/>
  <c r="AA794" i="1"/>
  <c r="Z794" i="1"/>
  <c r="Y794" i="1"/>
  <c r="AC793" i="1"/>
  <c r="AB793" i="1"/>
  <c r="AA793" i="1"/>
  <c r="Z793" i="1"/>
  <c r="Y793" i="1"/>
  <c r="AC791" i="1"/>
  <c r="AB791" i="1"/>
  <c r="AA791" i="1"/>
  <c r="Z791" i="1"/>
  <c r="Y791" i="1"/>
  <c r="AC789" i="1"/>
  <c r="AB789" i="1"/>
  <c r="AA789" i="1"/>
  <c r="Z789" i="1"/>
  <c r="Y789" i="1"/>
  <c r="AC787" i="1"/>
  <c r="AB787" i="1"/>
  <c r="AA787" i="1"/>
  <c r="Z787" i="1"/>
  <c r="Y787" i="1"/>
  <c r="AC786" i="1"/>
  <c r="AB786" i="1"/>
  <c r="AA786" i="1"/>
  <c r="Z786" i="1"/>
  <c r="Y786" i="1"/>
  <c r="AC785" i="1"/>
  <c r="AB785" i="1"/>
  <c r="AA785" i="1"/>
  <c r="Z785" i="1"/>
  <c r="Y785" i="1"/>
  <c r="AC783" i="1"/>
  <c r="AB783" i="1"/>
  <c r="AA783" i="1"/>
  <c r="Z783" i="1"/>
  <c r="Y783" i="1"/>
  <c r="AC782" i="1"/>
  <c r="AB782" i="1"/>
  <c r="AA782" i="1"/>
  <c r="Z782" i="1"/>
  <c r="Y782" i="1"/>
  <c r="AC781" i="1"/>
  <c r="AB781" i="1"/>
  <c r="AA781" i="1"/>
  <c r="Z781" i="1"/>
  <c r="Y781" i="1"/>
  <c r="AC780" i="1"/>
  <c r="AB780" i="1"/>
  <c r="AA780" i="1"/>
  <c r="Z780" i="1"/>
  <c r="Y780" i="1"/>
  <c r="AC778" i="1"/>
  <c r="AB778" i="1"/>
  <c r="AA778" i="1"/>
  <c r="Z778" i="1"/>
  <c r="Y778" i="1"/>
  <c r="AC777" i="1"/>
  <c r="AB777" i="1"/>
  <c r="AA777" i="1"/>
  <c r="Z777" i="1"/>
  <c r="Y777" i="1"/>
  <c r="AC776" i="1"/>
  <c r="AB776" i="1"/>
  <c r="AA776" i="1"/>
  <c r="Z776" i="1"/>
  <c r="Y776" i="1"/>
  <c r="AC774" i="1"/>
  <c r="AB774" i="1"/>
  <c r="AA774" i="1"/>
  <c r="Z774" i="1"/>
  <c r="Y774" i="1"/>
  <c r="AC772" i="1"/>
  <c r="AB772" i="1"/>
  <c r="AA772" i="1"/>
  <c r="Z772" i="1"/>
  <c r="Y772" i="1"/>
  <c r="AC771" i="1"/>
  <c r="AB771" i="1"/>
  <c r="AA771" i="1"/>
  <c r="Z771" i="1"/>
  <c r="Y771" i="1"/>
  <c r="AC770" i="1"/>
  <c r="AB770" i="1"/>
  <c r="AA770" i="1"/>
  <c r="Z770" i="1"/>
  <c r="Y770" i="1"/>
  <c r="AC769" i="1"/>
  <c r="AB769" i="1"/>
  <c r="AA769" i="1"/>
  <c r="Z769" i="1"/>
  <c r="Y769" i="1"/>
  <c r="AC768" i="1"/>
  <c r="AB768" i="1"/>
  <c r="AA768" i="1"/>
  <c r="Z768" i="1"/>
  <c r="Y768" i="1"/>
  <c r="AC767" i="1"/>
  <c r="AB767" i="1"/>
  <c r="AA767" i="1"/>
  <c r="Z767" i="1"/>
  <c r="Y767" i="1"/>
  <c r="AC766" i="1"/>
  <c r="AB766" i="1"/>
  <c r="AA766" i="1"/>
  <c r="Z766" i="1"/>
  <c r="Y766" i="1"/>
  <c r="AC763" i="1"/>
  <c r="AB763" i="1"/>
  <c r="AA763" i="1"/>
  <c r="Z763" i="1"/>
  <c r="Y763" i="1"/>
  <c r="AC762" i="1"/>
  <c r="AB762" i="1"/>
  <c r="AA762" i="1"/>
  <c r="Z762" i="1"/>
  <c r="Y762" i="1"/>
  <c r="AC761" i="1"/>
  <c r="AB761" i="1"/>
  <c r="AA761" i="1"/>
  <c r="Z761" i="1"/>
  <c r="Y761" i="1"/>
  <c r="AC759" i="1"/>
  <c r="AB759" i="1"/>
  <c r="AA759" i="1"/>
  <c r="Z759" i="1"/>
  <c r="Y759" i="1"/>
  <c r="AC758" i="1"/>
  <c r="AB758" i="1"/>
  <c r="AA758" i="1"/>
  <c r="Z758" i="1"/>
  <c r="Y758" i="1"/>
  <c r="AC757" i="1"/>
  <c r="AB757" i="1"/>
  <c r="AA757" i="1"/>
  <c r="Z757" i="1"/>
  <c r="Y757" i="1"/>
  <c r="AC756" i="1"/>
  <c r="AB756" i="1"/>
  <c r="AA756" i="1"/>
  <c r="Z756" i="1"/>
  <c r="Y756" i="1"/>
  <c r="AC755" i="1"/>
  <c r="AB755" i="1"/>
  <c r="AA755" i="1"/>
  <c r="Z755" i="1"/>
  <c r="Y755" i="1"/>
  <c r="AC754" i="1"/>
  <c r="AB754" i="1"/>
  <c r="AA754" i="1"/>
  <c r="Z754" i="1"/>
  <c r="Y754" i="1"/>
  <c r="AC753" i="1"/>
  <c r="AB753" i="1"/>
  <c r="AA753" i="1"/>
  <c r="Z753" i="1"/>
  <c r="Y753" i="1"/>
  <c r="AC752" i="1"/>
  <c r="AB752" i="1"/>
  <c r="AA752" i="1"/>
  <c r="Z752" i="1"/>
  <c r="Y752" i="1"/>
  <c r="AC751" i="1"/>
  <c r="AB751" i="1"/>
  <c r="AA751" i="1"/>
  <c r="Z751" i="1"/>
  <c r="Y751" i="1"/>
  <c r="AC750" i="1"/>
  <c r="AB750" i="1"/>
  <c r="AA750" i="1"/>
  <c r="Z750" i="1"/>
  <c r="Y750" i="1"/>
  <c r="AC748" i="1"/>
  <c r="AB748" i="1"/>
  <c r="AA748" i="1"/>
  <c r="Z748" i="1"/>
  <c r="Y748" i="1"/>
  <c r="AC747" i="1"/>
  <c r="AB747" i="1"/>
  <c r="AA747" i="1"/>
  <c r="Z747" i="1"/>
  <c r="Y747" i="1"/>
  <c r="AC746" i="1"/>
  <c r="AB746" i="1"/>
  <c r="AA746" i="1"/>
  <c r="Z746" i="1"/>
  <c r="Y746" i="1"/>
  <c r="AC745" i="1"/>
  <c r="AB745" i="1"/>
  <c r="AA745" i="1"/>
  <c r="Z745" i="1"/>
  <c r="Y745" i="1"/>
  <c r="AC744" i="1"/>
  <c r="AB744" i="1"/>
  <c r="AA744" i="1"/>
  <c r="Z744" i="1"/>
  <c r="Y744" i="1"/>
  <c r="AC743" i="1"/>
  <c r="AB743" i="1"/>
  <c r="AA743" i="1"/>
  <c r="Z743" i="1"/>
  <c r="Y743" i="1"/>
  <c r="AC742" i="1"/>
  <c r="AB742" i="1"/>
  <c r="AA742" i="1"/>
  <c r="Z742" i="1"/>
  <c r="Y742" i="1"/>
  <c r="AC740" i="1"/>
  <c r="AB740" i="1"/>
  <c r="AA740" i="1"/>
  <c r="Z740" i="1"/>
  <c r="Y740" i="1"/>
  <c r="AC739" i="1"/>
  <c r="AB739" i="1"/>
  <c r="AA739" i="1"/>
  <c r="Z739" i="1"/>
  <c r="Y739" i="1"/>
  <c r="AC737" i="1"/>
  <c r="AB737" i="1"/>
  <c r="AA737" i="1"/>
  <c r="Z737" i="1"/>
  <c r="Y737" i="1"/>
  <c r="AC734" i="1"/>
  <c r="AB734" i="1"/>
  <c r="AA734" i="1"/>
  <c r="Z734" i="1"/>
  <c r="Y734" i="1"/>
  <c r="AC733" i="1"/>
  <c r="AB733" i="1"/>
  <c r="AA733" i="1"/>
  <c r="Z733" i="1"/>
  <c r="Y733" i="1"/>
  <c r="AC732" i="1"/>
  <c r="AB732" i="1"/>
  <c r="AA732" i="1"/>
  <c r="Z732" i="1"/>
  <c r="Y732" i="1"/>
  <c r="AC731" i="1"/>
  <c r="AB731" i="1"/>
  <c r="AA731" i="1"/>
  <c r="Z731" i="1"/>
  <c r="Y731" i="1"/>
  <c r="AC726" i="1"/>
  <c r="AB726" i="1"/>
  <c r="AA726" i="1"/>
  <c r="Z726" i="1"/>
  <c r="Y726" i="1"/>
  <c r="AC725" i="1"/>
  <c r="AB725" i="1"/>
  <c r="AA725" i="1"/>
  <c r="Z725" i="1"/>
  <c r="Y725" i="1"/>
  <c r="AC723" i="1"/>
  <c r="AB723" i="1"/>
  <c r="AA723" i="1"/>
  <c r="Z723" i="1"/>
  <c r="Y723" i="1"/>
  <c r="AC722" i="1"/>
  <c r="AB722" i="1"/>
  <c r="AA722" i="1"/>
  <c r="Z722" i="1"/>
  <c r="Y722" i="1"/>
  <c r="AC721" i="1"/>
  <c r="AB721" i="1"/>
  <c r="AA721" i="1"/>
  <c r="Z721" i="1"/>
  <c r="Y721" i="1"/>
  <c r="AC719" i="1"/>
  <c r="AB719" i="1"/>
  <c r="AA719" i="1"/>
  <c r="Z719" i="1"/>
  <c r="Y719" i="1"/>
  <c r="AC718" i="1"/>
  <c r="AB718" i="1"/>
  <c r="AA718" i="1"/>
  <c r="Z718" i="1"/>
  <c r="Y718" i="1"/>
  <c r="AC717" i="1"/>
  <c r="AB717" i="1"/>
  <c r="AA717" i="1"/>
  <c r="Z717" i="1"/>
  <c r="Y717" i="1"/>
  <c r="AC716" i="1"/>
  <c r="AB716" i="1"/>
  <c r="AA716" i="1"/>
  <c r="Z716" i="1"/>
  <c r="Y716" i="1"/>
  <c r="AC715" i="1"/>
  <c r="AB715" i="1"/>
  <c r="AA715" i="1"/>
  <c r="Z715" i="1"/>
  <c r="Y715" i="1"/>
  <c r="AC714" i="1"/>
  <c r="AB714" i="1"/>
  <c r="AA714" i="1"/>
  <c r="Z714" i="1"/>
  <c r="Y714" i="1"/>
  <c r="AC713" i="1"/>
  <c r="AB713" i="1"/>
  <c r="AA713" i="1"/>
  <c r="Z713" i="1"/>
  <c r="Y713" i="1"/>
  <c r="AC712" i="1"/>
  <c r="AB712" i="1"/>
  <c r="AA712" i="1"/>
  <c r="Z712" i="1"/>
  <c r="Y712" i="1"/>
  <c r="AC711" i="1"/>
  <c r="AB711" i="1"/>
  <c r="AA711" i="1"/>
  <c r="Z711" i="1"/>
  <c r="Y711" i="1"/>
  <c r="AC709" i="1"/>
  <c r="AB709" i="1"/>
  <c r="AA709" i="1"/>
  <c r="Z709" i="1"/>
  <c r="Y709" i="1"/>
  <c r="AC707" i="1"/>
  <c r="AB707" i="1"/>
  <c r="AA707" i="1"/>
  <c r="Z707" i="1"/>
  <c r="Y707" i="1"/>
  <c r="AC705" i="1"/>
  <c r="AB705" i="1"/>
  <c r="AA705" i="1"/>
  <c r="Z705" i="1"/>
  <c r="Y705" i="1"/>
  <c r="AC704" i="1"/>
  <c r="AB704" i="1"/>
  <c r="AA704" i="1"/>
  <c r="Z704" i="1"/>
  <c r="Y704" i="1"/>
  <c r="AC703" i="1"/>
  <c r="AB703" i="1"/>
  <c r="AA703" i="1"/>
  <c r="Z703" i="1"/>
  <c r="Y703" i="1"/>
  <c r="AC702" i="1"/>
  <c r="AB702" i="1"/>
  <c r="AA702" i="1"/>
  <c r="Z702" i="1"/>
  <c r="Y702" i="1"/>
  <c r="AC701" i="1"/>
  <c r="AB701" i="1"/>
  <c r="AA701" i="1"/>
  <c r="Z701" i="1"/>
  <c r="Y701" i="1"/>
  <c r="AC700" i="1"/>
  <c r="AB700" i="1"/>
  <c r="AA700" i="1"/>
  <c r="Z700" i="1"/>
  <c r="Y700" i="1"/>
  <c r="AC699" i="1"/>
  <c r="AB699" i="1"/>
  <c r="AA699" i="1"/>
  <c r="Z699" i="1"/>
  <c r="Y699" i="1"/>
  <c r="AC698" i="1"/>
  <c r="AB698" i="1"/>
  <c r="AA698" i="1"/>
  <c r="Z698" i="1"/>
  <c r="Y698" i="1"/>
  <c r="AC697" i="1"/>
  <c r="AB697" i="1"/>
  <c r="AA697" i="1"/>
  <c r="Z697" i="1"/>
  <c r="Y697" i="1"/>
  <c r="AC696" i="1"/>
  <c r="AB696" i="1"/>
  <c r="AA696" i="1"/>
  <c r="Z696" i="1"/>
  <c r="Y696" i="1"/>
  <c r="AC695" i="1"/>
  <c r="AB695" i="1"/>
  <c r="AA695" i="1"/>
  <c r="Z695" i="1"/>
  <c r="Y695" i="1"/>
  <c r="AC693" i="1"/>
  <c r="AB693" i="1"/>
  <c r="AA693" i="1"/>
  <c r="Z693" i="1"/>
  <c r="Y693" i="1"/>
  <c r="AC692" i="1"/>
  <c r="AB692" i="1"/>
  <c r="AA692" i="1"/>
  <c r="Z692" i="1"/>
  <c r="Y692" i="1"/>
  <c r="AC691" i="1"/>
  <c r="AB691" i="1"/>
  <c r="AA691" i="1"/>
  <c r="Z691" i="1"/>
  <c r="Y691" i="1"/>
  <c r="AC690" i="1"/>
  <c r="AB690" i="1"/>
  <c r="AA690" i="1"/>
  <c r="Z690" i="1"/>
  <c r="Y690" i="1"/>
  <c r="AC687" i="1"/>
  <c r="AB687" i="1"/>
  <c r="AA687" i="1"/>
  <c r="Z687" i="1"/>
  <c r="Y687" i="1"/>
  <c r="AC686" i="1"/>
  <c r="AB686" i="1"/>
  <c r="AA686" i="1"/>
  <c r="Z686" i="1"/>
  <c r="Y686" i="1"/>
  <c r="AC685" i="1"/>
  <c r="AB685" i="1"/>
  <c r="AA685" i="1"/>
  <c r="Z685" i="1"/>
  <c r="Y685" i="1"/>
  <c r="AC684" i="1"/>
  <c r="AB684" i="1"/>
  <c r="AA684" i="1"/>
  <c r="Z684" i="1"/>
  <c r="Y684" i="1"/>
  <c r="AC683" i="1"/>
  <c r="AB683" i="1"/>
  <c r="AA683" i="1"/>
  <c r="Z683" i="1"/>
  <c r="Y683" i="1"/>
  <c r="AC682" i="1"/>
  <c r="AB682" i="1"/>
  <c r="AA682" i="1"/>
  <c r="Z682" i="1"/>
  <c r="Y682" i="1"/>
  <c r="AC680" i="1"/>
  <c r="AB680" i="1"/>
  <c r="AA680" i="1"/>
  <c r="Z680" i="1"/>
  <c r="Y680" i="1"/>
  <c r="AC679" i="1"/>
  <c r="AB679" i="1"/>
  <c r="AA679" i="1"/>
  <c r="Z679" i="1"/>
  <c r="Y679" i="1"/>
  <c r="AC678" i="1"/>
  <c r="AB678" i="1"/>
  <c r="AA678" i="1"/>
  <c r="Z678" i="1"/>
  <c r="Y678" i="1"/>
  <c r="AC677" i="1"/>
  <c r="AB677" i="1"/>
  <c r="AA677" i="1"/>
  <c r="Z677" i="1"/>
  <c r="Y677" i="1"/>
  <c r="AC675" i="1"/>
  <c r="AB675" i="1"/>
  <c r="AA675" i="1"/>
  <c r="Z675" i="1"/>
  <c r="Y675" i="1"/>
  <c r="AC674" i="1"/>
  <c r="AB674" i="1"/>
  <c r="AA674" i="1"/>
  <c r="Z674" i="1"/>
  <c r="Y674" i="1"/>
  <c r="AC673" i="1"/>
  <c r="AB673" i="1"/>
  <c r="AA673" i="1"/>
  <c r="Z673" i="1"/>
  <c r="Y673" i="1"/>
  <c r="AC672" i="1"/>
  <c r="AB672" i="1"/>
  <c r="AA672" i="1"/>
  <c r="Z672" i="1"/>
  <c r="Y672" i="1"/>
  <c r="AC671" i="1"/>
  <c r="AB671" i="1"/>
  <c r="AA671" i="1"/>
  <c r="Z671" i="1"/>
  <c r="Y671" i="1"/>
  <c r="AC670" i="1"/>
  <c r="AB670" i="1"/>
  <c r="AA670" i="1"/>
  <c r="Z670" i="1"/>
  <c r="Y670" i="1"/>
  <c r="AC669" i="1"/>
  <c r="AB669" i="1"/>
  <c r="AA669" i="1"/>
  <c r="Z669" i="1"/>
  <c r="Y669" i="1"/>
  <c r="AC668" i="1"/>
  <c r="AB668" i="1"/>
  <c r="AA668" i="1"/>
  <c r="Z668" i="1"/>
  <c r="Y668" i="1"/>
  <c r="AC667" i="1"/>
  <c r="AB667" i="1"/>
  <c r="AA667" i="1"/>
  <c r="Z667" i="1"/>
  <c r="Y667" i="1"/>
  <c r="AC666" i="1"/>
  <c r="AB666" i="1"/>
  <c r="AA666" i="1"/>
  <c r="Z666" i="1"/>
  <c r="Y666" i="1"/>
  <c r="AC665" i="1"/>
  <c r="AB665" i="1"/>
  <c r="AA665" i="1"/>
  <c r="Z665" i="1"/>
  <c r="Y665" i="1"/>
  <c r="AC663" i="1"/>
  <c r="AB663" i="1"/>
  <c r="AA663" i="1"/>
  <c r="Z663" i="1"/>
  <c r="Y663" i="1"/>
  <c r="AC661" i="1"/>
  <c r="AB661" i="1"/>
  <c r="AA661" i="1"/>
  <c r="Z661" i="1"/>
  <c r="Y661" i="1"/>
  <c r="AC660" i="1"/>
  <c r="AB660" i="1"/>
  <c r="AA660" i="1"/>
  <c r="Z660" i="1"/>
  <c r="Y660" i="1"/>
  <c r="AC659" i="1"/>
  <c r="AB659" i="1"/>
  <c r="AA659" i="1"/>
  <c r="Z659" i="1"/>
  <c r="Y659" i="1"/>
  <c r="AC658" i="1"/>
  <c r="AB658" i="1"/>
  <c r="AA658" i="1"/>
  <c r="Z658" i="1"/>
  <c r="Y658" i="1"/>
  <c r="AC656" i="1"/>
  <c r="AB656" i="1"/>
  <c r="AA656" i="1"/>
  <c r="Z656" i="1"/>
  <c r="Y656" i="1"/>
  <c r="AC655" i="1"/>
  <c r="AB655" i="1"/>
  <c r="AA655" i="1"/>
  <c r="Z655" i="1"/>
  <c r="Y655" i="1"/>
  <c r="AC653" i="1"/>
  <c r="AB653" i="1"/>
  <c r="AA653" i="1"/>
  <c r="Z653" i="1"/>
  <c r="Y653" i="1"/>
  <c r="AC651" i="1"/>
  <c r="AB651" i="1"/>
  <c r="AA651" i="1"/>
  <c r="Z651" i="1"/>
  <c r="Y651" i="1"/>
  <c r="AC649" i="1"/>
  <c r="AB649" i="1"/>
  <c r="AA649" i="1"/>
  <c r="Z649" i="1"/>
  <c r="Y649" i="1"/>
  <c r="AC648" i="1"/>
  <c r="AB648" i="1"/>
  <c r="AA648" i="1"/>
  <c r="Z648" i="1"/>
  <c r="Y648" i="1"/>
  <c r="AC645" i="1"/>
  <c r="AB645" i="1"/>
  <c r="AA645" i="1"/>
  <c r="Z645" i="1"/>
  <c r="Y645" i="1"/>
  <c r="AC644" i="1"/>
  <c r="AB644" i="1"/>
  <c r="AA644" i="1"/>
  <c r="Z644" i="1"/>
  <c r="Y644" i="1"/>
  <c r="AC641" i="1"/>
  <c r="AB641" i="1"/>
  <c r="AA641" i="1"/>
  <c r="Z641" i="1"/>
  <c r="Y641" i="1"/>
  <c r="AC640" i="1"/>
  <c r="AB640" i="1"/>
  <c r="AA640" i="1"/>
  <c r="Z640" i="1"/>
  <c r="Y640" i="1"/>
  <c r="AC639" i="1"/>
  <c r="AB639" i="1"/>
  <c r="AA639" i="1"/>
  <c r="Z639" i="1"/>
  <c r="Y639" i="1"/>
  <c r="AC638" i="1"/>
  <c r="AB638" i="1"/>
  <c r="AA638" i="1"/>
  <c r="Z638" i="1"/>
  <c r="Y638" i="1"/>
  <c r="AC636" i="1"/>
  <c r="AB636" i="1"/>
  <c r="AA636" i="1"/>
  <c r="Z636" i="1"/>
  <c r="Y636" i="1"/>
  <c r="AC635" i="1"/>
  <c r="AB635" i="1"/>
  <c r="AA635" i="1"/>
  <c r="Z635" i="1"/>
  <c r="Y635" i="1"/>
  <c r="AC634" i="1"/>
  <c r="AB634" i="1"/>
  <c r="AA634" i="1"/>
  <c r="Z634" i="1"/>
  <c r="Y634" i="1"/>
  <c r="AC632" i="1"/>
  <c r="AB632" i="1"/>
  <c r="AA632" i="1"/>
  <c r="Z632" i="1"/>
  <c r="Y632" i="1"/>
  <c r="AC631" i="1"/>
  <c r="AB631" i="1"/>
  <c r="AA631" i="1"/>
  <c r="Z631" i="1"/>
  <c r="Y631" i="1"/>
  <c r="AC630" i="1"/>
  <c r="AB630" i="1"/>
  <c r="AA630" i="1"/>
  <c r="Z630" i="1"/>
  <c r="Y630" i="1"/>
  <c r="AC625" i="1"/>
  <c r="AB625" i="1"/>
  <c r="AA625" i="1"/>
  <c r="Z625" i="1"/>
  <c r="Y625" i="1"/>
  <c r="AC624" i="1"/>
  <c r="AB624" i="1"/>
  <c r="AA624" i="1"/>
  <c r="Z624" i="1"/>
  <c r="Y624" i="1"/>
  <c r="AC621" i="1"/>
  <c r="AB621" i="1"/>
  <c r="AA621" i="1"/>
  <c r="Z621" i="1"/>
  <c r="Y621" i="1"/>
  <c r="AC620" i="1"/>
  <c r="AB620" i="1"/>
  <c r="AA620" i="1"/>
  <c r="Z620" i="1"/>
  <c r="Y620" i="1"/>
  <c r="AC618" i="1"/>
  <c r="AB618" i="1"/>
  <c r="AA618" i="1"/>
  <c r="Z618" i="1"/>
  <c r="Y618" i="1"/>
  <c r="AC617" i="1"/>
  <c r="AB617" i="1"/>
  <c r="AA617" i="1"/>
  <c r="Z617" i="1"/>
  <c r="Y617" i="1"/>
  <c r="AC616" i="1"/>
  <c r="AB616" i="1"/>
  <c r="AA616" i="1"/>
  <c r="Z616" i="1"/>
  <c r="Y616" i="1"/>
  <c r="AC615" i="1"/>
  <c r="AB615" i="1"/>
  <c r="AA615" i="1"/>
  <c r="Z615" i="1"/>
  <c r="Y615" i="1"/>
  <c r="AC614" i="1"/>
  <c r="AB614" i="1"/>
  <c r="AA614" i="1"/>
  <c r="Z614" i="1"/>
  <c r="Y614" i="1"/>
  <c r="AC613" i="1"/>
  <c r="AB613" i="1"/>
  <c r="AA613" i="1"/>
  <c r="Z613" i="1"/>
  <c r="Y613" i="1"/>
  <c r="AC610" i="1"/>
  <c r="AB610" i="1"/>
  <c r="AA610" i="1"/>
  <c r="Z610" i="1"/>
  <c r="Y610" i="1"/>
  <c r="AC608" i="1"/>
  <c r="AB608" i="1"/>
  <c r="AA608" i="1"/>
  <c r="Z608" i="1"/>
  <c r="Y608" i="1"/>
  <c r="AB607" i="1"/>
  <c r="AA607" i="1"/>
  <c r="Z607" i="1"/>
  <c r="Y607" i="1"/>
  <c r="V607" i="1"/>
  <c r="AC607" i="1" s="1"/>
  <c r="AC606" i="1"/>
  <c r="AB606" i="1"/>
  <c r="AA606" i="1"/>
  <c r="Z606" i="1"/>
  <c r="Y606" i="1"/>
  <c r="AC600" i="1"/>
  <c r="AB600" i="1"/>
  <c r="AA600" i="1"/>
  <c r="Z600" i="1"/>
  <c r="Y600" i="1"/>
  <c r="AC599" i="1"/>
  <c r="AB599" i="1"/>
  <c r="AA599" i="1"/>
  <c r="Z599" i="1"/>
  <c r="Y599" i="1"/>
  <c r="AC598" i="1"/>
  <c r="AB598" i="1"/>
  <c r="AA598" i="1"/>
  <c r="Z598" i="1"/>
  <c r="Y598" i="1"/>
  <c r="AC594" i="1"/>
  <c r="AB594" i="1"/>
  <c r="AA594" i="1"/>
  <c r="Z594" i="1"/>
  <c r="Y594" i="1"/>
  <c r="AC592" i="1"/>
  <c r="AB592" i="1"/>
  <c r="AA592" i="1"/>
  <c r="Z592" i="1"/>
  <c r="Y592" i="1"/>
  <c r="AC591" i="1"/>
  <c r="AB591" i="1"/>
  <c r="AA591" i="1"/>
  <c r="Z591" i="1"/>
  <c r="Y591" i="1"/>
  <c r="AC590" i="1"/>
  <c r="AB590" i="1"/>
  <c r="AA590" i="1"/>
  <c r="Z590" i="1"/>
  <c r="Y590" i="1"/>
  <c r="AC589" i="1"/>
  <c r="AB589" i="1"/>
  <c r="AA589" i="1"/>
  <c r="Z589" i="1"/>
  <c r="Y589" i="1"/>
  <c r="AC588" i="1"/>
  <c r="AB588" i="1"/>
  <c r="AA588" i="1"/>
  <c r="Z588" i="1"/>
  <c r="Y588" i="1"/>
  <c r="AC587" i="1"/>
  <c r="AB587" i="1"/>
  <c r="AA587" i="1"/>
  <c r="Z587" i="1"/>
  <c r="Y587" i="1"/>
  <c r="AC584" i="1"/>
  <c r="AB584" i="1"/>
  <c r="AA584" i="1"/>
  <c r="Z584" i="1"/>
  <c r="Y584" i="1"/>
  <c r="AC582" i="1"/>
  <c r="AB582" i="1"/>
  <c r="AA582" i="1"/>
  <c r="Z582" i="1"/>
  <c r="Y582" i="1"/>
  <c r="AC581" i="1"/>
  <c r="AB581" i="1"/>
  <c r="AA581" i="1"/>
  <c r="Z581" i="1"/>
  <c r="Y581" i="1"/>
  <c r="AC580" i="1"/>
  <c r="AB580" i="1"/>
  <c r="AA580" i="1"/>
  <c r="Z580" i="1"/>
  <c r="Y580" i="1"/>
  <c r="AC578" i="1"/>
  <c r="AB578" i="1"/>
  <c r="AA578" i="1"/>
  <c r="Z578" i="1"/>
  <c r="Y578" i="1"/>
  <c r="AC577" i="1"/>
  <c r="AB577" i="1"/>
  <c r="AA577" i="1"/>
  <c r="Z577" i="1"/>
  <c r="Y577" i="1"/>
  <c r="AC576" i="1"/>
  <c r="AB576" i="1"/>
  <c r="AA576" i="1"/>
  <c r="Z576" i="1"/>
  <c r="Y576" i="1"/>
  <c r="AC575" i="1"/>
  <c r="AB575" i="1"/>
  <c r="AA575" i="1"/>
  <c r="Z575" i="1"/>
  <c r="Y575" i="1"/>
  <c r="AC574" i="1"/>
  <c r="AB574" i="1"/>
  <c r="AA574" i="1"/>
  <c r="Z574" i="1"/>
  <c r="Y574" i="1"/>
  <c r="AC572" i="1"/>
  <c r="AB572" i="1"/>
  <c r="AA572" i="1"/>
  <c r="Z572" i="1"/>
  <c r="Y572" i="1"/>
  <c r="AC571" i="1"/>
  <c r="AB571" i="1"/>
  <c r="AA571" i="1"/>
  <c r="Z571" i="1"/>
  <c r="Y571" i="1"/>
  <c r="AC568" i="1"/>
  <c r="AB568" i="1"/>
  <c r="AA568" i="1"/>
  <c r="Z568" i="1"/>
  <c r="Y568" i="1"/>
  <c r="AC565" i="1"/>
  <c r="AB565" i="1"/>
  <c r="AA565" i="1"/>
  <c r="Z565" i="1"/>
  <c r="Y565" i="1"/>
  <c r="AC564" i="1"/>
  <c r="AB564" i="1"/>
  <c r="AA564" i="1"/>
  <c r="Z564" i="1"/>
  <c r="Y564" i="1"/>
  <c r="AC563" i="1"/>
  <c r="AB563" i="1"/>
  <c r="AA563" i="1"/>
  <c r="Z563" i="1"/>
  <c r="Y563" i="1"/>
  <c r="AC562" i="1"/>
  <c r="AB562" i="1"/>
  <c r="AA562" i="1"/>
  <c r="Z562" i="1"/>
  <c r="Y562" i="1"/>
  <c r="AC560" i="1"/>
  <c r="AB560" i="1"/>
  <c r="AA560" i="1"/>
  <c r="Z560" i="1"/>
  <c r="Y560" i="1"/>
  <c r="AC558" i="1"/>
  <c r="AB558" i="1"/>
  <c r="AA558" i="1"/>
  <c r="Z558" i="1"/>
  <c r="Y558" i="1"/>
  <c r="AC556" i="1"/>
  <c r="AB556" i="1"/>
  <c r="AA556" i="1"/>
  <c r="Z556" i="1"/>
  <c r="Y556" i="1"/>
  <c r="AC554" i="1"/>
  <c r="AB554" i="1"/>
  <c r="AA554" i="1"/>
  <c r="Z554" i="1"/>
  <c r="Y554" i="1"/>
  <c r="AC553" i="1"/>
  <c r="AB553" i="1"/>
  <c r="AA553" i="1"/>
  <c r="Z553" i="1"/>
  <c r="Y553" i="1"/>
  <c r="AC552" i="1"/>
  <c r="AB552" i="1"/>
  <c r="AA552" i="1"/>
  <c r="Z552" i="1"/>
  <c r="Y552" i="1"/>
  <c r="AC551" i="1"/>
  <c r="AB551" i="1"/>
  <c r="AA551" i="1"/>
  <c r="Z551" i="1"/>
  <c r="Y551" i="1"/>
  <c r="AC549" i="1"/>
  <c r="AB549" i="1"/>
  <c r="AA549" i="1"/>
  <c r="Z549" i="1"/>
  <c r="Y549" i="1"/>
  <c r="AC548" i="1"/>
  <c r="AB548" i="1"/>
  <c r="AA548" i="1"/>
  <c r="Z548" i="1"/>
  <c r="Y548" i="1"/>
  <c r="AC546" i="1"/>
  <c r="AB546" i="1"/>
  <c r="AA546" i="1"/>
  <c r="Z546" i="1"/>
  <c r="Y546" i="1"/>
  <c r="AC545" i="1"/>
  <c r="AB545" i="1"/>
  <c r="AA545" i="1"/>
  <c r="Z545" i="1"/>
  <c r="Y545" i="1"/>
  <c r="AC544" i="1"/>
  <c r="AB544" i="1"/>
  <c r="AA544" i="1"/>
  <c r="Z544" i="1"/>
  <c r="Y544" i="1"/>
  <c r="AC543" i="1"/>
  <c r="AB543" i="1"/>
  <c r="AA543" i="1"/>
  <c r="Z543" i="1"/>
  <c r="Y543" i="1"/>
  <c r="AC541" i="1"/>
  <c r="AB541" i="1"/>
  <c r="AA541" i="1"/>
  <c r="Z541" i="1"/>
  <c r="Y541" i="1"/>
  <c r="AC539" i="1"/>
  <c r="AB539" i="1"/>
  <c r="AA539" i="1"/>
  <c r="Z539" i="1"/>
  <c r="Y539" i="1"/>
  <c r="AC538" i="1"/>
  <c r="AB538" i="1"/>
  <c r="AA538" i="1"/>
  <c r="Z538" i="1"/>
  <c r="Y538" i="1"/>
  <c r="AC537" i="1"/>
  <c r="AB537" i="1"/>
  <c r="AA537" i="1"/>
  <c r="Z537" i="1"/>
  <c r="Y537" i="1"/>
  <c r="AC536" i="1"/>
  <c r="AB536" i="1"/>
  <c r="AA536" i="1"/>
  <c r="Z536" i="1"/>
  <c r="Y536" i="1"/>
  <c r="AC535" i="1"/>
  <c r="AB535" i="1"/>
  <c r="AA535" i="1"/>
  <c r="Z535" i="1"/>
  <c r="Y535" i="1"/>
  <c r="AC532" i="1"/>
  <c r="AB532" i="1"/>
  <c r="AA532" i="1"/>
  <c r="Z532" i="1"/>
  <c r="Y532" i="1"/>
  <c r="AC531" i="1"/>
  <c r="AB531" i="1"/>
  <c r="AA531" i="1"/>
  <c r="Z531" i="1"/>
  <c r="Y531" i="1"/>
  <c r="AC530" i="1"/>
  <c r="AB530" i="1"/>
  <c r="AA530" i="1"/>
  <c r="Z530" i="1"/>
  <c r="Y530" i="1"/>
  <c r="AC528" i="1"/>
  <c r="AB528" i="1"/>
  <c r="AA528" i="1"/>
  <c r="Z528" i="1"/>
  <c r="Y528" i="1"/>
  <c r="AC527" i="1"/>
  <c r="AB527" i="1"/>
  <c r="AA527" i="1"/>
  <c r="Z527" i="1"/>
  <c r="Y527" i="1"/>
  <c r="AC526" i="1"/>
  <c r="AB526" i="1"/>
  <c r="AA526" i="1"/>
  <c r="Z526" i="1"/>
  <c r="Y526" i="1"/>
  <c r="AC525" i="1"/>
  <c r="AB525" i="1"/>
  <c r="AA525" i="1"/>
  <c r="Z525" i="1"/>
  <c r="Y525" i="1"/>
  <c r="AC523" i="1"/>
  <c r="AB523" i="1"/>
  <c r="AA523" i="1"/>
  <c r="Z523" i="1"/>
  <c r="Y523" i="1"/>
  <c r="AC522" i="1"/>
  <c r="AB522" i="1"/>
  <c r="AA522" i="1"/>
  <c r="Z522" i="1"/>
  <c r="Y522" i="1"/>
  <c r="AC521" i="1"/>
  <c r="AB521" i="1"/>
  <c r="AA521" i="1"/>
  <c r="Z521" i="1"/>
  <c r="Y521" i="1"/>
  <c r="AC520" i="1"/>
  <c r="AB520" i="1"/>
  <c r="AA520" i="1"/>
  <c r="Z520" i="1"/>
  <c r="Y520" i="1"/>
  <c r="AC519" i="1"/>
  <c r="AB519" i="1"/>
  <c r="AA519" i="1"/>
  <c r="Z519" i="1"/>
  <c r="Y519" i="1"/>
  <c r="AC518" i="1"/>
  <c r="AB518" i="1"/>
  <c r="AA518" i="1"/>
  <c r="Z518" i="1"/>
  <c r="Y518" i="1"/>
  <c r="AC517" i="1"/>
  <c r="AB517" i="1"/>
  <c r="AA517" i="1"/>
  <c r="Z517" i="1"/>
  <c r="Y517" i="1"/>
  <c r="AC516" i="1"/>
  <c r="AB516" i="1"/>
  <c r="AA516" i="1"/>
  <c r="Z516" i="1"/>
  <c r="Y516" i="1"/>
  <c r="AC515" i="1"/>
  <c r="AB515" i="1"/>
  <c r="AA515" i="1"/>
  <c r="Z515" i="1"/>
  <c r="Y515" i="1"/>
  <c r="AC514" i="1"/>
  <c r="AB514" i="1"/>
  <c r="AA514" i="1"/>
  <c r="Z514" i="1"/>
  <c r="Y514" i="1"/>
  <c r="AC513" i="1"/>
  <c r="AB513" i="1"/>
  <c r="AA513" i="1"/>
  <c r="Z513" i="1"/>
  <c r="Y513" i="1"/>
  <c r="AC512" i="1"/>
  <c r="AB512" i="1"/>
  <c r="AA512" i="1"/>
  <c r="Z512" i="1"/>
  <c r="Y512" i="1"/>
  <c r="AC511" i="1"/>
  <c r="AB511" i="1"/>
  <c r="AA511" i="1"/>
  <c r="Z511" i="1"/>
  <c r="Y511" i="1"/>
  <c r="AC508" i="1"/>
  <c r="AB508" i="1"/>
  <c r="AA508" i="1"/>
  <c r="Z508" i="1"/>
  <c r="Y508" i="1"/>
  <c r="AC507" i="1"/>
  <c r="AB507" i="1"/>
  <c r="AA507" i="1"/>
  <c r="Z507" i="1"/>
  <c r="Y507" i="1"/>
  <c r="AC506" i="1"/>
  <c r="AB506" i="1"/>
  <c r="AA506" i="1"/>
  <c r="Z506" i="1"/>
  <c r="Y506" i="1"/>
  <c r="AC503" i="1"/>
  <c r="AB503" i="1"/>
  <c r="AA503" i="1"/>
  <c r="Z503" i="1"/>
  <c r="Y503" i="1"/>
  <c r="AC502" i="1"/>
  <c r="AB502" i="1"/>
  <c r="AA502" i="1"/>
  <c r="Z502" i="1"/>
  <c r="Y502" i="1"/>
  <c r="AC495" i="1"/>
  <c r="AB495" i="1"/>
  <c r="AA495" i="1"/>
  <c r="Z495" i="1"/>
  <c r="Y495" i="1"/>
  <c r="AC494" i="1"/>
  <c r="AB494" i="1"/>
  <c r="AA494" i="1"/>
  <c r="Z494" i="1"/>
  <c r="Y494" i="1"/>
  <c r="AC492" i="1"/>
  <c r="AB492" i="1"/>
  <c r="AA492" i="1"/>
  <c r="Z492" i="1"/>
  <c r="Y492" i="1"/>
  <c r="AC491" i="1"/>
  <c r="AB491" i="1"/>
  <c r="AA491" i="1"/>
  <c r="Z491" i="1"/>
  <c r="Y491" i="1"/>
  <c r="AC490" i="1"/>
  <c r="AB490" i="1"/>
  <c r="AA490" i="1"/>
  <c r="Z490" i="1"/>
  <c r="Y490" i="1"/>
  <c r="AC489" i="1"/>
  <c r="AB489" i="1"/>
  <c r="AA489" i="1"/>
  <c r="Z489" i="1"/>
  <c r="Y489" i="1"/>
  <c r="AC488" i="1"/>
  <c r="AB488" i="1"/>
  <c r="AA488" i="1"/>
  <c r="Z488" i="1"/>
  <c r="Y488" i="1"/>
  <c r="AC487" i="1"/>
  <c r="AB487" i="1"/>
  <c r="AA487" i="1"/>
  <c r="Z487" i="1"/>
  <c r="Y487" i="1"/>
  <c r="AC486" i="1"/>
  <c r="AB486" i="1"/>
  <c r="AA486" i="1"/>
  <c r="Z486" i="1"/>
  <c r="Y486" i="1"/>
  <c r="AC481" i="1"/>
  <c r="AB481" i="1"/>
  <c r="AA481" i="1"/>
  <c r="Z481" i="1"/>
  <c r="Y481" i="1"/>
  <c r="AC479" i="1"/>
  <c r="AB479" i="1"/>
  <c r="AA479" i="1"/>
  <c r="Z479" i="1"/>
  <c r="Y479" i="1"/>
  <c r="AC478" i="1"/>
  <c r="AB478" i="1"/>
  <c r="AA478" i="1"/>
  <c r="Z478" i="1"/>
  <c r="Y478" i="1"/>
  <c r="AC477" i="1"/>
  <c r="AB477" i="1"/>
  <c r="AA477" i="1"/>
  <c r="Z477" i="1"/>
  <c r="Y477" i="1"/>
  <c r="AC476" i="1"/>
  <c r="AB476" i="1"/>
  <c r="AA476" i="1"/>
  <c r="Z476" i="1"/>
  <c r="Y476" i="1"/>
  <c r="AC474" i="1"/>
  <c r="AB474" i="1"/>
  <c r="AA474" i="1"/>
  <c r="Z474" i="1"/>
  <c r="Y474" i="1"/>
  <c r="AC473" i="1"/>
  <c r="AB473" i="1"/>
  <c r="AA473" i="1"/>
  <c r="Z473" i="1"/>
  <c r="Y473" i="1"/>
  <c r="AC472" i="1"/>
  <c r="AB472" i="1"/>
  <c r="AA472" i="1"/>
  <c r="Z472" i="1"/>
  <c r="Y472" i="1"/>
  <c r="AC471" i="1"/>
  <c r="AB471" i="1"/>
  <c r="AA471" i="1"/>
  <c r="Z471" i="1"/>
  <c r="Y471" i="1"/>
  <c r="AC469" i="1"/>
  <c r="AB469" i="1"/>
  <c r="AA469" i="1"/>
  <c r="Z469" i="1"/>
  <c r="Y469" i="1"/>
  <c r="AC468" i="1"/>
  <c r="AB468" i="1"/>
  <c r="AA468" i="1"/>
  <c r="Z468" i="1"/>
  <c r="Y468" i="1"/>
  <c r="AC467" i="1"/>
  <c r="AB467" i="1"/>
  <c r="AA467" i="1"/>
  <c r="Z467" i="1"/>
  <c r="Y467" i="1"/>
  <c r="AC466" i="1"/>
  <c r="AB466" i="1"/>
  <c r="AA466" i="1"/>
  <c r="Z466" i="1"/>
  <c r="Y466" i="1"/>
  <c r="AC465" i="1"/>
  <c r="AB465" i="1"/>
  <c r="AA465" i="1"/>
  <c r="Z465" i="1"/>
  <c r="Y465" i="1"/>
  <c r="AC464" i="1"/>
  <c r="AB464" i="1"/>
  <c r="AA464" i="1"/>
  <c r="Z464" i="1"/>
  <c r="Y464" i="1"/>
  <c r="AC463" i="1"/>
  <c r="AB463" i="1"/>
  <c r="AA463" i="1"/>
  <c r="Z463" i="1"/>
  <c r="Y463" i="1"/>
  <c r="AC462" i="1"/>
  <c r="AB462" i="1"/>
  <c r="AA462" i="1"/>
  <c r="Z462" i="1"/>
  <c r="Y462" i="1"/>
  <c r="AC461" i="1"/>
  <c r="AB461" i="1"/>
  <c r="AA461" i="1"/>
  <c r="Z461" i="1"/>
  <c r="Y461" i="1"/>
  <c r="AC460" i="1"/>
  <c r="AB460" i="1"/>
  <c r="AA460" i="1"/>
  <c r="Z460" i="1"/>
  <c r="Y460" i="1"/>
  <c r="AC459" i="1"/>
  <c r="AB459" i="1"/>
  <c r="AA459" i="1"/>
  <c r="Z459" i="1"/>
  <c r="Y459" i="1"/>
  <c r="AC458" i="1"/>
  <c r="AB458" i="1"/>
  <c r="AA458" i="1"/>
  <c r="Z458" i="1"/>
  <c r="Y458" i="1"/>
  <c r="AC457" i="1"/>
  <c r="AB457" i="1"/>
  <c r="AA457" i="1"/>
  <c r="Z457" i="1"/>
  <c r="Y457" i="1"/>
  <c r="AC456" i="1"/>
  <c r="AB456" i="1"/>
  <c r="AA456" i="1"/>
  <c r="Z456" i="1"/>
  <c r="Y456" i="1"/>
  <c r="AC455" i="1"/>
  <c r="AB455" i="1"/>
  <c r="AA455" i="1"/>
  <c r="Z455" i="1"/>
  <c r="Y455" i="1"/>
  <c r="AC454" i="1"/>
  <c r="AB454" i="1"/>
  <c r="AA454" i="1"/>
  <c r="Z454" i="1"/>
  <c r="Y454" i="1"/>
  <c r="AC453" i="1"/>
  <c r="AB453" i="1"/>
  <c r="AA453" i="1"/>
  <c r="Z453" i="1"/>
  <c r="Y453" i="1"/>
  <c r="AC450" i="1"/>
  <c r="AB450" i="1"/>
  <c r="AA450" i="1"/>
  <c r="Z450" i="1"/>
  <c r="Y450" i="1"/>
  <c r="AC447" i="1"/>
  <c r="AB447" i="1"/>
  <c r="AA447" i="1"/>
  <c r="Z447" i="1"/>
  <c r="Y447" i="1"/>
  <c r="AC446" i="1"/>
  <c r="AB446" i="1"/>
  <c r="AA446" i="1"/>
  <c r="Z446" i="1"/>
  <c r="Y446" i="1"/>
  <c r="AC445" i="1"/>
  <c r="AB445" i="1"/>
  <c r="AA445" i="1"/>
  <c r="Z445" i="1"/>
  <c r="Y445" i="1"/>
  <c r="AC444" i="1"/>
  <c r="AB444" i="1"/>
  <c r="AA444" i="1"/>
  <c r="Z444" i="1"/>
  <c r="Y444" i="1"/>
  <c r="AC443" i="1"/>
  <c r="AB443" i="1"/>
  <c r="AA443" i="1"/>
  <c r="Z443" i="1"/>
  <c r="Y443" i="1"/>
  <c r="AC442" i="1"/>
  <c r="AB442" i="1"/>
  <c r="AA442" i="1"/>
  <c r="Z442" i="1"/>
  <c r="Y442" i="1"/>
  <c r="AC441" i="1"/>
  <c r="AB441" i="1"/>
  <c r="AA441" i="1"/>
  <c r="Z441" i="1"/>
  <c r="Y441" i="1"/>
  <c r="AC439" i="1"/>
  <c r="AB439" i="1"/>
  <c r="AA439" i="1"/>
  <c r="Z439" i="1"/>
  <c r="Y439" i="1"/>
  <c r="AC438" i="1"/>
  <c r="AB438" i="1"/>
  <c r="AA438" i="1"/>
  <c r="Z438" i="1"/>
  <c r="Y438" i="1"/>
  <c r="AC437" i="1"/>
  <c r="AB437" i="1"/>
  <c r="AA437" i="1"/>
  <c r="Z437" i="1"/>
  <c r="Y437" i="1"/>
  <c r="AC436" i="1"/>
  <c r="AB436" i="1"/>
  <c r="AA436" i="1"/>
  <c r="Z436" i="1"/>
  <c r="Y436" i="1"/>
  <c r="AC434" i="1"/>
  <c r="AB434" i="1"/>
  <c r="AA434" i="1"/>
  <c r="Z434" i="1"/>
  <c r="Y434" i="1"/>
  <c r="AC433" i="1"/>
  <c r="AB433" i="1"/>
  <c r="AA433" i="1"/>
  <c r="Z433" i="1"/>
  <c r="Y433" i="1"/>
  <c r="AC432" i="1"/>
  <c r="AB432" i="1"/>
  <c r="AA432" i="1"/>
  <c r="Z432" i="1"/>
  <c r="Y432" i="1"/>
  <c r="AC430" i="1"/>
  <c r="AB430" i="1"/>
  <c r="AA430" i="1"/>
  <c r="Z430" i="1"/>
  <c r="Y430" i="1"/>
  <c r="AC428" i="1"/>
  <c r="AB428" i="1"/>
  <c r="AA428" i="1"/>
  <c r="Z428" i="1"/>
  <c r="Y428" i="1"/>
  <c r="AC427" i="1"/>
  <c r="AB427" i="1"/>
  <c r="AA427" i="1"/>
  <c r="Z427" i="1"/>
  <c r="Y427" i="1"/>
  <c r="AC426" i="1"/>
  <c r="AB426" i="1"/>
  <c r="AA426" i="1"/>
  <c r="Z426" i="1"/>
  <c r="Y426" i="1"/>
  <c r="AC425" i="1"/>
  <c r="AB425" i="1"/>
  <c r="AA425" i="1"/>
  <c r="Z425" i="1"/>
  <c r="Y425" i="1"/>
  <c r="AC423" i="1"/>
  <c r="AB423" i="1"/>
  <c r="AA423" i="1"/>
  <c r="Z423" i="1"/>
  <c r="Y423" i="1"/>
  <c r="AC422" i="1"/>
  <c r="AB422" i="1"/>
  <c r="AA422" i="1"/>
  <c r="Z422" i="1"/>
  <c r="Y422" i="1"/>
  <c r="AC421" i="1"/>
  <c r="AB421" i="1"/>
  <c r="AA421" i="1"/>
  <c r="Z421" i="1"/>
  <c r="Y421" i="1"/>
  <c r="AC419" i="1"/>
  <c r="AB419" i="1"/>
  <c r="AA419" i="1"/>
  <c r="Z419" i="1"/>
  <c r="Y419" i="1"/>
  <c r="AC418" i="1"/>
  <c r="AB418" i="1"/>
  <c r="AA418" i="1"/>
  <c r="Z418" i="1"/>
  <c r="Y418" i="1"/>
  <c r="AB416" i="1"/>
  <c r="AA416" i="1"/>
  <c r="Z416" i="1"/>
  <c r="Y416" i="1"/>
  <c r="W416" i="1"/>
  <c r="AC416" i="1" s="1"/>
  <c r="AC414" i="1"/>
  <c r="AB414" i="1"/>
  <c r="AA414" i="1"/>
  <c r="Z414" i="1"/>
  <c r="Y414" i="1"/>
  <c r="AC413" i="1"/>
  <c r="AB413" i="1"/>
  <c r="AA413" i="1"/>
  <c r="Z413" i="1"/>
  <c r="Y413" i="1"/>
  <c r="AC411" i="1"/>
  <c r="AB411" i="1"/>
  <c r="AA411" i="1"/>
  <c r="Z411" i="1"/>
  <c r="Y411" i="1"/>
  <c r="AC409" i="1"/>
  <c r="AB409" i="1"/>
  <c r="AA409" i="1"/>
  <c r="Z409" i="1"/>
  <c r="Y409" i="1"/>
  <c r="AC407" i="1"/>
  <c r="AB407" i="1"/>
  <c r="AA407" i="1"/>
  <c r="Z407" i="1"/>
  <c r="Y407" i="1"/>
  <c r="AC406" i="1"/>
  <c r="AB406" i="1"/>
  <c r="AA406" i="1"/>
  <c r="Z406" i="1"/>
  <c r="Y406" i="1"/>
  <c r="AC405" i="1"/>
  <c r="AB405" i="1"/>
  <c r="AA405" i="1"/>
  <c r="Z405" i="1"/>
  <c r="Y405" i="1"/>
  <c r="AC404" i="1"/>
  <c r="AB404" i="1"/>
  <c r="AA404" i="1"/>
  <c r="Z404" i="1"/>
  <c r="Y404" i="1"/>
  <c r="AC403" i="1"/>
  <c r="AB403" i="1"/>
  <c r="AA403" i="1"/>
  <c r="Z403" i="1"/>
  <c r="Y403" i="1"/>
  <c r="AC402" i="1"/>
  <c r="AB402" i="1"/>
  <c r="AA402" i="1"/>
  <c r="Z402" i="1"/>
  <c r="Y402" i="1"/>
  <c r="AC401" i="1"/>
  <c r="AB401" i="1"/>
  <c r="AA401" i="1"/>
  <c r="Z401" i="1"/>
  <c r="Y401" i="1"/>
  <c r="AC400" i="1"/>
  <c r="AB400" i="1"/>
  <c r="AA400" i="1"/>
  <c r="Z400" i="1"/>
  <c r="Y400" i="1"/>
  <c r="AC399" i="1"/>
  <c r="AB399" i="1"/>
  <c r="AA399" i="1"/>
  <c r="Z399" i="1"/>
  <c r="Y399" i="1"/>
  <c r="AC398" i="1"/>
  <c r="AB398" i="1"/>
  <c r="AA398" i="1"/>
  <c r="Z398" i="1"/>
  <c r="Y398" i="1"/>
  <c r="AC397" i="1"/>
  <c r="AB397" i="1"/>
  <c r="AA397" i="1"/>
  <c r="Z397" i="1"/>
  <c r="Y397" i="1"/>
  <c r="AC394" i="1"/>
  <c r="AB394" i="1"/>
  <c r="AA394" i="1"/>
  <c r="Z394" i="1"/>
  <c r="Y394" i="1"/>
  <c r="AC392" i="1"/>
  <c r="AB392" i="1"/>
  <c r="AA392" i="1"/>
  <c r="Z392" i="1"/>
  <c r="Y392" i="1"/>
  <c r="AC391" i="1"/>
  <c r="AB391" i="1"/>
  <c r="AA391" i="1"/>
  <c r="Z391" i="1"/>
  <c r="Y391" i="1"/>
  <c r="AC390" i="1"/>
  <c r="AB390" i="1"/>
  <c r="AA390" i="1"/>
  <c r="Z390" i="1"/>
  <c r="Y390" i="1"/>
  <c r="AC389" i="1"/>
  <c r="AB389" i="1"/>
  <c r="AA389" i="1"/>
  <c r="Z389" i="1"/>
  <c r="Y389" i="1"/>
  <c r="AC388" i="1"/>
  <c r="AB388" i="1"/>
  <c r="AA388" i="1"/>
  <c r="Z388" i="1"/>
  <c r="Y388" i="1"/>
  <c r="AC387" i="1"/>
  <c r="AB387" i="1"/>
  <c r="AA387" i="1"/>
  <c r="Z387" i="1"/>
  <c r="Y387" i="1"/>
  <c r="AC384" i="1"/>
  <c r="AB384" i="1"/>
  <c r="AA384" i="1"/>
  <c r="Z384" i="1"/>
  <c r="Y384" i="1"/>
  <c r="AC383" i="1"/>
  <c r="AB383" i="1"/>
  <c r="AA383" i="1"/>
  <c r="Z383" i="1"/>
  <c r="Y383" i="1"/>
  <c r="AC382" i="1"/>
  <c r="AB382" i="1"/>
  <c r="AA382" i="1"/>
  <c r="Z382" i="1"/>
  <c r="Y382" i="1"/>
  <c r="AC379" i="1"/>
  <c r="AB379" i="1"/>
  <c r="AA379" i="1"/>
  <c r="Z379" i="1"/>
  <c r="Y379" i="1"/>
  <c r="AC376" i="1"/>
  <c r="AB376" i="1"/>
  <c r="AA376" i="1"/>
  <c r="Z376" i="1"/>
  <c r="Y376" i="1"/>
  <c r="W376" i="1"/>
  <c r="AC375" i="1"/>
  <c r="AB375" i="1"/>
  <c r="AA375" i="1"/>
  <c r="Z375" i="1"/>
  <c r="Y375" i="1"/>
  <c r="AC374" i="1"/>
  <c r="AB374" i="1"/>
  <c r="AA374" i="1"/>
  <c r="Z374" i="1"/>
  <c r="Y374" i="1"/>
  <c r="AC373" i="1"/>
  <c r="AB373" i="1"/>
  <c r="AA373" i="1"/>
  <c r="Z373" i="1"/>
  <c r="Y373" i="1"/>
  <c r="AC371" i="1"/>
  <c r="AB371" i="1"/>
  <c r="AA371" i="1"/>
  <c r="Z371" i="1"/>
  <c r="Y371" i="1"/>
  <c r="AC370" i="1"/>
  <c r="AB370" i="1"/>
  <c r="AA370" i="1"/>
  <c r="Z370" i="1"/>
  <c r="Y370" i="1"/>
  <c r="AC369" i="1"/>
  <c r="AB369" i="1"/>
  <c r="AA369" i="1"/>
  <c r="Z369" i="1"/>
  <c r="Y369" i="1"/>
  <c r="AC368" i="1"/>
  <c r="AB368" i="1"/>
  <c r="AA368" i="1"/>
  <c r="Z368" i="1"/>
  <c r="Y368" i="1"/>
  <c r="AC367" i="1"/>
  <c r="AB367" i="1"/>
  <c r="AA367" i="1"/>
  <c r="Z367" i="1"/>
  <c r="Y367" i="1"/>
  <c r="AC366" i="1"/>
  <c r="AB366" i="1"/>
  <c r="AA366" i="1"/>
  <c r="Z366" i="1"/>
  <c r="Y366" i="1"/>
  <c r="AC364" i="1"/>
  <c r="AB364" i="1"/>
  <c r="AA364" i="1"/>
  <c r="Z364" i="1"/>
  <c r="Y364" i="1"/>
  <c r="AC363" i="1"/>
  <c r="AB363" i="1"/>
  <c r="AA363" i="1"/>
  <c r="Z363" i="1"/>
  <c r="Y363" i="1"/>
  <c r="AC362" i="1"/>
  <c r="AB362" i="1"/>
  <c r="AA362" i="1"/>
  <c r="Z362" i="1"/>
  <c r="Y362" i="1"/>
  <c r="AC361" i="1"/>
  <c r="AB361" i="1"/>
  <c r="AA361" i="1"/>
  <c r="Z361" i="1"/>
  <c r="Y361" i="1"/>
  <c r="AC360" i="1"/>
  <c r="AB360" i="1"/>
  <c r="AA360" i="1"/>
  <c r="Z360" i="1"/>
  <c r="Y360" i="1"/>
  <c r="AC359" i="1"/>
  <c r="AB359" i="1"/>
  <c r="AA359" i="1"/>
  <c r="Z359" i="1"/>
  <c r="Y359" i="1"/>
  <c r="AC357" i="1"/>
  <c r="AB357" i="1"/>
  <c r="AA357" i="1"/>
  <c r="Z357" i="1"/>
  <c r="Y357" i="1"/>
  <c r="AC356" i="1"/>
  <c r="AB356" i="1"/>
  <c r="AA356" i="1"/>
  <c r="Z356" i="1"/>
  <c r="Y356" i="1"/>
  <c r="AC355" i="1"/>
  <c r="AB355" i="1"/>
  <c r="AA355" i="1"/>
  <c r="Z355" i="1"/>
  <c r="Y355" i="1"/>
  <c r="AC351" i="1"/>
  <c r="AB351" i="1"/>
  <c r="AA351" i="1"/>
  <c r="Z351" i="1"/>
  <c r="Y351" i="1"/>
  <c r="AC350" i="1"/>
  <c r="AB350" i="1"/>
  <c r="AA350" i="1"/>
  <c r="Z350" i="1"/>
  <c r="Y350" i="1"/>
  <c r="AB349" i="1"/>
  <c r="AA349" i="1"/>
  <c r="Z349" i="1"/>
  <c r="Y349" i="1"/>
  <c r="W349" i="1"/>
  <c r="AC349" i="1" s="1"/>
  <c r="AC348" i="1"/>
  <c r="AB348" i="1"/>
  <c r="AA348" i="1"/>
  <c r="Z348" i="1"/>
  <c r="Y348" i="1"/>
  <c r="AB347" i="1"/>
  <c r="AA347" i="1"/>
  <c r="Z347" i="1"/>
  <c r="Y347" i="1"/>
  <c r="W347" i="1"/>
  <c r="AC347" i="1" s="1"/>
  <c r="AC346" i="1"/>
  <c r="AB346" i="1"/>
  <c r="AA346" i="1"/>
  <c r="Z346" i="1"/>
  <c r="Y346" i="1"/>
  <c r="AC344" i="1"/>
  <c r="AB344" i="1"/>
  <c r="AA344" i="1"/>
  <c r="Z344" i="1"/>
  <c r="Y344" i="1"/>
  <c r="AC343" i="1"/>
  <c r="AB343" i="1"/>
  <c r="AA343" i="1"/>
  <c r="Z343" i="1"/>
  <c r="Y343" i="1"/>
  <c r="AB342" i="1"/>
  <c r="AA342" i="1"/>
  <c r="Z342" i="1"/>
  <c r="Y342" i="1"/>
  <c r="W342" i="1"/>
  <c r="AC342" i="1" s="1"/>
  <c r="AC341" i="1"/>
  <c r="AB341" i="1"/>
  <c r="AA341" i="1"/>
  <c r="Z341" i="1"/>
  <c r="Y341" i="1"/>
  <c r="AC340" i="1"/>
  <c r="AB340" i="1"/>
  <c r="AA340" i="1"/>
  <c r="Z340" i="1"/>
  <c r="Y340" i="1"/>
  <c r="AC339" i="1"/>
  <c r="AB339" i="1"/>
  <c r="AA339" i="1"/>
  <c r="Z339" i="1"/>
  <c r="Y339" i="1"/>
  <c r="AB338" i="1"/>
  <c r="AA338" i="1"/>
  <c r="Z338" i="1"/>
  <c r="Y338" i="1"/>
  <c r="W338" i="1"/>
  <c r="AC338" i="1" s="1"/>
  <c r="AC336" i="1"/>
  <c r="AB336" i="1"/>
  <c r="AA336" i="1"/>
  <c r="Z336" i="1"/>
  <c r="Y336" i="1"/>
  <c r="AC334" i="1"/>
  <c r="AB334" i="1"/>
  <c r="AA334" i="1"/>
  <c r="Z334" i="1"/>
  <c r="Y334" i="1"/>
  <c r="AB333" i="1"/>
  <c r="AA333" i="1"/>
  <c r="Z333" i="1"/>
  <c r="Y333" i="1"/>
  <c r="W333" i="1"/>
  <c r="AC333" i="1" s="1"/>
  <c r="AC332" i="1"/>
  <c r="AB332" i="1"/>
  <c r="AA332" i="1"/>
  <c r="Z332" i="1"/>
  <c r="Y332" i="1"/>
  <c r="AC331" i="1"/>
  <c r="AB331" i="1"/>
  <c r="AA331" i="1"/>
  <c r="Z331" i="1"/>
  <c r="Y331" i="1"/>
  <c r="AC330" i="1"/>
  <c r="AB330" i="1"/>
  <c r="AA330" i="1"/>
  <c r="Z330" i="1"/>
  <c r="Y330" i="1"/>
  <c r="AC327" i="1"/>
  <c r="AB327" i="1"/>
  <c r="AA327" i="1"/>
  <c r="Z327" i="1"/>
  <c r="Y327" i="1"/>
  <c r="AC324" i="1"/>
  <c r="AB324" i="1"/>
  <c r="AA324" i="1"/>
  <c r="Z324" i="1"/>
  <c r="Y324" i="1"/>
  <c r="W324" i="1"/>
  <c r="AC323" i="1"/>
  <c r="AB323" i="1"/>
  <c r="AA323" i="1"/>
  <c r="Z323" i="1"/>
  <c r="Y323" i="1"/>
  <c r="AC322" i="1"/>
  <c r="AB322" i="1"/>
  <c r="AA322" i="1"/>
  <c r="Z322" i="1"/>
  <c r="Y322" i="1"/>
  <c r="AC321" i="1"/>
  <c r="AB321" i="1"/>
  <c r="AA321" i="1"/>
  <c r="Z321" i="1"/>
  <c r="Y321" i="1"/>
  <c r="AC320" i="1"/>
  <c r="AB320" i="1"/>
  <c r="AA320" i="1"/>
  <c r="Z320" i="1"/>
  <c r="Y320" i="1"/>
  <c r="AC319" i="1"/>
  <c r="AB319" i="1"/>
  <c r="AA319" i="1"/>
  <c r="Z319" i="1"/>
  <c r="Y319" i="1"/>
  <c r="AC318" i="1"/>
  <c r="AB318" i="1"/>
  <c r="AA318" i="1"/>
  <c r="Z318" i="1"/>
  <c r="Y318" i="1"/>
  <c r="AC316" i="1"/>
  <c r="AB316" i="1"/>
  <c r="AA316" i="1"/>
  <c r="Z316" i="1"/>
  <c r="Y316" i="1"/>
  <c r="AC315" i="1"/>
  <c r="AB315" i="1"/>
  <c r="AA315" i="1"/>
  <c r="Z315" i="1"/>
  <c r="Y315" i="1"/>
  <c r="AC314" i="1"/>
  <c r="AB314" i="1"/>
  <c r="AA314" i="1"/>
  <c r="Z314" i="1"/>
  <c r="Y314" i="1"/>
  <c r="AC313" i="1"/>
  <c r="AB313" i="1"/>
  <c r="AA313" i="1"/>
  <c r="Z313" i="1"/>
  <c r="Y313" i="1"/>
  <c r="AC312" i="1"/>
  <c r="AB312" i="1"/>
  <c r="AA312" i="1"/>
  <c r="Z312" i="1"/>
  <c r="Y312" i="1"/>
  <c r="AC311" i="1"/>
  <c r="AB311" i="1"/>
  <c r="AA311" i="1"/>
  <c r="Z311" i="1"/>
  <c r="Y311" i="1"/>
  <c r="AC310" i="1"/>
  <c r="AB310" i="1"/>
  <c r="AA310" i="1"/>
  <c r="Z310" i="1"/>
  <c r="Y310" i="1"/>
  <c r="AC309" i="1"/>
  <c r="AB309" i="1"/>
  <c r="AA309" i="1"/>
  <c r="Z309" i="1"/>
  <c r="Y309" i="1"/>
  <c r="AC308" i="1"/>
  <c r="AB308" i="1"/>
  <c r="AA308" i="1"/>
  <c r="Z308" i="1"/>
  <c r="Y308" i="1"/>
  <c r="AC307" i="1"/>
  <c r="AB307" i="1"/>
  <c r="AA307" i="1"/>
  <c r="Z307" i="1"/>
  <c r="Y307" i="1"/>
  <c r="AC306" i="1"/>
  <c r="AB306" i="1"/>
  <c r="AA306" i="1"/>
  <c r="Z306" i="1"/>
  <c r="Y306" i="1"/>
  <c r="AC303" i="1"/>
  <c r="AB303" i="1"/>
  <c r="AA303" i="1"/>
  <c r="Z303" i="1"/>
  <c r="Y303" i="1"/>
  <c r="AC300" i="1"/>
  <c r="AB300" i="1"/>
  <c r="AA300" i="1"/>
  <c r="Z300" i="1"/>
  <c r="Y300" i="1"/>
  <c r="AC299" i="1"/>
  <c r="AB299" i="1"/>
  <c r="AA299" i="1"/>
  <c r="Z299" i="1"/>
  <c r="Y299" i="1"/>
  <c r="AC298" i="1"/>
  <c r="AB298" i="1"/>
  <c r="AA298" i="1"/>
  <c r="Z298" i="1"/>
  <c r="Y298" i="1"/>
  <c r="AC297" i="1"/>
  <c r="AB297" i="1"/>
  <c r="AA297" i="1"/>
  <c r="Z297" i="1"/>
  <c r="Y297" i="1"/>
  <c r="AC296" i="1"/>
  <c r="AB296" i="1"/>
  <c r="AA296" i="1"/>
  <c r="Z296" i="1"/>
  <c r="Y296" i="1"/>
  <c r="AB295" i="1"/>
  <c r="AA295" i="1"/>
  <c r="Z295" i="1"/>
  <c r="Y295" i="1"/>
  <c r="W295" i="1"/>
  <c r="AC295" i="1" s="1"/>
  <c r="AC294" i="1"/>
  <c r="AB294" i="1"/>
  <c r="AA294" i="1"/>
  <c r="Z294" i="1"/>
  <c r="Y294" i="1"/>
  <c r="AB293" i="1"/>
  <c r="AA293" i="1"/>
  <c r="Z293" i="1"/>
  <c r="Y293" i="1"/>
  <c r="W293" i="1"/>
  <c r="AC293" i="1" s="1"/>
  <c r="AB291" i="1"/>
  <c r="AA291" i="1"/>
  <c r="Z291" i="1"/>
  <c r="Y291" i="1"/>
  <c r="W291" i="1"/>
  <c r="AC291" i="1" s="1"/>
  <c r="AC290" i="1"/>
  <c r="AB290" i="1"/>
  <c r="AA290" i="1"/>
  <c r="Z290" i="1"/>
  <c r="Y290" i="1"/>
  <c r="AB289" i="1"/>
  <c r="AA289" i="1"/>
  <c r="Z289" i="1"/>
  <c r="Y289" i="1"/>
  <c r="W289" i="1"/>
  <c r="AC289" i="1" s="1"/>
  <c r="AC288" i="1"/>
  <c r="AB288" i="1"/>
  <c r="AA288" i="1"/>
  <c r="Z288" i="1"/>
  <c r="Y288" i="1"/>
  <c r="AC287" i="1"/>
  <c r="AB287" i="1"/>
  <c r="AA287" i="1"/>
  <c r="Z287" i="1"/>
  <c r="Y287" i="1"/>
  <c r="AB286" i="1"/>
  <c r="AA286" i="1"/>
  <c r="Z286" i="1"/>
  <c r="Y286" i="1"/>
  <c r="W286" i="1"/>
  <c r="AC286" i="1" s="1"/>
  <c r="AB285" i="1"/>
  <c r="AA285" i="1"/>
  <c r="Z285" i="1"/>
  <c r="Y285" i="1"/>
  <c r="W285" i="1"/>
  <c r="AC285" i="1" s="1"/>
  <c r="AC284" i="1"/>
  <c r="AB284" i="1"/>
  <c r="AA284" i="1"/>
  <c r="Z284" i="1"/>
  <c r="Y284" i="1"/>
  <c r="AC283" i="1"/>
  <c r="AB283" i="1"/>
  <c r="AA283" i="1"/>
  <c r="Z283" i="1"/>
  <c r="Y283" i="1"/>
  <c r="AC282" i="1"/>
  <c r="AB282" i="1"/>
  <c r="AA282" i="1"/>
  <c r="Z282" i="1"/>
  <c r="Y282" i="1"/>
  <c r="AC281" i="1"/>
  <c r="AB281" i="1"/>
  <c r="AA281" i="1"/>
  <c r="Z281" i="1"/>
  <c r="Y281" i="1"/>
  <c r="AC279" i="1"/>
  <c r="AB279" i="1"/>
  <c r="AA279" i="1"/>
  <c r="Z279" i="1"/>
  <c r="Y279" i="1"/>
  <c r="AC276" i="1"/>
  <c r="AB276" i="1"/>
  <c r="AA276" i="1"/>
  <c r="Z276" i="1"/>
  <c r="Y276" i="1"/>
  <c r="AC274" i="1"/>
  <c r="AB274" i="1"/>
  <c r="AA274" i="1"/>
  <c r="Z274" i="1"/>
  <c r="Y274" i="1"/>
  <c r="AC273" i="1"/>
  <c r="AB273" i="1"/>
  <c r="AA273" i="1"/>
  <c r="Z273" i="1"/>
  <c r="Y273" i="1"/>
  <c r="AC272" i="1"/>
  <c r="AB272" i="1"/>
  <c r="AA272" i="1"/>
  <c r="Z272" i="1"/>
  <c r="Y272" i="1"/>
  <c r="AC271" i="1"/>
  <c r="AB271" i="1"/>
  <c r="AA271" i="1"/>
  <c r="Z271" i="1"/>
  <c r="Y271" i="1"/>
  <c r="AC269" i="1"/>
  <c r="AB269" i="1"/>
  <c r="AA269" i="1"/>
  <c r="Z269" i="1"/>
  <c r="Y269" i="1"/>
  <c r="AC268" i="1"/>
  <c r="AB268" i="1"/>
  <c r="AA268" i="1"/>
  <c r="Z268" i="1"/>
  <c r="Y268" i="1"/>
  <c r="AC267" i="1"/>
  <c r="AB267" i="1"/>
  <c r="AA267" i="1"/>
  <c r="Z267" i="1"/>
  <c r="Y267" i="1"/>
  <c r="AC266" i="1"/>
  <c r="AB266" i="1"/>
  <c r="AA266" i="1"/>
  <c r="Z266" i="1"/>
  <c r="Y266" i="1"/>
  <c r="AC265" i="1"/>
  <c r="AB265" i="1"/>
  <c r="AA265" i="1"/>
  <c r="Z265" i="1"/>
  <c r="Y265" i="1"/>
  <c r="AC264" i="1"/>
  <c r="AB264" i="1"/>
  <c r="AA264" i="1"/>
  <c r="Z264" i="1"/>
  <c r="Y264" i="1"/>
  <c r="AC263" i="1"/>
  <c r="AB263" i="1"/>
  <c r="AA263" i="1"/>
  <c r="Z263" i="1"/>
  <c r="Y263" i="1"/>
  <c r="AC260" i="1"/>
  <c r="AB260" i="1"/>
  <c r="AA260" i="1"/>
  <c r="Z260" i="1"/>
  <c r="Y260" i="1"/>
  <c r="AC259" i="1"/>
  <c r="AB259" i="1"/>
  <c r="AA259" i="1"/>
  <c r="Z259" i="1"/>
  <c r="Y259" i="1"/>
  <c r="AC257" i="1"/>
  <c r="AB257" i="1"/>
  <c r="AA257" i="1"/>
  <c r="Z257" i="1"/>
  <c r="Y257" i="1"/>
  <c r="AC256" i="1"/>
  <c r="AB256" i="1"/>
  <c r="AA256" i="1"/>
  <c r="Z256" i="1"/>
  <c r="Y256" i="1"/>
  <c r="AC253" i="1"/>
  <c r="AB253" i="1"/>
  <c r="AA253" i="1"/>
  <c r="Z253" i="1"/>
  <c r="Y253" i="1"/>
  <c r="AC251" i="1"/>
  <c r="AB251" i="1"/>
  <c r="AA251" i="1"/>
  <c r="Z251" i="1"/>
  <c r="Y251" i="1"/>
  <c r="AC250" i="1"/>
  <c r="AB250" i="1"/>
  <c r="AA250" i="1"/>
  <c r="Z250" i="1"/>
  <c r="Y250" i="1"/>
  <c r="AC249" i="1"/>
  <c r="AB249" i="1"/>
  <c r="AA249" i="1"/>
  <c r="Z249" i="1"/>
  <c r="Y249" i="1"/>
  <c r="AC247" i="1"/>
  <c r="AB247" i="1"/>
  <c r="AA247" i="1"/>
  <c r="Z247" i="1"/>
  <c r="Y247" i="1"/>
  <c r="AC246" i="1"/>
  <c r="AB246" i="1"/>
  <c r="AA246" i="1"/>
  <c r="Z246" i="1"/>
  <c r="Y246" i="1"/>
  <c r="AC245" i="1"/>
  <c r="AB245" i="1"/>
  <c r="AA245" i="1"/>
  <c r="Z245" i="1"/>
  <c r="Y245" i="1"/>
  <c r="AB244" i="1"/>
  <c r="AA244" i="1"/>
  <c r="Z244" i="1"/>
  <c r="Y244" i="1"/>
  <c r="W244" i="1"/>
  <c r="AC244" i="1" s="1"/>
  <c r="AC243" i="1"/>
  <c r="AB243" i="1"/>
  <c r="AA243" i="1"/>
  <c r="Z243" i="1"/>
  <c r="Y243" i="1"/>
  <c r="AC242" i="1"/>
  <c r="AB242" i="1"/>
  <c r="AA242" i="1"/>
  <c r="Z242" i="1"/>
  <c r="Y242" i="1"/>
  <c r="AC240" i="1"/>
  <c r="AB240" i="1"/>
  <c r="AA240" i="1"/>
  <c r="Z240" i="1"/>
  <c r="Y240" i="1"/>
  <c r="AC239" i="1"/>
  <c r="AB239" i="1"/>
  <c r="AA239" i="1"/>
  <c r="Z239" i="1"/>
  <c r="Y239" i="1"/>
  <c r="AC237" i="1"/>
  <c r="AB237" i="1"/>
  <c r="AA237" i="1"/>
  <c r="Z237" i="1"/>
  <c r="Y237" i="1"/>
  <c r="AC236" i="1"/>
  <c r="AB236" i="1"/>
  <c r="AA236" i="1"/>
  <c r="Z236" i="1"/>
  <c r="Y236" i="1"/>
  <c r="AC235" i="1"/>
  <c r="AB235" i="1"/>
  <c r="AA235" i="1"/>
  <c r="Z235" i="1"/>
  <c r="Y235" i="1"/>
  <c r="AC234" i="1"/>
  <c r="AB234" i="1"/>
  <c r="AA234" i="1"/>
  <c r="Z234" i="1"/>
  <c r="Y234" i="1"/>
  <c r="AB233" i="1"/>
  <c r="AA233" i="1"/>
  <c r="Z233" i="1"/>
  <c r="Y233" i="1"/>
  <c r="W233" i="1"/>
  <c r="AC233" i="1" s="1"/>
  <c r="AC232" i="1"/>
  <c r="AB232" i="1"/>
  <c r="AA232" i="1"/>
  <c r="Z232" i="1"/>
  <c r="Y232" i="1"/>
  <c r="AC231" i="1"/>
  <c r="AB231" i="1"/>
  <c r="AA231" i="1"/>
  <c r="Z231" i="1"/>
  <c r="Y231" i="1"/>
  <c r="AC229" i="1"/>
  <c r="AB229" i="1"/>
  <c r="AA229" i="1"/>
  <c r="Z229" i="1"/>
  <c r="Y229" i="1"/>
  <c r="AC227" i="1"/>
  <c r="AB227" i="1"/>
  <c r="AA227" i="1"/>
  <c r="Z227" i="1"/>
  <c r="Y227" i="1"/>
  <c r="AC226" i="1"/>
  <c r="AB226" i="1"/>
  <c r="AA226" i="1"/>
  <c r="Z226" i="1"/>
  <c r="Y226" i="1"/>
  <c r="AC225" i="1"/>
  <c r="AB225" i="1"/>
  <c r="AA225" i="1"/>
  <c r="Z225" i="1"/>
  <c r="Y225" i="1"/>
  <c r="AB224" i="1"/>
  <c r="AA224" i="1"/>
  <c r="Z224" i="1"/>
  <c r="Y224" i="1"/>
  <c r="W224" i="1"/>
  <c r="AC224" i="1" s="1"/>
  <c r="AC223" i="1"/>
  <c r="AB223" i="1"/>
  <c r="AA223" i="1"/>
  <c r="Z223" i="1"/>
  <c r="Y223" i="1"/>
  <c r="AC222" i="1"/>
  <c r="AB222" i="1"/>
  <c r="AA222" i="1"/>
  <c r="Z222" i="1"/>
  <c r="Y222" i="1"/>
  <c r="AC221" i="1"/>
  <c r="AB221" i="1"/>
  <c r="AA221" i="1"/>
  <c r="Z221" i="1"/>
  <c r="Y221" i="1"/>
  <c r="AB219" i="1"/>
  <c r="AA219" i="1"/>
  <c r="Z219" i="1"/>
  <c r="Y219" i="1"/>
  <c r="W219" i="1"/>
  <c r="AC219" i="1" s="1"/>
  <c r="AC217" i="1"/>
  <c r="AB217" i="1"/>
  <c r="AA217" i="1"/>
  <c r="Z217" i="1"/>
  <c r="Y217" i="1"/>
  <c r="AC216" i="1"/>
  <c r="AB216" i="1"/>
  <c r="AA216" i="1"/>
  <c r="Z216" i="1"/>
  <c r="Y216" i="1"/>
  <c r="AC215" i="1"/>
  <c r="AB215" i="1"/>
  <c r="AA215" i="1"/>
  <c r="Z215" i="1"/>
  <c r="Y215" i="1"/>
  <c r="AB212" i="1"/>
  <c r="AA212" i="1"/>
  <c r="Z212" i="1"/>
  <c r="Y212" i="1"/>
  <c r="W212" i="1"/>
  <c r="AC212" i="1" s="1"/>
  <c r="AC211" i="1"/>
  <c r="AB211" i="1"/>
  <c r="AA211" i="1"/>
  <c r="Z211" i="1"/>
  <c r="Y211" i="1"/>
  <c r="AC210" i="1"/>
  <c r="AB210" i="1"/>
  <c r="AA210" i="1"/>
  <c r="Z210" i="1"/>
  <c r="Y210" i="1"/>
  <c r="AC209" i="1"/>
  <c r="AB209" i="1"/>
  <c r="AA209" i="1"/>
  <c r="Z209" i="1"/>
  <c r="Y209" i="1"/>
  <c r="AB208" i="1"/>
  <c r="AA208" i="1"/>
  <c r="Z208" i="1"/>
  <c r="Y208" i="1"/>
  <c r="W208" i="1"/>
  <c r="AC208" i="1" s="1"/>
  <c r="AB207" i="1"/>
  <c r="AA207" i="1"/>
  <c r="Z207" i="1"/>
  <c r="Y207" i="1"/>
  <c r="W207" i="1"/>
  <c r="AC207" i="1" s="1"/>
  <c r="AC206" i="1"/>
  <c r="AB206" i="1"/>
  <c r="AA206" i="1"/>
  <c r="Z206" i="1"/>
  <c r="Y206" i="1"/>
  <c r="AC205" i="1"/>
  <c r="AB205" i="1"/>
  <c r="AA205" i="1"/>
  <c r="Z205" i="1"/>
  <c r="Y205" i="1"/>
  <c r="AC204" i="1"/>
  <c r="AB204" i="1"/>
  <c r="AA204" i="1"/>
  <c r="Z204" i="1"/>
  <c r="Y204" i="1"/>
  <c r="AC203" i="1"/>
  <c r="AB203" i="1"/>
  <c r="AA203" i="1"/>
  <c r="Z203" i="1"/>
  <c r="Y203" i="1"/>
  <c r="AC202" i="1"/>
  <c r="AB202" i="1"/>
  <c r="AA202" i="1"/>
  <c r="Z202" i="1"/>
  <c r="Y202" i="1"/>
  <c r="AC201" i="1"/>
  <c r="AB201" i="1"/>
  <c r="AA201" i="1"/>
  <c r="Z201" i="1"/>
  <c r="Y201" i="1"/>
  <c r="AC200" i="1"/>
  <c r="AB200" i="1"/>
  <c r="AA200" i="1"/>
  <c r="Z200" i="1"/>
  <c r="Y200" i="1"/>
  <c r="AC199" i="1"/>
  <c r="AB199" i="1"/>
  <c r="AA199" i="1"/>
  <c r="Z199" i="1"/>
  <c r="Y199" i="1"/>
  <c r="AC197" i="1"/>
  <c r="AB197" i="1"/>
  <c r="AA197" i="1"/>
  <c r="Z197" i="1"/>
  <c r="Y197" i="1"/>
  <c r="AC196" i="1"/>
  <c r="AB196" i="1"/>
  <c r="AA196" i="1"/>
  <c r="Z196" i="1"/>
  <c r="Y196" i="1"/>
  <c r="AC195" i="1"/>
  <c r="AB195" i="1"/>
  <c r="AA195" i="1"/>
  <c r="Z195" i="1"/>
  <c r="Y195" i="1"/>
  <c r="AC194" i="1"/>
  <c r="AB194" i="1"/>
  <c r="AA194" i="1"/>
  <c r="Z194" i="1"/>
  <c r="Y194" i="1"/>
  <c r="AC193" i="1"/>
  <c r="AB193" i="1"/>
  <c r="AA193" i="1"/>
  <c r="Z193" i="1"/>
  <c r="Y193" i="1"/>
  <c r="AC192" i="1"/>
  <c r="AB192" i="1"/>
  <c r="AA192" i="1"/>
  <c r="Z192" i="1"/>
  <c r="Y192" i="1"/>
  <c r="AC190" i="1"/>
  <c r="AB190" i="1"/>
  <c r="AA190" i="1"/>
  <c r="Z190" i="1"/>
  <c r="Y190" i="1"/>
  <c r="AC189" i="1"/>
  <c r="AB189" i="1"/>
  <c r="AA189" i="1"/>
  <c r="Z189" i="1"/>
  <c r="Y189" i="1"/>
  <c r="AC187" i="1"/>
  <c r="AB187" i="1"/>
  <c r="AA187" i="1"/>
  <c r="Z187" i="1"/>
  <c r="Y187" i="1"/>
  <c r="AC186" i="1"/>
  <c r="AB186" i="1"/>
  <c r="AA186" i="1"/>
  <c r="Z186" i="1"/>
  <c r="Y186" i="1"/>
  <c r="AC185" i="1"/>
  <c r="AB185" i="1"/>
  <c r="AA185" i="1"/>
  <c r="Z185" i="1"/>
  <c r="Y185" i="1"/>
  <c r="AC184" i="1"/>
  <c r="AB184" i="1"/>
  <c r="AA184" i="1"/>
  <c r="Z184" i="1"/>
  <c r="Y184" i="1"/>
  <c r="AC183" i="1"/>
  <c r="AB183" i="1"/>
  <c r="AA183" i="1"/>
  <c r="Z183" i="1"/>
  <c r="Y183" i="1"/>
  <c r="AC182" i="1"/>
  <c r="AB182" i="1"/>
  <c r="AA182" i="1"/>
  <c r="Z182" i="1"/>
  <c r="Y182" i="1"/>
  <c r="AC181" i="1"/>
  <c r="AB181" i="1"/>
  <c r="AA181" i="1"/>
  <c r="Z181" i="1"/>
  <c r="Y181" i="1"/>
  <c r="AC180" i="1"/>
  <c r="AB180" i="1"/>
  <c r="AA180" i="1"/>
  <c r="Z180" i="1"/>
  <c r="Y180" i="1"/>
  <c r="AC179" i="1"/>
  <c r="AB179" i="1"/>
  <c r="AA179" i="1"/>
  <c r="Z179" i="1"/>
  <c r="Y179" i="1"/>
  <c r="AC177" i="1"/>
  <c r="AB177" i="1"/>
  <c r="AA177" i="1"/>
  <c r="Z177" i="1"/>
  <c r="Y177" i="1"/>
  <c r="AB173" i="1"/>
  <c r="AA173" i="1"/>
  <c r="Z173" i="1"/>
  <c r="Y173" i="1"/>
  <c r="W173" i="1"/>
  <c r="AC173" i="1" s="1"/>
  <c r="AC170" i="1"/>
  <c r="AB170" i="1"/>
  <c r="AA170" i="1"/>
  <c r="Z170" i="1"/>
  <c r="Y170" i="1"/>
  <c r="AC167" i="1"/>
  <c r="AB167" i="1"/>
  <c r="AA167" i="1"/>
  <c r="Z167" i="1"/>
  <c r="Y167" i="1"/>
  <c r="AC165" i="1"/>
  <c r="AB165" i="1"/>
  <c r="AA165" i="1"/>
  <c r="Z165" i="1"/>
  <c r="Y165" i="1"/>
  <c r="AC164" i="1"/>
  <c r="AB164" i="1"/>
  <c r="AA164" i="1"/>
  <c r="Z164" i="1"/>
  <c r="Y164" i="1"/>
  <c r="AC162" i="1"/>
  <c r="AB162" i="1"/>
  <c r="AA162" i="1"/>
  <c r="Z162" i="1"/>
  <c r="Y162" i="1"/>
  <c r="AC161" i="1"/>
  <c r="AB161" i="1"/>
  <c r="AA161" i="1"/>
  <c r="Z161" i="1"/>
  <c r="Y161" i="1"/>
  <c r="AC160" i="1"/>
  <c r="AB160" i="1"/>
  <c r="AA160" i="1"/>
  <c r="Z160" i="1"/>
  <c r="Y160" i="1"/>
  <c r="AB159" i="1"/>
  <c r="AA159" i="1"/>
  <c r="Z159" i="1"/>
  <c r="Y159" i="1"/>
  <c r="U159" i="1"/>
  <c r="AC159" i="1" s="1"/>
  <c r="AC158" i="1"/>
  <c r="AB158" i="1"/>
  <c r="AA158" i="1"/>
  <c r="Z158" i="1"/>
  <c r="Y158" i="1"/>
  <c r="AB155" i="1"/>
  <c r="AA155" i="1"/>
  <c r="Z155" i="1"/>
  <c r="Y155" i="1"/>
  <c r="W155" i="1"/>
  <c r="AC155" i="1" s="1"/>
  <c r="AB154" i="1"/>
  <c r="AA154" i="1"/>
  <c r="Z154" i="1"/>
  <c r="Y154" i="1"/>
  <c r="W154" i="1"/>
  <c r="AC154" i="1" s="1"/>
  <c r="AC152" i="1"/>
  <c r="AB152" i="1"/>
  <c r="AA152" i="1"/>
  <c r="Z152" i="1"/>
  <c r="Y152" i="1"/>
  <c r="AC151" i="1"/>
  <c r="AB151" i="1"/>
  <c r="AA151" i="1"/>
  <c r="Z151" i="1"/>
  <c r="Y151" i="1"/>
  <c r="AC150" i="1"/>
  <c r="AB150" i="1"/>
  <c r="AA150" i="1"/>
  <c r="Z150" i="1"/>
  <c r="Y150" i="1"/>
  <c r="AC148" i="1"/>
  <c r="AB148" i="1"/>
  <c r="AA148" i="1"/>
  <c r="Z148" i="1"/>
  <c r="Y148" i="1"/>
  <c r="AC147" i="1"/>
  <c r="AB147" i="1"/>
  <c r="AA147" i="1"/>
  <c r="Z147" i="1"/>
  <c r="Y147" i="1"/>
  <c r="AC146" i="1"/>
  <c r="AB146" i="1"/>
  <c r="AA146" i="1"/>
  <c r="Z146" i="1"/>
  <c r="Y146" i="1"/>
  <c r="AC144" i="1"/>
  <c r="AB144" i="1"/>
  <c r="AA144" i="1"/>
  <c r="Z144" i="1"/>
  <c r="Y144" i="1"/>
  <c r="AC143" i="1"/>
  <c r="AB143" i="1"/>
  <c r="AA143" i="1"/>
  <c r="Z143" i="1"/>
  <c r="Y143" i="1"/>
  <c r="AB142" i="1"/>
  <c r="AA142" i="1"/>
  <c r="Z142" i="1"/>
  <c r="Y142" i="1"/>
  <c r="W142" i="1"/>
  <c r="AC142" i="1" s="1"/>
  <c r="AC141" i="1"/>
  <c r="AB141" i="1"/>
  <c r="AA141" i="1"/>
  <c r="Z141" i="1"/>
  <c r="Y141" i="1"/>
  <c r="AC139" i="1"/>
  <c r="AB139" i="1"/>
  <c r="AA139" i="1"/>
  <c r="Z139" i="1"/>
  <c r="Y139" i="1"/>
  <c r="AC138" i="1"/>
  <c r="AB138" i="1"/>
  <c r="AA138" i="1"/>
  <c r="Z138" i="1"/>
  <c r="Y138" i="1"/>
  <c r="AC137" i="1"/>
  <c r="AB137" i="1"/>
  <c r="AA137" i="1"/>
  <c r="Z137" i="1"/>
  <c r="Y137" i="1"/>
  <c r="AC136" i="1"/>
  <c r="AB136" i="1"/>
  <c r="AA136" i="1"/>
  <c r="Z136" i="1"/>
  <c r="Y136" i="1"/>
  <c r="AC134" i="1"/>
  <c r="AB134" i="1"/>
  <c r="AA134" i="1"/>
  <c r="Z134" i="1"/>
  <c r="Y134" i="1"/>
  <c r="AC133" i="1"/>
  <c r="AB133" i="1"/>
  <c r="AA133" i="1"/>
  <c r="Z133" i="1"/>
  <c r="Y133" i="1"/>
  <c r="AC132" i="1"/>
  <c r="AB132" i="1"/>
  <c r="AA132" i="1"/>
  <c r="Z132" i="1"/>
  <c r="Y132" i="1"/>
  <c r="AC129" i="1"/>
  <c r="AB129" i="1"/>
  <c r="AA129" i="1"/>
  <c r="Z129" i="1"/>
  <c r="Y129" i="1"/>
  <c r="AC128" i="1"/>
  <c r="AB128" i="1"/>
  <c r="AA128" i="1"/>
  <c r="Z128" i="1"/>
  <c r="Y128" i="1"/>
  <c r="AC127" i="1"/>
  <c r="AB127" i="1"/>
  <c r="AA127" i="1"/>
  <c r="Z127" i="1"/>
  <c r="Y127" i="1"/>
  <c r="AC125" i="1"/>
  <c r="AB125" i="1"/>
  <c r="AA125" i="1"/>
  <c r="Z125" i="1"/>
  <c r="Y125" i="1"/>
  <c r="AB124" i="1"/>
  <c r="AA124" i="1"/>
  <c r="Z124" i="1"/>
  <c r="Y124" i="1"/>
  <c r="W124" i="1"/>
  <c r="AC124" i="1" s="1"/>
  <c r="AC121" i="1"/>
  <c r="AB121" i="1"/>
  <c r="AA121" i="1"/>
  <c r="Z121" i="1"/>
  <c r="Y121" i="1"/>
  <c r="AC120" i="1"/>
  <c r="AB120" i="1"/>
  <c r="AA120" i="1"/>
  <c r="Z120" i="1"/>
  <c r="Y120" i="1"/>
  <c r="AB119" i="1"/>
  <c r="AA119" i="1"/>
  <c r="Z119" i="1"/>
  <c r="Y119" i="1"/>
  <c r="W119" i="1"/>
  <c r="AC119" i="1" s="1"/>
  <c r="AC118" i="1"/>
  <c r="AB118" i="1"/>
  <c r="AA118" i="1"/>
  <c r="Z118" i="1"/>
  <c r="Y118" i="1"/>
  <c r="AC117" i="1"/>
  <c r="AB117" i="1"/>
  <c r="AA117" i="1"/>
  <c r="Z117" i="1"/>
  <c r="Y117" i="1"/>
  <c r="AB116" i="1"/>
  <c r="AA116" i="1"/>
  <c r="Z116" i="1"/>
  <c r="Y116" i="1"/>
  <c r="W116" i="1"/>
  <c r="AC116" i="1" s="1"/>
  <c r="AB115" i="1"/>
  <c r="AA115" i="1"/>
  <c r="Z115" i="1"/>
  <c r="Y115" i="1"/>
  <c r="W115" i="1"/>
  <c r="AC115" i="1" s="1"/>
  <c r="AC114" i="1"/>
  <c r="AB114" i="1"/>
  <c r="AA114" i="1"/>
  <c r="Z114" i="1"/>
  <c r="Y114" i="1"/>
  <c r="AC113" i="1"/>
  <c r="AB113" i="1"/>
  <c r="AA113" i="1"/>
  <c r="Z113" i="1"/>
  <c r="Y113" i="1"/>
  <c r="AC111" i="1"/>
  <c r="AB111" i="1"/>
  <c r="AA111" i="1"/>
  <c r="Z111" i="1"/>
  <c r="Y111" i="1"/>
  <c r="AC110" i="1"/>
  <c r="AB110" i="1"/>
  <c r="AA110" i="1"/>
  <c r="Z110" i="1"/>
  <c r="Y110" i="1"/>
  <c r="AC108" i="1"/>
  <c r="AB108" i="1"/>
  <c r="AA108" i="1"/>
  <c r="Z108" i="1"/>
  <c r="Y108" i="1"/>
  <c r="AC107" i="1"/>
  <c r="AB107" i="1"/>
  <c r="AA107" i="1"/>
  <c r="Z107" i="1"/>
  <c r="Y107" i="1"/>
  <c r="AC106" i="1"/>
  <c r="AB106" i="1"/>
  <c r="AA106" i="1"/>
  <c r="Z106" i="1"/>
  <c r="Y106" i="1"/>
  <c r="AC105" i="1"/>
  <c r="AB105" i="1"/>
  <c r="AA105" i="1"/>
  <c r="Z105" i="1"/>
  <c r="Y105" i="1"/>
  <c r="AC104" i="1"/>
  <c r="AB104" i="1"/>
  <c r="AA104" i="1"/>
  <c r="Z104" i="1"/>
  <c r="Y104" i="1"/>
  <c r="AC103" i="1"/>
  <c r="AB103" i="1"/>
  <c r="AA103" i="1"/>
  <c r="Z103" i="1"/>
  <c r="Y103" i="1"/>
  <c r="AC100" i="1"/>
  <c r="AB100" i="1"/>
  <c r="AA100" i="1"/>
  <c r="Z100" i="1"/>
  <c r="Y100" i="1"/>
  <c r="AC99" i="1"/>
  <c r="AB99" i="1"/>
  <c r="AA99" i="1"/>
  <c r="Z99" i="1"/>
  <c r="Y99" i="1"/>
  <c r="AC98" i="1"/>
  <c r="AB98" i="1"/>
  <c r="AA98" i="1"/>
  <c r="Z98" i="1"/>
  <c r="Y98" i="1"/>
  <c r="AC97" i="1"/>
  <c r="AB97" i="1"/>
  <c r="AA97" i="1"/>
  <c r="Z97" i="1"/>
  <c r="Y97" i="1"/>
  <c r="AC95" i="1"/>
  <c r="AB95" i="1"/>
  <c r="AA95" i="1"/>
  <c r="Z95" i="1"/>
  <c r="Y95" i="1"/>
  <c r="AC94" i="1"/>
  <c r="AB94" i="1"/>
  <c r="AA94" i="1"/>
  <c r="Z94" i="1"/>
  <c r="Y94" i="1"/>
  <c r="AC93" i="1"/>
  <c r="AB93" i="1"/>
  <c r="AA93" i="1"/>
  <c r="Z93" i="1"/>
  <c r="Y93" i="1"/>
  <c r="AC91" i="1"/>
  <c r="AB91" i="1"/>
  <c r="AA91" i="1"/>
  <c r="Z91" i="1"/>
  <c r="Y91" i="1"/>
  <c r="AC90" i="1"/>
  <c r="AB90" i="1"/>
  <c r="AA90" i="1"/>
  <c r="Z90" i="1"/>
  <c r="Y90" i="1"/>
  <c r="AC89" i="1"/>
  <c r="AB89" i="1"/>
  <c r="AA89" i="1"/>
  <c r="Z89" i="1"/>
  <c r="Y89" i="1"/>
  <c r="AC88" i="1"/>
  <c r="AB88" i="1"/>
  <c r="AA88" i="1"/>
  <c r="Z88" i="1"/>
  <c r="Y88" i="1"/>
  <c r="AC87" i="1"/>
  <c r="AB87" i="1"/>
  <c r="AA87" i="1"/>
  <c r="Z87" i="1"/>
  <c r="Y87" i="1"/>
  <c r="AC83" i="1"/>
  <c r="AB83" i="1"/>
  <c r="AA83" i="1"/>
  <c r="Z83" i="1"/>
  <c r="Y83" i="1"/>
  <c r="AC82" i="1"/>
  <c r="AB82" i="1"/>
  <c r="AA82" i="1"/>
  <c r="Z82" i="1"/>
  <c r="Y82" i="1"/>
  <c r="AC81" i="1"/>
  <c r="AB81" i="1"/>
  <c r="AA81" i="1"/>
  <c r="Z81" i="1"/>
  <c r="Y81" i="1"/>
  <c r="AC80" i="1"/>
  <c r="AB80" i="1"/>
  <c r="AA80" i="1"/>
  <c r="Z80" i="1"/>
  <c r="Y80" i="1"/>
  <c r="AC79" i="1"/>
  <c r="AB79" i="1"/>
  <c r="AA79" i="1"/>
  <c r="Z79" i="1"/>
  <c r="Y79" i="1"/>
  <c r="AB76" i="1"/>
  <c r="AA76" i="1"/>
  <c r="Z76" i="1"/>
  <c r="Y76" i="1"/>
  <c r="W76" i="1"/>
  <c r="AC76" i="1" s="1"/>
  <c r="AC74" i="1"/>
  <c r="AB74" i="1"/>
  <c r="AA74" i="1"/>
  <c r="Z74" i="1"/>
  <c r="Y74" i="1"/>
  <c r="AC73" i="1"/>
  <c r="AB73" i="1"/>
  <c r="AA73" i="1"/>
  <c r="Z73" i="1"/>
  <c r="Y73" i="1"/>
  <c r="AC70" i="1"/>
  <c r="AB70" i="1"/>
  <c r="AA70" i="1"/>
  <c r="Z70" i="1"/>
  <c r="Y70" i="1"/>
  <c r="AC69" i="1"/>
  <c r="AB69" i="1"/>
  <c r="AA69" i="1"/>
  <c r="Z69" i="1"/>
  <c r="Y69" i="1"/>
  <c r="AB68" i="1"/>
  <c r="AA68" i="1"/>
  <c r="Z68" i="1"/>
  <c r="Y68" i="1"/>
  <c r="W68" i="1"/>
  <c r="AC68" i="1" s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B62" i="1"/>
  <c r="AA62" i="1"/>
  <c r="Z62" i="1"/>
  <c r="Y62" i="1"/>
  <c r="W62" i="1"/>
  <c r="AC62" i="1" s="1"/>
  <c r="AC60" i="1"/>
  <c r="AB60" i="1"/>
  <c r="AA60" i="1"/>
  <c r="Z60" i="1"/>
  <c r="Y60" i="1"/>
  <c r="AC59" i="1"/>
  <c r="AB59" i="1"/>
  <c r="AA59" i="1"/>
  <c r="Z59" i="1"/>
  <c r="Y59" i="1"/>
  <c r="AC58" i="1"/>
  <c r="AB58" i="1"/>
  <c r="AA58" i="1"/>
  <c r="Z58" i="1"/>
  <c r="Y58" i="1"/>
  <c r="AB57" i="1"/>
  <c r="AA57" i="1"/>
  <c r="Z57" i="1"/>
  <c r="Y57" i="1"/>
  <c r="W57" i="1"/>
  <c r="AC57" i="1" s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B39" i="1"/>
  <c r="AA39" i="1"/>
  <c r="Z39" i="1"/>
  <c r="Y39" i="1"/>
  <c r="W39" i="1"/>
  <c r="AC39" i="1" s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1" i="1"/>
  <c r="AB31" i="1"/>
  <c r="AA31" i="1"/>
  <c r="Z31" i="1"/>
  <c r="Y31" i="1"/>
  <c r="AC30" i="1"/>
  <c r="AB30" i="1"/>
  <c r="AA30" i="1"/>
  <c r="Z30" i="1"/>
  <c r="Y30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1" i="1"/>
  <c r="AB21" i="1"/>
  <c r="AA21" i="1"/>
  <c r="Z21" i="1"/>
  <c r="Y21" i="1"/>
  <c r="AB20" i="1"/>
  <c r="AA20" i="1"/>
  <c r="Z20" i="1"/>
  <c r="Y20" i="1"/>
  <c r="W20" i="1"/>
  <c r="AC20" i="1" s="1"/>
  <c r="AC18" i="1"/>
  <c r="AB18" i="1"/>
  <c r="AA18" i="1"/>
  <c r="Z18" i="1"/>
  <c r="Y18" i="1"/>
  <c r="AB17" i="1"/>
  <c r="AA17" i="1"/>
  <c r="Z17" i="1"/>
  <c r="Y17" i="1"/>
  <c r="W17" i="1"/>
  <c r="AC17" i="1" s="1"/>
  <c r="AC8" i="1"/>
  <c r="AB8" i="1"/>
  <c r="AA8" i="1"/>
  <c r="Z8" i="1"/>
  <c r="Y8" i="1"/>
  <c r="AC6" i="1"/>
  <c r="AB6" i="1"/>
  <c r="AA6" i="1"/>
  <c r="Z6" i="1"/>
  <c r="Y6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<sst xmlns="http://schemas.openxmlformats.org/spreadsheetml/2006/main" count="17631" uniqueCount="7166">
  <si>
    <t>웹입력URL</t>
  </si>
  <si>
    <t>listid</t>
  </si>
  <si>
    <t>기업번호</t>
  </si>
  <si>
    <t>사업자번호</t>
  </si>
  <si>
    <t>메이</t>
  </si>
  <si>
    <t>기업명</t>
  </si>
  <si>
    <t>구매차수</t>
  </si>
  <si>
    <t>층규모</t>
  </si>
  <si>
    <t>기업규모</t>
  </si>
  <si>
    <t>조사업종 코드</t>
  </si>
  <si>
    <t>업종쿼터</t>
  </si>
  <si>
    <t>대표자</t>
  </si>
  <si>
    <t>성별</t>
  </si>
  <si>
    <t>돈 단위</t>
  </si>
  <si>
    <t>토지</t>
  </si>
  <si>
    <t>건물</t>
  </si>
  <si>
    <t>구축물</t>
  </si>
  <si>
    <t>기계장치</t>
  </si>
  <si>
    <t>선박</t>
  </si>
  <si>
    <t>차량운반구</t>
  </si>
  <si>
    <t>공구와기구</t>
  </si>
  <si>
    <t>비품</t>
  </si>
  <si>
    <t>기타유형자산</t>
  </si>
  <si>
    <t>건설중인자산</t>
  </si>
  <si>
    <t>토지및토지개발</t>
  </si>
  <si>
    <t>건물및구축물</t>
  </si>
  <si>
    <t>기계장치2</t>
  </si>
  <si>
    <t>운수장비</t>
  </si>
  <si>
    <t>기타2</t>
  </si>
  <si>
    <t>주요사업</t>
  </si>
  <si>
    <t>전화번호</t>
  </si>
  <si>
    <t>주소</t>
  </si>
  <si>
    <t>진짜주소</t>
  </si>
  <si>
    <t>기업형태</t>
  </si>
  <si>
    <t>산업코드차수</t>
  </si>
  <si>
    <t>설립일</t>
  </si>
  <si>
    <t>종업원수</t>
  </si>
  <si>
    <t>종업원수기준일</t>
  </si>
  <si>
    <t>결산년</t>
  </si>
  <si>
    <t>매출액(단위:천원)</t>
  </si>
  <si>
    <t>자산총계(단위:천원)</t>
  </si>
  <si>
    <t>자본금(단위:천원)</t>
  </si>
  <si>
    <t>이름</t>
  </si>
  <si>
    <t>연락처</t>
  </si>
  <si>
    <t>부서</t>
  </si>
  <si>
    <t>직위</t>
  </si>
  <si>
    <t>이메일</t>
  </si>
  <si>
    <t>컨택코드</t>
  </si>
  <si>
    <t>통화내용</t>
  </si>
  <si>
    <t>조사완료된 업체</t>
  </si>
  <si>
    <t>https://rnr.surveybox.kr/?pid=S16269h8ufyh&amp;grpid=list&amp;resid=24243&amp;fwid=S16269h8ufyhz56yr</t>
  </si>
  <si>
    <t>(사)한국면세점협회</t>
  </si>
  <si>
    <t>2차</t>
  </si>
  <si>
    <t>3.표본</t>
  </si>
  <si>
    <t>중소기업</t>
  </si>
  <si>
    <t>M</t>
  </si>
  <si>
    <t>조규찬</t>
  </si>
  <si>
    <t>기타사업서비스</t>
  </si>
  <si>
    <t>032-744-6910</t>
  </si>
  <si>
    <t>인천광역시 중구 공항동로296번길 98-116 (운서동)</t>
  </si>
  <si>
    <t>인천 중구 공항동로296번길 98-116</t>
  </si>
  <si>
    <t>일반</t>
  </si>
  <si>
    <t>거절</t>
  </si>
  <si>
    <t>https://rnr.surveybox.kr/?pid=S16269h8ufyh&amp;grpid=list&amp;resid=23404&amp;fwid=S16269h8ufyhz56yr</t>
  </si>
  <si>
    <t>(사)한국산업기술진흥협회</t>
  </si>
  <si>
    <t>J58</t>
  </si>
  <si>
    <t>구자균</t>
  </si>
  <si>
    <t>산업기술 개발을 위한 대정부 정책건의 및 의견활동에 관한 사항</t>
  </si>
  <si>
    <t>02-3460-9114</t>
  </si>
  <si>
    <t>서울 서초구 바우뫼로37길 37 (양재동,산기협회관)</t>
  </si>
  <si>
    <t>서울 서초구 바우뫼로37길 37</t>
  </si>
  <si>
    <t>https://rnr.surveybox.kr/?pid=S16269h8ufyh&amp;grpid=list&amp;resid=24211&amp;fwid=S16269h8ufyhz56yr</t>
  </si>
  <si>
    <t>(사)한국상하수도협회</t>
  </si>
  <si>
    <t>강기정</t>
  </si>
  <si>
    <t>상하수도 관련 법령제도 및 시책의 조사연구와 건의</t>
  </si>
  <si>
    <t>02-3156-7777</t>
  </si>
  <si>
    <t>서울특별시 영등포구 대림로 244 (대림동)</t>
  </si>
  <si>
    <t>서울 영등포구 대림로 244</t>
  </si>
  <si>
    <t>https://rnr.surveybox.kr/?pid=S16269h8ufyh&amp;grpid=list&amp;resid=7096&amp;fwid=S16269h8ufyhz56yr</t>
  </si>
  <si>
    <t>(유)대구특수금속</t>
  </si>
  <si>
    <t>1차</t>
  </si>
  <si>
    <t>C18</t>
  </si>
  <si>
    <t>이상태</t>
  </si>
  <si>
    <t>원</t>
  </si>
  <si>
    <t>라벨, 계기판, 콘트롤판넬 외</t>
  </si>
  <si>
    <t>053-583-0115</t>
  </si>
  <si>
    <t>대구 달성군 다사읍 세천로3길 69 (세천리)</t>
  </si>
  <si>
    <t>대구 달성군 다사읍 세천로3길 69</t>
  </si>
  <si>
    <t>외감</t>
  </si>
  <si>
    <t>김수진</t>
  </si>
  <si>
    <t>재무팀</t>
  </si>
  <si>
    <t>주임</t>
  </si>
  <si>
    <t>sssjin94@naver.com</t>
  </si>
  <si>
    <t>https://rnr.surveybox.kr/?pid=S16269h8ufyh&amp;grpid=list&amp;resid=23854&amp;fwid=S16269h8ufyhz56yr</t>
  </si>
  <si>
    <t>(유)대신종합개발</t>
  </si>
  <si>
    <t>L</t>
  </si>
  <si>
    <t>김광희</t>
  </si>
  <si>
    <t>관리</t>
  </si>
  <si>
    <t>061-285-9200</t>
  </si>
  <si>
    <t>전라남도 무안군 삼향읍 남악로 234, A동 410호 (남악리,트리폴리앙프라자)</t>
  </si>
  <si>
    <t>전남 무안군 삼향읍 남악로 234</t>
  </si>
  <si>
    <t>https://rnr.surveybox.kr/?pid=S16269h8ufyh&amp;grpid=list&amp;resid=318&amp;fwid=S16269h8ufyhz56yr</t>
  </si>
  <si>
    <t>(유)마더구스</t>
  </si>
  <si>
    <t>C10</t>
  </si>
  <si>
    <t>홍세은</t>
  </si>
  <si>
    <t>카스테라, 머핀, 브라우니쿠키</t>
  </si>
  <si>
    <t>031-443-7900</t>
  </si>
  <si>
    <t>경기 안양시 만안구 전파로24번길 35-37 (안양동,마더구스빌딩)</t>
  </si>
  <si>
    <t>경기 안양시 만안구 전파로24번길 35-37</t>
  </si>
  <si>
    <t>https://rnr.surveybox.kr/?pid=S16269h8ufyh&amp;grpid=list&amp;resid=23331&amp;fwid=S16269h8ufyhz56yr</t>
  </si>
  <si>
    <t>(유)베스타</t>
  </si>
  <si>
    <t>I56</t>
  </si>
  <si>
    <t>박건용</t>
  </si>
  <si>
    <t>웨딩홀(예식장업)</t>
  </si>
  <si>
    <t>042-487-3366</t>
  </si>
  <si>
    <t>대전광역시 서구 만년로 70 (만년동)</t>
  </si>
  <si>
    <t>대전 서구 만년로 70</t>
  </si>
  <si>
    <t>https://rnr.surveybox.kr/?pid=S16269h8ufyh&amp;grpid=list&amp;resid=20847&amp;fwid=S16269h8ufyhz56yr</t>
  </si>
  <si>
    <t>(유)엔씨테크</t>
  </si>
  <si>
    <t>C262</t>
  </si>
  <si>
    <t>김남성</t>
  </si>
  <si>
    <t>천원</t>
  </si>
  <si>
    <t>1. 전자부품용 부품제조 및 판매업</t>
  </si>
  <si>
    <t>031-945-3253</t>
  </si>
  <si>
    <t>경기도 파주시 탄현면 평화로 711 (법흥리)</t>
  </si>
  <si>
    <t>경기 파주시 탄현면 평화로 711</t>
  </si>
  <si>
    <t>https://rnr.surveybox.kr/?pid=S16269h8ufyh&amp;grpid=list&amp;resid=21973&amp;fwid=S16269h8ufyhz56yr</t>
  </si>
  <si>
    <t>(유)유일씨앤씨</t>
  </si>
  <si>
    <t>F</t>
  </si>
  <si>
    <t>김춘자</t>
  </si>
  <si>
    <t>청소, 방역 외</t>
  </si>
  <si>
    <t>063-237-4643</t>
  </si>
  <si>
    <t>전북 전주시 덕진구 혁신로 685 (반월동)</t>
  </si>
  <si>
    <t>전북 전주시 덕진구 혁신로 685</t>
  </si>
  <si>
    <t>https://rnr.surveybox.kr/?pid=S16269h8ufyh&amp;grpid=list&amp;resid=14294&amp;fwid=S16269h8ufyhz56yr</t>
  </si>
  <si>
    <t>(유)일신회계법인</t>
  </si>
  <si>
    <t>허정</t>
  </si>
  <si>
    <t>기장고문, 결산조정, 감사 등</t>
  </si>
  <si>
    <t>02-567-9100</t>
  </si>
  <si>
    <t>서울특별시 강남구 삼성로95길 23 5층 (삼성동,남양빌딩)</t>
  </si>
  <si>
    <t>서울 강남구 삼성로95길 23</t>
  </si>
  <si>
    <t>https://rnr.surveybox.kr/?pid=S16269h8ufyh&amp;grpid=list&amp;resid=23225&amp;fwid=S16269h8ufyhz56yr</t>
  </si>
  <si>
    <t>(유)휴코넷</t>
  </si>
  <si>
    <t>H52</t>
  </si>
  <si>
    <t>김미경</t>
  </si>
  <si>
    <t>물류 및 운수업</t>
  </si>
  <si>
    <t>02-6956-8445</t>
  </si>
  <si>
    <t>서울 송파구 법원로 127 1512호 (문정동,문정대명벨리온)</t>
  </si>
  <si>
    <t>서울 송파구 법원로 127</t>
  </si>
  <si>
    <t>https://rnr.surveybox.kr/?pid=S16269h8ufyh&amp;grpid=list&amp;resid=24682&amp;fwid=S16269h8ufyhz56yr</t>
  </si>
  <si>
    <t>(의)의료법인문원의료재단</t>
  </si>
  <si>
    <t>Q</t>
  </si>
  <si>
    <t>조효진</t>
  </si>
  <si>
    <t>의료기관의 설치운영</t>
  </si>
  <si>
    <t>02-405-8510</t>
  </si>
  <si>
    <t>서울 송파구 오금로 290 (가락동)</t>
  </si>
  <si>
    <t>서울 송파구 오금로 290</t>
  </si>
  <si>
    <t>https://rnr.surveybox.kr/?pid=S16269h8ufyh&amp;grpid=list&amp;resid=15299&amp;fwid=S16269h8ufyhz56yr</t>
  </si>
  <si>
    <t>(의)의료법인성인의료재단</t>
  </si>
  <si>
    <t>이창현</t>
  </si>
  <si>
    <t>의료기관의 설치·운영</t>
  </si>
  <si>
    <t>055-230-7777</t>
  </si>
  <si>
    <t>경상남도 창원시 마산합포구 가포로 652 (덕동동)</t>
  </si>
  <si>
    <t>경남 창원시 마산합포구 가포로 652</t>
  </si>
  <si>
    <t>https://rnr.surveybox.kr/?pid=S16269h8ufyh&amp;grpid=list&amp;resid=24720&amp;fwid=S16269h8ufyhz56yr</t>
  </si>
  <si>
    <t>(의)인산의료재단메트로병원</t>
  </si>
  <si>
    <t>이대순</t>
  </si>
  <si>
    <t>의료기관의 설치운영(종합병원,요양병원,치과병원,한방병원)</t>
  </si>
  <si>
    <t>031-467-9823</t>
  </si>
  <si>
    <t>경기도 안양시 만안구 명학로33번길 8 (안양동,메트로병원)</t>
  </si>
  <si>
    <t>경기 안양시 만안구 명학로33번길 8</t>
  </si>
  <si>
    <t>https://rnr.surveybox.kr/?pid=S16269h8ufyh&amp;grpid=list&amp;resid=22661&amp;fwid=S16269h8ufyhz56yr</t>
  </si>
  <si>
    <t>(자)신흥택시</t>
  </si>
  <si>
    <t>H49</t>
  </si>
  <si>
    <t>문철수</t>
  </si>
  <si>
    <t>부정기 여객 육상 운송업</t>
  </si>
  <si>
    <t>055-745-4867</t>
  </si>
  <si>
    <t>경상남도 진주시 진주대로1208번길 4 (봉곡동)</t>
  </si>
  <si>
    <t>경남 진주시 진주대로1208번길 4</t>
  </si>
  <si>
    <t>https://rnr.surveybox.kr/?pid=S16269h8ufyh&amp;grpid=list&amp;resid=13314&amp;fwid=S16269h8ufyhz56yr</t>
  </si>
  <si>
    <t>(재)국제방송교류재단</t>
  </si>
  <si>
    <t>J60</t>
  </si>
  <si>
    <t>주동원</t>
  </si>
  <si>
    <t>국가 이미지 제고 및 국제 사회의 이해 증진을 위한 해외 위성방송사업</t>
  </si>
  <si>
    <t>02-3475-5262</t>
  </si>
  <si>
    <t>서울특별시 서초구 남부순환로 2351 (서초동)</t>
  </si>
  <si>
    <t>서울 서초구 남부순환로 2351</t>
  </si>
  <si>
    <t>https://rnr.surveybox.kr/?pid=S16269h8ufyh&amp;grpid=list&amp;resid=13716&amp;fwid=S16269h8ufyhz56yr</t>
  </si>
  <si>
    <t>(재)전라남도중소기업일자리경제진흥원</t>
  </si>
  <si>
    <t>J63</t>
  </si>
  <si>
    <t>박창환</t>
  </si>
  <si>
    <t>각종 산업, 금융, 산업, 기술, 무역, 유통, 인력 등의 정보제공</t>
  </si>
  <si>
    <t>061-288-3800</t>
  </si>
  <si>
    <t>전라남도 무안군 삼향읍 오룡3길 2 (남악리)</t>
  </si>
  <si>
    <t>전남 무안군 삼향읍 오룡3길 2</t>
  </si>
  <si>
    <t>https://rnr.surveybox.kr/?pid=S16269h8ufyh&amp;grpid=list&amp;resid=12168&amp;fwid=S16269h8ufyhz56yr</t>
  </si>
  <si>
    <t>(재)케이티그룹희망나눔재단</t>
  </si>
  <si>
    <t>조성준</t>
  </si>
  <si>
    <t>구내식당</t>
  </si>
  <si>
    <t>02-3414-2045</t>
  </si>
  <si>
    <t>서울특별시 종로구 창경궁로 136 14층 (원남동)</t>
  </si>
  <si>
    <t>서울 종로구 창경궁로 136</t>
  </si>
  <si>
    <t>https://rnr.surveybox.kr/?pid=S16269h8ufyh&amp;grpid=list&amp;resid=5536&amp;fwid=S16269h8ufyhz56yr</t>
  </si>
  <si>
    <t>(주)가스트론</t>
  </si>
  <si>
    <t>C282_9</t>
  </si>
  <si>
    <t>최동진</t>
  </si>
  <si>
    <t>가스누설 감지기</t>
  </si>
  <si>
    <t>031-490-0890</t>
  </si>
  <si>
    <t>경기 군포시 군포첨단산업1로 23 (부곡동)</t>
  </si>
  <si>
    <t>경기 군포시 군포첨단산업1로 23</t>
  </si>
  <si>
    <t>https://rnr.surveybox.kr/?pid=S16269h8ufyh&amp;grpid=list&amp;resid=14007&amp;fwid=S16269h8ufyhz56yr</t>
  </si>
  <si>
    <t>(주)감정평가법인삼일</t>
  </si>
  <si>
    <t>조재익</t>
  </si>
  <si>
    <t>감정평가사</t>
  </si>
  <si>
    <t>02-744-1601</t>
  </si>
  <si>
    <t>서울 송파구 송파대로 111 제하비오타워동 제6층 제법조대로 205동 606호 (문정동,파크하비오)</t>
  </si>
  <si>
    <t>서울 송파구 송파대로 111</t>
  </si>
  <si>
    <t>https://rnr.surveybox.kr/?pid=S16269h8ufyh&amp;grpid=list&amp;resid=14020&amp;fwid=S16269h8ufyhz56yr</t>
  </si>
  <si>
    <t>(주)감정평가법인태백</t>
  </si>
  <si>
    <t>정명현</t>
  </si>
  <si>
    <t>감정평가서</t>
  </si>
  <si>
    <t>02-6401-7923</t>
  </si>
  <si>
    <t>서울특별시 서초구 법원로4길 31 3층 (서초동)</t>
  </si>
  <si>
    <t>서울 서초구 법원로4길 31</t>
  </si>
  <si>
    <t>https://rnr.surveybox.kr/?pid=S16269h8ufyh&amp;grpid=list&amp;resid=2126&amp;fwid=S16269h8ufyhz56yr</t>
  </si>
  <si>
    <t>(주)강스템바이오텍</t>
  </si>
  <si>
    <t>C21</t>
  </si>
  <si>
    <t>나종천</t>
  </si>
  <si>
    <t>세포치료제 개발,제조,판매업</t>
  </si>
  <si>
    <t>02-888-1590</t>
  </si>
  <si>
    <t>서울 강남구 테헤란로 512 17층 (대치동,신안빌딩)</t>
  </si>
  <si>
    <t>서울 강남구 테헤란로 512</t>
  </si>
  <si>
    <t>코스닥등록</t>
  </si>
  <si>
    <t>https://rnr.surveybox.kr/?pid=S16269h8ufyh&amp;grpid=list&amp;resid=1037&amp;fwid=S16269h8ufyhz56yr</t>
  </si>
  <si>
    <t>(주)거림트렌드</t>
  </si>
  <si>
    <t>C14</t>
  </si>
  <si>
    <t>송명섭</t>
  </si>
  <si>
    <t>남성용 바지 외</t>
  </si>
  <si>
    <t>032-623-7355</t>
  </si>
  <si>
    <t>인천광역시 부평구 부평대로 283 C동 1011호 (청천동,우림라이온스밸리)</t>
  </si>
  <si>
    <t>인천 부평구 부평대로 283</t>
  </si>
  <si>
    <t>https://rnr.surveybox.kr/?pid=S16269h8ufyh&amp;grpid=list&amp;resid=13387&amp;fwid=S16269h8ufyhz56yr</t>
  </si>
  <si>
    <t>(주)거민시스템</t>
  </si>
  <si>
    <t>민호식</t>
  </si>
  <si>
    <t>소프트웨어 개발</t>
  </si>
  <si>
    <t>031-793-4108</t>
  </si>
  <si>
    <t>경기도 하남시 미사대로 424 1003동 1004호 (망월동,트레비타워)</t>
  </si>
  <si>
    <t>경기 하남시 미사대로 424</t>
  </si>
  <si>
    <t>https://rnr.surveybox.kr/?pid=S16269h8ufyh&amp;grpid=list&amp;resid=15061&amp;fwid=S16269h8ufyhz56yr</t>
  </si>
  <si>
    <t>(주)건축사사무소테크뱅크</t>
  </si>
  <si>
    <t>정진우,김용봉</t>
  </si>
  <si>
    <t>감리</t>
  </si>
  <si>
    <t>031-759-9697</t>
  </si>
  <si>
    <t>경기도 성남시 수정구 복정로118번길 40 102호 (복정동)</t>
  </si>
  <si>
    <t>경기 성남시 수정구 복정로118번길 40</t>
  </si>
  <si>
    <t>https://rnr.surveybox.kr/?pid=S16269h8ufyh&amp;grpid=list&amp;resid=2715&amp;fwid=S16269h8ufyhz56yr</t>
  </si>
  <si>
    <t>(주)경인이피에스</t>
  </si>
  <si>
    <t>C222</t>
  </si>
  <si>
    <t>심재후,나영준</t>
  </si>
  <si>
    <t>스티로폼 제품</t>
  </si>
  <si>
    <t>043-211-9011</t>
  </si>
  <si>
    <t>충북 청주시 청원구 오창읍 여천3길 164 (여천리)</t>
  </si>
  <si>
    <t>충북 청주시 청원구 오창읍 여천3길 164</t>
  </si>
  <si>
    <t>https://rnr.surveybox.kr/?pid=S16269h8ufyh&amp;grpid=list&amp;resid=1156&amp;fwid=S16269h8ufyhz56yr</t>
  </si>
  <si>
    <t>(주)고려티티알</t>
  </si>
  <si>
    <t>C15</t>
  </si>
  <si>
    <t>김상욱</t>
  </si>
  <si>
    <t>상품 중개업</t>
  </si>
  <si>
    <t>051-312-3808</t>
  </si>
  <si>
    <t>부산광역시 강서구 낙동남로533번길 15 (녹산동)</t>
  </si>
  <si>
    <t>부산 강서구 낙동남로533번길 15</t>
  </si>
  <si>
    <t>예병숙</t>
  </si>
  <si>
    <t>경영지원팀</t>
  </si>
  <si>
    <t xml:space="preserve">이사 </t>
  </si>
  <si>
    <t>ybs@krttr.com</t>
  </si>
  <si>
    <t>https://rnr.surveybox.kr/?pid=S16269h8ufyh&amp;grpid=list&amp;resid=344&amp;fwid=S16269h8ufyhz56yr</t>
  </si>
  <si>
    <t>(주)고피자</t>
  </si>
  <si>
    <t>G46</t>
  </si>
  <si>
    <t>임재원</t>
  </si>
  <si>
    <t>피자 프랜차이즈</t>
  </si>
  <si>
    <t>02-567-8975</t>
  </si>
  <si>
    <t>서울특별시 종로구 경희궁길 15 (신문로2가)</t>
  </si>
  <si>
    <t>서울 종로구 경희궁길 15</t>
  </si>
  <si>
    <t>https://rnr.surveybox.kr/?pid=S16269h8ufyh&amp;grpid=list&amp;resid=12272&amp;fwid=S16269h8ufyhz56yr</t>
  </si>
  <si>
    <t>(주)골드앤에스</t>
  </si>
  <si>
    <t>신승호</t>
  </si>
  <si>
    <t>교육관련물(비디오, 서적, 오디오, 씨디 등) 제조 판매 및 대여업</t>
  </si>
  <si>
    <t>02-565-4874</t>
  </si>
  <si>
    <t>서울특별시 영등포구 국회대로74길 12 9층 901호 (여의도동,남중빌딩)</t>
  </si>
  <si>
    <t>서울 영등포구 국회대로74길 12</t>
  </si>
  <si>
    <t>https://rnr.surveybox.kr/?pid=S16269h8ufyh&amp;grpid=list&amp;resid=1262&amp;fwid=S16269h8ufyhz56yr</t>
  </si>
  <si>
    <t>(주)골판지박스</t>
  </si>
  <si>
    <t>C17</t>
  </si>
  <si>
    <t>박일권</t>
  </si>
  <si>
    <t>골판지</t>
  </si>
  <si>
    <t>031-948-5115</t>
  </si>
  <si>
    <t>경기 파주시 광탄면 부흥로359번길 85 (발랑리)</t>
  </si>
  <si>
    <t>경기 파주시 광탄면 부흥로359번길 85</t>
  </si>
  <si>
    <t>https://rnr.surveybox.kr/?pid=S16269h8ufyh&amp;grpid=list&amp;resid=22818&amp;fwid=S16269h8ufyhz56yr</t>
  </si>
  <si>
    <t>(주)광복운송</t>
  </si>
  <si>
    <t>정은용,맹순영</t>
  </si>
  <si>
    <t>택시 운송업</t>
  </si>
  <si>
    <t>041-575-7733</t>
  </si>
  <si>
    <t>충남 천안시 동남구 서부대로 575 (봉명동)</t>
  </si>
  <si>
    <t>충남 천안시 동남구 서부대로 575</t>
  </si>
  <si>
    <t>https://rnr.surveybox.kr/?pid=S16269h8ufyh&amp;grpid=list&amp;resid=146&amp;fwid=S16269h8ufyhz56yr</t>
  </si>
  <si>
    <t>(주)광천김</t>
  </si>
  <si>
    <t>중견기업</t>
  </si>
  <si>
    <t>김재유</t>
  </si>
  <si>
    <t>수산물가공</t>
  </si>
  <si>
    <t>041-642-0443</t>
  </si>
  <si>
    <t>충청남도 홍성군 광천읍 광천로 155-9 (옹암리)</t>
  </si>
  <si>
    <t>충남 홍성군 광천읍 광천로 155-9</t>
  </si>
  <si>
    <t>https://rnr.surveybox.kr/?pid=S16269h8ufyh&amp;grpid=list&amp;resid=640&amp;fwid=S16269h8ufyhz56yr</t>
  </si>
  <si>
    <t>(주)교림유통</t>
  </si>
  <si>
    <t>G47</t>
  </si>
  <si>
    <t>조재경</t>
  </si>
  <si>
    <t>음식료품의 제조,판매,유통업</t>
  </si>
  <si>
    <t>055-314-7878</t>
  </si>
  <si>
    <t>경상남도 김해시 금관대로 1065 (풍유동)</t>
  </si>
  <si>
    <t>경남 김해시 금관대로 1065</t>
  </si>
  <si>
    <t>https://rnr.surveybox.kr/?pid=S16269h8ufyh&amp;grpid=list&amp;resid=12952&amp;fwid=S16269h8ufyhz56yr</t>
  </si>
  <si>
    <t>(주)구루미</t>
  </si>
  <si>
    <t>이랑혁</t>
  </si>
  <si>
    <t>실시간 커뮤니케이션 서비스 개발 및 서비스 제공</t>
  </si>
  <si>
    <t>070-8672-9598</t>
  </si>
  <si>
    <t>서울특별시 강남구 선릉로112길 34 (삼성동,에이치에스빌딩)</t>
  </si>
  <si>
    <t>서울 강남구 선릉로112길 34</t>
  </si>
  <si>
    <t>https://rnr.surveybox.kr/?pid=S16269h8ufyh&amp;grpid=list&amp;resid=20595&amp;fwid=S16269h8ufyhz56yr</t>
  </si>
  <si>
    <t>(주)국영지앤엠</t>
  </si>
  <si>
    <t>C231</t>
  </si>
  <si>
    <t>최재원</t>
  </si>
  <si>
    <t>PL창호, 유리공사 외</t>
  </si>
  <si>
    <t>02-2015-0370</t>
  </si>
  <si>
    <t>서울특별시 서초구 서초중앙로 36 7층 (서초동,준영빌딩)</t>
  </si>
  <si>
    <t>서울 서초구 서초중앙로 36</t>
  </si>
  <si>
    <t>https://rnr.surveybox.kr/?pid=S16269h8ufyh&amp;grpid=list&amp;resid=2884&amp;fwid=S16269h8ufyhz56yr</t>
  </si>
  <si>
    <t>(주)국일</t>
  </si>
  <si>
    <t>최종서</t>
  </si>
  <si>
    <t>유리용기 제조업</t>
  </si>
  <si>
    <t>031-352-1388</t>
  </si>
  <si>
    <t>경기도 평택시 서탄면 마두길 104-8 (마두리)</t>
  </si>
  <si>
    <t>경기 평택시 서탄면 마두길 104-8</t>
  </si>
  <si>
    <t>https://rnr.surveybox.kr/?pid=S16269h8ufyh&amp;grpid=list&amp;resid=6114&amp;fwid=S16269h8ufyhz56yr</t>
  </si>
  <si>
    <t>(주)국일인토트</t>
  </si>
  <si>
    <t>C291</t>
  </si>
  <si>
    <t>이종철</t>
  </si>
  <si>
    <t>GASKET 외</t>
  </si>
  <si>
    <t>052-228-7509</t>
  </si>
  <si>
    <t>울산 울주군 웅촌면 탑걸길 17 (검단리)</t>
  </si>
  <si>
    <t>울산 울주군 웅촌면 탑걸길 17</t>
  </si>
  <si>
    <t>https://rnr.surveybox.kr/?pid=S16269h8ufyh&amp;grpid=list&amp;resid=3399&amp;fwid=S16269h8ufyhz56yr</t>
  </si>
  <si>
    <t>(주)국제에스티</t>
  </si>
  <si>
    <t>C25</t>
  </si>
  <si>
    <t>이경배</t>
  </si>
  <si>
    <t>비철금속주조, 금속창호공사</t>
  </si>
  <si>
    <t>042-826-2559</t>
  </si>
  <si>
    <t>충남 논산시 연무읍 동산산업단지로 81 (동산리)</t>
  </si>
  <si>
    <t>충남 논산시 연무읍 동산산업단지로 81</t>
  </si>
  <si>
    <t>https://rnr.surveybox.kr/?pid=S16269h8ufyh&amp;grpid=list&amp;resid=5525&amp;fwid=S16269h8ufyhz56yr</t>
  </si>
  <si>
    <t>(주)귀뚜라미홀딩스</t>
  </si>
  <si>
    <t>C285</t>
  </si>
  <si>
    <t>송경석</t>
  </si>
  <si>
    <t>보일러, 구조용금속제품</t>
  </si>
  <si>
    <t>054-371-9000</t>
  </si>
  <si>
    <t>경상북도 청도군 청도읍 월곡2길 34 (월곡리)</t>
  </si>
  <si>
    <t>경북 청도군 청도읍 월곡2길 34</t>
  </si>
  <si>
    <t>https://rnr.surveybox.kr/?pid=S16269h8ufyh&amp;grpid=list&amp;resid=12104&amp;fwid=S16269h8ufyhz56yr</t>
  </si>
  <si>
    <t>(주)그랜드엘시티레지던스</t>
  </si>
  <si>
    <t>I55</t>
  </si>
  <si>
    <t>나선녀</t>
  </si>
  <si>
    <t>호텔 위탁운영 서비스</t>
  </si>
  <si>
    <t>070-4770-5930</t>
  </si>
  <si>
    <t>부산 해운대구 달맞이길 30 랜드마크타워동 7008호 (중동,엘시티)</t>
  </si>
  <si>
    <t>부산 해운대구 달맞이길 30</t>
  </si>
  <si>
    <t>https://rnr.surveybox.kr/?pid=S16269h8ufyh&amp;grpid=list&amp;resid=975&amp;fwid=S16269h8ufyhz56yr</t>
  </si>
  <si>
    <t>(주)그리티</t>
  </si>
  <si>
    <t>문영우</t>
  </si>
  <si>
    <t>여성용 속옷</t>
  </si>
  <si>
    <t>02-6907-8818</t>
  </si>
  <si>
    <t>서울특별시 강남구 언주로151길 7 2층 (신사동,주성빌)</t>
  </si>
  <si>
    <t>서울 강남구 언주로151길 7</t>
  </si>
  <si>
    <t>https://rnr.surveybox.kr/?pid=S16269h8ufyh&amp;grpid=list&amp;resid=5077&amp;fwid=S16269h8ufyhz56yr</t>
  </si>
  <si>
    <t>(주)그린광학</t>
  </si>
  <si>
    <t>C27</t>
  </si>
  <si>
    <t>조현일</t>
  </si>
  <si>
    <t>산업용 광학기기</t>
  </si>
  <si>
    <t>043-218-2183</t>
  </si>
  <si>
    <t>충청북도 청주시 청원구 오창읍 각리1길 45 (각리)</t>
  </si>
  <si>
    <t>충북 청주시 청원구 오창읍 각리1길 45</t>
  </si>
  <si>
    <t>문 진영</t>
  </si>
  <si>
    <t>043 901 2007</t>
  </si>
  <si>
    <t>회계팀</t>
  </si>
  <si>
    <t>이사</t>
  </si>
  <si>
    <t>jymoon@greenoptics.com</t>
  </si>
  <si>
    <t>https://rnr.surveybox.kr/?pid=S16269h8ufyh&amp;grpid=list&amp;resid=4614&amp;fwid=S16269h8ufyhz56yr</t>
  </si>
  <si>
    <t>(주)그린아이티코리아</t>
  </si>
  <si>
    <t>C264</t>
  </si>
  <si>
    <t>강원식</t>
  </si>
  <si>
    <t>CCTV, CATV, 출입통제시스템, 구내방송장치 외</t>
  </si>
  <si>
    <t>070-7093-5687</t>
  </si>
  <si>
    <t>경기 남양주시 다산중앙로19번길 21 F동 932호 (다산동)</t>
  </si>
  <si>
    <t>경기 남양주시 다산중앙로19번길 21</t>
  </si>
  <si>
    <t>https://rnr.surveybox.kr/?pid=S16269h8ufyh&amp;grpid=list&amp;resid=11049&amp;fwid=S16269h8ufyhz56yr</t>
  </si>
  <si>
    <t>(주)그립컴퍼니</t>
  </si>
  <si>
    <t>김한나</t>
  </si>
  <si>
    <t>라이브커머스플랫폼</t>
  </si>
  <si>
    <t>010-2882-1397</t>
  </si>
  <si>
    <t>경기도 성남시 분당구 판교역로 152 11층 (백현동)</t>
  </si>
  <si>
    <t>경기 성남시 분당구 판교역로 152</t>
  </si>
  <si>
    <t>https://rnr.surveybox.kr/?pid=S16269h8ufyh&amp;grpid=list&amp;resid=15333&amp;fwid=S16269h8ufyhz56yr</t>
  </si>
  <si>
    <t>(주)금빛종합복지센터</t>
  </si>
  <si>
    <t>박영민</t>
  </si>
  <si>
    <t>재가 노인복지시설 운영(요양,목욕,간호, 주.야간보호 등)</t>
  </si>
  <si>
    <t>부산광역시 영도구 영선대로 47-1 2층 (영선동3가)</t>
  </si>
  <si>
    <t>부산 영도구 영선대로 47-1</t>
  </si>
  <si>
    <t>https://rnr.surveybox.kr/?pid=S16269h8ufyh&amp;grpid=list&amp;resid=10873&amp;fwid=S16269h8ufyhz56yr</t>
  </si>
  <si>
    <t>(주)꼬끼오</t>
  </si>
  <si>
    <t>유시만</t>
  </si>
  <si>
    <t>슈퍼마켓 및 판매업</t>
  </si>
  <si>
    <t>031-969-9640</t>
  </si>
  <si>
    <t>경기도 고양시 덕양구 권율대로 907 6층 (신원동,케이엔빌딩)</t>
  </si>
  <si>
    <t>경기 고양시 덕양구 권율대로 907</t>
  </si>
  <si>
    <t>https://rnr.surveybox.kr/?pid=S16269h8ufyh&amp;grpid=list&amp;resid=6424&amp;fwid=S16269h8ufyhz56yr</t>
  </si>
  <si>
    <t>(주)나노에이스</t>
  </si>
  <si>
    <t>C292</t>
  </si>
  <si>
    <t>라기원</t>
  </si>
  <si>
    <t>반도체장비 및 부품 제조업</t>
  </si>
  <si>
    <t>041-537-6200</t>
  </si>
  <si>
    <t>충남 아산시 둔포면 아산밸리로 87-1 (운용리)</t>
  </si>
  <si>
    <t>충남 아산시 둔포면 아산밸리로 87-1</t>
  </si>
  <si>
    <t>https://rnr.surveybox.kr/?pid=S16269h8ufyh&amp;grpid=list&amp;resid=4967&amp;fwid=S16269h8ufyhz56yr</t>
  </si>
  <si>
    <t>(주)나노하이테크</t>
  </si>
  <si>
    <t>김병순</t>
  </si>
  <si>
    <t>물질검사, 측정 및 분석기구</t>
  </si>
  <si>
    <t>042-862-0220</t>
  </si>
  <si>
    <t>대전광역시 유성구 테크노중앙로 113-6 (용산동)</t>
  </si>
  <si>
    <t>대전 유성구 테크노중앙로 113-6</t>
  </si>
  <si>
    <t>https://rnr.surveybox.kr/?pid=S16269h8ufyh&amp;grpid=list&amp;resid=962&amp;fwid=S16269h8ufyhz56yr</t>
  </si>
  <si>
    <t>(주)나무다움</t>
  </si>
  <si>
    <t>전수정</t>
  </si>
  <si>
    <t>의류</t>
  </si>
  <si>
    <t>02-929-7836</t>
  </si>
  <si>
    <t>서울특별시 동대문구 왕산로 47 (용두동,나무다움빌딩)</t>
  </si>
  <si>
    <t>서울 동대문구 왕산로 47</t>
  </si>
  <si>
    <t>https://rnr.surveybox.kr/?pid=S16269h8ufyh&amp;grpid=list&amp;resid=3863&amp;fwid=S16269h8ufyhz56yr</t>
  </si>
  <si>
    <t>(주)남선</t>
  </si>
  <si>
    <t>장성웅</t>
  </si>
  <si>
    <t>알루미늄제품, 전기제품판매업,전자상거래업</t>
  </si>
  <si>
    <t>054-380-5100</t>
  </si>
  <si>
    <t>경상북도 군위군 효령면 효령공단길 14-5 (중구리)</t>
  </si>
  <si>
    <t>대구 군위군 효령면 효령공단길 14-5</t>
  </si>
  <si>
    <t>053-380-2341</t>
  </si>
  <si>
    <t>https://rnr.surveybox.kr/?pid=S16269h8ufyh&amp;grpid=list&amp;resid=9215&amp;fwid=S16269h8ufyhz56yr</t>
  </si>
  <si>
    <t>(주)남양에스티엔</t>
  </si>
  <si>
    <t>유완종,최명자</t>
  </si>
  <si>
    <t>통신, 포장, 통신설비, 신재생에너지</t>
  </si>
  <si>
    <t>062-949-9800</t>
  </si>
  <si>
    <t>광주광역시 광산구 사암로172번길 45 (우산동)</t>
  </si>
  <si>
    <t>광주 광산구 사암로172번길 45</t>
  </si>
  <si>
    <t>https://rnr.surveybox.kr/?pid=S16269h8ufyh&amp;grpid=list&amp;resid=948&amp;fwid=S16269h8ufyhz56yr</t>
  </si>
  <si>
    <t>(주)남양인터내셔날</t>
  </si>
  <si>
    <t>홍진수,홍경백</t>
  </si>
  <si>
    <t>섬유도매 및 제조업</t>
  </si>
  <si>
    <t>02-2191-3465</t>
  </si>
  <si>
    <t>서울특별시 성동구 뚝섬로1길 63 701호 (성수동1가,영창디지털타워)</t>
  </si>
  <si>
    <t>서울 성동구 뚝섬로1길 63</t>
  </si>
  <si>
    <t>김서경</t>
  </si>
  <si>
    <t>010-9876-7993</t>
  </si>
  <si>
    <t>https://rnr.surveybox.kr/?pid=S16269h8ufyh&amp;grpid=list&amp;resid=1119&amp;fwid=S16269h8ufyhz56yr</t>
  </si>
  <si>
    <t>(주)남청</t>
  </si>
  <si>
    <t>이삼근</t>
  </si>
  <si>
    <t>피혁제조업</t>
  </si>
  <si>
    <t>051-2650-1415</t>
  </si>
  <si>
    <t>부산광역시 사하구 다대로1066번길 42 (장림동)</t>
  </si>
  <si>
    <t>부산 사하구 다대로1066번길 42</t>
  </si>
  <si>
    <t>김병수</t>
  </si>
  <si>
    <t>관리부</t>
  </si>
  <si>
    <t>byungsu@ncc.tannery.com</t>
  </si>
  <si>
    <t>https://rnr.surveybox.kr/?pid=S16269h8ufyh&amp;grpid=list&amp;resid=11725&amp;fwid=S16269h8ufyhz56yr</t>
  </si>
  <si>
    <t>(주)냉장인터불고</t>
  </si>
  <si>
    <t>권철민,김영식</t>
  </si>
  <si>
    <t>냉동,냉장창고업</t>
  </si>
  <si>
    <t>051-261-4881</t>
  </si>
  <si>
    <t>부산광역시 사하구 다대로 359 (장림동)</t>
  </si>
  <si>
    <t>부산 사하구 다대로 359</t>
  </si>
  <si>
    <t>https://rnr.surveybox.kr/?pid=S16269h8ufyh&amp;grpid=list&amp;resid=21058&amp;fwid=S16269h8ufyhz56yr</t>
  </si>
  <si>
    <t>(주)네오펙트</t>
  </si>
  <si>
    <t>반호영</t>
  </si>
  <si>
    <t>재활의료기기</t>
  </si>
  <si>
    <t>031-889-8521</t>
  </si>
  <si>
    <t>경기 성남시 수정구 창업로 42 판교제2테크노밸리 경기기업성장센터 801호 (시흥동)</t>
  </si>
  <si>
    <t>경기 성남시 수정구 창업로 42</t>
  </si>
  <si>
    <t>https://rnr.surveybox.kr/?pid=S16269h8ufyh&amp;grpid=list&amp;resid=8485&amp;fwid=S16269h8ufyhz56yr</t>
  </si>
  <si>
    <t>(주)네패스이앤씨</t>
  </si>
  <si>
    <t>이세희,남택용</t>
  </si>
  <si>
    <t>건축공사, 시설물유지관리, 전기공사, 소방공사</t>
  </si>
  <si>
    <t>02-3470-2858</t>
  </si>
  <si>
    <t>서울 서초구 남부순환로 2415 (서초동)</t>
  </si>
  <si>
    <t>서울 서초구 남부순환로 2415</t>
  </si>
  <si>
    <t>https://rnr.surveybox.kr/?pid=S16269h8ufyh&amp;grpid=list&amp;resid=5552&amp;fwid=S16269h8ufyhz56yr</t>
  </si>
  <si>
    <t>(주)넥스파시스템</t>
  </si>
  <si>
    <t>손우환,손주섭</t>
  </si>
  <si>
    <t>주차유도관제시스템 등</t>
  </si>
  <si>
    <t>02-2243-4011</t>
  </si>
  <si>
    <t>서울 송파구 백제고분로 266 (삼전동,넥스파빌딩)</t>
  </si>
  <si>
    <t>서울 송파구 백제고분로 266</t>
  </si>
  <si>
    <t>https://rnr.surveybox.kr/?pid=S16269h8ufyh&amp;grpid=list&amp;resid=2519&amp;fwid=S16269h8ufyhz56yr</t>
  </si>
  <si>
    <t>(주)넥스필</t>
  </si>
  <si>
    <t>이신순</t>
  </si>
  <si>
    <t>백만원</t>
  </si>
  <si>
    <t>폴리에스터 필름 제조업</t>
  </si>
  <si>
    <t>031-323-5071</t>
  </si>
  <si>
    <t>경기 이천시 마장면 덕평로 772-49 (덕평리)</t>
  </si>
  <si>
    <t>경기 이천시 마장면 덕평로 772-49</t>
  </si>
  <si>
    <t>https://rnr.surveybox.kr/?pid=S16269h8ufyh&amp;grpid=list&amp;resid=10727&amp;fwid=S16269h8ufyhz56yr</t>
  </si>
  <si>
    <t>(주)녹원씨엔아이</t>
  </si>
  <si>
    <t>배종민</t>
  </si>
  <si>
    <t>정보처리업</t>
  </si>
  <si>
    <t>031-958-2500</t>
  </si>
  <si>
    <t>경기도 파주시 신촌2로 1 (신촌동)</t>
  </si>
  <si>
    <t>경기 파주시 신촌2로 1</t>
  </si>
  <si>
    <t>코스닥관리</t>
  </si>
  <si>
    <t>https://rnr.surveybox.kr/?pid=S16269h8ufyh&amp;grpid=list&amp;resid=2478&amp;fwid=S16269h8ufyhz56yr</t>
  </si>
  <si>
    <t>(주)뉴보텍</t>
  </si>
  <si>
    <t>황문기</t>
  </si>
  <si>
    <t>고강성 PVC 이중벽관 외</t>
  </si>
  <si>
    <t>02-475-8811</t>
  </si>
  <si>
    <t>강원 원주시 태장공단길 42-6 (태장동)</t>
  </si>
  <si>
    <t>강원특별자치도 원주시 태장공단길 42-6</t>
  </si>
  <si>
    <t>https://rnr.surveybox.kr/?pid=S16269h8ufyh&amp;grpid=list&amp;resid=1909&amp;fwid=S16269h8ufyhz56yr</t>
  </si>
  <si>
    <t>(주)뉴앤뉴</t>
  </si>
  <si>
    <t>C204,5</t>
  </si>
  <si>
    <t>이호영</t>
  </si>
  <si>
    <t>기능성 화장품(미백 화장품 등)</t>
  </si>
  <si>
    <t>041-553-1610</t>
  </si>
  <si>
    <t>충청남도 천안시 서북구 백석공단1로 85 (백석동)</t>
  </si>
  <si>
    <t>충남 천안시 서북구 백석공단1로 85</t>
  </si>
  <si>
    <t>https://rnr.surveybox.kr/?pid=S16269h8ufyh&amp;grpid=list&amp;resid=6210&amp;fwid=S16269h8ufyhz56yr</t>
  </si>
  <si>
    <t>(주)다보정밀</t>
  </si>
  <si>
    <t>문광식</t>
  </si>
  <si>
    <t>중장비 부품조립 판매업</t>
  </si>
  <si>
    <t>032-811-8181</t>
  </si>
  <si>
    <t>인천광역시 남동구 남동대로 307 (논현동)</t>
  </si>
  <si>
    <t>인천 남동구 남동대로 307</t>
  </si>
  <si>
    <t>https://rnr.surveybox.kr/?pid=S16269h8ufyh&amp;grpid=list&amp;resid=22126&amp;fwid=S16269h8ufyhz56yr</t>
  </si>
  <si>
    <t>(주)다빈이앤씨</t>
  </si>
  <si>
    <t>박상근</t>
  </si>
  <si>
    <t>에너지생산시설 공사, 발전설비 공사, 전기 공사, 태양광발전장치 제조, 발전기 제조 등</t>
  </si>
  <si>
    <t>044-868-0866</t>
  </si>
  <si>
    <t>대전광역시 유성구 노은로 178 807호 (지족동,금강프라자)</t>
  </si>
  <si>
    <t>대전 유성구 노은로 178</t>
  </si>
  <si>
    <t>https://rnr.surveybox.kr/?pid=S16269h8ufyh&amp;grpid=list&amp;resid=2096&amp;fwid=S16269h8ufyhz56yr</t>
  </si>
  <si>
    <t>(주)다산제약</t>
  </si>
  <si>
    <t>류형선</t>
  </si>
  <si>
    <t>의약품, 원료의약품</t>
  </si>
  <si>
    <t>02-2679-5206</t>
  </si>
  <si>
    <t>충남 아산시 도고면 덕암산로 342 (와산리)</t>
  </si>
  <si>
    <t>충남 아산시 도고면 덕암산로 342</t>
  </si>
  <si>
    <t>https://rnr.surveybox.kr/?pid=S16269h8ufyh&amp;grpid=list&amp;resid=23791&amp;fwid=S16269h8ufyhz56yr</t>
  </si>
  <si>
    <t>(주)다온아카이브웍스</t>
  </si>
  <si>
    <t>양은정,하상희</t>
  </si>
  <si>
    <t>데이터베이스(DB) 구축</t>
  </si>
  <si>
    <t>070-4473-9395</t>
  </si>
  <si>
    <t>서울특별시 금천구 가산디지털2로 101 2층 201호 (가산동,한라원앤원타워)</t>
  </si>
  <si>
    <t>서울 금천구 가산디지털2로 101</t>
  </si>
  <si>
    <t>https://rnr.surveybox.kr/?pid=S16269h8ufyh&amp;grpid=list&amp;resid=4487&amp;fwid=S16269h8ufyhz56yr</t>
  </si>
  <si>
    <t>(주)다컴시스템</t>
  </si>
  <si>
    <t>C263</t>
  </si>
  <si>
    <t>황준호</t>
  </si>
  <si>
    <t>데스크탑 컴퓨터, 모니터 등</t>
  </si>
  <si>
    <t>070-4667-6311</t>
  </si>
  <si>
    <t>경기 안양시 동안구 엘에스로91번길 34 (호계동,주식회사다나와빌딩)</t>
  </si>
  <si>
    <t>경기 안양시 동안구 엘에스로91번길 34</t>
  </si>
  <si>
    <t>https://rnr.surveybox.kr/?pid=S16269h8ufyh&amp;grpid=list&amp;resid=12250&amp;fwid=S16269h8ufyhz56yr</t>
  </si>
  <si>
    <t>(주)닥터로빈</t>
  </si>
  <si>
    <t>김미혜,송경석</t>
  </si>
  <si>
    <t>프랜차이즈 모집 및 운영업</t>
  </si>
  <si>
    <t>02-2693-0197</t>
  </si>
  <si>
    <t>서울특별시 강서구 공항대로 396 (화곡동)</t>
  </si>
  <si>
    <t>서울 강서구 공항대로 396</t>
  </si>
  <si>
    <t>https://rnr.surveybox.kr/?pid=S16269h8ufyh&amp;grpid=list&amp;resid=2418&amp;fwid=S16269h8ufyhz56yr</t>
  </si>
  <si>
    <t>(주)단석첨단소재</t>
  </si>
  <si>
    <t>C221</t>
  </si>
  <si>
    <t>권기영</t>
  </si>
  <si>
    <t>프라스틱 재활용 관련 제조업</t>
  </si>
  <si>
    <t>054-335-0044</t>
  </si>
  <si>
    <t>경북 영천시 금호읍 오계공단길 43 (오계리)</t>
  </si>
  <si>
    <t>경북 영천시 금호읍 오계공단길 43</t>
  </si>
  <si>
    <t>https://rnr.surveybox.kr/?pid=S16269h8ufyh&amp;grpid=list&amp;resid=10352&amp;fwid=S16269h8ufyhz56yr</t>
  </si>
  <si>
    <t>(주)대경바스컴</t>
  </si>
  <si>
    <t>C265,6</t>
  </si>
  <si>
    <t>한승민</t>
  </si>
  <si>
    <t>방송 및 음향기기, 설치공사</t>
  </si>
  <si>
    <t>02-570-9520</t>
  </si>
  <si>
    <t>경기 의정부시 산단로 82 (용현동)</t>
  </si>
  <si>
    <t>경기 의정부시 산단로 82</t>
  </si>
  <si>
    <t>https://rnr.surveybox.kr/?pid=S16269h8ufyh&amp;grpid=list&amp;resid=7603&amp;fwid=S16269h8ufyhz56yr</t>
  </si>
  <si>
    <t>(주)대경테크노</t>
  </si>
  <si>
    <t>C302,3</t>
  </si>
  <si>
    <t>곽현근</t>
  </si>
  <si>
    <t>전자부품</t>
  </si>
  <si>
    <t>054-456-7164</t>
  </si>
  <si>
    <t>경북 구미시 4공단로 145 (구포동)</t>
  </si>
  <si>
    <t>경북 구미시 4공단로 145</t>
  </si>
  <si>
    <t>https://rnr.surveybox.kr/?pid=S16269h8ufyh&amp;grpid=list&amp;resid=831&amp;fwid=S16269h8ufyhz56yr</t>
  </si>
  <si>
    <t>(주)대고</t>
  </si>
  <si>
    <t>C13</t>
  </si>
  <si>
    <t>홍조원</t>
  </si>
  <si>
    <t>청소용 직물제품(걸레포, 마포걸레 등)</t>
  </si>
  <si>
    <t>031-436-8551</t>
  </si>
  <si>
    <t>경기도 안양시 동안구 평촌대로212번길 55 (관양동)</t>
  </si>
  <si>
    <t>경기 안양시 동안구 평촌대로212번길 55</t>
  </si>
  <si>
    <t>https://rnr.surveybox.kr/?pid=S16269h8ufyh&amp;grpid=list&amp;resid=11299&amp;fwid=S16269h8ufyhz56yr</t>
  </si>
  <si>
    <t>(주)대도운수</t>
  </si>
  <si>
    <t>도종이,도경민</t>
  </si>
  <si>
    <t>시내버스 운송업</t>
  </si>
  <si>
    <t>051-8935-0068</t>
  </si>
  <si>
    <t>부산광역시 부산진구 엄광로 143 (가야동)</t>
  </si>
  <si>
    <t>부산 부산진구 엄광로 143</t>
  </si>
  <si>
    <t>https://rnr.surveybox.kr/?pid=S16269h8ufyh&amp;grpid=list&amp;resid=21724&amp;fwid=S16269h8ufyhz56yr</t>
  </si>
  <si>
    <t>(주)대명기술단</t>
  </si>
  <si>
    <t>C311</t>
  </si>
  <si>
    <t>한동수</t>
  </si>
  <si>
    <t>전기공사,설계,감리업</t>
  </si>
  <si>
    <t>031-223-1943</t>
  </si>
  <si>
    <t>경기 수원시 팔달구 인계로 140 6층 (인계동,시안프라자)</t>
  </si>
  <si>
    <t>경기 수원시 팔달구 인계로 140</t>
  </si>
  <si>
    <t>https://rnr.surveybox.kr/?pid=S16269h8ufyh&amp;grpid=list&amp;resid=8341&amp;fwid=S16269h8ufyhz56yr</t>
  </si>
  <si>
    <t>(주)대성산업개발</t>
  </si>
  <si>
    <t>E</t>
  </si>
  <si>
    <t>강경호</t>
  </si>
  <si>
    <t>고철, 폐전선, 구조물 철거</t>
  </si>
  <si>
    <t>054-472-3355</t>
  </si>
  <si>
    <t>경북 구미시 장천면 장천상림3길 89 (상림리)</t>
  </si>
  <si>
    <t>경북 구미시 장천면 장천상림3길 89</t>
  </si>
  <si>
    <t>https://rnr.surveybox.kr/?pid=S16269h8ufyh&amp;grpid=list&amp;resid=3050&amp;fwid=S16269h8ufyhz56yr</t>
  </si>
  <si>
    <t>(주)대양금속</t>
  </si>
  <si>
    <t>C241</t>
  </si>
  <si>
    <t>조상종</t>
  </si>
  <si>
    <t>스테인리스 냉연 강판</t>
  </si>
  <si>
    <t>041-404-1000</t>
  </si>
  <si>
    <t>충남 예산군 신암면 추사로 146-8 (계촌리)</t>
  </si>
  <si>
    <t>충남 예산군 신암면 추사로 146-8</t>
  </si>
  <si>
    <t>거래소상장</t>
  </si>
  <si>
    <t>임미르</t>
  </si>
  <si>
    <t>02-2156-5537</t>
  </si>
  <si>
    <t>사원</t>
  </si>
  <si>
    <t>mrlilm@dymet.co.kr</t>
  </si>
  <si>
    <t>https://rnr.surveybox.kr/?pid=S16269h8ufyh&amp;grpid=list&amp;resid=3536&amp;fwid=S16269h8ufyhz56yr</t>
  </si>
  <si>
    <t>(주)대열보일러</t>
  </si>
  <si>
    <t>신국호</t>
  </si>
  <si>
    <t>산업용보일러</t>
  </si>
  <si>
    <t>041-663-1788</t>
  </si>
  <si>
    <t>충청남도 서산시 지곡면 무장산업로 201-80 (무장리)</t>
  </si>
  <si>
    <t>충남 서산시 지곡면 무장산업로 201-80</t>
  </si>
  <si>
    <t>https://rnr.surveybox.kr/?pid=S16269h8ufyh&amp;grpid=list&amp;resid=23336&amp;fwid=S16269h8ufyhz56yr</t>
  </si>
  <si>
    <t>(주)대영푸드시스템</t>
  </si>
  <si>
    <t>하상효</t>
  </si>
  <si>
    <t>단체급식</t>
  </si>
  <si>
    <t>031-229-1510</t>
  </si>
  <si>
    <t>경기도 용인시 수지구 신수로 767 A동 1002호 (동천동,분당수지유타워)</t>
  </si>
  <si>
    <t>경기 용인시 수지구 신수로 767</t>
  </si>
  <si>
    <t>https://rnr.surveybox.kr/?pid=S16269h8ufyh&amp;grpid=list&amp;resid=1521&amp;fwid=S16269h8ufyhz56yr</t>
  </si>
  <si>
    <t>(주)대유코아</t>
  </si>
  <si>
    <t>이태희,장인희</t>
  </si>
  <si>
    <t>산업용가스 제조업 외</t>
  </si>
  <si>
    <t>02-716-0823</t>
  </si>
  <si>
    <t>서울 마포구 마포대로 20 12층 (마포동,다보빌딩)</t>
  </si>
  <si>
    <t>서울 마포구 마포대로 20</t>
  </si>
  <si>
    <t>https://rnr.surveybox.kr/?pid=S16269h8ufyh&amp;grpid=list&amp;resid=22109&amp;fwid=S16269h8ufyhz56yr</t>
  </si>
  <si>
    <t>(주)대인정보통신</t>
  </si>
  <si>
    <t>유재호</t>
  </si>
  <si>
    <t>전기,통신공사</t>
  </si>
  <si>
    <t>02-813-2220</t>
  </si>
  <si>
    <t>서울특별시 동작구 양녕로 284 (상도1동)</t>
  </si>
  <si>
    <t>서울 동작구 양녕로 284</t>
  </si>
  <si>
    <t>https://rnr.surveybox.kr/?pid=S16269h8ufyh&amp;grpid=list&amp;resid=9720&amp;fwid=S16269h8ufyhz56yr</t>
  </si>
  <si>
    <t>(주)대정</t>
  </si>
  <si>
    <t>박재연,김현수</t>
  </si>
  <si>
    <t>전주류 판매업</t>
  </si>
  <si>
    <t>02-867-8000</t>
  </si>
  <si>
    <t>서울특별시 구로구 개봉로1길 204 (개봉동)</t>
  </si>
  <si>
    <t>서울 구로구 개봉로1길 204</t>
  </si>
  <si>
    <t>https://rnr.surveybox.kr/?pid=S16269h8ufyh&amp;grpid=list&amp;resid=12241&amp;fwid=S16269h8ufyhz56yr</t>
  </si>
  <si>
    <t>(주)대주산업</t>
  </si>
  <si>
    <t>이성재</t>
  </si>
  <si>
    <t>고속도로 휴게소 운영업</t>
  </si>
  <si>
    <t>054-975-2277</t>
  </si>
  <si>
    <t>경북 칠곡군 왜관읍 경부고속도로 159 (아곡리)</t>
  </si>
  <si>
    <t>경북 칠곡군 왜관읍 경부고속도로 159</t>
  </si>
  <si>
    <t>https://rnr.surveybox.kr/?pid=S16269h8ufyh&amp;grpid=list&amp;resid=1923&amp;fwid=S16269h8ufyhz56yr</t>
  </si>
  <si>
    <t>(주)대진케미칼</t>
  </si>
  <si>
    <t>안길원</t>
  </si>
  <si>
    <t>속눈썹글루, 접착제, 속눈썹 제조 및 도매업</t>
  </si>
  <si>
    <t>031-435-8746</t>
  </si>
  <si>
    <t>경기도 시흥시 신현로 467 (방산동)</t>
  </si>
  <si>
    <t>경기 시흥시 신현로 467</t>
  </si>
  <si>
    <t>https://rnr.surveybox.kr/?pid=S16269h8ufyh&amp;grpid=list&amp;resid=2068&amp;fwid=S16269h8ufyhz56yr</t>
  </si>
  <si>
    <t>(주)대천나염</t>
  </si>
  <si>
    <t>김도균</t>
  </si>
  <si>
    <t>섬유류제품 제조, 임가공나염업, 무역업</t>
  </si>
  <si>
    <t>02-323-8001</t>
  </si>
  <si>
    <t>서울특별시 마포구 월드컵북로 34 2층 (동교동,우도빌딩)</t>
  </si>
  <si>
    <t>서울 마포구 월드컵북로 34</t>
  </si>
  <si>
    <t>https://rnr.surveybox.kr/?pid=S16269h8ufyh&amp;grpid=list&amp;resid=2895&amp;fwid=S16269h8ufyhz56yr</t>
  </si>
  <si>
    <t>(주)대한세라믹스</t>
  </si>
  <si>
    <t>C232</t>
  </si>
  <si>
    <t>이종근</t>
  </si>
  <si>
    <t>기타 내화요업제품 제조업</t>
  </si>
  <si>
    <t>061-469-3200</t>
  </si>
  <si>
    <t>전남 영암군 삼호읍 대불산단2로 128 (나불리)</t>
  </si>
  <si>
    <t>전남 영암군 삼호읍 대불산단2로 128</t>
  </si>
  <si>
    <t>임상진</t>
  </si>
  <si>
    <t>대리</t>
  </si>
  <si>
    <t>lsb86@dh-c.co.kr</t>
  </si>
  <si>
    <t>https://rnr.surveybox.kr/?pid=S16269h8ufyh&amp;grpid=list&amp;resid=8595&amp;fwid=S16269h8ufyhz56yr</t>
  </si>
  <si>
    <t>(주)대흥건설</t>
  </si>
  <si>
    <t>한용문</t>
  </si>
  <si>
    <t>토목건축공사 외</t>
  </si>
  <si>
    <t>043-841-0500</t>
  </si>
  <si>
    <t>충북 충주시 중앙탑면 감노로 2230 (용전리)</t>
  </si>
  <si>
    <t>충북 충주시 중앙탑면 감노로 2230</t>
  </si>
  <si>
    <t>https://rnr.surveybox.kr/?pid=S16269h8ufyh&amp;grpid=list&amp;resid=22103&amp;fwid=S16269h8ufyhz56yr</t>
  </si>
  <si>
    <t>(주)대흥데이타통신</t>
  </si>
  <si>
    <t>박상영</t>
  </si>
  <si>
    <t>건설 서비스업</t>
  </si>
  <si>
    <t>02-3140-4400</t>
  </si>
  <si>
    <t>서울특별시 서대문구 증가로 9 (연희동)</t>
  </si>
  <si>
    <t>서울 서대문구 증가로 9</t>
  </si>
  <si>
    <t>김지예</t>
  </si>
  <si>
    <t>차장</t>
  </si>
  <si>
    <t>jy_kim@ddc.seoul.com</t>
  </si>
  <si>
    <t>https://rnr.surveybox.kr/?pid=S16269h8ufyh&amp;grpid=list&amp;resid=20180&amp;fwid=S16269h8ufyhz56yr</t>
  </si>
  <si>
    <t>(주)대흥섬유</t>
  </si>
  <si>
    <t>김순희</t>
  </si>
  <si>
    <t>견직물 제조업</t>
  </si>
  <si>
    <t>031-867-7630</t>
  </si>
  <si>
    <t>경기도 동두천시 강변로730번길 43-38 (동두천동)</t>
  </si>
  <si>
    <t>경기 동두천시 강변로730번길 43-38</t>
  </si>
  <si>
    <t>https://rnr.surveybox.kr/?pid=S16269h8ufyh&amp;grpid=list&amp;resid=22755&amp;fwid=S16269h8ufyhz56yr</t>
  </si>
  <si>
    <t>(주)대흥운수</t>
  </si>
  <si>
    <t>최병선</t>
  </si>
  <si>
    <t>화물운수</t>
  </si>
  <si>
    <t>063-212-0853</t>
  </si>
  <si>
    <t>전라북도 전주시 덕진구 동부대로 1530 (고랑동)</t>
  </si>
  <si>
    <t>전북 전주시 덕진구 동부대로 1530</t>
  </si>
  <si>
    <t>https://rnr.surveybox.kr/?pid=S16269h8ufyh&amp;grpid=list&amp;resid=1833&amp;fwid=S16269h8ufyhz56yr</t>
  </si>
  <si>
    <t>(주)더가든오브내추럴솔루션</t>
  </si>
  <si>
    <t>장두식,장문식</t>
  </si>
  <si>
    <t>화장품원료 제조업</t>
  </si>
  <si>
    <t>031-374-5240</t>
  </si>
  <si>
    <t>경기도 오산시 가장산업서로 12-24 (가장동)</t>
  </si>
  <si>
    <t>경기 오산시 가장산업서로 12-24</t>
  </si>
  <si>
    <t>https://rnr.surveybox.kr/?pid=S16269h8ufyh&amp;grpid=list&amp;resid=518&amp;fwid=S16269h8ufyhz56yr</t>
  </si>
  <si>
    <t>(주)더드립</t>
  </si>
  <si>
    <t>이은혜</t>
  </si>
  <si>
    <t>커피 및 음료의 원자재수입</t>
  </si>
  <si>
    <t>02-577-5405</t>
  </si>
  <si>
    <t>서울 서초구 양재천로21길 25 (양재동,씨앤씨빌딩)</t>
  </si>
  <si>
    <t>서울 서초구 양재천로21길 25</t>
  </si>
  <si>
    <t>https://rnr.surveybox.kr/?pid=S16269h8ufyh&amp;grpid=list&amp;resid=13731&amp;fwid=S16269h8ufyhz56yr</t>
  </si>
  <si>
    <t>(주)더벨</t>
  </si>
  <si>
    <t>성화용</t>
  </si>
  <si>
    <t>신문발행업</t>
  </si>
  <si>
    <t>02-724-4100</t>
  </si>
  <si>
    <t>서울특별시 종로구 청계천로 41 5층, 6층 (서린동)</t>
  </si>
  <si>
    <t>서울 종로구 청계천로 41</t>
  </si>
  <si>
    <t>https://rnr.surveybox.kr/?pid=S16269h8ufyh&amp;grpid=list&amp;resid=1173&amp;fwid=S16269h8ufyhz56yr</t>
  </si>
  <si>
    <t>(주)더존하우징</t>
  </si>
  <si>
    <t>C16</t>
  </si>
  <si>
    <t>이용진</t>
  </si>
  <si>
    <t>목조주택 제조업 및 건설업</t>
  </si>
  <si>
    <t>경기도 화성시 봉담읍 동화북길 63 (동화리)</t>
  </si>
  <si>
    <t>경기 화성시 봉담읍 동화북길 63</t>
  </si>
  <si>
    <t>https://rnr.surveybox.kr/?pid=S16269h8ufyh&amp;grpid=list&amp;resid=1056&amp;fwid=S16269h8ufyhz56yr</t>
  </si>
  <si>
    <t>(주)더캐리</t>
  </si>
  <si>
    <t>이은정,윤중용</t>
  </si>
  <si>
    <t>유아용 의복</t>
  </si>
  <si>
    <t>02-6119-5016</t>
  </si>
  <si>
    <t>서울특별시 용산구 이태원로 241 2층,5층 (한남동)</t>
  </si>
  <si>
    <t>서울 용산구 이태원로 241</t>
  </si>
  <si>
    <t>투자 계획은 있으나 토지/건축물/운수장비 쪽은 아니함</t>
  </si>
  <si>
    <t>https://rnr.surveybox.kr/?pid=S16269h8ufyh&amp;grpid=list&amp;resid=13085&amp;fwid=S16269h8ufyhz56yr</t>
  </si>
  <si>
    <t>(주)더테스트</t>
  </si>
  <si>
    <t>이영석</t>
  </si>
  <si>
    <t>소프트웨어 테스트 자문</t>
  </si>
  <si>
    <t>070-4016-9707</t>
  </si>
  <si>
    <t>서울특별시 서초구 서운로 34 2층 (서초동,우정빌딩)</t>
  </si>
  <si>
    <t>서울 서초구 서운로 34</t>
  </si>
  <si>
    <t>https://rnr.surveybox.kr/?pid=S16269h8ufyh&amp;grpid=list&amp;resid=9616&amp;fwid=S16269h8ufyhz56yr</t>
  </si>
  <si>
    <t>(주)더파이러츠</t>
  </si>
  <si>
    <t>윤기홍</t>
  </si>
  <si>
    <t>수산물</t>
  </si>
  <si>
    <t>02-2068-3241</t>
  </si>
  <si>
    <t>서울 영등포구 선유로 146 614호 (양평동3가,이앤씨드림타워)</t>
  </si>
  <si>
    <t>서울 영등포구 선유로 146</t>
  </si>
  <si>
    <t>https://rnr.surveybox.kr/?pid=S16269h8ufyh&amp;grpid=list&amp;resid=9391&amp;fwid=S16269h8ufyhz56yr</t>
  </si>
  <si>
    <t>(주)더파크모터스</t>
  </si>
  <si>
    <t>G45</t>
  </si>
  <si>
    <t>박용환</t>
  </si>
  <si>
    <t>수입자동차판매대리점</t>
  </si>
  <si>
    <t>070-7006-7770</t>
  </si>
  <si>
    <t>강원 원주시 치악로 1320 (관설동)</t>
  </si>
  <si>
    <t>강원특별자치도 원주시 치악로 1320</t>
  </si>
  <si>
    <t>https://rnr.surveybox.kr/?pid=S16269h8ufyh&amp;grpid=list&amp;resid=14746&amp;fwid=S16269h8ufyhz56yr</t>
  </si>
  <si>
    <t>(주)더파티</t>
  </si>
  <si>
    <t>김성곤</t>
  </si>
  <si>
    <t>건물인테리업</t>
  </si>
  <si>
    <t>070-4066-4734</t>
  </si>
  <si>
    <t>부산광역시 남구 전포대로 26 상가 123호 (문현동,문현삼성힐타워)</t>
  </si>
  <si>
    <t>부산 남구 전포대로 26</t>
  </si>
  <si>
    <t>https://rnr.surveybox.kr/?pid=S16269h8ufyh&amp;grpid=list&amp;resid=22782&amp;fwid=S16269h8ufyhz56yr</t>
  </si>
  <si>
    <t>(주)동광고속</t>
  </si>
  <si>
    <t>정병주</t>
  </si>
  <si>
    <t>운수업</t>
  </si>
  <si>
    <t>062-373-8100</t>
  </si>
  <si>
    <t>광주광역시 서구 유덕로 53 (유촌동,(주)동광고속)</t>
  </si>
  <si>
    <t>광주 서구 유덕로 53</t>
  </si>
  <si>
    <t>https://rnr.surveybox.kr/?pid=S16269h8ufyh&amp;grpid=list&amp;resid=7813&amp;fwid=S16269h8ufyhz56yr</t>
  </si>
  <si>
    <t>(주)동방선기</t>
  </si>
  <si>
    <t>김성욱</t>
  </si>
  <si>
    <t>선박,해양플랜트,육상플랜트 배관제작 및 설치 공사업</t>
  </si>
  <si>
    <t>055-545-0882</t>
  </si>
  <si>
    <t>경상남도 창원시 진해구 명제로 73 (죽곡동)</t>
  </si>
  <si>
    <t>경남 창원시 진해구 명제로 73</t>
  </si>
  <si>
    <t>https://rnr.surveybox.kr/?pid=S16269h8ufyh&amp;grpid=list&amp;resid=2414&amp;fwid=S16269h8ufyhz56yr</t>
  </si>
  <si>
    <t>(주)동서산업롤</t>
  </si>
  <si>
    <t>곽재경</t>
  </si>
  <si>
    <t>산업용 로라 제조 및 판매업</t>
  </si>
  <si>
    <t>041-552-0907</t>
  </si>
  <si>
    <t>충남 천안시 동남구 수신면 수신로 496 (속창리)</t>
  </si>
  <si>
    <t>충남 천안시 동남구 수신면 수신로 496</t>
  </si>
  <si>
    <t>https://rnr.surveybox.kr/?pid=S16269h8ufyh&amp;grpid=list&amp;resid=2567&amp;fwid=S16269h8ufyhz56yr</t>
  </si>
  <si>
    <t>(주)동신포리마</t>
  </si>
  <si>
    <t>오동혁,박영대,오철덕</t>
  </si>
  <si>
    <t>일반플라스틱벽및바닥피복제품제조업</t>
  </si>
  <si>
    <t>041-6346-5914</t>
  </si>
  <si>
    <t>충청남도 홍성군 구항면 충서로966번길 41-66 (마온리)</t>
  </si>
  <si>
    <t>충남 홍성군 구항면 충서로966번길 41-66</t>
  </si>
  <si>
    <t>https://rnr.surveybox.kr/?pid=S16269h8ufyh&amp;grpid=list&amp;resid=12532&amp;fwid=S16269h8ufyhz56yr</t>
  </si>
  <si>
    <t>(주)동아사이언스</t>
  </si>
  <si>
    <t>장경애</t>
  </si>
  <si>
    <t>소프트웨어 개발,제조 및 도소매업</t>
  </si>
  <si>
    <t>02-6749-2000</t>
  </si>
  <si>
    <t>서울 용산구 청파로 109 7층 (한강로3가,나진전자월드)</t>
  </si>
  <si>
    <t>서울 용산구 청파로 109</t>
  </si>
  <si>
    <t>https://rnr.surveybox.kr/?pid=S16269h8ufyh&amp;grpid=list&amp;resid=22766&amp;fwid=S16269h8ufyhz56yr</t>
  </si>
  <si>
    <t>(주)동양교통</t>
  </si>
  <si>
    <t>송영록</t>
  </si>
  <si>
    <t>운송업</t>
  </si>
  <si>
    <t>061-653-3003</t>
  </si>
  <si>
    <t>전라남도 여수시 좌수영로 422 (미평동)</t>
  </si>
  <si>
    <t>전남 여수시 좌수영로 422</t>
  </si>
  <si>
    <t>https://rnr.surveybox.kr/?pid=S16269h8ufyh&amp;grpid=list&amp;resid=12198&amp;fwid=S16269h8ufyhz56yr</t>
  </si>
  <si>
    <t>(주)동양식품</t>
  </si>
  <si>
    <t>임태기</t>
  </si>
  <si>
    <t>분말고추분, 장류, 절임식품 제조 / 휴게소 및 음식점 운영 등</t>
  </si>
  <si>
    <t>044-862-6200</t>
  </si>
  <si>
    <t>세종 조치원읍 허만석로 40-2 (번암리)</t>
  </si>
  <si>
    <t>세종특별자치시 조치원읍 허만석로 40-2</t>
  </si>
  <si>
    <t>김규선</t>
  </si>
  <si>
    <t>010-9670-2523</t>
  </si>
  <si>
    <t>경영실</t>
  </si>
  <si>
    <t>부장</t>
  </si>
  <si>
    <t>kkyusun@nate.com</t>
  </si>
  <si>
    <t>https://rnr.surveybox.kr/?pid=S16269h8ufyh&amp;grpid=list&amp;resid=3326&amp;fwid=S16269h8ufyhz56yr</t>
  </si>
  <si>
    <t>(주)동양에이.케이코리아</t>
  </si>
  <si>
    <t>C242</t>
  </si>
  <si>
    <t>김윤중</t>
  </si>
  <si>
    <t>알루미늄압출표면처리 등</t>
  </si>
  <si>
    <t>044-862-7075</t>
  </si>
  <si>
    <t>세종 연동면 원합강1길 47 (명학리)</t>
  </si>
  <si>
    <t>세종특별자치시 연동면 원합강1길 47</t>
  </si>
  <si>
    <t>044-998-7175</t>
  </si>
  <si>
    <t>https://rnr.surveybox.kr/?pid=S16269h8ufyh&amp;grpid=list&amp;resid=8316&amp;fwid=S16269h8ufyhz56yr</t>
  </si>
  <si>
    <t>(주)동양환경</t>
  </si>
  <si>
    <t>오승재</t>
  </si>
  <si>
    <t>건축폐기물처리업</t>
  </si>
  <si>
    <t>061-453-9000</t>
  </si>
  <si>
    <t>전라남도 무안군 청계면 영산로 1525-26 (청계리)</t>
  </si>
  <si>
    <t>전남 무안군 청계면 영산로 1525-26</t>
  </si>
  <si>
    <t>https://rnr.surveybox.kr/?pid=S16269h8ufyh&amp;grpid=list&amp;resid=5070&amp;fwid=S16269h8ufyhz56yr</t>
  </si>
  <si>
    <t>(주)동인광학</t>
  </si>
  <si>
    <t>정인호,정인</t>
  </si>
  <si>
    <t>광학요소</t>
  </si>
  <si>
    <t>032-328-9935</t>
  </si>
  <si>
    <t>경기도 부천시 석천로380번길 1 (삼정동)</t>
  </si>
  <si>
    <t>경기 부천시 석천로380번길 1</t>
  </si>
  <si>
    <t>https://rnr.surveybox.kr/?pid=S16269h8ufyh&amp;grpid=list&amp;resid=10981&amp;fwid=S16269h8ufyhz56yr</t>
  </si>
  <si>
    <t>(주)동인스포츠</t>
  </si>
  <si>
    <t>김경회</t>
  </si>
  <si>
    <t>수영복 및 스포츠의류</t>
  </si>
  <si>
    <t>02-6288-3154</t>
  </si>
  <si>
    <t>서울특별시 송파구 올림픽로 599 (풍납동,동인빌딩)</t>
  </si>
  <si>
    <t>서울 송파구 올림픽로 599</t>
  </si>
  <si>
    <t>https://rnr.surveybox.kr/?pid=S16269h8ufyh&amp;grpid=list&amp;resid=6196&amp;fwid=S16269h8ufyhz56yr</t>
  </si>
  <si>
    <t>(주)동인중공업</t>
  </si>
  <si>
    <t>최성진</t>
  </si>
  <si>
    <t>수출입업</t>
  </si>
  <si>
    <t>032-811-6809</t>
  </si>
  <si>
    <t>인천 남동구 남동대로 91 (고잔동)</t>
  </si>
  <si>
    <t>인천 남동구 남동대로 91</t>
  </si>
  <si>
    <t>https://rnr.surveybox.kr/?pid=S16269h8ufyh&amp;grpid=list&amp;resid=839&amp;fwid=S16269h8ufyhz56yr</t>
  </si>
  <si>
    <t>(주)동일섬유</t>
  </si>
  <si>
    <t>윤수근,윤석환</t>
  </si>
  <si>
    <t>경편직물원단(자동차내징재, 의류)</t>
  </si>
  <si>
    <t>031-499-3381</t>
  </si>
  <si>
    <t>경기도 안산시 단원구 동산로 66 (원시동)</t>
  </si>
  <si>
    <t>경기 안산시 단원구 동산로 66</t>
  </si>
  <si>
    <t>https://rnr.surveybox.kr/?pid=S16269h8ufyh&amp;grpid=list&amp;resid=23879&amp;fwid=S16269h8ufyhz56yr</t>
  </si>
  <si>
    <t>(주)동재시스템</t>
  </si>
  <si>
    <t>신봉철,이사라</t>
  </si>
  <si>
    <t>고객정보관리</t>
  </si>
  <si>
    <t>서울 송파구 법원로8길 13 701호 (문정동,문정헤리움써밋타워)</t>
  </si>
  <si>
    <t>서울 송파구 법원로8길 13</t>
  </si>
  <si>
    <t>https://rnr.surveybox.kr/?pid=S16269h8ufyh&amp;grpid=list&amp;resid=544&amp;fwid=S16269h8ufyhz56yr</t>
  </si>
  <si>
    <t>(주)동진제약</t>
  </si>
  <si>
    <t>이동진</t>
  </si>
  <si>
    <t>홍삼가공식품 등 건강기능식품</t>
  </si>
  <si>
    <t>041-751-9920</t>
  </si>
  <si>
    <t>충청남도 금산군 제원면 암질골길 23 (제원리)</t>
  </si>
  <si>
    <t>충남 금산군 제원면 암질골길 23</t>
  </si>
  <si>
    <t>https://rnr.surveybox.kr/?pid=S16269h8ufyh&amp;grpid=list&amp;resid=6029&amp;fwid=S16269h8ufyhz56yr</t>
  </si>
  <si>
    <t>(주)동화엔텍</t>
  </si>
  <si>
    <t>김동건</t>
  </si>
  <si>
    <t>선박용 열교환기</t>
  </si>
  <si>
    <t>051-970-1000</t>
  </si>
  <si>
    <t>부산 강서구 녹산산단261로 7 (송정동)</t>
  </si>
  <si>
    <t>부산 강서구 녹산산단261로 7</t>
  </si>
  <si>
    <t>1023 총무팀</t>
  </si>
  <si>
    <t>https://rnr.surveybox.kr/?pid=S16269h8ufyh&amp;grpid=list&amp;resid=21855&amp;fwid=S16269h8ufyhz56yr</t>
  </si>
  <si>
    <t>(주)두양보타니</t>
  </si>
  <si>
    <t>C33</t>
  </si>
  <si>
    <t>오황택</t>
  </si>
  <si>
    <t>모조 장신·장식용품 및 교시용 모형 제조업</t>
  </si>
  <si>
    <t>031-535-0234</t>
  </si>
  <si>
    <t>서울특별시 종로구 종로39길 28 (종로6가)</t>
  </si>
  <si>
    <t>서울 종로구 종로39길 28</t>
  </si>
  <si>
    <t>https://rnr.surveybox.kr/?pid=S16269h8ufyh&amp;grpid=list&amp;resid=13423&amp;fwid=S16269h8ufyhz56yr</t>
  </si>
  <si>
    <t>(주)두잇시스템</t>
  </si>
  <si>
    <t>J62</t>
  </si>
  <si>
    <t>이승헌</t>
  </si>
  <si>
    <t>전산시스템</t>
  </si>
  <si>
    <t>02-783-5700</t>
  </si>
  <si>
    <t>서울특별시 영등포구 은행로 29 (여의도동)</t>
  </si>
  <si>
    <t>서울 영등포구 은행로 29</t>
  </si>
  <si>
    <t>https://rnr.surveybox.kr/?pid=S16269h8ufyh&amp;grpid=list&amp;resid=2524&amp;fwid=S16269h8ufyhz56yr</t>
  </si>
  <si>
    <t>(주)두하</t>
  </si>
  <si>
    <t>안덕기</t>
  </si>
  <si>
    <t>철강선 제조업</t>
  </si>
  <si>
    <t>032-811-9466</t>
  </si>
  <si>
    <t>인천 남동구 남동대로 140 (고잔동)</t>
  </si>
  <si>
    <t>인천 남동구 남동대로 140</t>
  </si>
  <si>
    <t>https://rnr.surveybox.kr/?pid=S16269h8ufyh&amp;grpid=list&amp;resid=8015&amp;fwid=S16269h8ufyhz56yr</t>
  </si>
  <si>
    <t>(주)듀오백</t>
  </si>
  <si>
    <t>C32</t>
  </si>
  <si>
    <t>정관영</t>
  </si>
  <si>
    <t>의자(듀오백) 외</t>
  </si>
  <si>
    <t>02-6204-8083</t>
  </si>
  <si>
    <t>인천 서구 가재울로32번길 27 (가좌동)</t>
  </si>
  <si>
    <t>인천 서구 가재울로32번길 27</t>
  </si>
  <si>
    <t>https://rnr.surveybox.kr/?pid=S16269h8ufyh&amp;grpid=list&amp;resid=12847&amp;fwid=S16269h8ufyhz56yr</t>
  </si>
  <si>
    <t>(주)드림시큐리티</t>
  </si>
  <si>
    <t>범진규,문진일</t>
  </si>
  <si>
    <t>소프트웨어 개발 및 판매</t>
  </si>
  <si>
    <t>02-2233-5533</t>
  </si>
  <si>
    <t>서울특별시 성동구 아차산로 126 10층 (성수동2가,더리브세종타워)</t>
  </si>
  <si>
    <t>서울 성동구 아차산로 126</t>
  </si>
  <si>
    <t>https://rnr.surveybox.kr/?pid=S16269h8ufyh&amp;grpid=list&amp;resid=8234&amp;fwid=S16269h8ufyhz56yr</t>
  </si>
  <si>
    <t>(주)드림피아</t>
  </si>
  <si>
    <t>이백구</t>
  </si>
  <si>
    <t>가스,용수,폐수처리 설비 및 부대시설운영</t>
  </si>
  <si>
    <t>061-795-2521</t>
  </si>
  <si>
    <t>전라남도 광양시 제철로 1655-251 (금호동)</t>
  </si>
  <si>
    <t>전남 광양시 제철로 1655-251</t>
  </si>
  <si>
    <t>https://rnr.surveybox.kr/?pid=S16269h8ufyh&amp;grpid=list&amp;resid=6276&amp;fwid=S16269h8ufyhz56yr</t>
  </si>
  <si>
    <t>(주)디아이</t>
  </si>
  <si>
    <t>박원호,조윤형</t>
  </si>
  <si>
    <t>반도체장비</t>
  </si>
  <si>
    <t>02-546-5501</t>
  </si>
  <si>
    <t>서울 강남구 논현로 703 (논현동,DI빌딩)</t>
  </si>
  <si>
    <t>서울 강남구 논현로 703</t>
  </si>
  <si>
    <t>https://rnr.surveybox.kr/?pid=S16269h8ufyh&amp;grpid=list&amp;resid=12302&amp;fwid=S16269h8ufyhz56yr</t>
  </si>
  <si>
    <t>(주)디앤씨미디어</t>
  </si>
  <si>
    <t>최원영</t>
  </si>
  <si>
    <t>서적 출판업</t>
  </si>
  <si>
    <t>02-333-2513</t>
  </si>
  <si>
    <t>서울특별시 구로구 디지털로26길 111 503호 (구로동,제이앤케이디지털타워)</t>
  </si>
  <si>
    <t>서울 구로구 디지털로26길 111</t>
  </si>
  <si>
    <t>https://rnr.surveybox.kr/?pid=S16269h8ufyh&amp;grpid=list&amp;resid=3006&amp;fwid=S16269h8ufyhz56yr</t>
  </si>
  <si>
    <t>(주)디어포스</t>
  </si>
  <si>
    <t>C233,9</t>
  </si>
  <si>
    <t>윤호철</t>
  </si>
  <si>
    <t>연마지, 포 제조 및 도매,부동산 임대</t>
  </si>
  <si>
    <t>032-580-4100</t>
  </si>
  <si>
    <t>인천광역시 서구 가좌로83번길 52 (가좌동)</t>
  </si>
  <si>
    <t>인천 서구 가좌로83번길 52</t>
  </si>
  <si>
    <t>https://rnr.surveybox.kr/?pid=S16269h8ufyh&amp;grpid=list&amp;resid=5491&amp;fwid=S16269h8ufyhz56yr</t>
  </si>
  <si>
    <t>(주)디에이치정공</t>
  </si>
  <si>
    <t>고수길</t>
  </si>
  <si>
    <t>전자 제품 제조 및 판매업</t>
  </si>
  <si>
    <t>062-960-1855</t>
  </si>
  <si>
    <t>광주 광산구 평동산단2번로 181 (장록동)</t>
  </si>
  <si>
    <t>광주 광산구 평동산단2번로 181</t>
  </si>
  <si>
    <t>https://rnr.surveybox.kr/?pid=S16269h8ufyh&amp;grpid=list&amp;resid=7665&amp;fwid=S16269h8ufyhz56yr</t>
  </si>
  <si>
    <t>(주)디에프아이</t>
  </si>
  <si>
    <t>윤중근,장정희</t>
  </si>
  <si>
    <t>자동차 부품, 전자부품</t>
  </si>
  <si>
    <t>055-346-1882</t>
  </si>
  <si>
    <t>경상남도 김해시 진례면 고모로 388-25 (담안리)</t>
  </si>
  <si>
    <t>경남 김해시 진례면 고모로 388-25</t>
  </si>
  <si>
    <t>https://rnr.surveybox.kr/?pid=S16269h8ufyh&amp;grpid=list&amp;resid=1918&amp;fwid=S16269h8ufyhz56yr</t>
  </si>
  <si>
    <t>(주)디와이디</t>
  </si>
  <si>
    <t>정창래</t>
  </si>
  <si>
    <t>색조 화장품, 기초 화장품 등</t>
  </si>
  <si>
    <t>070-4047-5473</t>
  </si>
  <si>
    <t>경기도 고양시 덕양구 동송로 30 18층 1805호 (동산동,삼송더샵미디어시티 제엠비엔스튜디오동)</t>
  </si>
  <si>
    <t>경기 고양시 덕양구 동송로 30</t>
  </si>
  <si>
    <t>https://rnr.surveybox.kr/?pid=S16269h8ufyh&amp;grpid=list&amp;resid=12324&amp;fwid=S16269h8ufyhz56yr</t>
  </si>
  <si>
    <t>(주)디자인하우스</t>
  </si>
  <si>
    <t>이영혜</t>
  </si>
  <si>
    <t>정기간행물, 단행본</t>
  </si>
  <si>
    <t>02-2262-7347</t>
  </si>
  <si>
    <t>서울 중구 동호로 272 (장충동2가,디자인하우스)</t>
  </si>
  <si>
    <t>서울 중구 동호로 272</t>
  </si>
  <si>
    <t>https://rnr.surveybox.kr/?pid=S16269h8ufyh&amp;grpid=list&amp;resid=12643&amp;fwid=S16269h8ufyhz56yr</t>
  </si>
  <si>
    <t>(주)디지캡</t>
  </si>
  <si>
    <t>한승우</t>
  </si>
  <si>
    <t>보호솔루션 외</t>
  </si>
  <si>
    <t>02-3477-2101</t>
  </si>
  <si>
    <t>서울 강서구 마곡중앙8로7길 11 (마곡동,디앤씨캠퍼스)</t>
  </si>
  <si>
    <t>서울 강서구 마곡중앙8로7길 11</t>
  </si>
  <si>
    <t>https://rnr.surveybox.kr/?pid=S16269h8ufyh&amp;grpid=list&amp;resid=23721&amp;fwid=S16269h8ufyhz56yr</t>
  </si>
  <si>
    <t>(주)디지탈씨오에스</t>
  </si>
  <si>
    <t>박정규</t>
  </si>
  <si>
    <t>컴퓨터 제조 및 도소매, 수출입업</t>
  </si>
  <si>
    <t>02-711-1114</t>
  </si>
  <si>
    <t>서울특별시 영등포구 당산로41길 11 제더블유동 1807호, 1808호 (당산동4가,당산에스케이브이1센터)</t>
  </si>
  <si>
    <t>서울특별시 영등포구 당산로41길 11</t>
  </si>
  <si>
    <t>https://rnr.surveybox.kr/?pid=S16269h8ufyh&amp;grpid=list&amp;resid=4291&amp;fwid=S16269h8ufyhz56yr</t>
  </si>
  <si>
    <t>(주)디지티</t>
  </si>
  <si>
    <t>박두희</t>
  </si>
  <si>
    <t>전자부품(LED, PCB ASS＇Y)</t>
  </si>
  <si>
    <t>031-905-9151</t>
  </si>
  <si>
    <t>경기도 고양시 일산동구 정발산로 24 10층 (장항동,웨스턴돔타워1)</t>
  </si>
  <si>
    <t>경기 고양시 일산동구 정발산로 24</t>
  </si>
  <si>
    <t>https://rnr.surveybox.kr/?pid=S16269h8ufyh&amp;grpid=list&amp;resid=23255&amp;fwid=S16269h8ufyhz56yr</t>
  </si>
  <si>
    <t>(주)디케이로지스틱스</t>
  </si>
  <si>
    <t>문병화</t>
  </si>
  <si>
    <t>1. 상품의 검품 및 납품 대행업</t>
  </si>
  <si>
    <t>031-656-9238</t>
  </si>
  <si>
    <t>경기도 안성시 원곡면 원곡물류단지1로 49 (칠곡리)</t>
  </si>
  <si>
    <t>경기 안성시 원곡면 원곡물류단지1로 49</t>
  </si>
  <si>
    <t>https://rnr.surveybox.kr/?pid=S16269h8ufyh&amp;grpid=list&amp;resid=1333&amp;fwid=S16269h8ufyhz56yr</t>
  </si>
  <si>
    <t>(주)디케이코리아</t>
  </si>
  <si>
    <t>노이환</t>
  </si>
  <si>
    <t>위생용품 제조 및 판매업</t>
  </si>
  <si>
    <t>053-593-8808</t>
  </si>
  <si>
    <t>대구광역시 달서구 성서로71길 46 (이곡동)</t>
  </si>
  <si>
    <t>대구 달서구 성서로71길 46</t>
  </si>
  <si>
    <t>https://rnr.surveybox.kr/?pid=S16269h8ufyh&amp;grpid=list&amp;resid=13182&amp;fwid=S16269h8ufyhz56yr</t>
  </si>
  <si>
    <t>(주)딜리셔스랑고</t>
  </si>
  <si>
    <t>J59</t>
  </si>
  <si>
    <t>홍진규</t>
  </si>
  <si>
    <t>소셜콘텐츠, AR/VR 서비스</t>
  </si>
  <si>
    <t>02-6428-2826</t>
  </si>
  <si>
    <t>서울특별시 서초구 양재천로19길 29 (양재동,유투오피스)</t>
  </si>
  <si>
    <t>서울 서초구 양재천로19길 29</t>
  </si>
  <si>
    <t>https://rnr.surveybox.kr/?pid=S16269h8ufyh&amp;grpid=list&amp;resid=23780&amp;fwid=S16269h8ufyhz56yr</t>
  </si>
  <si>
    <t>(주)딤스</t>
  </si>
  <si>
    <t>우정화</t>
  </si>
  <si>
    <t>컴퓨터전문가,사업전문가,기록보관원,사서 및 관련 정보전문가, 비서</t>
  </si>
  <si>
    <t>02-2082-1533</t>
  </si>
  <si>
    <t>서울특별시 구로구 디지털로 306 713호 (구로동,대륭포스트타워2차)</t>
  </si>
  <si>
    <t>서울 구로구 디지털로 306</t>
  </si>
  <si>
    <t>https://rnr.surveybox.kr/?pid=S16269h8ufyh&amp;grpid=list&amp;resid=10157&amp;fwid=S16269h8ufyhz56yr</t>
  </si>
  <si>
    <t>(주)라인물류시스템</t>
  </si>
  <si>
    <t>김강수</t>
  </si>
  <si>
    <t>일용잡화 제조, 도매업</t>
  </si>
  <si>
    <t>02-488-1800</t>
  </si>
  <si>
    <t>경기 광주시 곤지암읍 구수동길 26-20 (수양리)</t>
  </si>
  <si>
    <t>경기 광주시 곤지암읍 구수동길 26-20</t>
  </si>
  <si>
    <t>https://rnr.surveybox.kr/?pid=S16269h8ufyh&amp;grpid=list&amp;resid=4558&amp;fwid=S16269h8ufyhz56yr</t>
  </si>
  <si>
    <t>(주)라인어스</t>
  </si>
  <si>
    <t>김현학</t>
  </si>
  <si>
    <t>전자가격표시기(Electronic Shelf Label)</t>
  </si>
  <si>
    <t>70-4820-3738</t>
  </si>
  <si>
    <t>경기도 성남시 수정구 창업로 42 829호,830호,831호,832호,833호,834호,835호,836호 (시흥동,판교테크노밸)</t>
  </si>
  <si>
    <t>https://rnr.surveybox.kr/?pid=S16269h8ufyh&amp;grpid=list&amp;resid=21310&amp;fwid=S16269h8ufyhz56yr</t>
  </si>
  <si>
    <t>(주)라컴텍</t>
  </si>
  <si>
    <t>최진경</t>
  </si>
  <si>
    <t>LCD/PDP 이송용 핸드 레진콘크리트 베드</t>
  </si>
  <si>
    <t>042-932-8761</t>
  </si>
  <si>
    <t>대전광역시 유성구 테크노2로 167-11 (용산동)</t>
  </si>
  <si>
    <t>대전 유성구 테크노2로 167-11</t>
  </si>
  <si>
    <t>https://rnr.surveybox.kr/?pid=S16269h8ufyh&amp;grpid=list&amp;resid=23670&amp;fwid=S16269h8ufyhz56yr</t>
  </si>
  <si>
    <t>(주)레드독컬처하우스</t>
  </si>
  <si>
    <t>배기용</t>
  </si>
  <si>
    <t>애니메이션 제작</t>
  </si>
  <si>
    <t>032-270-6544</t>
  </si>
  <si>
    <t>경기도 부천시 조마루로385번길 122 2604호 - 2608호 (춘의동,삼보테크노타워)</t>
  </si>
  <si>
    <t>경기 부천시 조마루로385번길 122</t>
  </si>
  <si>
    <t>032-270-6545</t>
  </si>
  <si>
    <t>https://rnr.surveybox.kr/?pid=S16269h8ufyh&amp;grpid=list&amp;resid=1071&amp;fwid=S16269h8ufyhz56yr</t>
  </si>
  <si>
    <t>(주)레드페이스</t>
  </si>
  <si>
    <t>유제원</t>
  </si>
  <si>
    <t>등산, 레저 및 스포츠 의류 등</t>
  </si>
  <si>
    <t>02-3434-3413</t>
  </si>
  <si>
    <t>서울 강남구 봉은사로 214 (역삼동)</t>
  </si>
  <si>
    <t>서울 강남구 봉은사로 214</t>
  </si>
  <si>
    <t>https://rnr.surveybox.kr/?pid=S16269h8ufyh&amp;grpid=list&amp;resid=15238&amp;fwid=S16269h8ufyhz56yr</t>
  </si>
  <si>
    <t>(주)레디엔터테인먼트</t>
  </si>
  <si>
    <t>대기업</t>
  </si>
  <si>
    <t>구기운</t>
  </si>
  <si>
    <t>모델 에이전시</t>
  </si>
  <si>
    <t>02-6900-0993</t>
  </si>
  <si>
    <t>서울특별시 강남구 언주로130길 13 (논현동,다은빌딩)</t>
  </si>
  <si>
    <t>서울 강남구 언주로130길 13</t>
  </si>
  <si>
    <t>https://rnr.surveybox.kr/?pid=S16269h8ufyh&amp;grpid=list&amp;resid=8011&amp;fwid=S16269h8ufyhz56yr</t>
  </si>
  <si>
    <t>(주)로리에</t>
  </si>
  <si>
    <t>이진상</t>
  </si>
  <si>
    <t>모델하우스용 수납가구</t>
  </si>
  <si>
    <t>032-584-0981</t>
  </si>
  <si>
    <t>인천광역시 서구 백범로 810 (가좌동)</t>
  </si>
  <si>
    <t>인천 서구 백범로 810</t>
  </si>
  <si>
    <t>https://rnr.surveybox.kr/?pid=S16269h8ufyh&amp;grpid=list&amp;resid=5561&amp;fwid=S16269h8ufyhz56yr</t>
  </si>
  <si>
    <t>(주)로보로보</t>
  </si>
  <si>
    <t>최영석</t>
  </si>
  <si>
    <t>교육용 로봇</t>
  </si>
  <si>
    <t>02-909-5151</t>
  </si>
  <si>
    <t>서울 강북구 도봉로54길 6 5층 (미아동,로보로보빌딩)</t>
  </si>
  <si>
    <t>서울 강북구 도봉로54길 6</t>
  </si>
  <si>
    <t>https://rnr.surveybox.kr/?pid=S16269h8ufyh&amp;grpid=list&amp;resid=13202&amp;fwid=S16269h8ufyhz56yr</t>
  </si>
  <si>
    <t>(주)로이비쥬얼</t>
  </si>
  <si>
    <t>이동우</t>
  </si>
  <si>
    <t>애니메이션 콘텐츠 제작 및 배급 등</t>
  </si>
  <si>
    <t>070-4640-1857</t>
  </si>
  <si>
    <t>서울특별시 강남구 학동로30길 5 2,3,4,5,6,7층 (논현동,양진프라자)</t>
  </si>
  <si>
    <t>서울특별시 강남구 학동로30길 5</t>
  </si>
  <si>
    <t>https://rnr.surveybox.kr/?pid=S16269h8ufyh&amp;grpid=list&amp;resid=6127&amp;fwid=S16269h8ufyhz56yr</t>
  </si>
  <si>
    <t>(주)루트</t>
  </si>
  <si>
    <t>김희용</t>
  </si>
  <si>
    <t>농업 및 임업용 기계 제조업</t>
  </si>
  <si>
    <t>041-736-2541</t>
  </si>
  <si>
    <t>충남 논산시 노성면 논산평야로 1431-10 (읍내리)</t>
  </si>
  <si>
    <t>충남 논산시 노성면 논산평야로 1431-10</t>
  </si>
  <si>
    <t>https://rnr.surveybox.kr/?pid=S16269h8ufyh&amp;grpid=list&amp;resid=10149&amp;fwid=S16269h8ufyhz56yr</t>
  </si>
  <si>
    <t>(주)룩옵틱스</t>
  </si>
  <si>
    <t>허명효</t>
  </si>
  <si>
    <t>선글라스, 안경테 외</t>
  </si>
  <si>
    <t>02-3016-8200</t>
  </si>
  <si>
    <t>서울특별시 서초구 서운로 19 2층,3층 (서초동,서초월드오피스텔)</t>
  </si>
  <si>
    <t>서울 서초구 서운로 19</t>
  </si>
  <si>
    <t>https://rnr.surveybox.kr/?pid=S16269h8ufyh&amp;grpid=list&amp;resid=2412&amp;fwid=S16269h8ufyhz56yr</t>
  </si>
  <si>
    <t>(주)리뉴시스템</t>
  </si>
  <si>
    <t>이종용</t>
  </si>
  <si>
    <t>산업용 외 비경화 고무제품</t>
  </si>
  <si>
    <t>02-414-0700</t>
  </si>
  <si>
    <t>서울 마포구 성암로 189 405호 (상암동,디엠씨타워)</t>
  </si>
  <si>
    <t>서울 마포구 성암로 189</t>
  </si>
  <si>
    <t>https://rnr.surveybox.kr/?pid=S16269h8ufyh&amp;grpid=list&amp;resid=4475&amp;fwid=S16269h8ufyhz56yr</t>
  </si>
  <si>
    <t>(주)리더스시스템즈</t>
  </si>
  <si>
    <t>이부석</t>
  </si>
  <si>
    <t>고성능GPU서버, 그래픽 카드</t>
  </si>
  <si>
    <t>02-717-5950</t>
  </si>
  <si>
    <t>서울 영등포구 당산로41길 11 E동 1801~1805호 (당산동4가,당산SKV1center)</t>
  </si>
  <si>
    <t>서울 영등포구 당산로41길 11</t>
  </si>
  <si>
    <t>https://rnr.surveybox.kr/?pid=S16269h8ufyh&amp;grpid=list&amp;resid=15054&amp;fwid=S16269h8ufyhz56yr</t>
  </si>
  <si>
    <t>(주)리더스엔지니어링</t>
  </si>
  <si>
    <t>명윤태</t>
  </si>
  <si>
    <t>해양배관설계 외</t>
  </si>
  <si>
    <t>055-734-8001</t>
  </si>
  <si>
    <t>경남 거제시 옥포로 122 (옥포동)</t>
  </si>
  <si>
    <t>경남 거제시 옥포로 122</t>
  </si>
  <si>
    <t>명 윤태</t>
  </si>
  <si>
    <t>055 734 8001</t>
  </si>
  <si>
    <t>대표</t>
  </si>
  <si>
    <t>ytmyung@hanwhaoceanpartners.com</t>
  </si>
  <si>
    <t>https://rnr.surveybox.kr/?pid=S16269h8ufyh&amp;grpid=list&amp;resid=11010&amp;fwid=S16269h8ufyhz56yr</t>
  </si>
  <si>
    <t>(주)리싸이클오피스</t>
  </si>
  <si>
    <t>김태수</t>
  </si>
  <si>
    <t>사무용 가구 외</t>
  </si>
  <si>
    <t>031-348-4186</t>
  </si>
  <si>
    <t>경기 군포시 엘에스로45번길 49 (당정동)</t>
  </si>
  <si>
    <t>경기 군포시 엘에스로45번길 49</t>
  </si>
  <si>
    <t>https://rnr.surveybox.kr/?pid=S16269h8ufyh&amp;grpid=list&amp;resid=11086&amp;fwid=S16269h8ufyhz56yr</t>
  </si>
  <si>
    <t>(주)리테일앤인사이트</t>
  </si>
  <si>
    <t>성준경</t>
  </si>
  <si>
    <t>중소슈퍼 초연결 상생 플랫폼</t>
  </si>
  <si>
    <t>02-539-9510</t>
  </si>
  <si>
    <t>서울특별시 강남구 테헤란로 305 18층 (역삼동,한국기술센터)</t>
  </si>
  <si>
    <t>서울 강남구 테헤란로 305</t>
  </si>
  <si>
    <t>https://rnr.surveybox.kr/?pid=S16269h8ufyh&amp;grpid=list&amp;resid=1455&amp;fwid=S16269h8ufyhz56yr</t>
  </si>
  <si>
    <t>(주)마크로케어</t>
  </si>
  <si>
    <t>C201</t>
  </si>
  <si>
    <t>이상린</t>
  </si>
  <si>
    <t>바이오기술을 활용한 화장품,건강식품원료 연구개발, 생산 및 판매업</t>
  </si>
  <si>
    <t>043-214-3655</t>
  </si>
  <si>
    <t>충북 청주시 청원구 오창읍 각리1길 32 (각리)</t>
  </si>
  <si>
    <t>충북 청주시 청원구 오창읍 각리1길 32</t>
  </si>
  <si>
    <t>https://rnr.surveybox.kr/?pid=S16269h8ufyh&amp;grpid=list&amp;resid=13229&amp;fwid=S16269h8ufyhz56yr</t>
  </si>
  <si>
    <t>(주)매드맨포스트</t>
  </si>
  <si>
    <t>김남식</t>
  </si>
  <si>
    <t>VFX 영상물 제작</t>
  </si>
  <si>
    <t>02-3477-8558</t>
  </si>
  <si>
    <t>서울 마포구 매봉산로 37 501호 (상암동,디엠씨산학협력연구센터)</t>
  </si>
  <si>
    <t>서울 마포구 매봉산로 37</t>
  </si>
  <si>
    <t>https://rnr.surveybox.kr/?pid=S16269h8ufyh&amp;grpid=list&amp;resid=14659&amp;fwid=S16269h8ufyhz56yr</t>
  </si>
  <si>
    <t>(주)맥이앤지건축사사무소</t>
  </si>
  <si>
    <t>이상돈</t>
  </si>
  <si>
    <t>플랜트설계,토건설계,구조설계,구조안전진단및보강,감리,건축설계 및 관련 서비스</t>
  </si>
  <si>
    <t>02-2040-6265</t>
  </si>
  <si>
    <t>서울 강남구 광평로51길 6-27 2층 202호 (수서동,성우빌딩)</t>
  </si>
  <si>
    <t>서울 강남구 광평로51길 6-27</t>
  </si>
  <si>
    <t>https://rnr.surveybox.kr/?pid=S16269h8ufyh&amp;grpid=list&amp;resid=4559&amp;fwid=S16269h8ufyhz56yr</t>
  </si>
  <si>
    <t>(주)머큐리</t>
  </si>
  <si>
    <t>황하영</t>
  </si>
  <si>
    <t>각종통신기기,전기,전자기기및동부품의제조판매업</t>
  </si>
  <si>
    <t>032-580-3114</t>
  </si>
  <si>
    <t>인천광역시 서구 가재울로 90 (가좌동)</t>
  </si>
  <si>
    <t>인천 서구 가재울로 90</t>
  </si>
  <si>
    <t>https://rnr.surveybox.kr/?pid=S16269h8ufyh&amp;grpid=list&amp;resid=4008&amp;fwid=S16269h8ufyhz56yr</t>
  </si>
  <si>
    <t>(주)메가터치</t>
  </si>
  <si>
    <t>C261</t>
  </si>
  <si>
    <t>윤재홍</t>
  </si>
  <si>
    <t>반도체용 전자핀, Interposer 외</t>
  </si>
  <si>
    <t>041-412-7100</t>
  </si>
  <si>
    <t>충청남도 천안시 서북구 3공단2로 42 (백석동)</t>
  </si>
  <si>
    <t>충남 천안시 서북구 3공단2로 42</t>
  </si>
  <si>
    <t>https://rnr.surveybox.kr/?pid=S16269h8ufyh&amp;grpid=list&amp;resid=12968&amp;fwid=S16269h8ufyhz56yr</t>
  </si>
  <si>
    <t>(주)메가투스</t>
  </si>
  <si>
    <t>조창협</t>
  </si>
  <si>
    <t>소프트웨어 개발업</t>
  </si>
  <si>
    <t>02-563-0117</t>
  </si>
  <si>
    <t>서울특별시 구로구 디지털로33길 27 705호 (구로동,삼성아이티밸리)</t>
  </si>
  <si>
    <t>서울 구로구 디지털로33길 27</t>
  </si>
  <si>
    <t>https://rnr.surveybox.kr/?pid=S16269h8ufyh&amp;grpid=list&amp;resid=1181&amp;fwid=S16269h8ufyhz56yr</t>
  </si>
  <si>
    <t>(주)메라톤</t>
  </si>
  <si>
    <t>성지용</t>
  </si>
  <si>
    <t>강마루, 건축내외장재</t>
  </si>
  <si>
    <t>032-723-7719</t>
  </si>
  <si>
    <t>인천 남동구 남동대로79번길 54 122동 11호 (고잔동,남동공단)</t>
  </si>
  <si>
    <t>인천 남동구 남동대로79번길 54</t>
  </si>
  <si>
    <t>https://rnr.surveybox.kr/?pid=S16269h8ufyh&amp;grpid=list&amp;resid=12540&amp;fwid=S16269h8ufyhz56yr</t>
  </si>
  <si>
    <t>(주)메인라인</t>
  </si>
  <si>
    <t>최현길</t>
  </si>
  <si>
    <t>지능형문서처리 플랫폼 및 솔루션 개발, 공급</t>
  </si>
  <si>
    <t>070-8633-2693</t>
  </si>
  <si>
    <t>서울특별시 마포구 양화로 92 6층 (서교동,유남빌딩)</t>
  </si>
  <si>
    <t>서울 마포구 양화로 92</t>
  </si>
  <si>
    <t>https://rnr.surveybox.kr/?pid=S16269h8ufyh&amp;grpid=list&amp;resid=4771&amp;fwid=S16269h8ufyhz56yr</t>
  </si>
  <si>
    <t>(주)메쥬</t>
  </si>
  <si>
    <t>박정환</t>
  </si>
  <si>
    <t>전기식 진단 및 요법 기기 제조업</t>
  </si>
  <si>
    <t>033-761-2006</t>
  </si>
  <si>
    <t>강원도 원주시 지정면 기업도시로 200 808호 (가곡리,의료기기종합지원센터)</t>
  </si>
  <si>
    <t>강원특별자치도 원주시 지정면 기업도시로 200</t>
  </si>
  <si>
    <t>https://rnr.surveybox.kr/?pid=S16269h8ufyh&amp;grpid=list&amp;resid=22105&amp;fwid=S16269h8ufyhz56yr</t>
  </si>
  <si>
    <t>(주)메트로컴넷</t>
  </si>
  <si>
    <t>최선민</t>
  </si>
  <si>
    <t>네트워크 및 전산장비 도소매업</t>
  </si>
  <si>
    <t>02-395-7199</t>
  </si>
  <si>
    <t>서울특별시 서대문구 연희로41다길 3 2층 (홍은동,성진빌딩)</t>
  </si>
  <si>
    <t>서울 서대문구 연희로41다길 3</t>
  </si>
  <si>
    <t>https://rnr.surveybox.kr/?pid=S16269h8ufyh&amp;grpid=list&amp;resid=12215&amp;fwid=S16269h8ufyhz56yr</t>
  </si>
  <si>
    <t>(주)명동교자</t>
  </si>
  <si>
    <t>박제임스휘준</t>
  </si>
  <si>
    <t>1. 음식점업 및 계약연쇄점업(프랜차이즈)</t>
  </si>
  <si>
    <t>02-776-5348</t>
  </si>
  <si>
    <t>서울특별시 중구 명동10길 29 (명동2가)</t>
  </si>
  <si>
    <t>서울 중구 명동10길 29</t>
  </si>
  <si>
    <t>https://rnr.surveybox.kr/?pid=S16269h8ufyh&amp;grpid=list&amp;resid=5847&amp;fwid=S16269h8ufyhz56yr</t>
  </si>
  <si>
    <t>(주)명원엘리베이터</t>
  </si>
  <si>
    <t>이연근</t>
  </si>
  <si>
    <t>판금제품 제조 및 판매업</t>
  </si>
  <si>
    <t>031-954-5460</t>
  </si>
  <si>
    <t>경기 파주시 파평면 파평산로407번길 6-17 (두포리)</t>
  </si>
  <si>
    <t>경기 파주시 파평면 파평산로407번길 6-17</t>
  </si>
  <si>
    <t>https://rnr.surveybox.kr/?pid=S16269h8ufyh&amp;grpid=list&amp;resid=2423&amp;fwid=S16269h8ufyhz56yr</t>
  </si>
  <si>
    <t>(주)명진티에스알</t>
  </si>
  <si>
    <t>조용국,조시영</t>
  </si>
  <si>
    <t>산업용 특수 고무 제품(고무판, 매트, 선박 부품 등)</t>
  </si>
  <si>
    <t>051-832-0002</t>
  </si>
  <si>
    <t>부산광역시 강서구 녹산산단290로 28 (송정동)</t>
  </si>
  <si>
    <t>부산 강서구 녹산산단290로 28</t>
  </si>
  <si>
    <t>https://rnr.surveybox.kr/?pid=S16269h8ufyh&amp;grpid=list&amp;resid=5545&amp;fwid=S16269h8ufyhz56yr</t>
  </si>
  <si>
    <t>(주)모간</t>
  </si>
  <si>
    <t>조상현</t>
  </si>
  <si>
    <t>탄소제품, 세라믹단열재</t>
  </si>
  <si>
    <t>031-730-8317</t>
  </si>
  <si>
    <t>대구 달성군 논공읍 논공중앙로46길 27 (북리)</t>
  </si>
  <si>
    <t>대구 달성군 논공읍 논공중앙로46길 27</t>
  </si>
  <si>
    <t>https://rnr.surveybox.kr/?pid=S16269h8ufyh&amp;grpid=list&amp;resid=1307&amp;fwid=S16269h8ufyhz56yr</t>
  </si>
  <si>
    <t>(주)모닝글로리</t>
  </si>
  <si>
    <t>허상일</t>
  </si>
  <si>
    <t>문구류</t>
  </si>
  <si>
    <t>02-719-0400</t>
  </si>
  <si>
    <t>경기도 화성시 향남읍 장안로 781-55 (상신리)</t>
  </si>
  <si>
    <t>경기 화성시 향남읍 장안로 781-55</t>
  </si>
  <si>
    <t>https://rnr.surveybox.kr/?pid=S16269h8ufyh&amp;grpid=list&amp;resid=22106&amp;fwid=S16269h8ufyhz56yr</t>
  </si>
  <si>
    <t>(주)모두그룹엔지니어링</t>
  </si>
  <si>
    <t>김영천</t>
  </si>
  <si>
    <t>써비스 전시시설업</t>
  </si>
  <si>
    <t>070-4473-2544</t>
  </si>
  <si>
    <t>서울특별시 용산구 서빙고로 38 301호 (한강로3가)</t>
  </si>
  <si>
    <t>서울 용산구 서빙고로 38</t>
  </si>
  <si>
    <t>강윤지</t>
  </si>
  <si>
    <t>010-3169-2328</t>
  </si>
  <si>
    <t>계약부서</t>
  </si>
  <si>
    <t>https://rnr.surveybox.kr/?pid=S16269h8ufyh&amp;grpid=list&amp;resid=487&amp;fwid=S16269h8ufyhz56yr</t>
  </si>
  <si>
    <t>(주)모음</t>
  </si>
  <si>
    <t>백성기</t>
  </si>
  <si>
    <t>고속도로 주유소 운영, 푸드코트 운영, 간편조리식품 제조 및 유통 등</t>
  </si>
  <si>
    <t>031-281-0654</t>
  </si>
  <si>
    <t>경기 용인시 기흥구 하갈로86번길 27 (하갈동)</t>
  </si>
  <si>
    <t>경기 용인시 기흥구 하갈로86번길 27</t>
  </si>
  <si>
    <t>https://rnr.surveybox.kr/?pid=S16269h8ufyh&amp;grpid=list&amp;resid=2934&amp;fwid=S16269h8ufyhz56yr</t>
  </si>
  <si>
    <t>(주)무창</t>
  </si>
  <si>
    <t>김태선</t>
  </si>
  <si>
    <t>시멘트 원료 등</t>
  </si>
  <si>
    <t>061-795-8908</t>
  </si>
  <si>
    <t>전남 광양시 항만13로 31 (중동)</t>
  </si>
  <si>
    <t>전남 광양시 항만13로 31</t>
  </si>
  <si>
    <t>https://rnr.surveybox.kr/?pid=S16269h8ufyh&amp;grpid=list&amp;resid=20156&amp;fwid=S16269h8ufyhz56yr</t>
  </si>
  <si>
    <t>(주)무한타올</t>
  </si>
  <si>
    <t>강형철</t>
  </si>
  <si>
    <t>타월</t>
  </si>
  <si>
    <t>02-548-7412</t>
  </si>
  <si>
    <t>서울특별시 강남구 강남대로156길 36 1층 (신사동,무한빌딩)</t>
  </si>
  <si>
    <t>서울 강남구 강남대로156길 36</t>
  </si>
  <si>
    <t>https://rnr.surveybox.kr/?pid=S16269h8ufyh&amp;grpid=list&amp;resid=925&amp;fwid=S16269h8ufyhz56yr</t>
  </si>
  <si>
    <t>(주)미니멈</t>
  </si>
  <si>
    <t>박병귀,이정남</t>
  </si>
  <si>
    <t>의류, 봉제품 등의 제조, 도소매 및 수출입업</t>
  </si>
  <si>
    <t>02-3460-9500</t>
  </si>
  <si>
    <t>서울 강남구 논현로105길 48 4층 (역삼동,나실빌딩)</t>
  </si>
  <si>
    <t>서울 강남구 논현로105길 48</t>
  </si>
  <si>
    <t>https://rnr.surveybox.kr/?pid=S16269h8ufyh&amp;grpid=list&amp;resid=20115&amp;fwid=S16269h8ufyhz56yr</t>
  </si>
  <si>
    <t>(주)미동농산</t>
  </si>
  <si>
    <t>최민수</t>
  </si>
  <si>
    <t>견과류 가공품</t>
  </si>
  <si>
    <t>010-9081-8550</t>
  </si>
  <si>
    <t>경기 남양주시 별내면 청학로92번길 137-1 (청학리)</t>
  </si>
  <si>
    <t>경기 남양주시 별내면 청학로92번길 137-1</t>
  </si>
  <si>
    <t>최정민</t>
  </si>
  <si>
    <t>총괄영업</t>
  </si>
  <si>
    <t>cjmin76@naver.com</t>
  </si>
  <si>
    <t>책자나 이런거 보낼 때 연락할 수 있는 명함도 같이 첨부해서 보내달라고 요청함</t>
  </si>
  <si>
    <t>https://rnr.surveybox.kr/?pid=S16269h8ufyh&amp;grpid=list&amp;resid=23725&amp;fwid=S16269h8ufyhz56yr</t>
  </si>
  <si>
    <t>(주)미디어포스앤컴퍼니</t>
  </si>
  <si>
    <t>최충헌</t>
  </si>
  <si>
    <t>UI/UX 컨설팅 등</t>
  </si>
  <si>
    <t>02-536-1836</t>
  </si>
  <si>
    <t>서울특별시 서초구 방배로 127 6층 (방배동,청오빌딩)</t>
  </si>
  <si>
    <t>서울 서초구 방배로 127</t>
  </si>
  <si>
    <t>https://rnr.surveybox.kr/?pid=S16269h8ufyh&amp;grpid=list&amp;resid=13376&amp;fwid=S16269h8ufyhz56yr</t>
  </si>
  <si>
    <t>(주)미디어포스얼라이언스</t>
  </si>
  <si>
    <t>허승일</t>
  </si>
  <si>
    <t>웹사이트제작 외</t>
  </si>
  <si>
    <t>02-536-0518</t>
  </si>
  <si>
    <t>서울특별시 서초구 신반포로 304 5,6층 (반포동,에이치원빌딩)</t>
  </si>
  <si>
    <t>서울 서초구 신반포로 303</t>
  </si>
  <si>
    <t>https://rnr.surveybox.kr/?pid=S16269h8ufyh&amp;grpid=list&amp;resid=20941&amp;fwid=S16269h8ufyhz56yr</t>
  </si>
  <si>
    <t>(주)미래디피</t>
  </si>
  <si>
    <t>송영봉</t>
  </si>
  <si>
    <t>터치스크린 패널</t>
  </si>
  <si>
    <t>031-778-3700</t>
  </si>
  <si>
    <t>경기 성남시 중원구 순환로214번길 11 (상대원동)</t>
  </si>
  <si>
    <t>경기 성남시 중원구 순환로214번길 11</t>
  </si>
  <si>
    <t>https://rnr.surveybox.kr/?pid=S16269h8ufyh&amp;grpid=list&amp;resid=4557&amp;fwid=S16269h8ufyhz56yr</t>
  </si>
  <si>
    <t>(주)미래로택</t>
  </si>
  <si>
    <t>이승규</t>
  </si>
  <si>
    <t>홍수 예경보시스템, 계측 및 감시 제어시스템</t>
  </si>
  <si>
    <t>032-670-8066</t>
  </si>
  <si>
    <t>경기 부천시 도약로 261 A동 504호 (도당동,부천대우테크노파크)</t>
  </si>
  <si>
    <t>경기 부천시 도약로 261</t>
  </si>
  <si>
    <t>https://rnr.surveybox.kr/?pid=S16269h8ufyh&amp;grpid=list&amp;resid=5371&amp;fwid=S16269h8ufyhz56yr</t>
  </si>
  <si>
    <t>(주)미래첨단소재</t>
  </si>
  <si>
    <t>윤승환</t>
  </si>
  <si>
    <t>비금속광물분쇄외 제조업외</t>
  </si>
  <si>
    <t>053-617-3108</t>
  </si>
  <si>
    <t>대구광역시 달성군 구지면 달성2차동3로 10 (예현리)</t>
  </si>
  <si>
    <t>대구 달성군 구지면 달성2차동3로 10</t>
  </si>
  <si>
    <t>https://rnr.surveybox.kr/?pid=S16269h8ufyh&amp;grpid=list&amp;resid=7840&amp;fwid=S16269h8ufyhz56yr</t>
  </si>
  <si>
    <t>(주)미주산업</t>
  </si>
  <si>
    <t>최호준</t>
  </si>
  <si>
    <t>선박 임가공</t>
  </si>
  <si>
    <t>055-733-5999</t>
  </si>
  <si>
    <t>경남 거제시 거제대로 3370 1층 (아주동,대우조선해양내)</t>
  </si>
  <si>
    <t>경남 거제시 거제대로 3370</t>
  </si>
  <si>
    <t>https://rnr.surveybox.kr/?pid=S16269h8ufyh&amp;grpid=list&amp;resid=96&amp;fwid=S16269h8ufyhz56yr</t>
  </si>
  <si>
    <t>(주)미트원</t>
  </si>
  <si>
    <t>유래경</t>
  </si>
  <si>
    <t>육지동물가공처리저장업</t>
  </si>
  <si>
    <t>031-793-8855</t>
  </si>
  <si>
    <t>경기도 하남시 산곡동로12번길 35 (하산곡동)</t>
  </si>
  <si>
    <t>경기 하남시 산곡동로12번길 35</t>
  </si>
  <si>
    <t>화재로 진행 불가</t>
  </si>
  <si>
    <t>https://rnr.surveybox.kr/?pid=S16269h8ufyh&amp;grpid=list&amp;resid=11008&amp;fwid=S16269h8ufyhz56yr</t>
  </si>
  <si>
    <t>(주)밀레펫</t>
  </si>
  <si>
    <t>심준희</t>
  </si>
  <si>
    <t>수족관용품 제조 및 판매</t>
  </si>
  <si>
    <t>031-485-5820</t>
  </si>
  <si>
    <t>경기도 시흥시 거북섬북로 54 C동 101호 (정왕동,아쿠아펫랜드)</t>
  </si>
  <si>
    <t>경기 시흥시 거북섬북로 54</t>
  </si>
  <si>
    <t>https://rnr.surveybox.kr/?pid=S16269h8ufyh&amp;grpid=list&amp;resid=2335&amp;fwid=S16269h8ufyhz56yr</t>
  </si>
  <si>
    <t>(주)바이오세움</t>
  </si>
  <si>
    <t>임현순</t>
  </si>
  <si>
    <t>진단시약</t>
  </si>
  <si>
    <t>02-498-2340</t>
  </si>
  <si>
    <t>서울 성동구 아차산로 144 (성수동2가)</t>
  </si>
  <si>
    <t>서울 성동구 아차산로 144</t>
  </si>
  <si>
    <t>https://rnr.surveybox.kr/?pid=S16269h8ufyh&amp;grpid=list&amp;resid=20416&amp;fwid=S16269h8ufyhz56yr</t>
  </si>
  <si>
    <t>(주)바이오에스텍</t>
  </si>
  <si>
    <t>장석윤</t>
  </si>
  <si>
    <t>화장품패치, 화장품</t>
  </si>
  <si>
    <t>043-878-1472</t>
  </si>
  <si>
    <t>충북 음성군 원남면 원남산단로 274-46 (상당리)</t>
  </si>
  <si>
    <t>충북 음성군 원남면 원남산단로 274-46</t>
  </si>
  <si>
    <t>https://rnr.surveybox.kr/?pid=S16269h8ufyh&amp;grpid=list&amp;resid=4811&amp;fwid=S16269h8ufyhz56yr</t>
  </si>
  <si>
    <t>(주)바이오프로테크</t>
  </si>
  <si>
    <t>박익로,김병전</t>
  </si>
  <si>
    <t>의료용 기기</t>
  </si>
  <si>
    <t>033-735-7720</t>
  </si>
  <si>
    <t>강원도 원주시 문막읍 동화공단로 151-3 (동화리,동화첨단의료기기산업단지)</t>
  </si>
  <si>
    <t>강원특별자치도 원주시 문막읍 동화공단로 151-3</t>
  </si>
  <si>
    <t>코넥스</t>
  </si>
  <si>
    <t>https://rnr.surveybox.kr/?pid=S16269h8ufyh&amp;grpid=list&amp;resid=500&amp;fwid=S16269h8ufyhz56yr</t>
  </si>
  <si>
    <t>(주)반찬단지</t>
  </si>
  <si>
    <t>우성명</t>
  </si>
  <si>
    <t>반찬류, 젓갈류</t>
  </si>
  <si>
    <t>032-574-8930</t>
  </si>
  <si>
    <t>인천 서구 북항로 28-29 (원창동)</t>
  </si>
  <si>
    <t>인천 서구 북항로 28-29</t>
  </si>
  <si>
    <t>https://rnr.surveybox.kr/?pid=S16269h8ufyh&amp;grpid=list&amp;resid=8308&amp;fwid=S16269h8ufyhz56yr</t>
  </si>
  <si>
    <t>(주)방태</t>
  </si>
  <si>
    <t>김용남</t>
  </si>
  <si>
    <t>건설폐기물 수집, 운반, 중간처리업</t>
  </si>
  <si>
    <t>031-529-0123</t>
  </si>
  <si>
    <t>경기도 남양주시 진건읍 독정로273번길 71 (송능리)</t>
  </si>
  <si>
    <t>경기 남양주시 진건읍 독정로273번길 71</t>
  </si>
  <si>
    <t>https://rnr.surveybox.kr/?pid=S16269h8ufyh&amp;grpid=list&amp;resid=689&amp;fwid=S16269h8ufyhz56yr</t>
  </si>
  <si>
    <t>(주)배상면주가</t>
  </si>
  <si>
    <t>C11</t>
  </si>
  <si>
    <t>배영호</t>
  </si>
  <si>
    <t>탁주 및 약주</t>
  </si>
  <si>
    <t>02-6917-8973</t>
  </si>
  <si>
    <t>경기도 포천시 화현면 화동로432번길 25 (화현리)</t>
  </si>
  <si>
    <t>경기 포천시 화현면 화동로432번길 25</t>
  </si>
  <si>
    <t>02-6917-8853</t>
  </si>
  <si>
    <t>https://rnr.surveybox.kr/?pid=S16269h8ufyh&amp;grpid=list&amp;resid=8030&amp;fwid=S16269h8ufyhz56yr</t>
  </si>
  <si>
    <t>(주)백조씽크</t>
  </si>
  <si>
    <t>이종욱</t>
  </si>
  <si>
    <t>씽크볼,스테인리스상판</t>
  </si>
  <si>
    <t>02-929-4443</t>
  </si>
  <si>
    <t>서울특별시 동대문구 청계천로 463 (용두동)</t>
  </si>
  <si>
    <t>서울 동대문구 청계천로 463</t>
  </si>
  <si>
    <t>https://rnr.surveybox.kr/?pid=S16269h8ufyh&amp;grpid=list&amp;resid=6406&amp;fwid=S16269h8ufyhz56yr</t>
  </si>
  <si>
    <t>(주)밸류엔지니어링</t>
  </si>
  <si>
    <t>황규태</t>
  </si>
  <si>
    <t>반도체장비 부품</t>
  </si>
  <si>
    <t>031-323-3511</t>
  </si>
  <si>
    <t>경기도 이천시 마장면 마도로 70-52 (관리)</t>
  </si>
  <si>
    <t>경기 이천시 마장면 마도로 70-52</t>
  </si>
  <si>
    <t>유현이</t>
  </si>
  <si>
    <t>010-2276-5496</t>
  </si>
  <si>
    <t>매니저</t>
  </si>
  <si>
    <t>hhyoo309@vel.co.kr</t>
  </si>
  <si>
    <t>https://rnr.surveybox.kr/?pid=S16269h8ufyh&amp;grpid=list&amp;resid=3577&amp;fwid=S16269h8ufyhz56yr</t>
  </si>
  <si>
    <t>(주)범아기계공업</t>
  </si>
  <si>
    <t>김영환</t>
  </si>
  <si>
    <t>기계장치 제조 및 판매업</t>
  </si>
  <si>
    <t>043-542-5390</t>
  </si>
  <si>
    <t>충청북도 보은군 삼승면 농공단지길 41 (우진리)</t>
  </si>
  <si>
    <t>충북 보은군 삼승면 농공단지길 41</t>
  </si>
  <si>
    <t>https://rnr.surveybox.kr/?pid=S16269h8ufyh&amp;grpid=list&amp;resid=9349&amp;fwid=S16269h8ufyhz56yr</t>
  </si>
  <si>
    <t>(주)베스트토요타</t>
  </si>
  <si>
    <t>이원호</t>
  </si>
  <si>
    <t>자동차 수출입, 판매업, 중개업</t>
  </si>
  <si>
    <t>02-2122-7700</t>
  </si>
  <si>
    <t>서울 용산구 한강대로 92 (한강로2가)</t>
  </si>
  <si>
    <t>서울 용산구 한강대로 92</t>
  </si>
  <si>
    <t>https://rnr.surveybox.kr/?pid=S16269h8ufyh&amp;grpid=list&amp;resid=8356&amp;fwid=S16269h8ufyhz56yr</t>
  </si>
  <si>
    <t>(주)벨이앤씨</t>
  </si>
  <si>
    <t>박문례</t>
  </si>
  <si>
    <t>종합건설</t>
  </si>
  <si>
    <t>02-362-3600</t>
  </si>
  <si>
    <t>경기도 화성시 정남면 가장로 230 (고지리)</t>
  </si>
  <si>
    <t>경기 화성시 정남면 가장로 230</t>
  </si>
  <si>
    <t>https://rnr.surveybox.kr/?pid=S16269h8ufyh&amp;grpid=list&amp;resid=9594&amp;fwid=S16269h8ufyhz56yr</t>
  </si>
  <si>
    <t>(주)보담</t>
  </si>
  <si>
    <t>김도영</t>
  </si>
  <si>
    <t>돼지고기, 소고기 포장육</t>
  </si>
  <si>
    <t>033-340-0010</t>
  </si>
  <si>
    <t>강원 원주시 저금어지길 456 2층 강원엘피씨 (가현동)</t>
  </si>
  <si>
    <t>강원특별자치도 원주시 저금어지길 456</t>
  </si>
  <si>
    <t>권예순</t>
  </si>
  <si>
    <t>y21225@naver.com</t>
  </si>
  <si>
    <t>https://rnr.surveybox.kr/?pid=S16269h8ufyh&amp;grpid=list&amp;resid=1157&amp;fwid=S16269h8ufyhz56yr</t>
  </si>
  <si>
    <t>(주)보스산업</t>
  </si>
  <si>
    <t>황영순</t>
  </si>
  <si>
    <t>신발</t>
  </si>
  <si>
    <t>051-301-7772</t>
  </si>
  <si>
    <t>부산광역시 사상구 낙동대로1452번길 9 (삼락동)</t>
  </si>
  <si>
    <t>부산 사상구 낙동대로1452번길 9</t>
  </si>
  <si>
    <t>https://rnr.surveybox.kr/?pid=S16269h8ufyh&amp;grpid=list&amp;resid=9606&amp;fwid=S16269h8ufyhz56yr</t>
  </si>
  <si>
    <t>(주)부경양돈엠앤에프</t>
  </si>
  <si>
    <t>김창환</t>
  </si>
  <si>
    <t>축산물 판매사업</t>
  </si>
  <si>
    <t>055-338-9961</t>
  </si>
  <si>
    <t>경상남도 김해시 율하2로115번길 33 (율하동,율하점)</t>
  </si>
  <si>
    <t>경남 김해시 율하2로115번길 33</t>
  </si>
  <si>
    <t>https://rnr.surveybox.kr/?pid=S16269h8ufyh&amp;grpid=list&amp;resid=4443&amp;fwid=S16269h8ufyhz56yr</t>
  </si>
  <si>
    <t>(주)부국정밀</t>
  </si>
  <si>
    <t>최국도,최환윤</t>
  </si>
  <si>
    <t>전기전자 부품</t>
  </si>
  <si>
    <t>055-329-4184</t>
  </si>
  <si>
    <t>경남 김해시 주촌면 서부로1701번안길 58-187 (선지리)</t>
  </si>
  <si>
    <t>경남 김해시 주촌면 서부로1701번안길 58-187</t>
  </si>
  <si>
    <t>https://rnr.surveybox.kr/?pid=S16269h8ufyh&amp;grpid=list&amp;resid=5409&amp;fwid=S16269h8ufyhz56yr</t>
  </si>
  <si>
    <t>(주)부산케이블앤엔지니어링</t>
  </si>
  <si>
    <t>C283</t>
  </si>
  <si>
    <t>또우위롱</t>
  </si>
  <si>
    <t>각종 전선 전람 전기기기 통신기재 및 철재철선의 제조판매 기타 이에 관련하는 일체 업무</t>
  </si>
  <si>
    <t>051-717-3908</t>
  </si>
  <si>
    <t>부산광역시 강서구 과학산단2로19번길 183 (지사동)</t>
  </si>
  <si>
    <t>부산 강서구 과학산단2로19번길 183</t>
  </si>
  <si>
    <t>2번</t>
  </si>
  <si>
    <t>https://rnr.surveybox.kr/?pid=S16269h8ufyh&amp;grpid=list&amp;resid=24781&amp;fwid=S16269h8ufyhz56yr</t>
  </si>
  <si>
    <t>(주)부승니드유</t>
  </si>
  <si>
    <t>안원교</t>
  </si>
  <si>
    <t>인력공급 및 고용알선업</t>
  </si>
  <si>
    <t>033-745-1221</t>
  </si>
  <si>
    <t>강원도 원주시 평원로 101 2층 (학성동)</t>
  </si>
  <si>
    <t>강원특별자치도 원주시 평원로 101</t>
  </si>
  <si>
    <t>https://rnr.surveybox.kr/?pid=S16269h8ufyh&amp;grpid=list&amp;resid=3487&amp;fwid=S16269h8ufyhz56yr</t>
  </si>
  <si>
    <t>(주)부원비엠에스</t>
  </si>
  <si>
    <t>정세현</t>
  </si>
  <si>
    <t>철근커플러, 철근나사 등</t>
  </si>
  <si>
    <t>02-549-0675</t>
  </si>
  <si>
    <t>서울특별시 송파구 송파대로 201 B동 1314호 (문정동,테라타워2)</t>
  </si>
  <si>
    <t>서울 송파구 송파대로 201</t>
  </si>
  <si>
    <t>윤희</t>
  </si>
  <si>
    <t>010-5058-9338</t>
  </si>
  <si>
    <t>yinji76@hanmail.net</t>
  </si>
  <si>
    <t>청주공장 043-856-6640 과 연락함 / 기존 설비로 운영하고 있음</t>
  </si>
  <si>
    <t>https://rnr.surveybox.kr/?pid=S16269h8ufyh&amp;grpid=list&amp;resid=3903&amp;fwid=S16269h8ufyhz56yr</t>
  </si>
  <si>
    <t>(주)부일금고</t>
  </si>
  <si>
    <t>박재환</t>
  </si>
  <si>
    <t>금고제조 및 판매업</t>
  </si>
  <si>
    <t>055-325-2300</t>
  </si>
  <si>
    <t>경상남도 김해시 주촌면 골든루트로 103-20 (농소리)</t>
  </si>
  <si>
    <t>경남 김해시 주촌면 골든루트로 103-20</t>
  </si>
  <si>
    <t>https://rnr.surveybox.kr/?pid=S16269h8ufyh&amp;grpid=list&amp;resid=3420&amp;fwid=S16269h8ufyhz56yr</t>
  </si>
  <si>
    <t>(주)부흥시스템</t>
  </si>
  <si>
    <t>손종만</t>
  </si>
  <si>
    <t>교량받침, 신축이음장치, 알루미늄난간, 점검로, 가드레일제작 및 구조물공사</t>
  </si>
  <si>
    <t>02-890-3690</t>
  </si>
  <si>
    <t>충남 예산군 신암면 황금뜰로 910-8 (별리)</t>
  </si>
  <si>
    <t>충남 예산군 신암면 황금뜰로 910-8</t>
  </si>
  <si>
    <t>https://rnr.surveybox.kr/?pid=S16269h8ufyh&amp;grpid=list&amp;resid=24478&amp;fwid=S16269h8ufyhz56yr</t>
  </si>
  <si>
    <t>(주)브라운에프엔비</t>
  </si>
  <si>
    <t>변상필</t>
  </si>
  <si>
    <t>조리 인력 공급, 카페 운영 등</t>
  </si>
  <si>
    <t>02-828-3884</t>
  </si>
  <si>
    <t>서울특별시 구로구 디지털로31길 38-21 705호 (구로동,이앤씨드림타워3차)</t>
  </si>
  <si>
    <t>서울 구로구 디지털로31길 38-21</t>
  </si>
  <si>
    <t>https://rnr.surveybox.kr/?pid=S16269h8ufyh&amp;grpid=list&amp;resid=14445&amp;fwid=S16269h8ufyhz56yr</t>
  </si>
  <si>
    <t>(주)브랜드발전소</t>
  </si>
  <si>
    <t>함창식</t>
  </si>
  <si>
    <t>지하철, 버스 등의 옥외 광고 및 온라인 광고 대행</t>
  </si>
  <si>
    <t>02-6737-2142</t>
  </si>
  <si>
    <t>서울 구로구 디지털로34길 55 204호 (구로동,코오롱싸이언스밸리2차)</t>
  </si>
  <si>
    <t>서울 구로구 디지털로34길 55</t>
  </si>
  <si>
    <t>https://rnr.surveybox.kr/?pid=S16269h8ufyh&amp;grpid=list&amp;resid=508&amp;fwid=S16269h8ufyhz56yr</t>
  </si>
  <si>
    <t>(주)브레드가든</t>
  </si>
  <si>
    <t>이영진</t>
  </si>
  <si>
    <t>제빵기구 및 재료 외</t>
  </si>
  <si>
    <t>070-4171-0367</t>
  </si>
  <si>
    <t>서울 서초구 신반포로 194 부속상가동 2층 대형1호 (반포동,서울고속버스터미널)</t>
  </si>
  <si>
    <t>서울 서초구 신반포로 194</t>
  </si>
  <si>
    <t>천세훈</t>
  </si>
  <si>
    <t>010-5291-8480</t>
  </si>
  <si>
    <t>경영지원</t>
  </si>
  <si>
    <t>과장</t>
  </si>
  <si>
    <t>taxbg@breadgarden.co.kr</t>
  </si>
  <si>
    <t>https://rnr.surveybox.kr/?pid=S16269h8ufyh&amp;grpid=list&amp;resid=5285&amp;fwid=S16269h8ufyhz56yr</t>
  </si>
  <si>
    <t>(주)브이씨텍</t>
  </si>
  <si>
    <t>C281</t>
  </si>
  <si>
    <t>이인석</t>
  </si>
  <si>
    <t>전기자동제어반</t>
  </si>
  <si>
    <t>031-477-5050</t>
  </si>
  <si>
    <t>경기도 군포시 엘에스로45번길 107 (당정동)</t>
  </si>
  <si>
    <t>경기 군포시 엘에스로45번길 107</t>
  </si>
  <si>
    <t>https://rnr.surveybox.kr/?pid=S16269h8ufyh&amp;grpid=list&amp;resid=4492&amp;fwid=S16269h8ufyhz56yr</t>
  </si>
  <si>
    <t>(주)블루버드</t>
  </si>
  <si>
    <t>이장원</t>
  </si>
  <si>
    <t>소프트웨어 자문, 개발, 공급업</t>
  </si>
  <si>
    <t>서울 강남구 일원로 115 3층 (일원동,삼성생명일원역빌딩)</t>
  </si>
  <si>
    <t>서울 강남구 일원로 115</t>
  </si>
  <si>
    <t>https://rnr.surveybox.kr/?pid=S16269h8ufyh&amp;grpid=list&amp;resid=13207&amp;fwid=S16269h8ufyhz56yr</t>
  </si>
  <si>
    <t>(주)비브스튜디오스</t>
  </si>
  <si>
    <t>김세규</t>
  </si>
  <si>
    <t>VR 영상</t>
  </si>
  <si>
    <t>02-574-7076</t>
  </si>
  <si>
    <t>서울 강남구 도산대로 235 4층 (신사동,평화빌딩)</t>
  </si>
  <si>
    <t>서울 강남구 도산대로 235</t>
  </si>
  <si>
    <t>https://rnr.surveybox.kr/?pid=S16269h8ufyh&amp;grpid=list&amp;resid=21003&amp;fwid=S16269h8ufyhz56yr</t>
  </si>
  <si>
    <t>(주)비에스이</t>
  </si>
  <si>
    <t>박수근,서호수</t>
  </si>
  <si>
    <t>휴대폰용 음향기기(마이크, 스피커, 리시버 등)</t>
  </si>
  <si>
    <t>032-500-1700</t>
  </si>
  <si>
    <t>인천광역시 남동구 남동서로 193 (고잔동)</t>
  </si>
  <si>
    <t>인천 남동구 남동서로 193</t>
  </si>
  <si>
    <t>https://rnr.surveybox.kr/?pid=S16269h8ufyh&amp;grpid=list&amp;resid=3374&amp;fwid=S16269h8ufyhz56yr</t>
  </si>
  <si>
    <t>(주)비엠금속</t>
  </si>
  <si>
    <t>C243</t>
  </si>
  <si>
    <t>서병문</t>
  </si>
  <si>
    <t>주철품</t>
  </si>
  <si>
    <t>055-548-9027</t>
  </si>
  <si>
    <t>경상남도 창원시 진해구 남의로43번길 42 (남양동)</t>
  </si>
  <si>
    <t>경남 창원시 진해구 남의로43번길 42</t>
  </si>
  <si>
    <t>https://rnr.surveybox.kr/?pid=S16269h8ufyh&amp;grpid=list&amp;resid=1486&amp;fwid=S16269h8ufyhz56yr</t>
  </si>
  <si>
    <t>(주)비제이무역</t>
  </si>
  <si>
    <t>이병주</t>
  </si>
  <si>
    <t>숯(백탄, 열탄 등)</t>
  </si>
  <si>
    <t>061-381-4240</t>
  </si>
  <si>
    <t>전라남도 담양군 담양읍 태봉로 99 (삼만리)</t>
  </si>
  <si>
    <t>전남 담양군 담양읍 태봉로 99</t>
  </si>
  <si>
    <t>https://rnr.surveybox.kr/?pid=S16269h8ufyh&amp;grpid=list&amp;resid=4598&amp;fwid=S16269h8ufyhz56yr</t>
  </si>
  <si>
    <t>(주)비젼하이텍</t>
  </si>
  <si>
    <t>손경식</t>
  </si>
  <si>
    <t>씨씨티브이카메라</t>
  </si>
  <si>
    <t>032-654-7884</t>
  </si>
  <si>
    <t>경기 부천시 부천로36번길 31 (심곡동,비젼빌딩)</t>
  </si>
  <si>
    <t>경기 부천시 부천로36번길 31</t>
  </si>
  <si>
    <t>https://rnr.surveybox.kr/?pid=S16269h8ufyh&amp;grpid=list&amp;resid=14498&amp;fwid=S16269h8ufyhz56yr</t>
  </si>
  <si>
    <t>(주)비지에이치코리아</t>
  </si>
  <si>
    <t>박진성</t>
  </si>
  <si>
    <t>호텔업</t>
  </si>
  <si>
    <t>02-701-5550</t>
  </si>
  <si>
    <t>서울특별시 마포구 마포대로 58 1층 (도화동,가든호텔)</t>
  </si>
  <si>
    <t>서울 마포구 마포대로 58</t>
  </si>
  <si>
    <t>https://rnr.surveybox.kr/?pid=S16269h8ufyh&amp;grpid=list&amp;resid=7960&amp;fwid=S16269h8ufyhz56yr</t>
  </si>
  <si>
    <t>(주)비츠로넥스텍</t>
  </si>
  <si>
    <t>C312_9</t>
  </si>
  <si>
    <t>이병호</t>
  </si>
  <si>
    <t>로켓트 추진장치 등 우주항공분야 제품 및 부품 제작 판매업</t>
  </si>
  <si>
    <t>031-489-2000</t>
  </si>
  <si>
    <t>경기도 안산시 단원구 장자골로 11 (성곡동)</t>
  </si>
  <si>
    <t>경기 안산시 단원구 장자골로 11</t>
  </si>
  <si>
    <t>0314508546로 재연결 요청</t>
  </si>
  <si>
    <t>https://rnr.surveybox.kr/?pid=S16269h8ufyh&amp;grpid=list&amp;resid=558&amp;fwid=S16269h8ufyhz56yr</t>
  </si>
  <si>
    <t>(주)비티씨</t>
  </si>
  <si>
    <t>김태영</t>
  </si>
  <si>
    <t>건강기능식품 원료</t>
  </si>
  <si>
    <t>031-500-4290</t>
  </si>
  <si>
    <t>경기도 안산시 상록구 해안로 705 본관동 703호, 704호, 705호 (사동,경기테크노파크)</t>
  </si>
  <si>
    <t>경기 안산시 상록구 해안로 705</t>
  </si>
  <si>
    <t>https://rnr.surveybox.kr/?pid=S16269h8ufyh&amp;grpid=list&amp;resid=1155&amp;fwid=S16269h8ufyhz56yr</t>
  </si>
  <si>
    <t>(주)빅토스</t>
  </si>
  <si>
    <t>류호진</t>
  </si>
  <si>
    <t>안전화</t>
  </si>
  <si>
    <t>051-721-4242</t>
  </si>
  <si>
    <t>부산광역시 기장군 장안읍 명례산단2로 60 (명례리)</t>
  </si>
  <si>
    <t>부산 기장군 장안읍 명례산단2로 60</t>
  </si>
  <si>
    <t>https://rnr.surveybox.kr/?pid=S16269h8ufyh&amp;grpid=list&amp;resid=6031&amp;fwid=S16269h8ufyhz56yr</t>
  </si>
  <si>
    <t>(주)사릭</t>
  </si>
  <si>
    <t>고재곤</t>
  </si>
  <si>
    <t>산업설비 부품 제조업</t>
  </si>
  <si>
    <t>055-286-8558</t>
  </si>
  <si>
    <t>경상남도 창원시 성산구 정동로62번길 61 (성주동)</t>
  </si>
  <si>
    <t>경남 창원시 성산구 정동로62번길 61</t>
  </si>
  <si>
    <t>https://rnr.surveybox.kr/?pid=S16269h8ufyh&amp;grpid=list&amp;resid=1896&amp;fwid=S16269h8ufyhz56yr</t>
  </si>
  <si>
    <t>(주)사임당화장품</t>
  </si>
  <si>
    <t>이형규</t>
  </si>
  <si>
    <t>화장품, 건강기능식품, 의약외품(손소독제 등)</t>
  </si>
  <si>
    <t>043-744-9292</t>
  </si>
  <si>
    <t>충청북도 청주시 청원구 오창읍 양청송대길 143 (송대리)</t>
  </si>
  <si>
    <t>충북 청주시 청원구 오창읍 양청송대길 143</t>
  </si>
  <si>
    <t>https://rnr.surveybox.kr/?pid=S16269h8ufyh&amp;grpid=list&amp;resid=13769&amp;fwid=S16269h8ufyhz56yr</t>
  </si>
  <si>
    <t>(주)사주팔자닷컴</t>
  </si>
  <si>
    <t>김지혁</t>
  </si>
  <si>
    <t>온라인정보제공업</t>
  </si>
  <si>
    <t>서울특별시 강남구 영동대로 602 6층 엔131 (삼성동,삼성동 미켈란 107)</t>
  </si>
  <si>
    <t>서울 강남구 영동대로 602</t>
  </si>
  <si>
    <t>https://rnr.surveybox.kr/?pid=S16269h8ufyh&amp;grpid=list&amp;resid=20319&amp;fwid=S16269h8ufyhz56yr</t>
  </si>
  <si>
    <t>(주)삼본스크린</t>
  </si>
  <si>
    <t>노태용</t>
  </si>
  <si>
    <t>인쇄용 기자재 판매업</t>
  </si>
  <si>
    <t>031-433-9003</t>
  </si>
  <si>
    <t>경기 안산시 단원구 번영로32번길 22 (성곡동)</t>
  </si>
  <si>
    <t>경기 안산시 단원구 번영로32번길 22</t>
  </si>
  <si>
    <t>https://rnr.surveybox.kr/?pid=S16269h8ufyh&amp;grpid=list&amp;resid=8&amp;fwid=S16269h8ufyhz56yr</t>
  </si>
  <si>
    <t>(주)삼일에코스텍</t>
  </si>
  <si>
    <t>B</t>
  </si>
  <si>
    <t>조석민</t>
  </si>
  <si>
    <t>자갈, 모래, 혼합골재</t>
  </si>
  <si>
    <t>031-3398-2903</t>
  </si>
  <si>
    <t>경기도 용인시 처인구 남사읍 서촌로 197 (통삼리)</t>
  </si>
  <si>
    <t>경기 용인시 처인구 남사읍 서촌로 197</t>
  </si>
  <si>
    <t>https://rnr.surveybox.kr/?pid=S16269h8ufyh&amp;grpid=list&amp;resid=13901&amp;fwid=S16269h8ufyhz56yr</t>
  </si>
  <si>
    <t>(주)삼전건설</t>
  </si>
  <si>
    <t>정연문</t>
  </si>
  <si>
    <t>주택건설사업 및 분양공급업</t>
  </si>
  <si>
    <t>055-277-6666</t>
  </si>
  <si>
    <t>경상남도 창원시 의창구 도계두리길 10 5층 502호 (도계동,애경 경남지사)</t>
  </si>
  <si>
    <t>경남 창원시 의창구 도계두리길 10</t>
  </si>
  <si>
    <t>https://rnr.surveybox.kr/?pid=S16269h8ufyh&amp;grpid=list&amp;resid=4200&amp;fwid=S16269h8ufyhz56yr</t>
  </si>
  <si>
    <t>(주)삼진</t>
  </si>
  <si>
    <t>김승철</t>
  </si>
  <si>
    <t>전기 및 전자기기, 동부품</t>
  </si>
  <si>
    <t>031-467-5800</t>
  </si>
  <si>
    <t>경기 안양시 만안구 안양천서로 81 (안양동)</t>
  </si>
  <si>
    <t>경기 안양시 만안구 안양천서로 81</t>
  </si>
  <si>
    <t>https://rnr.surveybox.kr/?pid=S16269h8ufyh&amp;grpid=list&amp;resid=7702&amp;fwid=S16269h8ufyhz56yr</t>
  </si>
  <si>
    <t>(주)삼호</t>
  </si>
  <si>
    <t>이상근</t>
  </si>
  <si>
    <t>선박 건조 서비스업</t>
  </si>
  <si>
    <t>055-733-5348</t>
  </si>
  <si>
    <t>경남 거제시 거제대로 3370 (아주동)</t>
  </si>
  <si>
    <t>https://rnr.surveybox.kr/?pid=S16269h8ufyh&amp;grpid=list&amp;resid=7447&amp;fwid=S16269h8ufyhz56yr</t>
  </si>
  <si>
    <t>(주)삼호나노텍</t>
  </si>
  <si>
    <t>정세교</t>
  </si>
  <si>
    <t>자동차 배기조직 부품 등</t>
  </si>
  <si>
    <t>032-512-2566</t>
  </si>
  <si>
    <t>인천광역시 서구 로봇랜드로249번길 62-10 (청라동)</t>
  </si>
  <si>
    <t>인천 서구 로봇랜드로249번길 62-10</t>
  </si>
  <si>
    <t>https://rnr.surveybox.kr/?pid=S16269h8ufyh&amp;grpid=list&amp;resid=22283&amp;fwid=S16269h8ufyhz56yr</t>
  </si>
  <si>
    <t>(주)삼화모데스띠</t>
  </si>
  <si>
    <t>정영수</t>
  </si>
  <si>
    <t>남자용 정장 제조업</t>
  </si>
  <si>
    <t>053-856-1691</t>
  </si>
  <si>
    <t>경상북도 경산시 진량읍 공단1로 61 (신상리)</t>
  </si>
  <si>
    <t>경북 경산시 진량읍 공단1로 61</t>
  </si>
  <si>
    <t>https://rnr.surveybox.kr/?pid=S16269h8ufyh&amp;grpid=list&amp;resid=132&amp;fwid=S16269h8ufyhz56yr</t>
  </si>
  <si>
    <t>(주)상주약감포크</t>
  </si>
  <si>
    <t>김익헌</t>
  </si>
  <si>
    <t>축산물가공업</t>
  </si>
  <si>
    <t>054-541-0013</t>
  </si>
  <si>
    <t>경상북도 상주시 낙동면 영남제일로 470-5 (상촌리)</t>
  </si>
  <si>
    <t>경북 상주시 낙동면 영남제일로 470-5</t>
  </si>
  <si>
    <t>https://rnr.surveybox.kr/?pid=S16269h8ufyh&amp;grpid=list&amp;resid=2050&amp;fwid=S16269h8ufyhz56yr</t>
  </si>
  <si>
    <t>(주)새빗켐</t>
  </si>
  <si>
    <t>박민규</t>
  </si>
  <si>
    <t>화학제품 제조 판매업</t>
  </si>
  <si>
    <t>054-431-3586</t>
  </si>
  <si>
    <t>경북 김천시 공단로 98 (대광동)</t>
  </si>
  <si>
    <t>경북 김천시 공단로 98</t>
  </si>
  <si>
    <t>https://rnr.surveybox.kr/?pid=S16269h8ufyh&amp;grpid=list&amp;resid=10991&amp;fwid=S16269h8ufyhz56yr</t>
  </si>
  <si>
    <t>(주)새서울석유</t>
  </si>
  <si>
    <t>권기열</t>
  </si>
  <si>
    <t>소매(주유소)</t>
  </si>
  <si>
    <t>02-517-9286</t>
  </si>
  <si>
    <t>서울특별시 강남구 압구정로 154 (신사동)</t>
  </si>
  <si>
    <t>서울 강남구 압구정로 154</t>
  </si>
  <si>
    <t>https://rnr.surveybox.kr/?pid=S16269h8ufyh&amp;grpid=list&amp;resid=2575&amp;fwid=S16269h8ufyhz56yr</t>
  </si>
  <si>
    <t>(주)새턴바스</t>
  </si>
  <si>
    <t>정인환</t>
  </si>
  <si>
    <t>욕조, 욕실장, 샤워부스 등</t>
  </si>
  <si>
    <t>02-3416-1400</t>
  </si>
  <si>
    <t>서울 강남구 학동로 206 3층 (논현동,동화빌딩)</t>
  </si>
  <si>
    <t>서울 강남구 학동로 206</t>
  </si>
  <si>
    <t>https://rnr.surveybox.kr/?pid=S16269h8ufyh&amp;grpid=list&amp;resid=2969&amp;fwid=S16269h8ufyhz56yr</t>
  </si>
  <si>
    <t>(주)서산</t>
  </si>
  <si>
    <t>염홍섭</t>
  </si>
  <si>
    <t>콘크리트 제품 제조업</t>
  </si>
  <si>
    <t>062-950-5000</t>
  </si>
  <si>
    <t>광주 광산구 하남산단4번로 143 (장덕동)</t>
  </si>
  <si>
    <t>광주 광산구 하남산단4번로 143</t>
  </si>
  <si>
    <t>https://rnr.surveybox.kr/?pid=S16269h8ufyh&amp;grpid=list&amp;resid=1055&amp;fwid=S16269h8ufyhz56yr</t>
  </si>
  <si>
    <t>(주)서양네트웍스</t>
  </si>
  <si>
    <t>방소현</t>
  </si>
  <si>
    <t>유아동 의류, 악세서리 등</t>
  </si>
  <si>
    <t>02-2104-0712</t>
  </si>
  <si>
    <t>서울특별시 서초구 서초대로78길 22 7층, 8층, 9층, 10층 (서초동,홍우제2빌딩)</t>
  </si>
  <si>
    <t>서울 서초구 서초대로78길 22</t>
  </si>
  <si>
    <t>https://rnr.surveybox.kr/?pid=S16269h8ufyh&amp;grpid=list&amp;resid=10889&amp;fwid=S16269h8ufyhz56yr</t>
  </si>
  <si>
    <t>(주)서우리테일</t>
  </si>
  <si>
    <t>박인</t>
  </si>
  <si>
    <t>식육, 생활필수품, 공산품 도소매 및 유통업</t>
  </si>
  <si>
    <t>041-934-4119</t>
  </si>
  <si>
    <t>충청남도 당진시 계성3길 59 (읍내동)</t>
  </si>
  <si>
    <t>충남 당진시 계성3길 59</t>
  </si>
  <si>
    <t>https://rnr.surveybox.kr/?pid=S16269h8ufyh&amp;grpid=list&amp;resid=21330&amp;fwid=S16269h8ufyhz56yr</t>
  </si>
  <si>
    <t>(주)서응</t>
  </si>
  <si>
    <t>C301</t>
  </si>
  <si>
    <t>양승찬</t>
  </si>
  <si>
    <t>자동차조립, 제조 및 생산업</t>
  </si>
  <si>
    <t>041-664-9791</t>
  </si>
  <si>
    <t>충청남도 서산시 성연면 신당1로 105-1 (갈현리)</t>
  </si>
  <si>
    <t>충남 서산시 성연면 신당1로 105-1</t>
  </si>
  <si>
    <t>https://rnr.surveybox.kr/?pid=S16269h8ufyh&amp;grpid=list&amp;resid=13533&amp;fwid=S16269h8ufyhz56yr</t>
  </si>
  <si>
    <t>(주)서인디지탈</t>
  </si>
  <si>
    <t>백명석</t>
  </si>
  <si>
    <t>전산장비 유지보수</t>
  </si>
  <si>
    <t>031-689-3582</t>
  </si>
  <si>
    <t>경기도 의왕시 성고개로 53 에이910호,에이911호,에이912호,에이913호 (포일동,에이스청계타워)</t>
  </si>
  <si>
    <t>경기 의왕시 성고개로 53</t>
  </si>
  <si>
    <t>https://rnr.surveybox.kr/?pid=S16269h8ufyh&amp;grpid=list&amp;resid=5293&amp;fwid=S16269h8ufyhz56yr</t>
  </si>
  <si>
    <t>(주)서전기전</t>
  </si>
  <si>
    <t>이상권</t>
  </si>
  <si>
    <t>수배전반</t>
  </si>
  <si>
    <t>031-632-5520</t>
  </si>
  <si>
    <t>경기도 이천시 대월면 대월로667번길 38-19 (초지리)</t>
  </si>
  <si>
    <t>경기 이천시 대월면 대월로667번길 38-19</t>
  </si>
  <si>
    <t>https://rnr.surveybox.kr/?pid=S16269h8ufyh&amp;grpid=list&amp;resid=12041&amp;fwid=S16269h8ufyhz56yr</t>
  </si>
  <si>
    <t>(주)서한관광개발</t>
  </si>
  <si>
    <t>서정호,김기원</t>
  </si>
  <si>
    <t>관광호텔업</t>
  </si>
  <si>
    <t>02-2270-3406</t>
  </si>
  <si>
    <t>서울 중구 삼일대로 302 (충무로2가)</t>
  </si>
  <si>
    <t>서울 중구 삼일대로 302</t>
  </si>
  <si>
    <t>https://rnr.surveybox.kr/?pid=S16269h8ufyh&amp;grpid=list&amp;resid=12045&amp;fwid=S16269h8ufyhz56yr</t>
  </si>
  <si>
    <t>(주)서한사</t>
  </si>
  <si>
    <t>이승소,서정호,조정욱</t>
  </si>
  <si>
    <t>관광호텔업 및 관광객 이용시설업</t>
  </si>
  <si>
    <t>서울특별시 중구 동호로 287 (장충동2가)</t>
  </si>
  <si>
    <t>서울 중구 동호로 287</t>
  </si>
  <si>
    <t>https://rnr.surveybox.kr/?pid=S16269h8ufyh&amp;grpid=list&amp;resid=11843&amp;fwid=S16269h8ufyhz56yr</t>
  </si>
  <si>
    <t>(주)선광</t>
  </si>
  <si>
    <t>이도희</t>
  </si>
  <si>
    <t>항만하역, 곡물 싸이로하역, 컨테이너 하역 외</t>
  </si>
  <si>
    <t>032-880-6500</t>
  </si>
  <si>
    <t>인천 중구 축항대로211번길 37 (항동7가,선광창고)</t>
  </si>
  <si>
    <t>인천 중구 축항대로211번길 37</t>
  </si>
  <si>
    <t>https://rnr.surveybox.kr/?pid=S16269h8ufyh&amp;grpid=list&amp;resid=15093&amp;fwid=S16269h8ufyhz56yr</t>
  </si>
  <si>
    <t>(주)선광티앤에스</t>
  </si>
  <si>
    <t>김은선,조준호</t>
  </si>
  <si>
    <t>방사선관리용역</t>
  </si>
  <si>
    <t>02-837-1146</t>
  </si>
  <si>
    <t>서울 구로구 공원로 3 2001호 (구로동,구로선경오피스텔)</t>
  </si>
  <si>
    <t>서울 구로구 공원로 3</t>
  </si>
  <si>
    <t>https://rnr.surveybox.kr/?pid=S16269h8ufyh&amp;grpid=list&amp;resid=12047&amp;fwid=S16269h8ufyhz56yr</t>
  </si>
  <si>
    <t>(주)선샤인</t>
  </si>
  <si>
    <t>황대현</t>
  </si>
  <si>
    <t>관광호텔 및 부대사업일체</t>
  </si>
  <si>
    <t>02-548-2222</t>
  </si>
  <si>
    <t>서울특별시 강남구 도산대로 205 (신사동)</t>
  </si>
  <si>
    <t>서울 강남구 도산대로 205</t>
  </si>
  <si>
    <t>https://rnr.surveybox.kr/?pid=S16269h8ufyh&amp;grpid=list&amp;resid=5199&amp;fwid=S16269h8ufyhz56yr</t>
  </si>
  <si>
    <t>(주)설텍</t>
  </si>
  <si>
    <t>D</t>
  </si>
  <si>
    <t>김기연,설창우</t>
  </si>
  <si>
    <t>인버터 및 컨버터</t>
  </si>
  <si>
    <t>053-580-7400</t>
  </si>
  <si>
    <t>대구광역시 달서구 성서로 324 (갈산동)</t>
  </si>
  <si>
    <t>대구 달서구 성서로 324</t>
  </si>
  <si>
    <t>https://rnr.surveybox.kr/?pid=S16269h8ufyh&amp;grpid=list&amp;resid=7912&amp;fwid=S16269h8ufyhz56yr</t>
  </si>
  <si>
    <t>(주)성신알에스티</t>
  </si>
  <si>
    <t>박계출</t>
  </si>
  <si>
    <t>철도차량 및 대차제작업</t>
  </si>
  <si>
    <t>055-587-9222</t>
  </si>
  <si>
    <t>경상남도 함안군 칠원읍 동대이길 183 (구성리)</t>
  </si>
  <si>
    <t>경남 함안군 칠원읍 동대이길 183</t>
  </si>
  <si>
    <t>https://rnr.surveybox.kr/?pid=S16269h8ufyh&amp;grpid=list&amp;resid=15096&amp;fwid=S16269h8ufyhz56yr</t>
  </si>
  <si>
    <t>(주)성안기술단</t>
  </si>
  <si>
    <t>류택은</t>
  </si>
  <si>
    <t>정밀안전진단, 토목엔지니어링 외</t>
  </si>
  <si>
    <t>043-288-2770</t>
  </si>
  <si>
    <t>충북 청주시 청원구 오창읍 중심상업로 14 810호 (양청리,대운프라자)</t>
  </si>
  <si>
    <t>충북 청주시 청원구 오창읍 중심상업로 14</t>
  </si>
  <si>
    <t>https://rnr.surveybox.kr/?pid=S16269h8ufyh&amp;grpid=list&amp;resid=2947&amp;fwid=S16269h8ufyhz56yr</t>
  </si>
  <si>
    <t>(주)성은</t>
  </si>
  <si>
    <t>서두훈,서홍배</t>
  </si>
  <si>
    <t>경량 기포콘크리트(ALC)</t>
  </si>
  <si>
    <t>043-877-3054</t>
  </si>
  <si>
    <t>충청북도 음성군 삼성면 청용로 329 (상곡리)</t>
  </si>
  <si>
    <t>충북 음성군 삼성면 청용로 329</t>
  </si>
  <si>
    <t>https://rnr.surveybox.kr/?pid=S16269h8ufyh&amp;grpid=list&amp;resid=5634&amp;fwid=S16269h8ufyhz56yr</t>
  </si>
  <si>
    <t>(주)성일터빈</t>
  </si>
  <si>
    <t>우타관</t>
  </si>
  <si>
    <t>자동차부품 제조 및 판매업</t>
  </si>
  <si>
    <t>051-951-7500</t>
  </si>
  <si>
    <t>부산광역시 강서구 녹산산단289로 45 (송정동)</t>
  </si>
  <si>
    <t>부산 강서구 녹산산단289로 45</t>
  </si>
  <si>
    <t>https://rnr.surveybox.kr/?pid=S16269h8ufyh&amp;grpid=list&amp;resid=4245&amp;fwid=S16269h8ufyhz56yr</t>
  </si>
  <si>
    <t>(주)성창사</t>
  </si>
  <si>
    <t>박장용</t>
  </si>
  <si>
    <t>LEAD WIRE HARNESS ASSEMBLY</t>
  </si>
  <si>
    <t>051-941-0777</t>
  </si>
  <si>
    <t>부산 강서구 식만로 33-23 (죽림동)</t>
  </si>
  <si>
    <t>부산 강서구 식만로 33-23</t>
  </si>
  <si>
    <t>https://rnr.surveybox.kr/?pid=S16269h8ufyh&amp;grpid=list&amp;resid=10880&amp;fwid=S16269h8ufyhz56yr</t>
  </si>
  <si>
    <t>(주)성한기업</t>
  </si>
  <si>
    <t>이종석,신현성</t>
  </si>
  <si>
    <t>슈퍼경영</t>
  </si>
  <si>
    <t>031-433-7500</t>
  </si>
  <si>
    <t>경기도 시흥시 평안상가1길 1 (정왕동)</t>
  </si>
  <si>
    <t>경기 시흥시 평안상가1길 1</t>
  </si>
  <si>
    <t>https://rnr.surveybox.kr/?pid=S16269h8ufyh&amp;grpid=list&amp;resid=2783&amp;fwid=S16269h8ufyhz56yr</t>
  </si>
  <si>
    <t>(주)세경하이테크</t>
  </si>
  <si>
    <t>이기승</t>
  </si>
  <si>
    <t>휴대폰기기 및 디스플레이용 부품, 설비. 제조 및 판매업</t>
  </si>
  <si>
    <t>031-204-7200</t>
  </si>
  <si>
    <t>경기도 수원시 권선구 산업로155번길 128 (고색동)</t>
  </si>
  <si>
    <t>경기 수원시 권선구 산업로155번길 128</t>
  </si>
  <si>
    <t>https://rnr.surveybox.kr/?pid=S16269h8ufyh&amp;grpid=list&amp;resid=1554&amp;fwid=S16269h8ufyhz56yr</t>
  </si>
  <si>
    <t>(주)세명테크</t>
  </si>
  <si>
    <t>이운봉</t>
  </si>
  <si>
    <t>폐기물수집,운반,처리 및 원료재생업</t>
  </si>
  <si>
    <t>032-858-9970</t>
  </si>
  <si>
    <t>충청남도 아산시 둔포면 장영실로 922-5 (신남리)</t>
  </si>
  <si>
    <t>충남 아산시 둔포면 장영실로 922-5</t>
  </si>
  <si>
    <t>https://rnr.surveybox.kr/?pid=S16269h8ufyh&amp;grpid=list&amp;resid=3629&amp;fwid=S16269h8ufyhz56yr</t>
  </si>
  <si>
    <t>(주)세아메카닉스</t>
  </si>
  <si>
    <t>조창현</t>
  </si>
  <si>
    <t>LCD/PDP TV 부품, 자동차부품, 다이캐스팅 부품</t>
  </si>
  <si>
    <t>054-467-2000</t>
  </si>
  <si>
    <t>경북 구미시 1공단로10길 80 (공단동)</t>
  </si>
  <si>
    <t>경북 구미시 1공단로10길 80</t>
  </si>
  <si>
    <t>https://rnr.surveybox.kr/?pid=S16269h8ufyh&amp;grpid=list&amp;resid=3072&amp;fwid=S16269h8ufyhz56yr</t>
  </si>
  <si>
    <t>(주)세아항공방산소재</t>
  </si>
  <si>
    <t>성창모</t>
  </si>
  <si>
    <t>열간 압연 및 압출 제품 제조업</t>
  </si>
  <si>
    <t>055-269-9538</t>
  </si>
  <si>
    <t>경상남도 창원시 성산구 정동로 48 (성주동)</t>
  </si>
  <si>
    <t>경남 창원시 성산구 정동로 48</t>
  </si>
  <si>
    <t>박봉균</t>
  </si>
  <si>
    <t>010-2250-2946</t>
  </si>
  <si>
    <t>bongkyu.park@seah.co.kr</t>
  </si>
  <si>
    <t>https://rnr.surveybox.kr/?pid=S16269h8ufyh&amp;grpid=list&amp;resid=4850&amp;fwid=S16269h8ufyhz56yr</t>
  </si>
  <si>
    <t>(주)세운메디칼</t>
  </si>
  <si>
    <t>이재희</t>
  </si>
  <si>
    <t>의료기기(의료용흡인기구 외)</t>
  </si>
  <si>
    <t>041-584-2903</t>
  </si>
  <si>
    <t>충남 천안시 서북구 입장면 도림길 60 (도림리)</t>
  </si>
  <si>
    <t>충남 천안시 서북구 입장면 도림길 60</t>
  </si>
  <si>
    <t>02-922-6555로 연결 재요청</t>
  </si>
  <si>
    <t>https://rnr.surveybox.kr/?pid=S16269h8ufyh&amp;grpid=list&amp;resid=20014&amp;fwid=S16269h8ufyhz56yr</t>
  </si>
  <si>
    <t>(주)세웅수산</t>
  </si>
  <si>
    <t>김경호</t>
  </si>
  <si>
    <t>대게</t>
  </si>
  <si>
    <t>054-732-8131</t>
  </si>
  <si>
    <t>경북 영덕군 강구면 강영로 84 (강구리)</t>
  </si>
  <si>
    <t>경북 영덕군 강구면 강영로 84</t>
  </si>
  <si>
    <t>https://rnr.surveybox.kr/?pid=S16269h8ufyh&amp;grpid=list&amp;resid=5522&amp;fwid=S16269h8ufyhz56yr</t>
  </si>
  <si>
    <t>(주)세일사</t>
  </si>
  <si>
    <t>권석근</t>
  </si>
  <si>
    <t>가습기, 공기청정기, 주조품 외</t>
  </si>
  <si>
    <t>055-724-9403</t>
  </si>
  <si>
    <t>경남 김해시 김해대로2635번길 31 (안동)</t>
  </si>
  <si>
    <t>경남 김해시 김해대로2635번길 31</t>
  </si>
  <si>
    <t>https://rnr.surveybox.kr/?pid=S16269h8ufyh&amp;grpid=list&amp;resid=6665&amp;fwid=S16269h8ufyhz56yr</t>
  </si>
  <si>
    <t>(주)세종파마텍</t>
  </si>
  <si>
    <t>이상호</t>
  </si>
  <si>
    <t>기타특수목적용기계 제조</t>
  </si>
  <si>
    <t>032-508-1284</t>
  </si>
  <si>
    <t>인천광역시 계양구 서운산단로 54 (서운동)</t>
  </si>
  <si>
    <t>인천 계양구 서운산단로 54</t>
  </si>
  <si>
    <t>https://rnr.surveybox.kr/?pid=S16269h8ufyh&amp;grpid=list&amp;resid=2353&amp;fwid=S16269h8ufyhz56yr</t>
  </si>
  <si>
    <t>(주)세종헬스케어</t>
  </si>
  <si>
    <t>김세환</t>
  </si>
  <si>
    <t>의료용품(드레이프, 일회용 가운, 마취과용 마스크, 주입기 등)</t>
  </si>
  <si>
    <t>031-942-1700</t>
  </si>
  <si>
    <t>경기 파주시 파주읍 통일로 1502-1 (봉서리)</t>
  </si>
  <si>
    <t>경기 파주시 파주읍 통일로 1502-1</t>
  </si>
  <si>
    <t>https://rnr.surveybox.kr/?pid=S16269h8ufyh&amp;grpid=list&amp;resid=11850&amp;fwid=S16269h8ufyhz56yr</t>
  </si>
  <si>
    <t>(주)세주</t>
  </si>
  <si>
    <t>김진구</t>
  </si>
  <si>
    <t>항만하역업</t>
  </si>
  <si>
    <t>051-462-4111</t>
  </si>
  <si>
    <t>부산광역시 중구 해관로 65 (중앙동4가)</t>
  </si>
  <si>
    <t>부산 중구 해관로 65</t>
  </si>
  <si>
    <t>https://rnr.surveybox.kr/?pid=S16269h8ufyh&amp;grpid=list&amp;resid=282&amp;fwid=S16269h8ufyhz56yr</t>
  </si>
  <si>
    <t>(주)세준에프앤비</t>
  </si>
  <si>
    <t>박승용</t>
  </si>
  <si>
    <t>기타곡물가공품 제조업</t>
  </si>
  <si>
    <t>033-432-9246</t>
  </si>
  <si>
    <t>강원도 홍천군 남면 흥성길 53 (화전리)</t>
  </si>
  <si>
    <t>강원특별자치도 홍천군 남면 흥성길 53</t>
  </si>
  <si>
    <t>031-8027-3962번으로 재연결 요청</t>
  </si>
  <si>
    <t>https://rnr.surveybox.kr/?pid=S16269h8ufyh&amp;grpid=list&amp;resid=21873&amp;fwid=S16269h8ufyhz56yr</t>
  </si>
  <si>
    <t>(주)세줄</t>
  </si>
  <si>
    <t>여현모</t>
  </si>
  <si>
    <t>수정테이프 등의 사무용품</t>
  </si>
  <si>
    <t>070-8890-3510</t>
  </si>
  <si>
    <t>인천 서구 승학로 204 (심곡동)</t>
  </si>
  <si>
    <t>인천 서구 승학로 204</t>
  </si>
  <si>
    <t>https://rnr.surveybox.kr/?pid=S16269h8ufyh&amp;grpid=list&amp;resid=21346&amp;fwid=S16269h8ufyhz56yr</t>
  </si>
  <si>
    <t>(주)세진큐앤텍</t>
  </si>
  <si>
    <t>조수선</t>
  </si>
  <si>
    <t>상하오폐수기기설비 제조업</t>
  </si>
  <si>
    <t>055-386-1781</t>
  </si>
  <si>
    <t>경상남도 양산시 어곡공단1길 142 (어곡동)</t>
  </si>
  <si>
    <t>경남 양산시 어곡공단1길 142</t>
  </si>
  <si>
    <t>https://rnr.surveybox.kr/?pid=S16269h8ufyh&amp;grpid=list&amp;resid=3137&amp;fwid=S16269h8ufyhz56yr</t>
  </si>
  <si>
    <t>(주)세창스틸</t>
  </si>
  <si>
    <t>이재선</t>
  </si>
  <si>
    <t>정밀인발강관, 심레스파이프</t>
  </si>
  <si>
    <t>063-530-9612</t>
  </si>
  <si>
    <t>전라북도 정읍시 정신로 32 (하북동)</t>
  </si>
  <si>
    <t>전북 정읍시 정신로 32</t>
  </si>
  <si>
    <t>https://rnr.surveybox.kr/?pid=S16269h8ufyh&amp;grpid=list&amp;resid=8315&amp;fwid=S16269h8ufyhz56yr</t>
  </si>
  <si>
    <t>(주)세창이엔텍</t>
  </si>
  <si>
    <t>문성민</t>
  </si>
  <si>
    <t>건설폐기물 처리업</t>
  </si>
  <si>
    <t>041-523-0677</t>
  </si>
  <si>
    <t>충청남도 천안시 동남구 광덕면 차령고개로 682-11 (원덕리)</t>
  </si>
  <si>
    <t>충남 천안시 동남구 광덕면 차령고개로 682-11</t>
  </si>
  <si>
    <t>https://rnr.surveybox.kr/?pid=S16269h8ufyh&amp;grpid=list&amp;resid=21164&amp;fwid=S16269h8ufyhz56yr</t>
  </si>
  <si>
    <t>(주)세화</t>
  </si>
  <si>
    <t>김기용</t>
  </si>
  <si>
    <t>선박 및 보트 건조업</t>
  </si>
  <si>
    <t>055-630-5318</t>
  </si>
  <si>
    <t>경상남도 거제시 제산로 86 105동 1201호 (양정동,거제더샵)</t>
  </si>
  <si>
    <t>경남 거제시 제산로 86</t>
  </si>
  <si>
    <t>https://rnr.surveybox.kr/?pid=S16269h8ufyh&amp;grpid=list&amp;resid=4276&amp;fwid=S16269h8ufyhz56yr</t>
  </si>
  <si>
    <t>(주)셀피글로벌</t>
  </si>
  <si>
    <t>유기종</t>
  </si>
  <si>
    <t>신용카드제조, 스마트칩, 발급프로그램, 발급소모품</t>
  </si>
  <si>
    <t>053-592-3433</t>
  </si>
  <si>
    <t>대구 달서구 호산동로7길 17 (호림동)</t>
  </si>
  <si>
    <t>대구 달서구 호산동로7길 17</t>
  </si>
  <si>
    <t>https://rnr.surveybox.kr/?pid=S16269h8ufyh&amp;grpid=list&amp;resid=1145&amp;fwid=S16269h8ufyhz56yr</t>
  </si>
  <si>
    <t>(주)소다</t>
  </si>
  <si>
    <t>박현욱</t>
  </si>
  <si>
    <t>제화, 구두</t>
  </si>
  <si>
    <t>080-780-4500</t>
  </si>
  <si>
    <t>경기도 광주시 청석로 288-10 (쌍령동)</t>
  </si>
  <si>
    <t>경기 광주시 청석로 288-10</t>
  </si>
  <si>
    <t>031-8027-5802번으로 재연결 요청</t>
  </si>
  <si>
    <t>https://rnr.surveybox.kr/?pid=S16269h8ufyh&amp;grpid=list&amp;resid=12449&amp;fwid=S16269h8ufyhz56yr</t>
  </si>
  <si>
    <t>(주)소프톤엔터테인먼트</t>
  </si>
  <si>
    <t>유태호</t>
  </si>
  <si>
    <t>게임 소프트웨어</t>
  </si>
  <si>
    <t>02-6404-5210</t>
  </si>
  <si>
    <t>경기도 성남시 수정구 창업로 54 나동 822호 (시흥동,판교제2테크노밸리기업성장센터)</t>
  </si>
  <si>
    <t>경기 성남시 수정구 창업로 54</t>
  </si>
  <si>
    <t>https://rnr.surveybox.kr/?pid=S16269h8ufyh&amp;grpid=list&amp;resid=23435&amp;fwid=S16269h8ufyhz56yr</t>
  </si>
  <si>
    <t>(주)솔빛아이텍</t>
  </si>
  <si>
    <t>김제박</t>
  </si>
  <si>
    <t>ERP 구축 및 컨설팅 서비스 외</t>
  </si>
  <si>
    <t>02-6747-1400</t>
  </si>
  <si>
    <t>서울특별시 영등포구 영신로 220 1206호 (영등포동8가,케이엔케이디지털타워)</t>
  </si>
  <si>
    <t>서울 영등포구 영신로 220</t>
  </si>
  <si>
    <t>손충달</t>
  </si>
  <si>
    <t>팀장</t>
  </si>
  <si>
    <t>scdal@sbitec.com</t>
  </si>
  <si>
    <t>https://rnr.surveybox.kr/?pid=S16269h8ufyh&amp;grpid=list&amp;resid=8090&amp;fwid=S16269h8ufyhz56yr</t>
  </si>
  <si>
    <t>(주)수한</t>
  </si>
  <si>
    <t>윤휘정</t>
  </si>
  <si>
    <t>사무용품,필기구의 완제품 및 부품의 제조,판매업</t>
  </si>
  <si>
    <t>033-342-0601</t>
  </si>
  <si>
    <t>강원도 횡성군 횡성읍 청용1길 17 (묵계리)</t>
  </si>
  <si>
    <t>강원특별자치도 횡성군 횡성읍 청용1길 17</t>
  </si>
  <si>
    <t>https://rnr.surveybox.kr/?pid=S16269h8ufyh&amp;grpid=list&amp;resid=9620&amp;fwid=S16269h8ufyhz56yr</t>
  </si>
  <si>
    <t>(주)수협유통</t>
  </si>
  <si>
    <t>이승룡</t>
  </si>
  <si>
    <t>맛김 제조,수산물 가공</t>
  </si>
  <si>
    <t>02-405-8300</t>
  </si>
  <si>
    <t>경기도 광주시 경충대로 1507-6 (쌍령동)</t>
  </si>
  <si>
    <t>경기 광주시 경충대로 1507-6</t>
  </si>
  <si>
    <t>김기현</t>
  </si>
  <si>
    <t>재무회계</t>
  </si>
  <si>
    <t>201101048@suhyup.co.kr</t>
  </si>
  <si>
    <t>https://rnr.surveybox.kr/?pid=S16269h8ufyh&amp;grpid=list&amp;resid=7925&amp;fwid=S16269h8ufyhz56yr</t>
  </si>
  <si>
    <t>(주)숨비</t>
  </si>
  <si>
    <t>오인선</t>
  </si>
  <si>
    <t>무인항공기, 이동형 드론통합관제차량, 개인용 비행체</t>
  </si>
  <si>
    <t>032-720-4561</t>
  </si>
  <si>
    <t>인천 연수구 송도과학로16번길 13-25 1층, 10층 (송도동)</t>
  </si>
  <si>
    <t>인천 연수구 송도과학로16번길 13-25</t>
  </si>
  <si>
    <t>https://rnr.surveybox.kr/?pid=S16269h8ufyh&amp;grpid=list&amp;resid=1050&amp;fwid=S16269h8ufyhz56yr</t>
  </si>
  <si>
    <t>(주)슈랜드</t>
  </si>
  <si>
    <t>이정호</t>
  </si>
  <si>
    <t>도소매업</t>
  </si>
  <si>
    <t>051-867-8500</t>
  </si>
  <si>
    <t>부산광역시 부산진구 중앙대로692번길 31 1층 (부전동)</t>
  </si>
  <si>
    <t>부산 부산진구 중앙대로692번길 31</t>
  </si>
  <si>
    <t>https://rnr.surveybox.kr/?pid=S16269h8ufyh&amp;grpid=list&amp;resid=13322&amp;fwid=S16269h8ufyhz56yr</t>
  </si>
  <si>
    <t>(주)스마트로</t>
  </si>
  <si>
    <t>J61</t>
  </si>
  <si>
    <t>장길동</t>
  </si>
  <si>
    <t>부가통신서비스, IC카드 관련 시스템, 단말기 및 소프트웨어</t>
  </si>
  <si>
    <t>02-2109-9015</t>
  </si>
  <si>
    <t>서울특별시 중구 을지로 170 동관 14층 (을지로4가,을지트윈타워)</t>
  </si>
  <si>
    <t>서울 중구 을지로 170</t>
  </si>
  <si>
    <t>https://rnr.surveybox.kr/?pid=S16269h8ufyh&amp;grpid=list&amp;resid=6070&amp;fwid=S16269h8ufyhz56yr</t>
  </si>
  <si>
    <t>(주)스카이소프트젤</t>
  </si>
  <si>
    <t>김화숙</t>
  </si>
  <si>
    <t>의약품 포장용 기계</t>
  </si>
  <si>
    <t>032-811-5517</t>
  </si>
  <si>
    <t>인천 남동구 은봉로60번길 34 (논현동,남동공단25B-5L)</t>
  </si>
  <si>
    <t>인천 남동구 은봉로60번길 34</t>
  </si>
  <si>
    <t>https://rnr.surveybox.kr/?pid=S16269h8ufyh&amp;grpid=list&amp;resid=13410&amp;fwid=S16269h8ufyhz56yr</t>
  </si>
  <si>
    <t>(주)스켈터랩스</t>
  </si>
  <si>
    <t>조원규</t>
  </si>
  <si>
    <t>AI 개발</t>
  </si>
  <si>
    <t>02-1666-8972</t>
  </si>
  <si>
    <t>서울 성동구 성수이로22길 60 6층, 7층 (성수동2가,케이투코리아 물류센타)</t>
  </si>
  <si>
    <t>서울 성동구 성수이로22길 60</t>
  </si>
  <si>
    <t>https://rnr.surveybox.kr/?pid=S16269h8ufyh&amp;grpid=list&amp;resid=23075&amp;fwid=S16269h8ufyhz56yr</t>
  </si>
  <si>
    <t>(주)스탭플러스</t>
  </si>
  <si>
    <t>이윤정</t>
  </si>
  <si>
    <t>구인구직 온라인 정보 서비스 등</t>
  </si>
  <si>
    <t>02-591-4363</t>
  </si>
  <si>
    <t>서울특별시 서초구 서초대로 243 4층 (서초동,서현빌딩)</t>
  </si>
  <si>
    <t>서울 서초구 서초대로 243</t>
  </si>
  <si>
    <t>https://rnr.surveybox.kr/?pid=S16269h8ufyh&amp;grpid=list&amp;resid=5235&amp;fwid=S16269h8ufyhz56yr</t>
  </si>
  <si>
    <t>(주)스필</t>
  </si>
  <si>
    <t>장기헌</t>
  </si>
  <si>
    <t>배선기구류, 전기차 충전기 외</t>
  </si>
  <si>
    <t>031-8067-8010</t>
  </si>
  <si>
    <t>경기도 수원시 영통구 권선로908번길 31 (신동)</t>
  </si>
  <si>
    <t>경기 수원시 영통구 권선로908번길 31</t>
  </si>
  <si>
    <t>https://rnr.surveybox.kr/?pid=S16269h8ufyh&amp;grpid=list&amp;resid=2366&amp;fwid=S16269h8ufyhz56yr</t>
  </si>
  <si>
    <t>(주)시선바이오머티리얼스</t>
  </si>
  <si>
    <t>박희경</t>
  </si>
  <si>
    <t>체외진단의료기기(유전체분석 진단 시약)</t>
  </si>
  <si>
    <t>042-716-0301</t>
  </si>
  <si>
    <t>대전광역시 유성구 테크노1로 11-3 배재대학교대덕산학협력관 엔504호, 엔513호, 엔317호, 엔318호, 엔308 (관평동)</t>
  </si>
  <si>
    <t>대전 유성구 테크노1로 11-3</t>
  </si>
  <si>
    <t>https://rnr.surveybox.kr/?pid=S16269h8ufyh&amp;grpid=list&amp;resid=969&amp;fwid=S16269h8ufyhz56yr</t>
  </si>
  <si>
    <t>(주)시선인터내셔널</t>
  </si>
  <si>
    <t>신완철</t>
  </si>
  <si>
    <t>의류,신발,가방 제조,도,소매</t>
  </si>
  <si>
    <t>02-520-6729</t>
  </si>
  <si>
    <t>서울 강남구 테헤란로34길 6 801호 (역삼동,태광타워)</t>
  </si>
  <si>
    <t>서울 강남구 테헤란로34길 6</t>
  </si>
  <si>
    <t>https://rnr.surveybox.kr/?pid=S16269h8ufyh&amp;grpid=list&amp;resid=6480&amp;fwid=S16269h8ufyhz56yr</t>
  </si>
  <si>
    <t>(주)시스템알앤디</t>
  </si>
  <si>
    <t>박민수</t>
  </si>
  <si>
    <t>자동화 설비</t>
  </si>
  <si>
    <t>031-353-5247</t>
  </si>
  <si>
    <t>경기도 평택시 진위면 진위2산단로 150 (갈곶리)</t>
  </si>
  <si>
    <t>경기 평택시 진위면 진위2산단로 150</t>
  </si>
  <si>
    <t>https://rnr.surveybox.kr/?pid=S16269h8ufyh&amp;grpid=list&amp;resid=22320&amp;fwid=S16269h8ufyhz56yr</t>
  </si>
  <si>
    <t>(주)시원아이웨어</t>
  </si>
  <si>
    <t>고성주</t>
  </si>
  <si>
    <t>안경, 안경테, 썬그라스 수출입업 및 도소매업</t>
  </si>
  <si>
    <t>02-565-6940</t>
  </si>
  <si>
    <t>서울특별시 강남구 테헤란로38길 46 4층 (역삼동,성보빌딩)</t>
  </si>
  <si>
    <t>서울 강남구 테헤란로38길 46</t>
  </si>
  <si>
    <t>https://rnr.surveybox.kr/?pid=S16269h8ufyh&amp;grpid=list&amp;resid=6447&amp;fwid=S16269h8ufyhz56yr</t>
  </si>
  <si>
    <t>(주)신룡</t>
  </si>
  <si>
    <t>유광룡</t>
  </si>
  <si>
    <t>비전검사(장비), 비파괴검사(장비)</t>
  </si>
  <si>
    <t>031-224-7156</t>
  </si>
  <si>
    <t>경기도 화성시 동탄첨단산업1로 27 A동 1611호 (영천동,금강펜테리움아이엑스타워)</t>
  </si>
  <si>
    <t>경기 화성시 동탄첨단산업1로 27</t>
  </si>
  <si>
    <t>https://rnr.surveybox.kr/?pid=S16269h8ufyh&amp;grpid=list&amp;resid=20787&amp;fwid=S16269h8ufyhz56yr</t>
  </si>
  <si>
    <t>(주)신미정공</t>
  </si>
  <si>
    <t>소순민</t>
  </si>
  <si>
    <t>자동차부품 제조업</t>
  </si>
  <si>
    <t>051-8310-5434</t>
  </si>
  <si>
    <t>부산광역시 강서구 녹산산단382로 40 (송정동)</t>
  </si>
  <si>
    <t>부산 강서구 녹산산단382로 40</t>
  </si>
  <si>
    <t>박보명</t>
  </si>
  <si>
    <t>010-2708-8983</t>
  </si>
  <si>
    <t>관리팀</t>
  </si>
  <si>
    <t>sm0544@hanmail.net</t>
  </si>
  <si>
    <t>https://rnr.surveybox.kr/?pid=S16269h8ufyh&amp;grpid=list&amp;resid=1378&amp;fwid=S16269h8ufyhz56yr</t>
  </si>
  <si>
    <t>(주)신성토탈시스템</t>
  </si>
  <si>
    <t>이동인</t>
  </si>
  <si>
    <t>오프셋 인쇄물(책자, 카탈로그 등)</t>
  </si>
  <si>
    <t>02-2277-5713</t>
  </si>
  <si>
    <t>서울 마포구 월드컵북로 136 5층 (성산동,신안빌딩)</t>
  </si>
  <si>
    <t>서울 마포구 월드컵북로 136</t>
  </si>
  <si>
    <t>https://rnr.surveybox.kr/?pid=S16269h8ufyh&amp;grpid=list&amp;resid=2894&amp;fwid=S16269h8ufyhz56yr</t>
  </si>
  <si>
    <t>(주)신한세라믹</t>
  </si>
  <si>
    <t>강성호</t>
  </si>
  <si>
    <t>수도꼭지 부품 수전밸브 제조업</t>
  </si>
  <si>
    <t>031-498-5800</t>
  </si>
  <si>
    <t>경기도 시흥시 시화벤처로 367 (정왕동)</t>
  </si>
  <si>
    <t>경기 시흥시 시화벤처로 367</t>
  </si>
  <si>
    <t>https://rnr.surveybox.kr/?pid=S16269h8ufyh&amp;grpid=list&amp;resid=5853&amp;fwid=S16269h8ufyhz56yr</t>
  </si>
  <si>
    <t>(주)신한엘리베이터</t>
  </si>
  <si>
    <t>음한욱,음성식</t>
  </si>
  <si>
    <t>엘리베이터, 승강기설치공사 외</t>
  </si>
  <si>
    <t>02-6673-6701</t>
  </si>
  <si>
    <t>경기 김포시 양촌읍 황금로110번길 85 (학운리)</t>
  </si>
  <si>
    <t>경기 김포시 양촌읍 황금로110번길 85</t>
  </si>
  <si>
    <t>https://rnr.surveybox.kr/?pid=S16269h8ufyh&amp;grpid=list&amp;resid=23826&amp;fwid=S16269h8ufyhz56yr</t>
  </si>
  <si>
    <t>(주)신한종합관리</t>
  </si>
  <si>
    <t>김흥종</t>
  </si>
  <si>
    <t>주택관리-서비스</t>
  </si>
  <si>
    <t>052-261-3874</t>
  </si>
  <si>
    <t>울산 중구 화합로 362 3층 (반구동)</t>
  </si>
  <si>
    <t>울산 중구 화합로 362</t>
  </si>
  <si>
    <t>https://rnr.surveybox.kr/?pid=S16269h8ufyh&amp;grpid=list&amp;resid=8087&amp;fwid=S16269h8ufyhz56yr</t>
  </si>
  <si>
    <t>(주)신한커머스</t>
  </si>
  <si>
    <t>한동우</t>
  </si>
  <si>
    <t>미술관련용품,사무용품제조업</t>
  </si>
  <si>
    <t>032-678-9581</t>
  </si>
  <si>
    <t>서울 양천구 신정중앙로 71 3층 (신정동)</t>
  </si>
  <si>
    <t>서울 양천구 신정중앙로 71</t>
  </si>
  <si>
    <t>https://rnr.surveybox.kr/?pid=S16269h8ufyh&amp;grpid=list&amp;resid=7002&amp;fwid=S16269h8ufyhz56yr</t>
  </si>
  <si>
    <t>(주)신호</t>
  </si>
  <si>
    <t>이재수</t>
  </si>
  <si>
    <t>자동차 부품제조 및 판매업</t>
  </si>
  <si>
    <t>053-857-3011</t>
  </si>
  <si>
    <t>경북 경산시 자인면 자인공단로 88 (교촌리)</t>
  </si>
  <si>
    <t>경북 경산시 자인면 자인공단로 88</t>
  </si>
  <si>
    <t>https://rnr.surveybox.kr/?pid=S16269h8ufyh&amp;grpid=list&amp;resid=1182&amp;fwid=S16269h8ufyhz56yr</t>
  </si>
  <si>
    <t>(주)신흥</t>
  </si>
  <si>
    <t>손태도</t>
  </si>
  <si>
    <t>목재 파렛트</t>
  </si>
  <si>
    <t>055-339-4000</t>
  </si>
  <si>
    <t>경상남도 김해시 한림면 한림로 176 (안하리)</t>
  </si>
  <si>
    <t>경남 김해시 한림면 한림로 176</t>
  </si>
  <si>
    <t>https://rnr.surveybox.kr/?pid=S16269h8ufyh&amp;grpid=list&amp;resid=4949&amp;fwid=S16269h8ufyhz56yr</t>
  </si>
  <si>
    <t>(주)쎄믹스</t>
  </si>
  <si>
    <t>김지석,유완식</t>
  </si>
  <si>
    <t>반도체장비 제조업</t>
  </si>
  <si>
    <t>031-697-6600</t>
  </si>
  <si>
    <t>경기 광주시 곤지암읍 경충대로 732-37 (삼리)</t>
  </si>
  <si>
    <t>경기 광주시 곤지암읍 경충대로 732-37</t>
  </si>
  <si>
    <t>https://rnr.surveybox.kr/?pid=S16269h8ufyh&amp;grpid=list&amp;resid=20421&amp;fwid=S16269h8ufyhz56yr</t>
  </si>
  <si>
    <t>(주)씨에스에이코스믹</t>
  </si>
  <si>
    <t>조성아,오영철</t>
  </si>
  <si>
    <t>화장품</t>
  </si>
  <si>
    <t>070-4700-2706</t>
  </si>
  <si>
    <t>서울특별시 강남구 학동로30길 20 (논현동)</t>
  </si>
  <si>
    <t>서울 강남구 학동로30길 20</t>
  </si>
  <si>
    <t>https://rnr.surveybox.kr/?pid=S16269h8ufyh&amp;grpid=list&amp;resid=13017&amp;fwid=S16269h8ufyhz56yr</t>
  </si>
  <si>
    <t>(주)씨에스피아이</t>
  </si>
  <si>
    <t>심보년</t>
  </si>
  <si>
    <t>스마트팩토리 솔루션(ezDFS 등)</t>
  </si>
  <si>
    <t>010-8976-7024</t>
  </si>
  <si>
    <t>서울특별시 서초구 강남대로 222-6 4층-7층 (양재동,지남빌딩)</t>
  </si>
  <si>
    <t>서울 서초구 강남대로 222-6</t>
  </si>
  <si>
    <t>https://rnr.surveybox.kr/?pid=S16269h8ufyh&amp;grpid=list&amp;resid=8028&amp;fwid=S16269h8ufyhz56yr</t>
  </si>
  <si>
    <t>(주)씨에이시스템</t>
  </si>
  <si>
    <t>신연범</t>
  </si>
  <si>
    <t>무인반송차, 컨베이어, 금속가구제품</t>
  </si>
  <si>
    <t>031-432-2261</t>
  </si>
  <si>
    <t>경기 시흥시 소망공원로 64 302호 (정왕동,시화공단1라)</t>
  </si>
  <si>
    <t>경기 시흥시 소망공원로 64</t>
  </si>
  <si>
    <t>https://rnr.surveybox.kr/?pid=S16269h8ufyh&amp;grpid=list&amp;resid=1468&amp;fwid=S16269h8ufyhz56yr</t>
  </si>
  <si>
    <t>(주)씨엠디엘</t>
  </si>
  <si>
    <t>이석종</t>
  </si>
  <si>
    <t>OLED용 유기물질</t>
  </si>
  <si>
    <t>031-734-5400</t>
  </si>
  <si>
    <t>충청남도 천안시 동남구 성남면 5산단2로 107 (대화리)</t>
  </si>
  <si>
    <t>충남 천안시 동남구 성남면 5산단2로 107</t>
  </si>
  <si>
    <t>https://rnr.surveybox.kr/?pid=S16269h8ufyh&amp;grpid=list&amp;resid=8158&amp;fwid=S16269h8ufyhz56yr</t>
  </si>
  <si>
    <t>(주)씨텍</t>
  </si>
  <si>
    <t>강경보,최성열</t>
  </si>
  <si>
    <t>석유화학 공업단지 입주업체를 위한 전기 및 증기,기타 "유틸리티" 설치</t>
  </si>
  <si>
    <t>041-689-8114</t>
  </si>
  <si>
    <t>충남 서산시 대산읍 독곶1로 54 (독곶리)</t>
  </si>
  <si>
    <t>충남 서산시 대산읍 독곶1로 54</t>
  </si>
  <si>
    <t>최유주</t>
  </si>
  <si>
    <t>041-680-8202</t>
  </si>
  <si>
    <t>재경팀</t>
  </si>
  <si>
    <t>pan01209@seetec.com</t>
  </si>
  <si>
    <t>041-689-8105로 재연결 요청</t>
  </si>
  <si>
    <t>https://rnr.surveybox.kr/?pid=S16269h8ufyh&amp;grpid=list&amp;resid=3968&amp;fwid=S16269h8ufyhz56yr</t>
  </si>
  <si>
    <t>(주)아나패스</t>
  </si>
  <si>
    <t>이경호</t>
  </si>
  <si>
    <t>디스플레이 시스템 반도체(T-Con)</t>
  </si>
  <si>
    <t>02-6922-7400</t>
  </si>
  <si>
    <t>서울 구로구 디지털로31길 61 (구로동)</t>
  </si>
  <si>
    <t>서울 구로구 디지털로31길 61</t>
  </si>
  <si>
    <t>https://rnr.surveybox.kr/?pid=S16269h8ufyh&amp;grpid=list&amp;resid=3969&amp;fwid=S16269h8ufyhz56yr</t>
  </si>
  <si>
    <t>(주)아셀</t>
  </si>
  <si>
    <t>이정용</t>
  </si>
  <si>
    <t>반도체, 엘씨디, 정밀부품 하도급 및 제조업</t>
  </si>
  <si>
    <t>041-579-1262</t>
  </si>
  <si>
    <t>충청남도 천안시 서북구 성환읍 율금9길 127-35 (율금리)</t>
  </si>
  <si>
    <t>충남 천안시 서북구 성환읍 율금9길 127-35</t>
  </si>
  <si>
    <t>https://rnr.surveybox.kr/?pid=S16269h8ufyh&amp;grpid=list&amp;resid=21221&amp;fwid=S16269h8ufyhz56yr</t>
  </si>
  <si>
    <t>(주)아엠비하이드로릭스</t>
  </si>
  <si>
    <t>정규도</t>
  </si>
  <si>
    <t>유압기계 및 부품제조업</t>
  </si>
  <si>
    <t>051-220-2815</t>
  </si>
  <si>
    <t>부산광역시 사하구 신산북로 62 (신평동)</t>
  </si>
  <si>
    <t>부산 사하구 신산북로 62</t>
  </si>
  <si>
    <t>https://rnr.surveybox.kr/?pid=S16269h8ufyh&amp;grpid=list&amp;resid=9718&amp;fwid=S16269h8ufyhz56yr</t>
  </si>
  <si>
    <t>(주)아영에프비씨</t>
  </si>
  <si>
    <t>우종익,변기호</t>
  </si>
  <si>
    <t>수입주류</t>
  </si>
  <si>
    <t>02-2175-0075</t>
  </si>
  <si>
    <t>서울특별시 중구 퇴계로46길 23 (묵정동)</t>
  </si>
  <si>
    <t>서울 중구 퇴계로46길 23</t>
  </si>
  <si>
    <t>02-2175-0103로 재전화 요청 후 연결</t>
  </si>
  <si>
    <t>https://rnr.surveybox.kr/?pid=S16269h8ufyh&amp;grpid=list&amp;resid=1878&amp;fwid=S16269h8ufyhz56yr</t>
  </si>
  <si>
    <t>(주)아우딘퓨쳐스</t>
  </si>
  <si>
    <t>최영욱,나현수</t>
  </si>
  <si>
    <t>화장품 제조업</t>
  </si>
  <si>
    <t>070-5038-2744</t>
  </si>
  <si>
    <t>서울특별시 강남구 테헤란로86길 13 12층 (대치동,대경타워)</t>
  </si>
  <si>
    <t>서울 강남구 테헤란로86길 13</t>
  </si>
  <si>
    <t>https://rnr.surveybox.kr/?pid=S16269h8ufyh&amp;grpid=list&amp;resid=7376&amp;fwid=S16269h8ufyhz56yr</t>
  </si>
  <si>
    <t>(주)아이덱스</t>
  </si>
  <si>
    <t>정호일</t>
  </si>
  <si>
    <t>자동차 부품(내장재) 제조업</t>
  </si>
  <si>
    <t>055-314-0123</t>
  </si>
  <si>
    <t>경상남도 김해시 장유로 77-78 (부곡동)</t>
  </si>
  <si>
    <t>경남 김해시 장유로 77-78</t>
  </si>
  <si>
    <t>https://rnr.surveybox.kr/?pid=S16269h8ufyh&amp;grpid=list&amp;resid=12392&amp;fwid=S16269h8ufyhz56yr</t>
  </si>
  <si>
    <t>(주)아이뱅크</t>
  </si>
  <si>
    <t>정용관</t>
  </si>
  <si>
    <t>웹사이트, S/W 개발공급 외</t>
  </si>
  <si>
    <t>070-7113-0098</t>
  </si>
  <si>
    <t>서울 금천구 가산디지털1로 145 701호 (가산동,에이스하이엔드타워3차)</t>
  </si>
  <si>
    <t>서울 금천구 가산디지털1로 145</t>
  </si>
  <si>
    <t>https://rnr.surveybox.kr/?pid=S16269h8ufyh&amp;grpid=list&amp;resid=1619&amp;fwid=S16269h8ufyhz56yr</t>
  </si>
  <si>
    <t>(주)아이세로미림</t>
  </si>
  <si>
    <t>C202</t>
  </si>
  <si>
    <t>임장욱</t>
  </si>
  <si>
    <t>마스터 뱃지제조 판매업</t>
  </si>
  <si>
    <t>031-499-1484</t>
  </si>
  <si>
    <t>경기도 시흥시 공단1대로 92 (정왕동)</t>
  </si>
  <si>
    <t>경기 시흥시 공단1대로 92</t>
  </si>
  <si>
    <t>https://rnr.surveybox.kr/?pid=S16269h8ufyh&amp;grpid=list&amp;resid=5921&amp;fwid=S16269h8ufyhz56yr</t>
  </si>
  <si>
    <t>(주)아이스트로</t>
  </si>
  <si>
    <t>박형채</t>
  </si>
  <si>
    <t>칫솔 및 전동칫솔 제조 가공업및 판매업</t>
  </si>
  <si>
    <t>032-814-0693</t>
  </si>
  <si>
    <t>인천 서구 오류동 검단일반산업단지 17블럭 5로트 0번지</t>
  </si>
  <si>
    <t>인천 서구 오류동 1625-6</t>
  </si>
  <si>
    <t>https://rnr.surveybox.kr/?pid=S16269h8ufyh&amp;grpid=list&amp;resid=6466&amp;fwid=S16269h8ufyhz56yr</t>
  </si>
  <si>
    <t>(주)아이씨디머트리얼즈</t>
  </si>
  <si>
    <t>이승호,이준용</t>
  </si>
  <si>
    <t>ESC(Electronic Stability Control) 외</t>
  </si>
  <si>
    <t>031-678-3330</t>
  </si>
  <si>
    <t>경기 안성시 대덕면 설계나무길 10 (소내리)</t>
  </si>
  <si>
    <t>경기 안성시 대덕면 설계나무길 10</t>
  </si>
  <si>
    <t>선임</t>
  </si>
  <si>
    <t>yjlee@icd.co.kr</t>
  </si>
  <si>
    <t>https://rnr.surveybox.kr/?pid=S16269h8ufyh&amp;grpid=list&amp;resid=20312&amp;fwid=S16269h8ufyhz56yr</t>
  </si>
  <si>
    <t>(주)아이씨엠코리아</t>
  </si>
  <si>
    <t>이호준</t>
  </si>
  <si>
    <t>라벨 인쇄, 광고대행, 온라인컨텐츠(교육용) 제작</t>
  </si>
  <si>
    <t>02-2279-8038</t>
  </si>
  <si>
    <t>서울특별시 중구 필동로8길 12-9 (필동2가,상전빌딩)</t>
  </si>
  <si>
    <t>서울 중구 필동로8길 12-9</t>
  </si>
  <si>
    <t>https://rnr.surveybox.kr/?pid=S16269h8ufyh&amp;grpid=list&amp;resid=23775&amp;fwid=S16269h8ufyhz56yr</t>
  </si>
  <si>
    <t>(주)아이앤씨엠</t>
  </si>
  <si>
    <t>이시형</t>
  </si>
  <si>
    <t>근로자 파견 사업</t>
  </si>
  <si>
    <t>02-537-7900</t>
  </si>
  <si>
    <t>서울특별시 구로구 시흥대로163길 33 2층 3층 (구로동,주호타워)</t>
  </si>
  <si>
    <t>서울 구로구 시흥대로163길 33</t>
  </si>
  <si>
    <t>https://rnr.surveybox.kr/?pid=S16269h8ufyh&amp;grpid=list&amp;resid=11011&amp;fwid=S16269h8ufyhz56yr</t>
  </si>
  <si>
    <t>(주)아이에스이커머스</t>
  </si>
  <si>
    <t>이헌</t>
  </si>
  <si>
    <t>전자상거래</t>
  </si>
  <si>
    <t>070-7425-2176</t>
  </si>
  <si>
    <t>서울 강남구 영동대로 648 (삼성동,삼안빌딩)</t>
  </si>
  <si>
    <t>서울 강남구 영동대로 648</t>
  </si>
  <si>
    <t>https://rnr.surveybox.kr/?pid=S16269h8ufyh&amp;grpid=list&amp;resid=13036&amp;fwid=S16269h8ufyhz56yr</t>
  </si>
  <si>
    <t>(주)아이엠폼</t>
  </si>
  <si>
    <t>김택원</t>
  </si>
  <si>
    <t>소프트웨어개발 외(IMS)</t>
  </si>
  <si>
    <t>02-569-5528</t>
  </si>
  <si>
    <t>서울특별시 강남구 선릉로120길 5 (삼성동,아이엠폼타워)</t>
  </si>
  <si>
    <t>서울 강남구 선릉로120길 5</t>
  </si>
  <si>
    <t>https://rnr.surveybox.kr/?pid=S16269h8ufyh&amp;grpid=list&amp;resid=20998&amp;fwid=S16269h8ufyhz56yr</t>
  </si>
  <si>
    <t>(주)아이엠피</t>
  </si>
  <si>
    <t>정혜영</t>
  </si>
  <si>
    <t>전자응용기계 기구류 제조업</t>
  </si>
  <si>
    <t>02-3494-2333</t>
  </si>
  <si>
    <t>경기도 양주시 광적면 백은로 263 (가납리)</t>
  </si>
  <si>
    <t>경기 양주시 광적면 백은로 263</t>
  </si>
  <si>
    <t>https://rnr.surveybox.kr/?pid=S16269h8ufyh&amp;grpid=list&amp;resid=13197&amp;fwid=S16269h8ufyhz56yr</t>
  </si>
  <si>
    <t>(주)아이코닉스</t>
  </si>
  <si>
    <t>최종일</t>
  </si>
  <si>
    <t>애니메이션 제작, 수입 및 판매</t>
  </si>
  <si>
    <t>경기 성남시 분당구 판교로255번길 64 (삼평동)</t>
  </si>
  <si>
    <t>경기 성남시 분당구 판교로255번길 64</t>
  </si>
  <si>
    <t>https://rnr.surveybox.kr/?pid=S16269h8ufyh&amp;grpid=list&amp;resid=4703&amp;fwid=S16269h8ufyhz56yr</t>
  </si>
  <si>
    <t>(주)아이티엑스에이아이</t>
  </si>
  <si>
    <t>박상열</t>
  </si>
  <si>
    <t>영상보안장비 [CCTV카메라, IP카메라 외]</t>
  </si>
  <si>
    <t>02-2082-8505</t>
  </si>
  <si>
    <t>서울 금천구 가산디지털1로 212 (가산동,코오롱 디지털타워 애스턴 9층)</t>
  </si>
  <si>
    <t>서울 금천구 가산디지털1로 212</t>
  </si>
  <si>
    <t>https://rnr.surveybox.kr/?pid=S16269h8ufyh&amp;grpid=list&amp;resid=3934&amp;fwid=S16269h8ufyhz56yr</t>
  </si>
  <si>
    <t>(주)아이티엠티시</t>
  </si>
  <si>
    <t>윤용희</t>
  </si>
  <si>
    <t>1. 전자집적회로 제조업</t>
  </si>
  <si>
    <t>031-731-9737</t>
  </si>
  <si>
    <t>경기도 성남시 중원구 갈마치로 215 A동 6층 (상대원동,금강펜테리움아이티타워)</t>
  </si>
  <si>
    <t>경기 성남시 중원구 갈마치로 215</t>
  </si>
  <si>
    <t>https://rnr.surveybox.kr/?pid=S16269h8ufyh&amp;grpid=list&amp;resid=1752&amp;fwid=S16269h8ufyhz56yr</t>
  </si>
  <si>
    <t>(주)아이피씨</t>
  </si>
  <si>
    <t>신정열</t>
  </si>
  <si>
    <t>반도체제조설비및부품제조업</t>
  </si>
  <si>
    <t>031-499-2300</t>
  </si>
  <si>
    <t>경기도 시흥시 옥구천서로131번길 56 (정왕동)</t>
  </si>
  <si>
    <t>경기 시흥시 옥구천서로131번길 56</t>
  </si>
  <si>
    <t>https://rnr.surveybox.kr/?pid=S16269h8ufyh&amp;grpid=list&amp;resid=1761&amp;fwid=S16269h8ufyhz56yr</t>
  </si>
  <si>
    <t>(주)아이피케이</t>
  </si>
  <si>
    <t>강종수</t>
  </si>
  <si>
    <t>도료</t>
  </si>
  <si>
    <t>051-580-8310</t>
  </si>
  <si>
    <t>부산 연제구 중앙대로 1000 17층 (연산동,국민연금관리공단부산회관빌딩)</t>
  </si>
  <si>
    <t>부산 연제구 중앙대로 1000</t>
  </si>
  <si>
    <t>https://rnr.surveybox.kr/?pid=S16269h8ufyh&amp;grpid=list&amp;resid=10005&amp;fwid=S16269h8ufyhz56yr</t>
  </si>
  <si>
    <t>(주)안이포인터내셔널</t>
  </si>
  <si>
    <t>안상준</t>
  </si>
  <si>
    <t>화장품 도.소매업</t>
  </si>
  <si>
    <t>02-737-0906</t>
  </si>
  <si>
    <t>서울특별시 종로구 새문안로5가길 28, 306호 (적선동,광화문플래티넘빌딩)</t>
  </si>
  <si>
    <t>서울 종로구 새문안로5가길 28</t>
  </si>
  <si>
    <t>https://rnr.surveybox.kr/?pid=S16269h8ufyh&amp;grpid=list&amp;resid=9239&amp;fwid=S16269h8ufyhz56yr</t>
  </si>
  <si>
    <t>(주)알스퀘어디자인</t>
  </si>
  <si>
    <t>이승주</t>
  </si>
  <si>
    <t>실내건축공사, 건축공사</t>
  </si>
  <si>
    <t>02-3454-1106</t>
  </si>
  <si>
    <t>서울특별시 강남구 테헤란로 311 5층 (역삼동,아남타워빌딩)</t>
  </si>
  <si>
    <t>서울 강남구 테헤란로 311</t>
  </si>
  <si>
    <t>https://rnr.surveybox.kr/?pid=S16269h8ufyh&amp;grpid=list&amp;resid=4561&amp;fwid=S16269h8ufyhz56yr</t>
  </si>
  <si>
    <t>(주)알에프피티</t>
  </si>
  <si>
    <t>이동헌</t>
  </si>
  <si>
    <t>통신장비 제조업</t>
  </si>
  <si>
    <t>031-422-0973</t>
  </si>
  <si>
    <t>경기도 안양시 동안구 시민대로365번길 40 C동 4층 3407호 (관양동,동일테크노타운)</t>
  </si>
  <si>
    <t>경기 안양시 동안구 시민대로365번길 40</t>
  </si>
  <si>
    <t>https://rnr.surveybox.kr/?pid=S16269h8ufyh&amp;grpid=list&amp;resid=13238&amp;fwid=S16269h8ufyhz56yr</t>
  </si>
  <si>
    <t>(주)알엔알</t>
  </si>
  <si>
    <t>석민철</t>
  </si>
  <si>
    <t>영화배급업</t>
  </si>
  <si>
    <t>02-6419-2002</t>
  </si>
  <si>
    <t>서울특별시 성동구 연무장5가길 25 1106호,1706호 (성수동2가,성수역에스케이브이원타워)</t>
  </si>
  <si>
    <t>서울 성동구 연무장5가길 25</t>
  </si>
  <si>
    <t>https://rnr.surveybox.kr/?pid=S16269h8ufyh&amp;grpid=list&amp;resid=8335&amp;fwid=S16269h8ufyhz56yr</t>
  </si>
  <si>
    <t>(주)알엠</t>
  </si>
  <si>
    <t>김영민</t>
  </si>
  <si>
    <t>플라스틱 수집 운반업</t>
  </si>
  <si>
    <t>031-372-5144</t>
  </si>
  <si>
    <t>경기 오산시 동부대로 291-12 (갈곶동)</t>
  </si>
  <si>
    <t>경기 오산시 동부대로 291-12</t>
  </si>
  <si>
    <t>https://rnr.surveybox.kr/?pid=S16269h8ufyh&amp;grpid=list&amp;resid=9671&amp;fwid=S16269h8ufyhz56yr</t>
  </si>
  <si>
    <t>(주)애니원에프앤씨</t>
  </si>
  <si>
    <t>봉종복</t>
  </si>
  <si>
    <t>커피재료 유통, 커피전문점 운영</t>
  </si>
  <si>
    <t>02-470-2801</t>
  </si>
  <si>
    <t>서울특별시 강남구 논현로99길 24 (역삼동)</t>
  </si>
  <si>
    <t>서울 강남구 논현로99길 24</t>
  </si>
  <si>
    <t>나머지 질문 거절</t>
  </si>
  <si>
    <t>https://rnr.surveybox.kr/?pid=S16269h8ufyh&amp;grpid=list&amp;resid=24094&amp;fwid=S16269h8ufyhz56yr</t>
  </si>
  <si>
    <t>(주)애드미션</t>
  </si>
  <si>
    <t>배항식</t>
  </si>
  <si>
    <t>인터넷, 온라인, 모바일 광고 대행서비스업</t>
  </si>
  <si>
    <t>02-3415-4800</t>
  </si>
  <si>
    <t>서울 서초구 서운로9길 14 4,5층 (서초동,일석빌딩)</t>
  </si>
  <si>
    <t>서울 서초구 서운로9길 14</t>
  </si>
  <si>
    <t>https://rnr.surveybox.kr/?pid=S16269h8ufyh&amp;grpid=list&amp;resid=13389&amp;fwid=S16269h8ufyhz56yr</t>
  </si>
  <si>
    <t>(주)애드캡슐소프트</t>
  </si>
  <si>
    <t>정희현</t>
  </si>
  <si>
    <t>프로그램개발[홈페이지구축 외]</t>
  </si>
  <si>
    <t>02-544-0902</t>
  </si>
  <si>
    <t>서울특별시 서초구 동광로12길 84 4층 (방배동,성산관)</t>
  </si>
  <si>
    <t>서울 서초구 동광로12길 84</t>
  </si>
  <si>
    <t>https://rnr.surveybox.kr/?pid=S16269h8ufyh&amp;grpid=list&amp;resid=9531&amp;fwid=S16269h8ufyhz56yr</t>
  </si>
  <si>
    <t>(주)얌샘</t>
  </si>
  <si>
    <t>김은광</t>
  </si>
  <si>
    <t>상품연쇄화사업 (프랜차이즈사업)</t>
  </si>
  <si>
    <t>서울특별시 영등포구 영등포로 347 9층, 10층 (신길동,한독타워)</t>
  </si>
  <si>
    <t>서울 영등포구 영등포로 347</t>
  </si>
  <si>
    <t>https://rnr.surveybox.kr/?pid=S16269h8ufyh&amp;grpid=list&amp;resid=1311&amp;fwid=S16269h8ufyhz56yr</t>
  </si>
  <si>
    <t>(주)양지사</t>
  </si>
  <si>
    <t>이현</t>
  </si>
  <si>
    <t>수첩 및 다이어리, 노트류</t>
  </si>
  <si>
    <t>031-996-0041</t>
  </si>
  <si>
    <t>경기 김포시 양촌읍 황금1로 131 (학운리)</t>
  </si>
  <si>
    <t>경기 김포시 양촌읍 황금1로 131</t>
  </si>
  <si>
    <t>https://rnr.surveybox.kr/?pid=S16269h8ufyh&amp;grpid=list&amp;resid=13498&amp;fwid=S16269h8ufyhz56yr</t>
  </si>
  <si>
    <t>(주)어빌리티시스템즈</t>
  </si>
  <si>
    <t>신재일</t>
  </si>
  <si>
    <t>영상압축장비, 데이터보안장비, NI/SI Business</t>
  </si>
  <si>
    <t>02-514-0220</t>
  </si>
  <si>
    <t>서울특별시 송파구 송파대로 111 하비오타워205동 515, 514, 513, 503호 (문정동,파크하비오)</t>
  </si>
  <si>
    <t>서울특별시 송파구 송파대로 111</t>
  </si>
  <si>
    <t>https://rnr.surveybox.kr/?pid=S16269h8ufyh&amp;grpid=list&amp;resid=15164&amp;fwid=S16269h8ufyhz56yr</t>
  </si>
  <si>
    <t>(주)에네스지</t>
  </si>
  <si>
    <t>양종대</t>
  </si>
  <si>
    <t>발전소 성능시험, 열성능 진단 계측 시스템 등</t>
  </si>
  <si>
    <t>042-718-5000</t>
  </si>
  <si>
    <t>대전 유성구 테크노10로 8 (탑립동)</t>
  </si>
  <si>
    <t>대전 유성구 테크노10로 8</t>
  </si>
  <si>
    <t>https://rnr.surveybox.kr/?pid=S16269h8ufyh&amp;grpid=list&amp;resid=8000&amp;fwid=S16269h8ufyhz56yr</t>
  </si>
  <si>
    <t>(주)에넥스</t>
  </si>
  <si>
    <t>박진규</t>
  </si>
  <si>
    <t>주방가구</t>
  </si>
  <si>
    <t>02-2185-2000</t>
  </si>
  <si>
    <t>서울 서초구 서초대로73길 40 (서초동)</t>
  </si>
  <si>
    <t>서울 서초구 서초대로73길 40</t>
  </si>
  <si>
    <t>https://rnr.surveybox.kr/?pid=S16269h8ufyh&amp;grpid=list&amp;resid=23692&amp;fwid=S16269h8ufyhz56yr</t>
  </si>
  <si>
    <t>(주)에넥스텔레콤</t>
  </si>
  <si>
    <t>문성광</t>
  </si>
  <si>
    <t>가전가구 렌탈서비스 외</t>
  </si>
  <si>
    <t>02-539-2161</t>
  </si>
  <si>
    <t>서울 강남구 학동로 122 (논현동,백석빌딩)</t>
  </si>
  <si>
    <t>서울 강남구 학동로 122</t>
  </si>
  <si>
    <t>https://rnr.surveybox.kr/?pid=S16269h8ufyh&amp;grpid=list&amp;resid=20600&amp;fwid=S16269h8ufyhz56yr</t>
  </si>
  <si>
    <t>(주)에릭스</t>
  </si>
  <si>
    <t>이오훈</t>
  </si>
  <si>
    <t>영업용도자 기제조 생산</t>
  </si>
  <si>
    <t>061-454-7100</t>
  </si>
  <si>
    <t>전라남도 무안군 일로읍 봉명양장로 15-37 (상신기리)</t>
  </si>
  <si>
    <t>전남 무안군 일로읍 봉명양장로 15-37</t>
  </si>
  <si>
    <t>https://rnr.surveybox.kr/?pid=S16269h8ufyh&amp;grpid=list&amp;resid=12673&amp;fwid=S16269h8ufyhz56yr</t>
  </si>
  <si>
    <t>(주)에스비티글로벌</t>
  </si>
  <si>
    <t>서병구</t>
  </si>
  <si>
    <t>ERP개발, 컨설팅 서비스</t>
  </si>
  <si>
    <t>031-724-2680</t>
  </si>
  <si>
    <t>경기도 성남시 분당구 대왕판교로 660 7층 비-703호 (삼평동,유스페이스1)</t>
  </si>
  <si>
    <t>경기 성남시 분당구 대왕판교로 660</t>
  </si>
  <si>
    <t>https://rnr.surveybox.kr/?pid=S16269h8ufyh&amp;grpid=list&amp;resid=5509&amp;fwid=S16269h8ufyhz56yr</t>
  </si>
  <si>
    <t>(주)에스씨디</t>
  </si>
  <si>
    <t>오길호</t>
  </si>
  <si>
    <t>전동기모터, 타임스위치 외</t>
  </si>
  <si>
    <t>031-329-5537</t>
  </si>
  <si>
    <t>경기도 용인시 처인구 남사읍 형제로17번길 21 (북리)</t>
  </si>
  <si>
    <t>경기 용인시 처인구 남사읍 형제로17번길 21</t>
  </si>
  <si>
    <t>https://rnr.surveybox.kr/?pid=S16269h8ufyh&amp;grpid=list&amp;resid=14663&amp;fwid=S16269h8ufyhz56yr</t>
  </si>
  <si>
    <t>(주)에스아이그룹건축사사무소</t>
  </si>
  <si>
    <t>김한섭,이찬식</t>
  </si>
  <si>
    <t>건축물기획, 설계시공감리, 건설기술개발</t>
  </si>
  <si>
    <t>02-6238-0701</t>
  </si>
  <si>
    <t>서울특별시 강남구 봉은사로112길 26 2층,4층 (삼성동,한호빌딩)</t>
  </si>
  <si>
    <t>서울 강남구 봉은사로112길 26</t>
  </si>
  <si>
    <t>https://rnr.surveybox.kr/?pid=S16269h8ufyh&amp;grpid=list&amp;resid=2529&amp;fwid=S16269h8ufyhz56yr</t>
  </si>
  <si>
    <t>(주)에스에프씨</t>
  </si>
  <si>
    <t>조병직</t>
  </si>
  <si>
    <t>반도체 부품용 백시트 및 필름 등</t>
  </si>
  <si>
    <t>041-640-0001</t>
  </si>
  <si>
    <t>충청남도 홍성군 구항면 내포로 682 (공리)</t>
  </si>
  <si>
    <t>충남 홍성군 구항면 내포로 682</t>
  </si>
  <si>
    <t>https://rnr.surveybox.kr/?pid=S16269h8ufyh&amp;grpid=list&amp;resid=10656&amp;fwid=S16269h8ufyhz56yr</t>
  </si>
  <si>
    <t>(주)에스엠아이</t>
  </si>
  <si>
    <t>이주현</t>
  </si>
  <si>
    <t>동 제련  정련 및 합금 제조업</t>
  </si>
  <si>
    <t>041-333-4448</t>
  </si>
  <si>
    <t>충남 예산군 예산읍 예산산업단지로 50 (주교리)</t>
  </si>
  <si>
    <t>충남 예산군 예산읍 예산산업단지로 50</t>
  </si>
  <si>
    <t>https://rnr.surveybox.kr/?pid=S16269h8ufyh&amp;grpid=list&amp;resid=1121&amp;fwid=S16269h8ufyhz56yr</t>
  </si>
  <si>
    <t>(주)에스제이듀코</t>
  </si>
  <si>
    <t>김삼중</t>
  </si>
  <si>
    <t>가방및 기타 가죽제품 소매업</t>
  </si>
  <si>
    <t>02-2106-3575</t>
  </si>
  <si>
    <t>서울특별시 강남구 논현로149길 11 (논현동)</t>
  </si>
  <si>
    <t>서울 강남구 논현로149길 11</t>
  </si>
  <si>
    <t>https://rnr.surveybox.kr/?pid=S16269h8ufyh&amp;grpid=list&amp;resid=1832&amp;fwid=S16269h8ufyhz56yr</t>
  </si>
  <si>
    <t>(주)에스테르</t>
  </si>
  <si>
    <t>박광재</t>
  </si>
  <si>
    <t>화장품 등</t>
  </si>
  <si>
    <t>070-7725-3360</t>
  </si>
  <si>
    <t>인천광역시 남동구 남동서로270번길 54 (논현동)</t>
  </si>
  <si>
    <t>인천 남동구 남동서로270번길 54</t>
  </si>
  <si>
    <t>https://rnr.surveybox.kr/?pid=S16269h8ufyh&amp;grpid=list&amp;resid=5039&amp;fwid=S16269h8ufyhz56yr</t>
  </si>
  <si>
    <t>(주)에스피엘</t>
  </si>
  <si>
    <t>허상오</t>
  </si>
  <si>
    <t>생명공학 관련 연구용 기자재 가공 및 도,소매업</t>
  </si>
  <si>
    <t>031-533-4800</t>
  </si>
  <si>
    <t>경기도 포천시 내촌면 금강로2047번길 48 (음현리)</t>
  </si>
  <si>
    <t>경기 포천시 내촌면 금강로2047번길 48</t>
  </si>
  <si>
    <t>허미숙</t>
  </si>
  <si>
    <t>hms9292@ispl.co.kr</t>
  </si>
  <si>
    <t>https://rnr.surveybox.kr/?pid=S16269h8ufyh&amp;grpid=list&amp;resid=7042&amp;fwid=S16269h8ufyhz56yr</t>
  </si>
  <si>
    <t>(주)에쓰엠에쓰</t>
  </si>
  <si>
    <t>김상윤</t>
  </si>
  <si>
    <t>자동차 엔진 및 트랜스미션 부품, 오일펌프 부품 등</t>
  </si>
  <si>
    <t>051-941-7040</t>
  </si>
  <si>
    <t>부산광역시 강서구 미음산단로 351 (미음동)</t>
  </si>
  <si>
    <t>부산 강서구 미음산단로 351</t>
  </si>
  <si>
    <t>https://rnr.surveybox.kr/?pid=S16269h8ufyh&amp;grpid=list&amp;resid=22150&amp;fwid=S16269h8ufyhz56yr</t>
  </si>
  <si>
    <t>(주)에어테크</t>
  </si>
  <si>
    <t>조영준</t>
  </si>
  <si>
    <t>전기설비(전동기, 계량기 등) 수리</t>
  </si>
  <si>
    <t>041-356-7435</t>
  </si>
  <si>
    <t>충청남도 당진시 송악읍 대섬길 4-20 (고대리,협력관빌딩)</t>
  </si>
  <si>
    <t>충남 당진시 송악읍 대섬길 4-20</t>
  </si>
  <si>
    <t>https://rnr.surveybox.kr/?pid=S16269h8ufyh&amp;grpid=list&amp;resid=8034&amp;fwid=S16269h8ufyhz56yr</t>
  </si>
  <si>
    <t>(주)에이블루</t>
  </si>
  <si>
    <t>이명욱</t>
  </si>
  <si>
    <t>커블체어 외</t>
  </si>
  <si>
    <t>070-7703-7440</t>
  </si>
  <si>
    <t>경기도 군포시 봉성로 56 (당정동)</t>
  </si>
  <si>
    <t>경기 군포시 봉성로 56</t>
  </si>
  <si>
    <t>https://rnr.surveybox.kr/?pid=S16269h8ufyh&amp;grpid=list&amp;resid=13406&amp;fwid=S16269h8ufyhz56yr</t>
  </si>
  <si>
    <t>(주)에이아이트릭스</t>
  </si>
  <si>
    <t>유진규,김광준</t>
  </si>
  <si>
    <t>컴퓨터 프로그래밍 서비스업</t>
  </si>
  <si>
    <t>02-569-5507</t>
  </si>
  <si>
    <t>서울 서초구 효령로77길 28 7층 (서초동)</t>
  </si>
  <si>
    <t>서울 서초구 효령로77길 28</t>
  </si>
  <si>
    <t>https://rnr.surveybox.kr/?pid=S16269h8ufyh&amp;grpid=list&amp;resid=7208&amp;fwid=S16269h8ufyhz56yr</t>
  </si>
  <si>
    <t>(주)에이아이티</t>
  </si>
  <si>
    <t>이용호</t>
  </si>
  <si>
    <t>자동차 부품 제조, 판매 및 수출입업</t>
  </si>
  <si>
    <t>032-672-6471</t>
  </si>
  <si>
    <t>인천 서구 파랑로466번길 16 (청라동)</t>
  </si>
  <si>
    <t>인천 서구 파랑로466번길 16</t>
  </si>
  <si>
    <t>https://rnr.surveybox.kr/?pid=S16269h8ufyh&amp;grpid=list&amp;resid=6345&amp;fwid=S16269h8ufyhz56yr</t>
  </si>
  <si>
    <t>(주)에이치에스테크놀로지</t>
  </si>
  <si>
    <t>홍석진</t>
  </si>
  <si>
    <t>반도체, 엘이디(LED)장치 및 부품</t>
  </si>
  <si>
    <t>031-942-0775</t>
  </si>
  <si>
    <t>경기 파주시 탄현면 새오리로286번길 33 (대동리)</t>
  </si>
  <si>
    <t>경기 파주시 탄현면 새오리로286번길 33</t>
  </si>
  <si>
    <t>https://rnr.surveybox.kr/?pid=S16269h8ufyh&amp;grpid=list&amp;resid=1375&amp;fwid=S16269h8ufyhz56yr</t>
  </si>
  <si>
    <t>(주)에이치엘테크</t>
  </si>
  <si>
    <t>최원대</t>
  </si>
  <si>
    <t>냉장고 전면부 유리 인쇄 및 복층 유리 제조 등</t>
  </si>
  <si>
    <t>055-346-6776</t>
  </si>
  <si>
    <t>경남 김해시 진영읍 본산1로56번길 32 (본산리)</t>
  </si>
  <si>
    <t>경남 김해시 진영읍 본산1로56번길 32</t>
  </si>
  <si>
    <t>https://rnr.surveybox.kr/?pid=S16269h8ufyh&amp;grpid=list&amp;resid=3712&amp;fwid=S16269h8ufyhz56yr</t>
  </si>
  <si>
    <t>(주)에이치엠피</t>
  </si>
  <si>
    <t>유병찬</t>
  </si>
  <si>
    <t>선행도장</t>
  </si>
  <si>
    <t>055-733-5197</t>
  </si>
  <si>
    <t>경상남도 거제시 거제대로 3370 (주)내 (아주동,대우조선해양)</t>
  </si>
  <si>
    <t>https://rnr.surveybox.kr/?pid=S16269h8ufyh&amp;grpid=list&amp;resid=12087&amp;fwid=S16269h8ufyhz56yr</t>
  </si>
  <si>
    <t>(주)에이치제이매그놀리아용평디오션호텔앤리조트</t>
  </si>
  <si>
    <t>유광현</t>
  </si>
  <si>
    <t>원예, 조경작물, 임산물, 농산물 생산 및 판매업</t>
  </si>
  <si>
    <t>061-689-0946</t>
  </si>
  <si>
    <t>전라남도 여수시 소호로 295 (소호동)</t>
  </si>
  <si>
    <t>전남 여수시 소호로 295</t>
  </si>
  <si>
    <t>https://rnr.surveybox.kr/?pid=S16269h8ufyh&amp;grpid=list&amp;resid=6846&amp;fwid=S16269h8ufyhz56yr</t>
  </si>
  <si>
    <t>(주)에이테크오토모티브</t>
  </si>
  <si>
    <t>강석우</t>
  </si>
  <si>
    <t>자동차 엔진 부품 사출 및 판매</t>
  </si>
  <si>
    <t>031-8056-2000</t>
  </si>
  <si>
    <t>경기 안성시 보개면 이전봉산길 41-19 (이전리)</t>
  </si>
  <si>
    <t>경기 안성시 보개면 이전봉산길 41-19</t>
  </si>
  <si>
    <t>https://rnr.surveybox.kr/?pid=S16269h8ufyh&amp;grpid=list&amp;resid=4501&amp;fwid=S16269h8ufyhz56yr</t>
  </si>
  <si>
    <t>(주)에이텍</t>
  </si>
  <si>
    <t>신승영,이상훈</t>
  </si>
  <si>
    <t>PC, LCD Monitor 외</t>
  </si>
  <si>
    <t>031-698-8871</t>
  </si>
  <si>
    <t>경기 성남시 분당구 판교로 289 (삼평동,에이텍빌딩)</t>
  </si>
  <si>
    <t>경기 성남시 분당구 판교로 289</t>
  </si>
  <si>
    <t>https://rnr.surveybox.kr/?pid=S16269h8ufyh&amp;grpid=list&amp;resid=23358&amp;fwid=S16269h8ufyhz56yr</t>
  </si>
  <si>
    <t>(주)에이티컴퍼니</t>
  </si>
  <si>
    <t>이상문</t>
  </si>
  <si>
    <t>음식점업, 프랜차이즈 가맹점 사업</t>
  </si>
  <si>
    <t>02-2068-8598</t>
  </si>
  <si>
    <t>서울특별시 영등포구 국회대로50길 20 제103동 제15층 제1507호 제1508호 (영등포동7가,포레나 영등포 센트)</t>
  </si>
  <si>
    <t>서울특별시 영등포구 국회대로50길 20</t>
  </si>
  <si>
    <t>https://rnr.surveybox.kr/?pid=S16269h8ufyh&amp;grpid=list&amp;resid=14387&amp;fwid=S16269h8ufyhz56yr</t>
  </si>
  <si>
    <t>(주)에이피알에이전시</t>
  </si>
  <si>
    <t>박효진</t>
  </si>
  <si>
    <t>홍보,광고,이벤트,온라인홍보대행</t>
  </si>
  <si>
    <t>02-3447-7701</t>
  </si>
  <si>
    <t>서울특별시 강남구 선릉로162길 51 1호 2호 (청담동)</t>
  </si>
  <si>
    <t>서울 강남구 선릉로162길 51</t>
  </si>
  <si>
    <t>https://rnr.surveybox.kr/?pid=S16269h8ufyh&amp;grpid=list&amp;resid=8139&amp;fwid=S16269h8ufyhz56yr</t>
  </si>
  <si>
    <t>(주)에코비트에너지울산</t>
  </si>
  <si>
    <t>유재명</t>
  </si>
  <si>
    <t>스팀, 전기 공급</t>
  </si>
  <si>
    <t>052-257-6904</t>
  </si>
  <si>
    <t>울산광역시 남구 여천로 228 (여천동)</t>
  </si>
  <si>
    <t>울산 남구 여천로 228</t>
  </si>
  <si>
    <t>신충경</t>
  </si>
  <si>
    <t>010-5119-5498</t>
  </si>
  <si>
    <t>선임사원</t>
  </si>
  <si>
    <t>newshork@ecorbit.com</t>
  </si>
  <si>
    <t>https://rnr.surveybox.kr/?pid=S16269h8ufyh&amp;grpid=list&amp;resid=1528&amp;fwid=S16269h8ufyhz56yr</t>
  </si>
  <si>
    <t>(주)에프알디</t>
  </si>
  <si>
    <t>박규홍</t>
  </si>
  <si>
    <t>N₂O(아산화질소), CO₂(이산화탄소), Xe(제논), Kr(크립톤) 등</t>
  </si>
  <si>
    <t>070-4492-7826</t>
  </si>
  <si>
    <t>충청북도 진천군 이월면 장수로 343-1 (사곡리)</t>
  </si>
  <si>
    <t>충북 진천군 이월면 장수로 343-1</t>
  </si>
  <si>
    <t>https://rnr.surveybox.kr/?pid=S16269h8ufyh&amp;grpid=list&amp;resid=1857&amp;fwid=S16269h8ufyhz56yr</t>
  </si>
  <si>
    <t>(주)엑티브온</t>
  </si>
  <si>
    <t>조윤기</t>
  </si>
  <si>
    <t>기능성 화장품 원료</t>
  </si>
  <si>
    <t>031-206-7461</t>
  </si>
  <si>
    <t>충청북도 청주시 청원구 오창읍 두릉유리로 46-5 (성재리)</t>
  </si>
  <si>
    <t>충북 청주시 청원구 오창읍 두릉유리로 46-5</t>
  </si>
  <si>
    <t>https://rnr.surveybox.kr/?pid=S16269h8ufyh&amp;grpid=list&amp;resid=2012&amp;fwid=S16269h8ufyhz56yr</t>
  </si>
  <si>
    <t>(주)엔씨켐</t>
  </si>
  <si>
    <t>C19</t>
  </si>
  <si>
    <t>정회식</t>
  </si>
  <si>
    <t>반도체용 케미칼, 디스플레이용 코팅소재, 산업용 코팅소재</t>
  </si>
  <si>
    <t>031-378-0114</t>
  </si>
  <si>
    <t>경기 화성시 동탄산단7길 98-34 (방교동)</t>
  </si>
  <si>
    <t>경기 화성시 동탄산단7길 98-34</t>
  </si>
  <si>
    <t>https://rnr.surveybox.kr/?pid=S16269h8ufyh&amp;grpid=list&amp;resid=8283&amp;fwid=S16269h8ufyhz56yr</t>
  </si>
  <si>
    <t>(주)엔아이티</t>
  </si>
  <si>
    <t>김주한,이강욱</t>
  </si>
  <si>
    <t>폐기물처리, 폐수수탁처리</t>
  </si>
  <si>
    <t>063-468-4141</t>
  </si>
  <si>
    <t>전라북도 군산시 서해로 259 (소룡동)</t>
  </si>
  <si>
    <t>전북 군산시 서해로 259</t>
  </si>
  <si>
    <t>https://rnr.surveybox.kr/?pid=S16269h8ufyh&amp;grpid=list&amp;resid=13477&amp;fwid=S16269h8ufyhz56yr</t>
  </si>
  <si>
    <t>(주)엔에스스마트</t>
  </si>
  <si>
    <t>김진우</t>
  </si>
  <si>
    <t>시스템구축및유지보수</t>
  </si>
  <si>
    <t>070-7733-1270</t>
  </si>
  <si>
    <t>서울 영등포구 양산로 43 11층 1103호 (양평동3가,양평동우림 이 비지센타)</t>
  </si>
  <si>
    <t>서울 영등포구 양산로 43</t>
  </si>
  <si>
    <t>https://rnr.surveybox.kr/?pid=S16269h8ufyh&amp;grpid=list&amp;resid=15180&amp;fwid=S16269h8ufyhz56yr</t>
  </si>
  <si>
    <t>(주)엔지니어링코리아</t>
  </si>
  <si>
    <t>황용하</t>
  </si>
  <si>
    <t>선박 관련 비파괴검사</t>
  </si>
  <si>
    <t>055-633-2927</t>
  </si>
  <si>
    <t>경상남도 거제시 중곡1로2길 21 (고현동)</t>
  </si>
  <si>
    <t>경남 거제시 중곡1로2길 21</t>
  </si>
  <si>
    <t>https://rnr.surveybox.kr/?pid=S16269h8ufyh&amp;grpid=list&amp;resid=20558&amp;fwid=S16269h8ufyhz56yr</t>
  </si>
  <si>
    <t>(주)엔케이</t>
  </si>
  <si>
    <t>이기만</t>
  </si>
  <si>
    <t>자동차용 플라스틱 사출품</t>
  </si>
  <si>
    <t>054-742-5115</t>
  </si>
  <si>
    <t>경상북도 경주시 천북면 모아동산길 205-13 (동산리)</t>
  </si>
  <si>
    <t>경북 경주시 천북면 모아동산길 205-13</t>
  </si>
  <si>
    <t>https://rnr.surveybox.kr/?pid=S16269h8ufyh&amp;grpid=list&amp;resid=14518&amp;fwid=S16269h8ufyhz56yr</t>
  </si>
  <si>
    <t>(주)엠디비젼</t>
  </si>
  <si>
    <t>이상훈</t>
  </si>
  <si>
    <t>병, 의원 경영관리 및 대행업</t>
  </si>
  <si>
    <t>02-554-0961</t>
  </si>
  <si>
    <t>서울특별시 강남구 선릉로 614-1 (삼성동,나라빌딩)</t>
  </si>
  <si>
    <t>서울 강남구 선릉로 614-1</t>
  </si>
  <si>
    <t>https://rnr.surveybox.kr/?pid=S16269h8ufyh&amp;grpid=list&amp;resid=13277&amp;fwid=S16269h8ufyhz56yr</t>
  </si>
  <si>
    <t>(주)엠비씨경남</t>
  </si>
  <si>
    <t>이우환</t>
  </si>
  <si>
    <t>방송사업 및 문화서비스업</t>
  </si>
  <si>
    <t>055-250-5000</t>
  </si>
  <si>
    <t>경상남도 창원시 마산회원구 양덕서9길 11-11 (양덕동)</t>
  </si>
  <si>
    <t>경남 창원시 마산회원구 양덕서9길 11-11</t>
  </si>
  <si>
    <t>https://rnr.surveybox.kr/?pid=S16269h8ufyh&amp;grpid=list&amp;resid=13826&amp;fwid=S16269h8ufyhz56yr</t>
  </si>
  <si>
    <t>(주)엠비앤홀딩스</t>
  </si>
  <si>
    <t>심현태,전용운</t>
  </si>
  <si>
    <t>부동산 분양대행, 부동산 컨설팅, 부동산 임대</t>
  </si>
  <si>
    <t>02-3486-1006</t>
  </si>
  <si>
    <t>서울 서초구 남부순환로 2583 10층 (서초동,서희타워)</t>
  </si>
  <si>
    <t>서울 서초구 남부순환로 2583</t>
  </si>
  <si>
    <t>강민주</t>
  </si>
  <si>
    <t>경영지원부</t>
  </si>
  <si>
    <t>mb22445@hanmail.net</t>
  </si>
  <si>
    <t>https://rnr.surveybox.kr/?pid=S16269h8ufyh&amp;grpid=list&amp;resid=10209&amp;fwid=S16269h8ufyhz56yr</t>
  </si>
  <si>
    <t>(주)엠파워시스템</t>
  </si>
  <si>
    <t>남동현</t>
  </si>
  <si>
    <t>컴퓨터 및 주변기기, SI, 소프트웨어</t>
  </si>
  <si>
    <t>02-869-8870</t>
  </si>
  <si>
    <t>서울특별시 용산구 한강대로30길 25 4층 (한강로2가,아스테리움용산)</t>
  </si>
  <si>
    <t>서울 용산구 한강대로30길 25</t>
  </si>
  <si>
    <t>https://rnr.surveybox.kr/?pid=S16269h8ufyh&amp;grpid=list&amp;resid=10951&amp;fwid=S16269h8ufyhz56yr</t>
  </si>
  <si>
    <t>(주)엠플레이그라운드</t>
  </si>
  <si>
    <t>김지웅</t>
  </si>
  <si>
    <t>031-962-3351</t>
  </si>
  <si>
    <t>서울 마포구 어울마당로 94 (서교동,서교청마빌딩)</t>
  </si>
  <si>
    <t>서울 마포구 어울마당로 94</t>
  </si>
  <si>
    <t>https://rnr.surveybox.kr/?pid=S16269h8ufyh&amp;grpid=list&amp;resid=1553&amp;fwid=S16269h8ufyhz56yr</t>
  </si>
  <si>
    <t>(주)영진</t>
  </si>
  <si>
    <t>박제성</t>
  </si>
  <si>
    <t>규산염 제조 및 판매업</t>
  </si>
  <si>
    <t>032-674-4221</t>
  </si>
  <si>
    <t>경기도 부천시 오정로 38 (삼정동)</t>
  </si>
  <si>
    <t>경기 부천시 오정로 38</t>
  </si>
  <si>
    <t>https://rnr.surveybox.kr/?pid=S16269h8ufyh&amp;grpid=list&amp;resid=11844&amp;fwid=S16269h8ufyhz56yr</t>
  </si>
  <si>
    <t>(주)영진공사</t>
  </si>
  <si>
    <t>이강신,이준배</t>
  </si>
  <si>
    <t>운수보관(하역), 광업(해사채취)</t>
  </si>
  <si>
    <t>032-890-1200</t>
  </si>
  <si>
    <t>인천 중구 서해대로209번길 23 (항동7가)</t>
  </si>
  <si>
    <t>인천 중구 서해대로209번길 23</t>
  </si>
  <si>
    <t>https://rnr.surveybox.kr/?pid=S16269h8ufyh&amp;grpid=list&amp;resid=11652&amp;fwid=S16269h8ufyhz56yr</t>
  </si>
  <si>
    <t>(주)영창기업사</t>
  </si>
  <si>
    <t>H50</t>
  </si>
  <si>
    <t>김성준</t>
  </si>
  <si>
    <t>유류운송업</t>
  </si>
  <si>
    <t>051-661-1003</t>
  </si>
  <si>
    <t>부산광역시 해운대구 센텀중앙로 97 A동 3901호 (재송동,센텀스카이비즈)</t>
  </si>
  <si>
    <t>부산 해운대구 센텀중앙로 97</t>
  </si>
  <si>
    <t>https://rnr.surveybox.kr/?pid=S16269h8ufyh&amp;grpid=list&amp;resid=1221&amp;fwid=S16269h8ufyhz56yr</t>
  </si>
  <si>
    <t>(주)영천씰테크</t>
  </si>
  <si>
    <t>위세황</t>
  </si>
  <si>
    <t>가공 제조업</t>
  </si>
  <si>
    <t>031-884-9790</t>
  </si>
  <si>
    <t>경기 여주시 가남읍 가남로 91 (하귀리)</t>
  </si>
  <si>
    <t>경기 여주시 가남읍 가남로 91</t>
  </si>
  <si>
    <t>https://rnr.surveybox.kr/?pid=S16269h8ufyh&amp;grpid=list&amp;resid=5487&amp;fwid=S16269h8ufyhz56yr</t>
  </si>
  <si>
    <t>(주)예림키친</t>
  </si>
  <si>
    <t>전용훈</t>
  </si>
  <si>
    <t>1. 주방가구, 기기, 용품 제조 및 도소매업</t>
  </si>
  <si>
    <t>032-585-2150</t>
  </si>
  <si>
    <t>인천광역시 남동구 논현고잔로135번길 29 1층,4층,5층 (고잔동)</t>
  </si>
  <si>
    <t>인천 남동구 논현고잔로135번길 29</t>
  </si>
  <si>
    <t>https://rnr.surveybox.kr/?pid=S16269h8ufyh&amp;grpid=list&amp;resid=22100&amp;fwid=S16269h8ufyhz56yr</t>
  </si>
  <si>
    <t>(주)예림타워</t>
  </si>
  <si>
    <t>조중현</t>
  </si>
  <si>
    <t>타워크레인 임대</t>
  </si>
  <si>
    <t>02-516-3750</t>
  </si>
  <si>
    <t>서울 서초구 남부순환로 2457 5층 501-1호 (서초동,보성빌딩)</t>
  </si>
  <si>
    <t>서울 서초구 남부순환로 2457</t>
  </si>
  <si>
    <t>https://rnr.surveybox.kr/?pid=S16269h8ufyh&amp;grpid=list&amp;resid=7362&amp;fwid=S16269h8ufyhz56yr</t>
  </si>
  <si>
    <t>(주)예성기공</t>
  </si>
  <si>
    <t>박영견,박민식</t>
  </si>
  <si>
    <t>자동차부품 제조업.</t>
  </si>
  <si>
    <t>055-253-5050</t>
  </si>
  <si>
    <t>경상남도 창원시 성산구 창곡로108번길 15-32 (신촌동)</t>
  </si>
  <si>
    <t>경남 창원시 성산구 창곡로108번길 15-32</t>
  </si>
  <si>
    <t>https://rnr.surveybox.kr/?pid=S16269h8ufyh&amp;grpid=list&amp;resid=9505&amp;fwid=S16269h8ufyhz56yr</t>
  </si>
  <si>
    <t>(주)오너클랜</t>
  </si>
  <si>
    <t>김기명</t>
  </si>
  <si>
    <t>종합 상품(생활용품, 주방용품 등)</t>
  </si>
  <si>
    <t>070-4603-5431</t>
  </si>
  <si>
    <t>서울특별시 서초구 강남대로99길 23-8 (잠원동)</t>
  </si>
  <si>
    <t>서울 서초구 강남대로99길 23-8</t>
  </si>
  <si>
    <t>7046031545 로 재연결 요청</t>
  </si>
  <si>
    <t>https://rnr.surveybox.kr/?pid=S16269h8ufyh&amp;grpid=list&amp;resid=10891&amp;fwid=S16269h8ufyhz56yr</t>
  </si>
  <si>
    <t>(주)오동</t>
  </si>
  <si>
    <t>슈퍼마켓 운영업</t>
  </si>
  <si>
    <t>031-977-9944</t>
  </si>
  <si>
    <t>경기 고양시 일산동구 중산동 72</t>
  </si>
  <si>
    <t>https://rnr.surveybox.kr/?pid=S16269h8ufyh&amp;grpid=list&amp;resid=8561&amp;fwid=S16269h8ufyhz56yr</t>
  </si>
  <si>
    <t>(주)오렌지엔지니어링</t>
  </si>
  <si>
    <t>강상문</t>
  </si>
  <si>
    <t>02-2190-3300</t>
  </si>
  <si>
    <t>경기도 성남시 중원구 성남대로 993 101호 (여수동,성남여수오렌지카운티)</t>
  </si>
  <si>
    <t>경기 성남시 중원구 성남대로 993</t>
  </si>
  <si>
    <t>https://rnr.surveybox.kr/?pid=S16269h8ufyh&amp;grpid=list&amp;resid=11184&amp;fwid=S16269h8ufyhz56yr</t>
  </si>
  <si>
    <t>(주)오산교통</t>
  </si>
  <si>
    <t>최병현</t>
  </si>
  <si>
    <t>시내버스</t>
  </si>
  <si>
    <t>031-372-7306</t>
  </si>
  <si>
    <t>경기 오산시 서부로 21 (두곡동)</t>
  </si>
  <si>
    <t>경기 오산시 서부로 21</t>
  </si>
  <si>
    <t>https://rnr.surveybox.kr/?pid=S16269h8ufyh&amp;grpid=list&amp;resid=4074&amp;fwid=S16269h8ufyhz56yr</t>
  </si>
  <si>
    <t>(주)오성디앤이</t>
  </si>
  <si>
    <t>최영대</t>
  </si>
  <si>
    <t>Cover Bottom외 (LCD/LED)</t>
  </si>
  <si>
    <t>051-556-0561</t>
  </si>
  <si>
    <t>부산 동래구 금강공원로 13-1 (온천동)</t>
  </si>
  <si>
    <t>부산 동래구 금강공원로 13-1</t>
  </si>
  <si>
    <t>https://rnr.surveybox.kr/?pid=S16269h8ufyh&amp;grpid=list&amp;resid=1277&amp;fwid=S16269h8ufyhz56yr</t>
  </si>
  <si>
    <t>(주)오지인터팩코리아</t>
  </si>
  <si>
    <t>이시자카마사오,송성호</t>
  </si>
  <si>
    <t>중량물포장용 골판지상자</t>
  </si>
  <si>
    <t>02-715-4524</t>
  </si>
  <si>
    <t>경기도 부천시 길주로 70 601-3,4호 (상동,강산타운)</t>
  </si>
  <si>
    <t>경기 부천시 길주로 70</t>
  </si>
  <si>
    <t>032-328-4101로 변경</t>
  </si>
  <si>
    <t>https://rnr.surveybox.kr/?pid=S16269h8ufyh&amp;grpid=list&amp;resid=9491&amp;fwid=S16269h8ufyhz56yr</t>
  </si>
  <si>
    <t>(주)오토위니</t>
  </si>
  <si>
    <t>한지영</t>
  </si>
  <si>
    <t>온라인 중고차 수출 중개 외</t>
  </si>
  <si>
    <t>02-576-5533</t>
  </si>
  <si>
    <t>서울특별시 강남구 남부순환로 2645 3층 (도곡동,한독빌딩)</t>
  </si>
  <si>
    <t>서울 강남구 남부순환로 2645</t>
  </si>
  <si>
    <t>https://rnr.surveybox.kr/?pid=S16269h8ufyh&amp;grpid=list&amp;resid=725&amp;fwid=S16269h8ufyhz56yr</t>
  </si>
  <si>
    <t>(주)올가니카</t>
  </si>
  <si>
    <t>원준,홍정욱</t>
  </si>
  <si>
    <t>음료(클렌즈/디톡스 주스, 과채 주스 등)</t>
  </si>
  <si>
    <t>02-779-9120</t>
  </si>
  <si>
    <t>서울특별시 용산구 이태원로55가길 40 2층 (한남동)</t>
  </si>
  <si>
    <t>서울 용산구 이태원로55가길 40</t>
  </si>
  <si>
    <t>https://rnr.surveybox.kr/?pid=S16269h8ufyh&amp;grpid=list&amp;resid=1977&amp;fwid=S16269h8ufyhz56yr</t>
  </si>
  <si>
    <t>(주)올덴</t>
  </si>
  <si>
    <t>김현재</t>
  </si>
  <si>
    <t>핫팩,제습제외 제조업외</t>
  </si>
  <si>
    <t>031-987-7177</t>
  </si>
  <si>
    <t>경기 김포시 통진읍 김포대로2435번길 17 (옹정리)</t>
  </si>
  <si>
    <t>경기 김포시 통진읍 김포대로2435번길 17</t>
  </si>
  <si>
    <t>https://rnr.surveybox.kr/?pid=S16269h8ufyh&amp;grpid=list&amp;resid=3917&amp;fwid=S16269h8ufyhz56yr</t>
  </si>
  <si>
    <t>(주)옵토레인</t>
  </si>
  <si>
    <t>이도영</t>
  </si>
  <si>
    <t>다이오드트랜지스터및유사반도체/ 전자집적회로</t>
  </si>
  <si>
    <t>031-737-7811</t>
  </si>
  <si>
    <t>경기 성남시 분당구 판교역로241번길 20 6층 (삼평동,미래에셋벤처타워)</t>
  </si>
  <si>
    <t>경기 성남시 분당구 판교역로241번길 20</t>
  </si>
  <si>
    <t>https://rnr.surveybox.kr/?pid=S16269h8ufyh&amp;grpid=list&amp;resid=23684&amp;fwid=S16269h8ufyhz56yr</t>
  </si>
  <si>
    <t>(주)와이드모바일</t>
  </si>
  <si>
    <t>김만중</t>
  </si>
  <si>
    <t>로밍폰, 포켓와이파이 임대서비스</t>
  </si>
  <si>
    <t>02-775-1407</t>
  </si>
  <si>
    <t>서울 서대문구 통일로 135 6층 (충정로2가,충정빌딩)</t>
  </si>
  <si>
    <t>서울 서대문구 통일로 135</t>
  </si>
  <si>
    <t>https://rnr.surveybox.kr/?pid=S16269h8ufyh&amp;grpid=list&amp;resid=13380&amp;fwid=S16269h8ufyhz56yr</t>
  </si>
  <si>
    <t>(주)와이드티엔에스</t>
  </si>
  <si>
    <t>조정래</t>
  </si>
  <si>
    <t>소프트웨어 개발 및 공급</t>
  </si>
  <si>
    <t>02-2029-7080</t>
  </si>
  <si>
    <t>서울 금천구 가산디지털2로 14 (가산동,대륭테크노타운12차 1210,1211호)</t>
  </si>
  <si>
    <t>서울 금천구 가산디지털2로 14</t>
  </si>
  <si>
    <t>https://rnr.surveybox.kr/?pid=S16269h8ufyh&amp;grpid=list&amp;resid=3410&amp;fwid=S16269h8ufyhz56yr</t>
  </si>
  <si>
    <t>(주)와이디피</t>
  </si>
  <si>
    <t>이동헌,이광제</t>
  </si>
  <si>
    <t>금형, 금형부품[Mold Base], 금형용 특수강</t>
  </si>
  <si>
    <t>031-491-4478</t>
  </si>
  <si>
    <t>경기도 안산시 단원구 원시로 109 (목내동)</t>
  </si>
  <si>
    <t>경기 안산시 단원구 원시로 109</t>
  </si>
  <si>
    <t>https://rnr.surveybox.kr/?pid=S16269h8ufyh&amp;grpid=list&amp;resid=9504&amp;fwid=S16269h8ufyhz56yr</t>
  </si>
  <si>
    <t>(주)와이아이씨컴퍼니</t>
  </si>
  <si>
    <t>유남민</t>
  </si>
  <si>
    <t>온라인 유통 서비스</t>
  </si>
  <si>
    <t>02-566-6603</t>
  </si>
  <si>
    <t>서울 성동구 성수이로22길 37 9층 905,906호 (성수동2가,성수동아크벨리)</t>
  </si>
  <si>
    <t>서울 성동구 성수이로22길 37</t>
  </si>
  <si>
    <t>https://rnr.surveybox.kr/?pid=S16269h8ufyh&amp;grpid=list&amp;resid=22254&amp;fwid=S16269h8ufyhz56yr</t>
  </si>
  <si>
    <t>(주)와이엠토요타</t>
  </si>
  <si>
    <t>김성권,성상제</t>
  </si>
  <si>
    <t>자동차 판매업</t>
  </si>
  <si>
    <t>080-856-7000</t>
  </si>
  <si>
    <t>대구광역시 수성구 동대구로 46 (지산동)</t>
  </si>
  <si>
    <t>대구 수성구 동대구로 46</t>
  </si>
  <si>
    <t>https://rnr.surveybox.kr/?pid=S16269h8ufyh&amp;grpid=list&amp;resid=3360&amp;fwid=S16269h8ufyhz56yr</t>
  </si>
  <si>
    <t>(주)와이피씨</t>
  </si>
  <si>
    <t>권순일</t>
  </si>
  <si>
    <t>주조업</t>
  </si>
  <si>
    <t>031-996-7514</t>
  </si>
  <si>
    <t>경기도 김포시 양촌읍 황금1로 32 (학운리)</t>
  </si>
  <si>
    <t>경기 김포시 양촌읍 황금1로 32</t>
  </si>
  <si>
    <t>https://rnr.surveybox.kr/?pid=S16269h8ufyh&amp;grpid=list&amp;resid=9591&amp;fwid=S16269h8ufyhz56yr</t>
  </si>
  <si>
    <t>(주)우경인터내셔널</t>
  </si>
  <si>
    <t>이경옥</t>
  </si>
  <si>
    <t>축산물 도,소매업</t>
  </si>
  <si>
    <t>031-213-1236</t>
  </si>
  <si>
    <t>경기도 수원시 영통구 신원로 192 (매탄동)</t>
  </si>
  <si>
    <t>경기 수원시 영통구 신원로 192</t>
  </si>
  <si>
    <t>https://rnr.surveybox.kr/?pid=S16269h8ufyh&amp;grpid=list&amp;resid=1161&amp;fwid=S16269h8ufyhz56yr</t>
  </si>
  <si>
    <t>(주)우딘</t>
  </si>
  <si>
    <t>강원선,강영수</t>
  </si>
  <si>
    <t>목재 제조업</t>
  </si>
  <si>
    <t>032-583-0160</t>
  </si>
  <si>
    <t>인천 서구 북항로 54 (원창동)</t>
  </si>
  <si>
    <t>인천 서구 북항로 54</t>
  </si>
  <si>
    <t>https://rnr.surveybox.kr/?pid=S16269h8ufyh&amp;grpid=list&amp;resid=2664&amp;fwid=S16269h8ufyhz56yr</t>
  </si>
  <si>
    <t>(주)우리원</t>
  </si>
  <si>
    <t>표용철</t>
  </si>
  <si>
    <t>자동차 부품조립</t>
  </si>
  <si>
    <t>041-666-6623</t>
  </si>
  <si>
    <t>충남 서산시 성연면 명천산업로 81 (명천리)</t>
  </si>
  <si>
    <t>충남 서산시 성연면 명천산업로 81</t>
  </si>
  <si>
    <t>https://rnr.surveybox.kr/?pid=S16269h8ufyh&amp;grpid=list&amp;resid=20801&amp;fwid=S16269h8ufyhz56yr</t>
  </si>
  <si>
    <t>(주)우림테크</t>
  </si>
  <si>
    <t>박동승</t>
  </si>
  <si>
    <t>반도체 및 부품 제조업</t>
  </si>
  <si>
    <t>031-378-2793</t>
  </si>
  <si>
    <t>경기도 수원시 영통구 덕영대로1556번길 16 A동 701호 (영통동,디지털엠파이어)</t>
  </si>
  <si>
    <t>경기 수원시 영통구 덕영대로1556번길 16</t>
  </si>
  <si>
    <t>https://rnr.surveybox.kr/?pid=S16269h8ufyh&amp;grpid=list&amp;resid=1591&amp;fwid=S16269h8ufyhz56yr</t>
  </si>
  <si>
    <t>(주)우성케미칼</t>
  </si>
  <si>
    <t>박병욱</t>
  </si>
  <si>
    <t>가공 및 재생플라스틱 원료생산업</t>
  </si>
  <si>
    <t>054-333-1767</t>
  </si>
  <si>
    <t>경상북도 영천시 북안면 대원당길 18 (원당리)</t>
  </si>
  <si>
    <t>경북 영천시 북안면 대원당길 18</t>
  </si>
  <si>
    <t>https://rnr.surveybox.kr/?pid=S16269h8ufyh&amp;grpid=list&amp;resid=2171&amp;fwid=S16269h8ufyhz56yr</t>
  </si>
  <si>
    <t>(주)우신라보타치</t>
  </si>
  <si>
    <t>남택수</t>
  </si>
  <si>
    <t>의약품 제조업</t>
  </si>
  <si>
    <t>070-7784-3541</t>
  </si>
  <si>
    <t>서울 구로구 디지털로 288 1907호 (구로동,대륭포스트타워1차)</t>
  </si>
  <si>
    <t>서울 구로구 디지털로 288</t>
  </si>
  <si>
    <t>https://rnr.surveybox.kr/?pid=S16269h8ufyh&amp;grpid=list&amp;resid=7278&amp;fwid=S16269h8ufyhz56yr</t>
  </si>
  <si>
    <t>(주)우신산업</t>
  </si>
  <si>
    <t>서중호</t>
  </si>
  <si>
    <t>각종 자동차 부품, 산업기계용, 농공기용 부품 제조가동 및 판매</t>
  </si>
  <si>
    <t>053-856-9100</t>
  </si>
  <si>
    <t>경북 경산시 진량읍 공단6로 69 (신상리)</t>
  </si>
  <si>
    <t>경북 경산시 진량읍 공단6로 69</t>
  </si>
  <si>
    <t>https://rnr.surveybox.kr/?pid=S16269h8ufyh&amp;grpid=list&amp;resid=3335&amp;fwid=S16269h8ufyhz56yr</t>
  </si>
  <si>
    <t>(주)우신에이펙</t>
  </si>
  <si>
    <t>이종윤,이성구</t>
  </si>
  <si>
    <t>알루미늄복합판넬, 샷시 등 건축부자재, 전문건설공사</t>
  </si>
  <si>
    <t>051-832-2000</t>
  </si>
  <si>
    <t>부산 강서구 미음산단로92번길 40 (구랑동)</t>
  </si>
  <si>
    <t>부산 강서구 미음산단로92번길 40</t>
  </si>
  <si>
    <t>https://rnr.surveybox.kr/?pid=S16269h8ufyh&amp;grpid=list&amp;resid=949&amp;fwid=S16269h8ufyhz56yr</t>
  </si>
  <si>
    <t>(주)우인인더스트리즈</t>
  </si>
  <si>
    <t>조수혁</t>
  </si>
  <si>
    <t>여성복 정장 제조업</t>
  </si>
  <si>
    <t>02-561-4942</t>
  </si>
  <si>
    <t>서울특별시 구로구 디지털로26길 5 제6층 제601호, 602호 (구로동)</t>
  </si>
  <si>
    <t>서울 구로구 디지털로26길 5</t>
  </si>
  <si>
    <t>https://rnr.surveybox.kr/?pid=S16269h8ufyh&amp;grpid=list&amp;resid=2835&amp;fwid=S16269h8ufyhz56yr</t>
  </si>
  <si>
    <t>(주)웅지하이텍</t>
  </si>
  <si>
    <t>송상우</t>
  </si>
  <si>
    <t>플라스틱성형제품 제조 및 판매업</t>
  </si>
  <si>
    <t>063-536-1560</t>
  </si>
  <si>
    <t>전북 정읍시 고부면 고부농단길 32-14 (덕안리)</t>
  </si>
  <si>
    <t>전북 정읍시 고부면 고부농단길 32-14</t>
  </si>
  <si>
    <t>https://rnr.surveybox.kr/?pid=S16269h8ufyh&amp;grpid=list&amp;resid=23820&amp;fwid=S16269h8ufyhz56yr</t>
  </si>
  <si>
    <t>(주)원스톱서비스</t>
  </si>
  <si>
    <t>홍차옥</t>
  </si>
  <si>
    <t>건물위생관리, 시설경비, 주택관리</t>
  </si>
  <si>
    <t>031-794-4285</t>
  </si>
  <si>
    <t>경기도 하남시 대청로 119-1 부영아파트상가동 401호 (창우동)</t>
  </si>
  <si>
    <t>경기 하남시 대청로 119-1</t>
  </si>
  <si>
    <t>https://rnr.surveybox.kr/?pid=S16269h8ufyh&amp;grpid=list&amp;resid=3300&amp;fwid=S16269h8ufyhz56yr</t>
  </si>
  <si>
    <t>(주)원알로이</t>
  </si>
  <si>
    <t>손준원,김학진</t>
  </si>
  <si>
    <t>비철금소의 합금 주조업</t>
  </si>
  <si>
    <t>032-816-9676</t>
  </si>
  <si>
    <t>인천 남동구 남동대로 165 (고잔동)</t>
  </si>
  <si>
    <t>인천 남동구 남동대로 165</t>
  </si>
  <si>
    <t>https://rnr.surveybox.kr/?pid=S16269h8ufyh&amp;grpid=list&amp;resid=14880&amp;fwid=S16269h8ufyhz56yr</t>
  </si>
  <si>
    <t>(주)원우기술개발</t>
  </si>
  <si>
    <t>박주원</t>
  </si>
  <si>
    <t>설계, 감리, 안전진단, 시설물유지관리</t>
  </si>
  <si>
    <t>062-380-1607</t>
  </si>
  <si>
    <t>전남 장성군 장성읍 영천로 191 2층 (영천리)</t>
  </si>
  <si>
    <t>전남 장성군 장성읍 영천로 191</t>
  </si>
  <si>
    <t>https://rnr.surveybox.kr/?pid=S16269h8ufyh&amp;grpid=list&amp;resid=10989&amp;fwid=S16269h8ufyhz56yr</t>
  </si>
  <si>
    <t>(주)원일유통</t>
  </si>
  <si>
    <t>정승일</t>
  </si>
  <si>
    <t>고속도로 주유소 및 휴게소</t>
  </si>
  <si>
    <t>031-971-5151</t>
  </si>
  <si>
    <t>경기 고양시 덕양구 토당로 104 (토당동)</t>
  </si>
  <si>
    <t>경기 고양시 덕양구 토당로 104</t>
  </si>
  <si>
    <t>https://rnr.surveybox.kr/?pid=S16269h8ufyh&amp;grpid=list&amp;resid=5533&amp;fwid=S16269h8ufyhz56yr</t>
  </si>
  <si>
    <t>(주)웨스코일렉트로드</t>
  </si>
  <si>
    <t>김상수,김상욱</t>
  </si>
  <si>
    <t>전극, 전해설비</t>
  </si>
  <si>
    <t>055-261-3406</t>
  </si>
  <si>
    <t>경남 창원시 성산구 공단로21번길 30 (신촌동)</t>
  </si>
  <si>
    <t>경남 창원시 성산구 공단로21번길 30</t>
  </si>
  <si>
    <t>https://rnr.surveybox.kr/?pid=S16269h8ufyh&amp;grpid=list&amp;resid=4574&amp;fwid=S16269h8ufyhz56yr</t>
  </si>
  <si>
    <t>(주)웨이비스</t>
  </si>
  <si>
    <t>김정곤,한민석</t>
  </si>
  <si>
    <t>유무선 통신용 전력증폭소자, 부품, 모듈의 제조, 판매 및 수출입업</t>
  </si>
  <si>
    <t>031-370-3200</t>
  </si>
  <si>
    <t>경기 화성시 삼성1로5길 46 (석우동)</t>
  </si>
  <si>
    <t>경기 화성시 삼성1로5길 46</t>
  </si>
  <si>
    <t>https://rnr.surveybox.kr/?pid=S16269h8ufyh&amp;grpid=list&amp;resid=12191&amp;fwid=S16269h8ufyhz56yr</t>
  </si>
  <si>
    <t>(주)웰리브</t>
  </si>
  <si>
    <t>최기형</t>
  </si>
  <si>
    <t>단체급식위탁 외</t>
  </si>
  <si>
    <t>055-680-2065</t>
  </si>
  <si>
    <t>경남 거제시 옥포로 122 5층 (옥포동,하모니센터)</t>
  </si>
  <si>
    <t>https://rnr.surveybox.kr/?pid=S16269h8ufyh&amp;grpid=list&amp;resid=1841&amp;fwid=S16269h8ufyhz56yr</t>
  </si>
  <si>
    <t>(주)위노바</t>
  </si>
  <si>
    <t>고연우</t>
  </si>
  <si>
    <t>화장품, 마스크 등</t>
  </si>
  <si>
    <t>031-8094-4550</t>
  </si>
  <si>
    <t>경기 평택시 청북읍 청북산단로 178 (율북리)</t>
  </si>
  <si>
    <t>경기 평택시 청북읍 청북산단로 178</t>
  </si>
  <si>
    <t>https://rnr.surveybox.kr/?pid=S16269h8ufyh&amp;grpid=list&amp;resid=4502&amp;fwid=S16269h8ufyhz56yr</t>
  </si>
  <si>
    <t>(주)위니텍</t>
  </si>
  <si>
    <t>추교관</t>
  </si>
  <si>
    <t>컴퓨터 및 주변기기</t>
  </si>
  <si>
    <t>053-659-1700</t>
  </si>
  <si>
    <t>대구광역시 달서구 송현로 205 교 복지관 2층 (본동,대구공업대학)</t>
  </si>
  <si>
    <t>대구 달서구 송현로 205</t>
  </si>
  <si>
    <t>https://rnr.surveybox.kr/?pid=S16269h8ufyh&amp;grpid=list&amp;resid=12601&amp;fwid=S16269h8ufyhz56yr</t>
  </si>
  <si>
    <t>(주)위세아이텍</t>
  </si>
  <si>
    <t>이제동,김다산</t>
  </si>
  <si>
    <t>WISE Meta™, WISE Campaign™, WISE OLAP™, WISE 3.0™, WISE Open™ 등</t>
  </si>
  <si>
    <t>02-6246-1400</t>
  </si>
  <si>
    <t>경기 성남시 분당구 판교로 253 C동 5층 (삼평동,판교이노밸리)</t>
  </si>
  <si>
    <t>경기 성남시 분당구 판교로 253</t>
  </si>
  <si>
    <t>https://rnr.surveybox.kr/?pid=S16269h8ufyh&amp;grpid=list&amp;resid=1622&amp;fwid=S16269h8ufyhz56yr</t>
  </si>
  <si>
    <t>(주)위스컴</t>
  </si>
  <si>
    <t>구영일,구조웅</t>
  </si>
  <si>
    <t>화학합성수지, 플라스틱제품 제조 및 가공판매 등</t>
  </si>
  <si>
    <t>031-495-1181</t>
  </si>
  <si>
    <t>경기 안산시 단원구 강촌로 237 (목내동)</t>
  </si>
  <si>
    <t>경기 안산시 단원구 강촌로 237</t>
  </si>
  <si>
    <t>https://rnr.surveybox.kr/?pid=S16269h8ufyh&amp;grpid=list&amp;resid=13188&amp;fwid=S16269h8ufyhz56yr</t>
  </si>
  <si>
    <t>(주)위지윅스튜디오</t>
  </si>
  <si>
    <t>박관우,박인규</t>
  </si>
  <si>
    <t>VFX(특수효과) 등 시각효과 서비스</t>
  </si>
  <si>
    <t>02-749-0507</t>
  </si>
  <si>
    <t>서울 강남구 언주로170길 20 2~6층 (신사동,신사청호빌딩)</t>
  </si>
  <si>
    <t>서울 강남구 언주로170길 20</t>
  </si>
  <si>
    <t>https://rnr.surveybox.kr/?pid=S16269h8ufyh&amp;grpid=list&amp;resid=9490&amp;fwid=S16269h8ufyhz56yr</t>
  </si>
  <si>
    <t>(주)윈큐브마케팅</t>
  </si>
  <si>
    <t>김성필</t>
  </si>
  <si>
    <t>상품권 및 쿠폰발행 유통</t>
  </si>
  <si>
    <t>02-780-1368</t>
  </si>
  <si>
    <t>서울 서초구 방배로42길 61 2층 (방배동,7719빌딩)</t>
  </si>
  <si>
    <t>서울 서초구 방배로42길 61</t>
  </si>
  <si>
    <t>https://rnr.surveybox.kr/?pid=S16269h8ufyh&amp;grpid=list&amp;resid=1546&amp;fwid=S16269h8ufyhz56yr</t>
  </si>
  <si>
    <t>(주)유니드</t>
  </si>
  <si>
    <t>정의승,이우일</t>
  </si>
  <si>
    <t>기초화합물(탄산칼륨 외), 목재 및 나무제품(MDF 외)</t>
  </si>
  <si>
    <t>02-3709-9500</t>
  </si>
  <si>
    <t>서울 중구 을지로5길 19 (수하동)</t>
  </si>
  <si>
    <t>서울 중구 을지로5길 19</t>
  </si>
  <si>
    <t>https://rnr.surveybox.kr/?pid=S16269h8ufyh&amp;grpid=list&amp;resid=1168&amp;fwid=S16269h8ufyhz56yr</t>
  </si>
  <si>
    <t>(주)유니드비티플러스</t>
  </si>
  <si>
    <t>한상준</t>
  </si>
  <si>
    <t>목재가공업, 원목</t>
  </si>
  <si>
    <t>02-3709-6600</t>
  </si>
  <si>
    <t>서울특별시 중구 서소문로 50 6층 (중림동,센트럴플레이스)</t>
  </si>
  <si>
    <t>서울 중구 서소문로 50</t>
  </si>
  <si>
    <t>https://rnr.surveybox.kr/?pid=S16269h8ufyh&amp;grpid=list&amp;resid=20802&amp;fwid=S16269h8ufyhz56yr</t>
  </si>
  <si>
    <t>(주)유니밴스</t>
  </si>
  <si>
    <t>지인석,김승규</t>
  </si>
  <si>
    <t>반도체 및 TFT 관련된 부품과 장비를 연구개발, 제조, 판매사업</t>
  </si>
  <si>
    <t>031-427-3601</t>
  </si>
  <si>
    <t>경기도 군포시 고산로148번길 17 A동 2602호 (당정동,군포아이티밸리)</t>
  </si>
  <si>
    <t>경기 군포시 고산로148번길 17</t>
  </si>
  <si>
    <t>https://rnr.surveybox.kr/?pid=S16269h8ufyh&amp;grpid=list&amp;resid=4164&amp;fwid=S16269h8ufyhz56yr</t>
  </si>
  <si>
    <t>(주)유니온</t>
  </si>
  <si>
    <t>강대창,강신유</t>
  </si>
  <si>
    <t>전자회로기판(PCB)</t>
  </si>
  <si>
    <t>055-250-4005</t>
  </si>
  <si>
    <t>경남 창원시 의창구 차룡로14번길 17 (팔용동)</t>
  </si>
  <si>
    <t>경남 창원시 의창구 차룡로14번길 17</t>
  </si>
  <si>
    <t>https://rnr.surveybox.kr/?pid=S16269h8ufyh&amp;grpid=list&amp;resid=22296&amp;fwid=S16269h8ufyhz56yr</t>
  </si>
  <si>
    <t>(주)유니온산업</t>
  </si>
  <si>
    <t>문상봉</t>
  </si>
  <si>
    <t>교육 행정</t>
  </si>
  <si>
    <t>061-6854-4001</t>
  </si>
  <si>
    <t>전라남도 여수시 여수산단4로 53 (중흥동)</t>
  </si>
  <si>
    <t>전남 여수시 여수산단4로 53</t>
  </si>
  <si>
    <t>https://rnr.surveybox.kr/?pid=S16269h8ufyh&amp;grpid=list&amp;resid=4337&amp;fwid=S16269h8ufyhz56yr</t>
  </si>
  <si>
    <t>(주)유니온전자통신</t>
  </si>
  <si>
    <t>김태우,서정준,전성열</t>
  </si>
  <si>
    <t>전자부품[SMPS, SSR, N/F]</t>
  </si>
  <si>
    <t>032-668-9560</t>
  </si>
  <si>
    <t>경기도 부천시 부천로198번길 36 102동 1207호 (춘의동,춘의테크노파크)</t>
  </si>
  <si>
    <t>경기 부천시 부천로198번길 36</t>
  </si>
  <si>
    <t>https://rnr.surveybox.kr/?pid=S16269h8ufyh&amp;grpid=list&amp;resid=1111&amp;fwid=S16269h8ufyhz56yr</t>
  </si>
  <si>
    <t>(주)유니켐</t>
  </si>
  <si>
    <t>핸드백용 가죽 및 자동차 시트용 가죽 등</t>
  </si>
  <si>
    <t>031-8085-0539</t>
  </si>
  <si>
    <t>경기도 안산시 단원구 해봉로 38 (성곡동)</t>
  </si>
  <si>
    <t>경기 안산시 단원구 해봉로 38</t>
  </si>
  <si>
    <t>김여진</t>
  </si>
  <si>
    <t xml:space="preserve">과장 </t>
  </si>
  <si>
    <t>kyj@uni-chem.net</t>
  </si>
  <si>
    <t>https://rnr.surveybox.kr/?pid=S16269h8ufyh&amp;grpid=list&amp;resid=6346&amp;fwid=S16269h8ufyhz56yr</t>
  </si>
  <si>
    <t>(주)유니테스트</t>
  </si>
  <si>
    <t>김종현</t>
  </si>
  <si>
    <t>반도체 검사장비의 제조 및 판매업</t>
  </si>
  <si>
    <t>031-547-0300</t>
  </si>
  <si>
    <t>경기 용인시 기흥구 기곡로 27 (하갈동)</t>
  </si>
  <si>
    <t>경기 용인시 기흥구 기곡로 27</t>
  </si>
  <si>
    <t>https://rnr.surveybox.kr/?pid=S16269h8ufyh&amp;grpid=list&amp;resid=333&amp;fwid=S16269h8ufyhz56yr</t>
  </si>
  <si>
    <t>(주)유로베이크</t>
  </si>
  <si>
    <t>복진영</t>
  </si>
  <si>
    <t>베이커리류</t>
  </si>
  <si>
    <t>031-702-7800</t>
  </si>
  <si>
    <t>경기 용인시 처인구 백암면 청강가창로 20 (가창리)</t>
  </si>
  <si>
    <t>경기 용인시 처인구 백암면 청강가창로 20</t>
  </si>
  <si>
    <t>https://rnr.surveybox.kr/?pid=S16269h8ufyh&amp;grpid=list&amp;resid=22145&amp;fwid=S16269h8ufyhz56yr</t>
  </si>
  <si>
    <t>(주)유선통신</t>
  </si>
  <si>
    <t>최종수</t>
  </si>
  <si>
    <t>통신공사업</t>
  </si>
  <si>
    <t>033-644-9904</t>
  </si>
  <si>
    <t>강원도 강릉시 교동광장로100번길 8-7 (교동)</t>
  </si>
  <si>
    <t>강원특별자치도 강릉시 교동광장로100번길 8-7</t>
  </si>
  <si>
    <t>https://rnr.surveybox.kr/?pid=S16269h8ufyh&amp;grpid=list&amp;resid=2309&amp;fwid=S16269h8ufyhz56yr</t>
  </si>
  <si>
    <t>(주)유앤생명과학</t>
  </si>
  <si>
    <t>김상한</t>
  </si>
  <si>
    <t>의약품, 의약외품, 건강식품, 일반식품, 공산품, 화장품, 의료기기 제조</t>
  </si>
  <si>
    <t>02-6952-8838</t>
  </si>
  <si>
    <t>경기 안산시 단원구 별망로 627 (초지동)</t>
  </si>
  <si>
    <t>경기 안산시 단원구 별망로 627</t>
  </si>
  <si>
    <t>https://rnr.surveybox.kr/?pid=S16269h8ufyh&amp;grpid=list&amp;resid=7819&amp;fwid=S16269h8ufyhz56yr</t>
  </si>
  <si>
    <t>(주)유진기업</t>
  </si>
  <si>
    <t>김홍기</t>
  </si>
  <si>
    <t>선박 부품</t>
  </si>
  <si>
    <t>055-733-5986</t>
  </si>
  <si>
    <t>경상남도 거제시 거제대로 3370 (아주동,대우조선해양(주) 옥포조선소 내)</t>
  </si>
  <si>
    <t>신설</t>
  </si>
  <si>
    <t>송지예</t>
  </si>
  <si>
    <t>총무부</t>
  </si>
  <si>
    <t>jeeyea@hanwhaoceanpartners.com</t>
  </si>
  <si>
    <t>https://rnr.surveybox.kr/?pid=S16269h8ufyh&amp;grpid=list&amp;resid=11315&amp;fwid=S16269h8ufyhz56yr</t>
  </si>
  <si>
    <t>(주)유진버스</t>
  </si>
  <si>
    <t>양재원</t>
  </si>
  <si>
    <t>시내버스 운송사업</t>
  </si>
  <si>
    <t>052-2322-9212</t>
  </si>
  <si>
    <t>울산광역시 울주군 청량읍 웅촌로 1263 (율리)</t>
  </si>
  <si>
    <t>울산 울주군 청량읍 웅촌로 1263</t>
  </si>
  <si>
    <t>https://rnr.surveybox.kr/?pid=S16269h8ufyh&amp;grpid=list&amp;resid=2587&amp;fwid=S16269h8ufyhz56yr</t>
  </si>
  <si>
    <t>(주)유진티엠씨</t>
  </si>
  <si>
    <t>박태국</t>
  </si>
  <si>
    <t>CLADDING 배관 외</t>
  </si>
  <si>
    <t>055-582-9972</t>
  </si>
  <si>
    <t>경상남도 함안군 대산면 대법로 572 (서촌리)</t>
  </si>
  <si>
    <t>경남 함안군 대산면 대법로 572</t>
  </si>
  <si>
    <t>https://rnr.surveybox.kr/?pid=S16269h8ufyh&amp;grpid=list&amp;resid=13593&amp;fwid=S16269h8ufyhz56yr</t>
  </si>
  <si>
    <t>(주)유클리드소프트</t>
  </si>
  <si>
    <t>채은경,박주한</t>
  </si>
  <si>
    <t>SI, SM, 빅데이터, AI</t>
  </si>
  <si>
    <t>042-488-6589</t>
  </si>
  <si>
    <t>대전광역시 서구 대덕대로317번길 20 (월평동,452,453,458호)</t>
  </si>
  <si>
    <t>대전 서구 대덕대로317번길 20</t>
  </si>
  <si>
    <t>https://rnr.surveybox.kr/?pid=S16269h8ufyh&amp;grpid=list&amp;resid=6560&amp;fwid=S16269h8ufyhz56yr</t>
  </si>
  <si>
    <t>(주)유한정밀</t>
  </si>
  <si>
    <t>송유성,송진우</t>
  </si>
  <si>
    <t>주형 및 금형</t>
  </si>
  <si>
    <t>041-542-8050</t>
  </si>
  <si>
    <t>충청남도 아산시 둔포면 윤보선로 520 (송용리)</t>
  </si>
  <si>
    <t>충남 아산시 둔포면 윤보선로 520</t>
  </si>
  <si>
    <t>https://rnr.surveybox.kr/?pid=S16269h8ufyh&amp;grpid=list&amp;resid=1993&amp;fwid=S16269h8ufyhz56yr</t>
  </si>
  <si>
    <t>(주)이맥솔루션</t>
  </si>
  <si>
    <t>임대재</t>
  </si>
  <si>
    <t>환경오염물질 절감 에너지절약 및 설비보전 향상용 첨가제 개발 생산</t>
  </si>
  <si>
    <t>061-755-7295</t>
  </si>
  <si>
    <t>전라남도 순천시 서면 곰배미길 63 (구상리)</t>
  </si>
  <si>
    <t>전남 순천시 서면 곰배미길 63</t>
  </si>
  <si>
    <t>https://rnr.surveybox.kr/?pid=S16269h8ufyh&amp;grpid=list&amp;resid=4571&amp;fwid=S16269h8ufyhz56yr</t>
  </si>
  <si>
    <t>(주)이씨에스텔레콤</t>
  </si>
  <si>
    <t>현해남</t>
  </si>
  <si>
    <t>콜센터 솔루션, 업무용 교환시스템, 정보통신공사</t>
  </si>
  <si>
    <t>02-3415-8327</t>
  </si>
  <si>
    <t>서울 서초구 반포대로28길 8 (서초동,일홍빌딩3,4,5층)</t>
  </si>
  <si>
    <t>서울 서초구 반포대로28길 8</t>
  </si>
  <si>
    <t>https://rnr.surveybox.kr/?pid=S16269h8ufyh&amp;grpid=list&amp;resid=1867&amp;fwid=S16269h8ufyhz56yr</t>
  </si>
  <si>
    <t>(주)이엔비에스</t>
  </si>
  <si>
    <t>김홍본</t>
  </si>
  <si>
    <t>032-816-1845</t>
  </si>
  <si>
    <t>인천광역시 서구 도담4로 33 (오류동)</t>
  </si>
  <si>
    <t>인천 서구 도담4로 33</t>
  </si>
  <si>
    <t>https://rnr.surveybox.kr/?pid=S16269h8ufyh&amp;grpid=list&amp;resid=5329&amp;fwid=S16269h8ufyhz56yr</t>
  </si>
  <si>
    <t>(주)이엠티</t>
  </si>
  <si>
    <t>유상열</t>
  </si>
  <si>
    <t>이차 전지 소재의 제조, 판매 및 수출입업</t>
  </si>
  <si>
    <t>070-7166-0200</t>
  </si>
  <si>
    <t>충북 충주시 대소원면 첨단산업3로 85-1 (본리)</t>
  </si>
  <si>
    <t>충북 충주시 대소원면 첨단산업3로 85-1</t>
  </si>
  <si>
    <t>https://rnr.surveybox.kr/?pid=S16269h8ufyh&amp;grpid=list&amp;resid=14862&amp;fwid=S16269h8ufyhz56yr</t>
  </si>
  <si>
    <t>(주)이제이텍</t>
  </si>
  <si>
    <t>남순성,김완종</t>
  </si>
  <si>
    <t>구조물 및 연약지반 거동 모니터링, 토목설계/시공컨설팅, 안전진단, 지반조사/시험, 물리탐사 외</t>
  </si>
  <si>
    <t>031-711-4880</t>
  </si>
  <si>
    <t>경기 성남시 분당구 미금로33번길 10 2-4층 (구미동,석정빌딩)</t>
  </si>
  <si>
    <t>경기 성남시 분당구 미금로33번길 10</t>
  </si>
  <si>
    <t>https://rnr.surveybox.kr/?pid=S16269h8ufyh&amp;grpid=list&amp;resid=2464&amp;fwid=S16269h8ufyhz56yr</t>
  </si>
  <si>
    <t>(주)이지켐</t>
  </si>
  <si>
    <t>김창복</t>
  </si>
  <si>
    <t>플라스틱필름, 시트, 판</t>
  </si>
  <si>
    <t>043-241-2900</t>
  </si>
  <si>
    <t>충청북도 청주시 흥덕구 2순환로742번길 31 (화계동)</t>
  </si>
  <si>
    <t>충북 청주시 흥덕구 2순환로742번길 31</t>
  </si>
  <si>
    <t>https://rnr.surveybox.kr/?pid=S16269h8ufyh&amp;grpid=list&amp;resid=12671&amp;fwid=S16269h8ufyhz56yr</t>
  </si>
  <si>
    <t>(주)인라이플</t>
  </si>
  <si>
    <t>한경훈,이근옥</t>
  </si>
  <si>
    <t>온라인광고송출</t>
  </si>
  <si>
    <t>070-4163-9974</t>
  </si>
  <si>
    <t>서울 구로구 디지털로 272 501호,502호,503호,504호 (구로동,한신아이티타워)</t>
  </si>
  <si>
    <t>서울 구로구 디지털로 272</t>
  </si>
  <si>
    <t>양선화</t>
  </si>
  <si>
    <t>shyang@enliple.com</t>
  </si>
  <si>
    <t>https://rnr.surveybox.kr/?pid=S16269h8ufyh&amp;grpid=list&amp;resid=6313&amp;fwid=S16269h8ufyhz56yr</t>
  </si>
  <si>
    <t>(주)인스프로</t>
  </si>
  <si>
    <t>이진석</t>
  </si>
  <si>
    <t>반도체 장비</t>
  </si>
  <si>
    <t>031-226-1969</t>
  </si>
  <si>
    <t>경기 화성시 반월길 63-4 (반월동)</t>
  </si>
  <si>
    <t>경기 화성시 반월길 63-4</t>
  </si>
  <si>
    <t>https://rnr.surveybox.kr/?pid=S16269h8ufyh&amp;grpid=list&amp;resid=3365&amp;fwid=S16269h8ufyhz56yr</t>
  </si>
  <si>
    <t>(주)인천금속</t>
  </si>
  <si>
    <t>이윤호</t>
  </si>
  <si>
    <t>자동차부품, 내열강제품</t>
  </si>
  <si>
    <t>032-811-8300</t>
  </si>
  <si>
    <t>인천광역시 남동구 능허대로559번길 56 (고잔동)</t>
  </si>
  <si>
    <t>인천 남동구 능허대로559번길 56</t>
  </si>
  <si>
    <t>https://rnr.surveybox.kr/?pid=S16269h8ufyh&amp;grpid=list&amp;resid=13748&amp;fwid=S16269h8ufyhz56yr</t>
  </si>
  <si>
    <t>(주)인터메타</t>
  </si>
  <si>
    <t>여광현</t>
  </si>
  <si>
    <t>데이터베이스 구축</t>
  </si>
  <si>
    <t>02-2027-2914</t>
  </si>
  <si>
    <t>서울특별시 금천구 가산디지털1로 16 8층 825호 (가산동,에이피타워)</t>
  </si>
  <si>
    <t>서울 금천구 가산디지털1로 16</t>
  </si>
  <si>
    <t>https://rnr.surveybox.kr/?pid=S16269h8ufyh&amp;grpid=list&amp;resid=12102&amp;fwid=S16269h8ufyhz56yr</t>
  </si>
  <si>
    <t>(주)인터불고엑스코</t>
  </si>
  <si>
    <t>이진수</t>
  </si>
  <si>
    <t>관광진흥에 관한 사업</t>
  </si>
  <si>
    <t>053-380-0114</t>
  </si>
  <si>
    <t>대구광역시 북구 유통단지로 80 (산격동)</t>
  </si>
  <si>
    <t>대구 북구 유통단지로 80</t>
  </si>
  <si>
    <t>https://rnr.surveybox.kr/?pid=S16269h8ufyh&amp;grpid=list&amp;resid=9526&amp;fwid=S16269h8ufyhz56yr</t>
  </si>
  <si>
    <t>(주)인터펫코리아</t>
  </si>
  <si>
    <t>김원철</t>
  </si>
  <si>
    <t>애완동물식품, 애완동물용품 제조, 판매업 및 수출입업</t>
  </si>
  <si>
    <t>02-575-1583</t>
  </si>
  <si>
    <t>경기도 화성시 동탄영천로 150</t>
  </si>
  <si>
    <t>https://rnr.surveybox.kr/?pid=S16269h8ufyh&amp;grpid=list&amp;resid=12926&amp;fwid=S16269h8ufyhz56yr</t>
  </si>
  <si>
    <t>(주)인포벨리코리아</t>
  </si>
  <si>
    <t>김종관</t>
  </si>
  <si>
    <t>소프웨어, 프로그램 및 하드웨어 개발 및 제조, 판매, 임대, 서비스</t>
  </si>
  <si>
    <t>031-689-4141</t>
  </si>
  <si>
    <t>경기 안양시 동안구 시민대로248번길 25 302호, 303호 (관양동,경기지식산업안양센터)</t>
  </si>
  <si>
    <t>경기 안양시 동안구 시민대로248번길 25</t>
  </si>
  <si>
    <t>https://rnr.surveybox.kr/?pid=S16269h8ufyh&amp;grpid=list&amp;resid=3030&amp;fwid=S16269h8ufyhz56yr</t>
  </si>
  <si>
    <t>(주)장원</t>
  </si>
  <si>
    <t>권영철</t>
  </si>
  <si>
    <t>제철소 수재설비 운전 및 정비업</t>
  </si>
  <si>
    <t>054-273-9118</t>
  </si>
  <si>
    <t>경북 포항시 북구 양학천로 59-3 2층 (죽도동)</t>
  </si>
  <si>
    <t>경북 포항시 북구 양학천로 59-3</t>
  </si>
  <si>
    <t>https://rnr.surveybox.kr/?pid=S16269h8ufyh&amp;grpid=list&amp;resid=1177&amp;fwid=S16269h8ufyhz56yr</t>
  </si>
  <si>
    <t>(주)재현인텍스</t>
  </si>
  <si>
    <t>가세현,가재민,서용필</t>
  </si>
  <si>
    <t>도어, 도어프레임, 현관도어, ABS 도어, 중문 등</t>
  </si>
  <si>
    <t>031-766-8161</t>
  </si>
  <si>
    <t>경기 광주시 초월읍 경충대로963번길 50-7 (쌍동리)</t>
  </si>
  <si>
    <t>경기 광주시 초월읍 경충대로963번길 50-7</t>
  </si>
  <si>
    <t>https://rnr.surveybox.kr/?pid=S16269h8ufyh&amp;grpid=list&amp;resid=9216&amp;fwid=S16269h8ufyhz56yr</t>
  </si>
  <si>
    <t>(주)전통</t>
  </si>
  <si>
    <t>김만웅,김대균,김현수</t>
  </si>
  <si>
    <t>전기통신공사,전문건설공사,통신장비판매,설계용역</t>
  </si>
  <si>
    <t>061-332-5001</t>
  </si>
  <si>
    <t>전라남도 나주시 영강길 15 (삼영동)</t>
  </si>
  <si>
    <t>전남 나주시 영강길 15</t>
  </si>
  <si>
    <t>https://rnr.surveybox.kr/?pid=S16269h8ufyh&amp;grpid=list&amp;resid=20797&amp;fwid=S16269h8ufyhz56yr</t>
  </si>
  <si>
    <t>(주)정민전자</t>
  </si>
  <si>
    <t>정형환</t>
  </si>
  <si>
    <t>전기,전자 제품 개발업</t>
  </si>
  <si>
    <t>032-624-2110</t>
  </si>
  <si>
    <t>경기도 부천시 석천로 397 103동 913호 (삼정동,부천테크노파크쌍용3차)</t>
  </si>
  <si>
    <t>경기 부천시 석천로 397</t>
  </si>
  <si>
    <t>https://rnr.surveybox.kr/?pid=S16269h8ufyh&amp;grpid=list&amp;resid=1733&amp;fwid=S16269h8ufyhz56yr</t>
  </si>
  <si>
    <t>(주)정석케미칼</t>
  </si>
  <si>
    <t>김용현</t>
  </si>
  <si>
    <t>합성수지, 제조가공 및 판매업</t>
  </si>
  <si>
    <t>063-260-2323</t>
  </si>
  <si>
    <t>전북 완주군 봉동읍 완주산단5로 192 (용암리)</t>
  </si>
  <si>
    <t>전북 완주군 봉동읍 완주산단5로 192</t>
  </si>
  <si>
    <t>https://rnr.surveybox.kr/?pid=S16269h8ufyh&amp;grpid=list&amp;resid=8026&amp;fwid=S16269h8ufyhz56yr</t>
  </si>
  <si>
    <t>(주)제니시스</t>
  </si>
  <si>
    <t>이진만</t>
  </si>
  <si>
    <t>사무용 가구</t>
  </si>
  <si>
    <t>031-358-0180</t>
  </si>
  <si>
    <t>경기 화성시 장안면 포승장안로 1003-11 (장안리)</t>
  </si>
  <si>
    <t>경기 화성시 장안면 포승장안로 1003-11</t>
  </si>
  <si>
    <t>권형욱</t>
  </si>
  <si>
    <t>010-4121-1430</t>
  </si>
  <si>
    <t>k-remi@hanmail.net</t>
  </si>
  <si>
    <t>https://rnr.surveybox.kr/?pid=S16269h8ufyh&amp;grpid=list&amp;resid=954&amp;fwid=S16269h8ufyhz56yr</t>
  </si>
  <si>
    <t>(주)제시앤코</t>
  </si>
  <si>
    <t>전희준</t>
  </si>
  <si>
    <t>의류 제조 판매업</t>
  </si>
  <si>
    <t>02-3406-2300</t>
  </si>
  <si>
    <t>서울특별시 중구 동호로24길 27-14 (장충동2가)</t>
  </si>
  <si>
    <t>서울 중구 동호로24길 27-14</t>
  </si>
  <si>
    <t>https://rnr.surveybox.kr/?pid=S16269h8ufyh&amp;grpid=list&amp;resid=4542&amp;fwid=S16269h8ufyhz56yr</t>
  </si>
  <si>
    <t>(주)제이테크놀러지</t>
  </si>
  <si>
    <t>김주진</t>
  </si>
  <si>
    <t>키폰 부품 외</t>
  </si>
  <si>
    <t>054-460-6553</t>
  </si>
  <si>
    <t>경상북도 구미시 산호대로 137 (공단동)</t>
  </si>
  <si>
    <t>경북 구미시 산호대로 137</t>
  </si>
  <si>
    <t>지현숙</t>
  </si>
  <si>
    <t>hsji@j-tech.co.kr</t>
  </si>
  <si>
    <t>https://rnr.surveybox.kr/?pid=S16269h8ufyh&amp;grpid=list&amp;resid=4871&amp;fwid=S16269h8ufyhz56yr</t>
  </si>
  <si>
    <t>(주)제일테크</t>
  </si>
  <si>
    <t>이춘기</t>
  </si>
  <si>
    <t>일회용 주사침 제조 및 판매업</t>
  </si>
  <si>
    <t>044-862-2656</t>
  </si>
  <si>
    <t>세종 소정면 매실로 190 (고등리)</t>
  </si>
  <si>
    <t>세종특별자치시 소정면 매실로 190</t>
  </si>
  <si>
    <t>https://rnr.surveybox.kr/?pid=S16269h8ufyh&amp;grpid=list&amp;resid=3948&amp;fwid=S16269h8ufyhz56yr</t>
  </si>
  <si>
    <t>(주)제주반도체</t>
  </si>
  <si>
    <t>박성식,조형섭</t>
  </si>
  <si>
    <t>Nand MCP 외</t>
  </si>
  <si>
    <t>064-740-1764</t>
  </si>
  <si>
    <t>제주도 제주시 청사로1길 18-4 (도남동)</t>
  </si>
  <si>
    <t>제주특별자치도 제주시 청사로1길 18-4</t>
  </si>
  <si>
    <t>https://rnr.surveybox.kr/?pid=S16269h8ufyh&amp;grpid=list&amp;resid=3614&amp;fwid=S16269h8ufyhz56yr</t>
  </si>
  <si>
    <t>(주)젬텍</t>
  </si>
  <si>
    <t>이수용</t>
  </si>
  <si>
    <t>열간단조 성형 제조업</t>
  </si>
  <si>
    <t>055-587-1641</t>
  </si>
  <si>
    <t>경상남도 함안군 칠서면 대치리 283-7번지</t>
  </si>
  <si>
    <t>경남 함안군 칠서면 대치리 283-7</t>
  </si>
  <si>
    <t>간접수출만 진행중</t>
  </si>
  <si>
    <t>https://rnr.surveybox.kr/?pid=S16269h8ufyh&amp;grpid=list&amp;resid=20375&amp;fwid=S16269h8ufyhz56yr</t>
  </si>
  <si>
    <t>(주)조비</t>
  </si>
  <si>
    <t>C203</t>
  </si>
  <si>
    <t>이승연</t>
  </si>
  <si>
    <t>복합비료 제조업</t>
  </si>
  <si>
    <t>02-3488-5840</t>
  </si>
  <si>
    <t>서울 서초구 효령로77길 28 (서초동,동오빌딩)</t>
  </si>
  <si>
    <t>배진형</t>
  </si>
  <si>
    <t>jhbae@chobi.co.kr</t>
  </si>
  <si>
    <t>https://rnr.surveybox.kr/?pid=S16269h8ufyh&amp;grpid=list&amp;resid=13737&amp;fwid=S16269h8ufyhz56yr</t>
  </si>
  <si>
    <t>(주)조선비즈</t>
  </si>
  <si>
    <t>방준오,김영수</t>
  </si>
  <si>
    <t>인터넷뉴스 정보 제공 및 모바일 서비스업</t>
  </si>
  <si>
    <t>02-724-6090</t>
  </si>
  <si>
    <t>서울특별시 중구 세종대로 135 5층 (태평로1가)</t>
  </si>
  <si>
    <t>서울 중구 세종대로 135</t>
  </si>
  <si>
    <t>6054로 연락</t>
  </si>
  <si>
    <t>https://rnr.surveybox.kr/?pid=S16269h8ufyh&amp;grpid=list&amp;resid=4411&amp;fwid=S16269h8ufyhz56yr</t>
  </si>
  <si>
    <t>(주)조양</t>
  </si>
  <si>
    <t>이강수</t>
  </si>
  <si>
    <t>쿼츠웨어(Quartz Ware) 등</t>
  </si>
  <si>
    <t>043-883-9678</t>
  </si>
  <si>
    <t>충북 음성군 금왕읍 초금로695번길 8 (오선리)</t>
  </si>
  <si>
    <t>충북 음성군 금왕읍 초금로695번길 8</t>
  </si>
  <si>
    <t>https://rnr.surveybox.kr/?pid=S16269h8ufyh&amp;grpid=list&amp;resid=11779&amp;fwid=S16269h8ufyhz56yr</t>
  </si>
  <si>
    <t>(주)조은피엠에스</t>
  </si>
  <si>
    <t>조성상</t>
  </si>
  <si>
    <t>1. 주차 용역 서비스업</t>
  </si>
  <si>
    <t>031-8048-2191</t>
  </si>
  <si>
    <t>경기도 김포시 고촌읍 아라육로152번길 100 지하1층 (전호리)</t>
  </si>
  <si>
    <t>경기 김포시 고촌읍 아라육로152번길 100</t>
  </si>
  <si>
    <t>https://rnr.surveybox.kr/?pid=S16269h8ufyh&amp;grpid=list&amp;resid=9705&amp;fwid=S16269h8ufyhz56yr</t>
  </si>
  <si>
    <t>(주)좋은이웃마트</t>
  </si>
  <si>
    <t>정홍배</t>
  </si>
  <si>
    <t>유통업</t>
  </si>
  <si>
    <t>055-289-9858</t>
  </si>
  <si>
    <t>경남 창원시 의창구 사림로130번길 10-1 (사림동)</t>
  </si>
  <si>
    <t>경남 창원시 의창구 사림로130번길 10-1</t>
  </si>
  <si>
    <t>https://rnr.surveybox.kr/?pid=S16269h8ufyh&amp;grpid=list&amp;resid=932&amp;fwid=S16269h8ufyhz56yr</t>
  </si>
  <si>
    <t>(주)주노물산</t>
  </si>
  <si>
    <t>박균창</t>
  </si>
  <si>
    <t>032-554-2616</t>
  </si>
  <si>
    <t>인천광역시 계양구 계양대로140번길 16 (작전동)</t>
  </si>
  <si>
    <t>인천 계양구 계양대로140번길 16</t>
  </si>
  <si>
    <t>https://rnr.surveybox.kr/?pid=S16269h8ufyh&amp;grpid=list&amp;resid=13374&amp;fwid=S16269h8ufyhz56yr</t>
  </si>
  <si>
    <t>(주)지넥슨</t>
  </si>
  <si>
    <t>신현식</t>
  </si>
  <si>
    <t>보험금융용 소프트웨어</t>
  </si>
  <si>
    <t>02-6927-0442</t>
  </si>
  <si>
    <t>서울특별시 강남구 도곡로2길 14 4층 (도곡동,규원빌딩)</t>
  </si>
  <si>
    <t>서울 강남구 도곡로2길 14</t>
  </si>
  <si>
    <t>https://rnr.surveybox.kr/?pid=S16269h8ufyh&amp;grpid=list&amp;resid=13791&amp;fwid=S16269h8ufyhz56yr</t>
  </si>
  <si>
    <t>(주)지니</t>
  </si>
  <si>
    <t>서민철</t>
  </si>
  <si>
    <t>인터넷 관공서 등 입찰정보제공</t>
  </si>
  <si>
    <t>042-485-0123</t>
  </si>
  <si>
    <t>경기도 성남시 분당구 판교역로 225-18 8층 (삼평동,이룸빌딩)</t>
  </si>
  <si>
    <t>경기 성남시 분당구 판교역로 225-18</t>
  </si>
  <si>
    <t>https://rnr.surveybox.kr/?pid=S16269h8ufyh&amp;grpid=list&amp;resid=7119&amp;fwid=S16269h8ufyhz56yr</t>
  </si>
  <si>
    <t>(주)지맥스</t>
  </si>
  <si>
    <t>정성우</t>
  </si>
  <si>
    <t>자동차 부품(매트), 산업용 제품(테이프, 연마제)</t>
  </si>
  <si>
    <t>051-743-0086</t>
  </si>
  <si>
    <t>부산 해운대구 센텀동로 67 3,4층 (우동,굿센텀)</t>
  </si>
  <si>
    <t>부산 해운대구 센텀동로 67</t>
  </si>
  <si>
    <t>https://rnr.surveybox.kr/?pid=S16269h8ufyh&amp;grpid=list&amp;resid=908&amp;fwid=S16269h8ufyhz56yr</t>
  </si>
  <si>
    <t>(주)지비라이트</t>
  </si>
  <si>
    <t>이인환</t>
  </si>
  <si>
    <t>직물, 인조폴리우레탄 등의 재귀반사 소재</t>
  </si>
  <si>
    <t>051-831-2777</t>
  </si>
  <si>
    <t>부산광역시 강서구 범방3로30번길 22 (범방동)</t>
  </si>
  <si>
    <t>부산 강서구 범방3로30번길 22</t>
  </si>
  <si>
    <t>https://rnr.surveybox.kr/?pid=S16269h8ufyh&amp;grpid=list&amp;resid=4683&amp;fwid=S16269h8ufyhz56yr</t>
  </si>
  <si>
    <t>(주)지슨</t>
  </si>
  <si>
    <t>한동진</t>
  </si>
  <si>
    <t>무선도청 탐지기, 무선해킹 탐지기, 이동형 전파 탐지기</t>
  </si>
  <si>
    <t>02-852-3560</t>
  </si>
  <si>
    <t>서울특별시 구로구 디지털로 288 601호, 602호, 604호, 605호 (구로동,대륭포스트타워1차)</t>
  </si>
  <si>
    <t>https://rnr.surveybox.kr/?pid=S16269h8ufyh&amp;grpid=list&amp;resid=11985&amp;fwid=S16269h8ufyhz56yr</t>
  </si>
  <si>
    <t>(주)지아이지</t>
  </si>
  <si>
    <t>김기운</t>
  </si>
  <si>
    <t>제3자 물류 서비스, 화물 운송, 창고 운영 등</t>
  </si>
  <si>
    <t>070-4651-5073</t>
  </si>
  <si>
    <t>경남 양산시 상북면 수서로 223-40 (좌삼리)</t>
  </si>
  <si>
    <t>경남 양산시 상북면 수서로 223-40</t>
  </si>
  <si>
    <t>https://rnr.surveybox.kr/?pid=S16269h8ufyh&amp;grpid=list&amp;resid=3253&amp;fwid=S16269h8ufyhz56yr</t>
  </si>
  <si>
    <t>(주)지알엠</t>
  </si>
  <si>
    <t>백진수</t>
  </si>
  <si>
    <t>자원재활용 관련사업 일체</t>
  </si>
  <si>
    <t>043-422-7575</t>
  </si>
  <si>
    <t>충북 단양군 매포읍 매포농공단지로 260 (상괴리)</t>
  </si>
  <si>
    <t>충북 단양군 매포읍 매포농공단지로 260</t>
  </si>
  <si>
    <t>https://rnr.surveybox.kr/?pid=S16269h8ufyh&amp;grpid=list&amp;resid=5391&amp;fwid=S16269h8ufyhz56yr</t>
  </si>
  <si>
    <t>(주)지앤피</t>
  </si>
  <si>
    <t>양영훈</t>
  </si>
  <si>
    <t>알미늄 및 알미늄 합금제품과 그 가공품의 제조 및 판매</t>
  </si>
  <si>
    <t>043-841-9200</t>
  </si>
  <si>
    <t>충청북도 충주시 국원대로 448 (목행동)</t>
  </si>
  <si>
    <t>충북 충주시 국원대로 448</t>
  </si>
  <si>
    <t>https://rnr.surveybox.kr/?pid=S16269h8ufyh&amp;grpid=list&amp;resid=14441&amp;fwid=S16269h8ufyhz56yr</t>
  </si>
  <si>
    <t>(주)지에스넷비전</t>
  </si>
  <si>
    <t>권기환</t>
  </si>
  <si>
    <t>디지털사이니지 등 옥외광고물</t>
  </si>
  <si>
    <t>02-3454-1133</t>
  </si>
  <si>
    <t>서울 강남구 테헤란로 201 9층 (역삼동)</t>
  </si>
  <si>
    <t>서울 강남구 테헤란로 201</t>
  </si>
  <si>
    <t>https://rnr.surveybox.kr/?pid=S16269h8ufyh&amp;grpid=list&amp;resid=1077&amp;fwid=S16269h8ufyhz56yr</t>
  </si>
  <si>
    <t>(주)진도</t>
  </si>
  <si>
    <t>임병남</t>
  </si>
  <si>
    <t>모피의류</t>
  </si>
  <si>
    <t>02-850-8263</t>
  </si>
  <si>
    <t>서울 금천구 가산디지털1로 75 (가산동)</t>
  </si>
  <si>
    <t>서울 금천구 가산디지털1로 75</t>
  </si>
  <si>
    <t>https://rnr.surveybox.kr/?pid=S16269h8ufyh&amp;grpid=list&amp;resid=946&amp;fwid=S16269h8ufyhz56yr</t>
  </si>
  <si>
    <t>(주)진서</t>
  </si>
  <si>
    <t>고은봉</t>
  </si>
  <si>
    <t>여성용 정장 제조 및 판매업</t>
  </si>
  <si>
    <t>02-2140-6800</t>
  </si>
  <si>
    <t>서울특별시 강남구 언주로 848 (신사동,화경빌딩)</t>
  </si>
  <si>
    <t>서울 강남구 언주로 848</t>
  </si>
  <si>
    <t>https://rnr.surveybox.kr/?pid=S16269h8ufyh&amp;grpid=list&amp;resid=7444&amp;fwid=S16269h8ufyhz56yr</t>
  </si>
  <si>
    <t>(주)진성정밀</t>
  </si>
  <si>
    <t>황종원</t>
  </si>
  <si>
    <t>1. 자동차부품 제조업</t>
  </si>
  <si>
    <t>055-755-1116</t>
  </si>
  <si>
    <t>경상남도 진주시 남강로1385번길 27 (상대동)</t>
  </si>
  <si>
    <t>경남 진주시 남강로1385번길 27</t>
  </si>
  <si>
    <t>https://rnr.surveybox.kr/?pid=S16269h8ufyh&amp;grpid=list&amp;resid=2493&amp;fwid=S16269h8ufyhz56yr</t>
  </si>
  <si>
    <t>(주)진안</t>
  </si>
  <si>
    <t>김진곤</t>
  </si>
  <si>
    <t>합성수지 배관재</t>
  </si>
  <si>
    <t>055-367-6116</t>
  </si>
  <si>
    <t>경남 양산시 소주공단1길 109 (주남동)</t>
  </si>
  <si>
    <t>경남 양산시 소주공단1길 109</t>
  </si>
  <si>
    <t>https://rnr.surveybox.kr/?pid=S16269h8ufyh&amp;grpid=list&amp;resid=2449&amp;fwid=S16269h8ufyhz56yr</t>
  </si>
  <si>
    <t>(주)진양오일씰</t>
  </si>
  <si>
    <t>이명수</t>
  </si>
  <si>
    <t>자동차부품, 전자 부품용 오일씰</t>
  </si>
  <si>
    <t>053-585-9834</t>
  </si>
  <si>
    <t>대구광역시 달성군 다사읍 세천로7길 17-24 (세천리)</t>
  </si>
  <si>
    <t>대구 달성군 다사읍 세천로7길 17-24</t>
  </si>
  <si>
    <t>https://rnr.surveybox.kr/?pid=S16269h8ufyh&amp;grpid=list&amp;resid=870&amp;fwid=S16269h8ufyhz56yr</t>
  </si>
  <si>
    <t>(주)진영피앤티</t>
  </si>
  <si>
    <t>박진석</t>
  </si>
  <si>
    <t>사류 및 직물등의 염색가공업</t>
  </si>
  <si>
    <t>053-350-3114</t>
  </si>
  <si>
    <t>대구 서구 염색공단천로 31 (비산동)</t>
  </si>
  <si>
    <t>대구 서구 염색공단천로 31</t>
  </si>
  <si>
    <t>https://rnr.surveybox.kr/?pid=S16269h8ufyh&amp;grpid=list&amp;resid=2660&amp;fwid=S16269h8ufyhz56yr</t>
  </si>
  <si>
    <t>(주)진원</t>
  </si>
  <si>
    <t>김영헌</t>
  </si>
  <si>
    <t>032-582-7752</t>
  </si>
  <si>
    <t>경기도 화성시 서신면 제부로722번길 24 (광평리)</t>
  </si>
  <si>
    <t>경기 화성시 서신면 제부로722번길 24</t>
  </si>
  <si>
    <t>https://rnr.surveybox.kr/?pid=S16269h8ufyh&amp;grpid=list&amp;resid=1843&amp;fwid=S16269h8ufyhz56yr</t>
  </si>
  <si>
    <t>(주)진코스텍</t>
  </si>
  <si>
    <t>김임준</t>
  </si>
  <si>
    <t>화장품 제조 및 판매업</t>
  </si>
  <si>
    <t>031-433-5575</t>
  </si>
  <si>
    <t>경기도 시흥시 군자천로237번길 31 2나 604호 (정왕동)</t>
  </si>
  <si>
    <t>경기 시흥시 군자천로237번길 31</t>
  </si>
  <si>
    <t>https://rnr.surveybox.kr/?pid=S16269h8ufyh&amp;grpid=list&amp;resid=3364&amp;fwid=S16269h8ufyhz56yr</t>
  </si>
  <si>
    <t>(주)진흥주물</t>
  </si>
  <si>
    <t>이상덕</t>
  </si>
  <si>
    <t>선철주물, 주조</t>
  </si>
  <si>
    <t>032-561-8271</t>
  </si>
  <si>
    <t>전북 군산시 가도로 56 1층 (오식도동)</t>
  </si>
  <si>
    <t>전북 군산시 가도로 56</t>
  </si>
  <si>
    <t>https://rnr.surveybox.kr/?pid=S16269h8ufyh&amp;grpid=list&amp;resid=226&amp;fwid=S16269h8ufyhz56yr</t>
  </si>
  <si>
    <t>(주)참가득에프앤케이</t>
  </si>
  <si>
    <t>황창호</t>
  </si>
  <si>
    <t>식품 및 일용잡화류 제조 판매업</t>
  </si>
  <si>
    <t>055-339-0164</t>
  </si>
  <si>
    <t>경상남도 김해시 안곡로 68 (삼계동)</t>
  </si>
  <si>
    <t>경남 김해시 안곡로 68</t>
  </si>
  <si>
    <t>https://rnr.surveybox.kr/?pid=S16269h8ufyh&amp;grpid=list&amp;resid=327&amp;fwid=S16269h8ufyhz56yr</t>
  </si>
  <si>
    <t>(주)참조은에스에프</t>
  </si>
  <si>
    <t>박재현,임경숙</t>
  </si>
  <si>
    <t>빵, 케이크 등 제과제품</t>
  </si>
  <si>
    <t>070-4235-6117</t>
  </si>
  <si>
    <t>충청남도 공주시 정안면 정안농공단지길 32-53 (사현리)</t>
  </si>
  <si>
    <t>충남 공주시 정안면 정안농공단지길 32-53</t>
  </si>
  <si>
    <t>https://rnr.surveybox.kr/?pid=S16269h8ufyh&amp;grpid=list&amp;resid=1502&amp;fwid=S16269h8ufyhz56yr</t>
  </si>
  <si>
    <t>(주)천보</t>
  </si>
  <si>
    <t>서자원,이상율</t>
  </si>
  <si>
    <t>반도체에칭용첨가제 MMB CMS</t>
  </si>
  <si>
    <t>043-8422-8013</t>
  </si>
  <si>
    <t>충북 충주시 주덕읍 중원산업로 312 (당우리,중원지방산업단지)</t>
  </si>
  <si>
    <t>충북 충주시 주덕읍 중원산업로 312</t>
  </si>
  <si>
    <t>https://rnr.surveybox.kr/?pid=S16269h8ufyh&amp;grpid=list&amp;resid=851&amp;fwid=S16269h8ufyhz56yr</t>
  </si>
  <si>
    <t>(주)청운다이텍</t>
  </si>
  <si>
    <t>하영도</t>
  </si>
  <si>
    <t>섬유 제조업</t>
  </si>
  <si>
    <t>053-356-3590</t>
  </si>
  <si>
    <t>대구 서구 달서천로 160 (평리동)</t>
  </si>
  <si>
    <t>대구 서구 달서천로 160</t>
  </si>
  <si>
    <t>허제훈</t>
  </si>
  <si>
    <t>010-5670-8743</t>
  </si>
  <si>
    <t>cw-50381@daum.net</t>
  </si>
  <si>
    <t>https://rnr.surveybox.kr/?pid=S16269h8ufyh&amp;grpid=list&amp;resid=5523&amp;fwid=S16269h8ufyhz56yr</t>
  </si>
  <si>
    <t>(주)청운하이테크</t>
  </si>
  <si>
    <t>전숙중,현민</t>
  </si>
  <si>
    <t>가전제품용 내장품 외</t>
  </si>
  <si>
    <t>055-381-7971</t>
  </si>
  <si>
    <t>경상남도 김해시 주촌면 골든루트로 158-19 (망덕리)</t>
  </si>
  <si>
    <t>경남 김해시 주촌면 골든루트로 158-19</t>
  </si>
  <si>
    <t>https://rnr.surveybox.kr/?pid=S16269h8ufyh&amp;grpid=list&amp;resid=20430&amp;fwid=S16269h8ufyhz56yr</t>
  </si>
  <si>
    <t>(주)카보라인코리아</t>
  </si>
  <si>
    <t>이동현</t>
  </si>
  <si>
    <t>각종도료의제조</t>
  </si>
  <si>
    <t>055-343-6441</t>
  </si>
  <si>
    <t>경상남도 김해시 진영읍 본산로 81 (진영리)</t>
  </si>
  <si>
    <t>경남 김해시 진영읍 본산로 81</t>
  </si>
  <si>
    <t>https://rnr.surveybox.kr/?pid=S16269h8ufyh&amp;grpid=list&amp;resid=1767&amp;fwid=S16269h8ufyhz56yr</t>
  </si>
  <si>
    <t>(주)캉가루</t>
  </si>
  <si>
    <t>광택제, 자동차용 왁스, 구두약 등</t>
  </si>
  <si>
    <t>032-523-2531</t>
  </si>
  <si>
    <t>인천 부평구 안남로418번길 56 (청천동)</t>
  </si>
  <si>
    <t>인천 부평구 안남로418번길 56</t>
  </si>
  <si>
    <t>https://rnr.surveybox.kr/?pid=S16269h8ufyh&amp;grpid=list&amp;resid=13190&amp;fwid=S16269h8ufyhz56yr</t>
  </si>
  <si>
    <t>(주)캐리소프트</t>
  </si>
  <si>
    <t>박창신</t>
  </si>
  <si>
    <t>키즈 콘텐츠 IP, 키즈 콘텐츠(영상, 애니메이션, 음악 등)</t>
  </si>
  <si>
    <t>02-868-0100</t>
  </si>
  <si>
    <t>서울특별시 구로구 디지털로31길 20 1101호 (구로동,에이스테크노타워5차)</t>
  </si>
  <si>
    <t>서울 구로구 디지털로31길 20</t>
  </si>
  <si>
    <t>https://rnr.surveybox.kr/?pid=S16269h8ufyh&amp;grpid=list&amp;resid=2614&amp;fwid=S16269h8ufyhz56yr</t>
  </si>
  <si>
    <t>(주)케미코스</t>
  </si>
  <si>
    <t>조지원</t>
  </si>
  <si>
    <t>화장품 용기</t>
  </si>
  <si>
    <t>031-428-1600</t>
  </si>
  <si>
    <t>경기도 안양시 만안구 덕천로48번길 48 (안양동)</t>
  </si>
  <si>
    <t>경기 안양시 만안구 덕천로48번길 48</t>
  </si>
  <si>
    <t>https://rnr.surveybox.kr/?pid=S16269h8ufyh&amp;grpid=list&amp;resid=7972&amp;fwid=S16269h8ufyhz56yr</t>
  </si>
  <si>
    <t>(주)케어라인</t>
  </si>
  <si>
    <t>김상무</t>
  </si>
  <si>
    <t>전동스쿠터, 전동휠체어, 장애인용 리프트 외</t>
  </si>
  <si>
    <t>043-543-5721</t>
  </si>
  <si>
    <t>충북 보은군 내북면 내북산외로 112 (적음리)</t>
  </si>
  <si>
    <t>충북 보은군 내북면 내북산외로 112</t>
  </si>
  <si>
    <t>https://rnr.surveybox.kr/?pid=S16269h8ufyh&amp;grpid=list&amp;resid=21871&amp;fwid=S16269h8ufyhz56yr</t>
  </si>
  <si>
    <t>(주)케이비덴탈</t>
  </si>
  <si>
    <t>양영석</t>
  </si>
  <si>
    <t>칫솔, 치간브러시, 치간칫솔, 치실, 혀클리너 외 구강용품</t>
  </si>
  <si>
    <t>042-472-9272</t>
  </si>
  <si>
    <t>대전광역시 동구 하소남로 47 (하소동)</t>
  </si>
  <si>
    <t>대전 동구 하소남로 47</t>
  </si>
  <si>
    <t>https://rnr.surveybox.kr/?pid=S16269h8ufyh&amp;grpid=list&amp;resid=13289&amp;fwid=S16269h8ufyhz56yr</t>
  </si>
  <si>
    <t>(주)케이비에스엔</t>
  </si>
  <si>
    <t>국은주</t>
  </si>
  <si>
    <t>방송, 행사대행</t>
  </si>
  <si>
    <t>02-787-3270</t>
  </si>
  <si>
    <t>서울 마포구 매봉산로 45 9층 (상암동,케이비에스미디어센터)</t>
  </si>
  <si>
    <t>서울 마포구 매봉산로 45</t>
  </si>
  <si>
    <t>https://rnr.surveybox.kr/?pid=S16269h8ufyh&amp;grpid=list&amp;resid=2900&amp;fwid=S16269h8ufyhz56yr</t>
  </si>
  <si>
    <t>(주)케이알</t>
  </si>
  <si>
    <t>김대석,이해권</t>
  </si>
  <si>
    <t>내화물제조 및 판매업</t>
  </si>
  <si>
    <t>055-346-1191</t>
  </si>
  <si>
    <t>경남 김해시 한림면 김해대로1538번길 46 (신천리)</t>
  </si>
  <si>
    <t>경남 김해시 한림면 김해대로1538번길 46</t>
  </si>
  <si>
    <t>https://rnr.surveybox.kr/?pid=S16269h8ufyh&amp;grpid=list&amp;resid=7568&amp;fwid=S16269h8ufyhz56yr</t>
  </si>
  <si>
    <t>(주)케이앤씨</t>
  </si>
  <si>
    <t>김현선</t>
  </si>
  <si>
    <t>자동차 휠 등</t>
  </si>
  <si>
    <t>063-263-8922</t>
  </si>
  <si>
    <t>전북 완주군 봉동읍 완주산단2로 246-5 (둔산리)</t>
  </si>
  <si>
    <t>전북 완주군 봉동읍 완주산단2로 246-5</t>
  </si>
  <si>
    <t>https://rnr.surveybox.kr/?pid=S16269h8ufyh&amp;grpid=list&amp;resid=12208&amp;fwid=S16269h8ufyhz56yr</t>
  </si>
  <si>
    <t>(주)케이엘그룹유성</t>
  </si>
  <si>
    <t>김선주</t>
  </si>
  <si>
    <t>햄버거 및 유사 음식점업</t>
  </si>
  <si>
    <t>070-7209-0045</t>
  </si>
  <si>
    <t>대전 유성구 계룡로87번길 3 (봉명동)</t>
  </si>
  <si>
    <t>대전 유성구 계룡로87번길 3</t>
  </si>
  <si>
    <t>https://rnr.surveybox.kr/?pid=S16269h8ufyh&amp;grpid=list&amp;resid=8132&amp;fwid=S16269h8ufyhz56yr</t>
  </si>
  <si>
    <t>(주)케이엘티시스템즈</t>
  </si>
  <si>
    <t>장상호</t>
  </si>
  <si>
    <t>방산물자 제조/서비스 및 ILS 기술용역</t>
  </si>
  <si>
    <t>055-281-2185</t>
  </si>
  <si>
    <t>경남 창원시 성산구 완암로 50 넥스동 914호 (성산동,에스케이테크노파크)</t>
  </si>
  <si>
    <t>경남 창원시 성산구 완암로 50</t>
  </si>
  <si>
    <t>https://rnr.surveybox.kr/?pid=S16269h8ufyh&amp;grpid=list&amp;resid=4679&amp;fwid=S16269h8ufyhz56yr</t>
  </si>
  <si>
    <t>(주)케이엠텍</t>
  </si>
  <si>
    <t>박창규,윤경완</t>
  </si>
  <si>
    <t>전자관 제조업</t>
  </si>
  <si>
    <t>054-471-2210</t>
  </si>
  <si>
    <t>경상북도 구미시 산동읍 첨단기업4로 8 (봉산리)</t>
  </si>
  <si>
    <t>경북 구미시 산동읍 첨단기업4로 8</t>
  </si>
  <si>
    <t>https://rnr.surveybox.kr/?pid=S16269h8ufyh&amp;grpid=list&amp;resid=1185&amp;fwid=S16269h8ufyhz56yr</t>
  </si>
  <si>
    <t>(주)케이제이인더스트리</t>
  </si>
  <si>
    <t>차동진</t>
  </si>
  <si>
    <t>자동차부품 수,출입업</t>
  </si>
  <si>
    <t>032-508-4230</t>
  </si>
  <si>
    <t>인천광역시 중구 축항대로211번길 13 (항동7가)</t>
  </si>
  <si>
    <t>인천 중구 축항대로211번길 13</t>
  </si>
  <si>
    <t>https://rnr.surveybox.kr/?pid=S16269h8ufyh&amp;grpid=list&amp;resid=3608&amp;fwid=S16269h8ufyhz56yr</t>
  </si>
  <si>
    <t>(주)케이피씨엠</t>
  </si>
  <si>
    <t>안장홍</t>
  </si>
  <si>
    <t>기계부품,밸브</t>
  </si>
  <si>
    <t>053-850-9215</t>
  </si>
  <si>
    <t>경상북도 경산시 와촌면 와천서길 249 (덕촌리)</t>
  </si>
  <si>
    <t>경북 경산시 와촌면 와천서길 249</t>
  </si>
  <si>
    <t>https://rnr.surveybox.kr/?pid=S16269h8ufyh&amp;grpid=list&amp;resid=4577&amp;fwid=S16269h8ufyhz56yr</t>
  </si>
  <si>
    <t>(주)켐옵틱스</t>
  </si>
  <si>
    <t>이형종</t>
  </si>
  <si>
    <t>가변광감쇠기, 파장분할다중화기 외</t>
  </si>
  <si>
    <t>042-344-0001</t>
  </si>
  <si>
    <t>대전 유성구 테크노2로 261 (탑립동)</t>
  </si>
  <si>
    <t>대전 유성구 테크노2로 261</t>
  </si>
  <si>
    <t>이수영</t>
  </si>
  <si>
    <t>sylee@chemoptics.co.kr</t>
  </si>
  <si>
    <t>https://rnr.surveybox.kr/?pid=S16269h8ufyh&amp;grpid=list&amp;resid=1801&amp;fwid=S16269h8ufyhz56yr</t>
  </si>
  <si>
    <t>(주)코나드</t>
  </si>
  <si>
    <t>최대통</t>
  </si>
  <si>
    <t>화장기구 제조 및 유통업</t>
  </si>
  <si>
    <t>02-598-8400</t>
  </si>
  <si>
    <t>인천 남동구 남동서로 92 (고잔동)</t>
  </si>
  <si>
    <t>인천 남동구 남동서로 92</t>
  </si>
  <si>
    <t>https://rnr.surveybox.kr/?pid=S16269h8ufyh&amp;grpid=list&amp;resid=14750&amp;fwid=S16269h8ufyhz56yr</t>
  </si>
  <si>
    <t>(주)코라솔</t>
  </si>
  <si>
    <t>주광태</t>
  </si>
  <si>
    <t>방사선관리용역 외</t>
  </si>
  <si>
    <t>02-711-5145</t>
  </si>
  <si>
    <t>서울특별시 동대문구 답십리로60길 125 (답십리동)</t>
  </si>
  <si>
    <t>서울 동대문구 답십리로60길 125</t>
  </si>
  <si>
    <t>https://rnr.surveybox.kr/?pid=S16269h8ufyh&amp;grpid=list&amp;resid=6725&amp;fwid=S16269h8ufyhz56yr</t>
  </si>
  <si>
    <t>(주)코아오토모티브</t>
  </si>
  <si>
    <t>김원석</t>
  </si>
  <si>
    <t>전기자동차 구동모터</t>
  </si>
  <si>
    <t>054-833-5951</t>
  </si>
  <si>
    <t>경상북도 의성군 의성읍 용연1길 40-4 (용연리)</t>
  </si>
  <si>
    <t>경북 의성군 의성읍 용연1길 40-4</t>
  </si>
  <si>
    <t>https://rnr.surveybox.kr/?pid=S16269h8ufyh&amp;grpid=list&amp;resid=23787&amp;fwid=S16269h8ufyhz56yr</t>
  </si>
  <si>
    <t>(주)콤위즈</t>
  </si>
  <si>
    <t>정윤권</t>
  </si>
  <si>
    <t>Lan통신공사, 소프트웨어 개발</t>
  </si>
  <si>
    <t>02-2028-0200</t>
  </si>
  <si>
    <t>서울 구로구 디지털로34길 27 1010호 (구로동,대륭포스트타워3차)</t>
  </si>
  <si>
    <t>서울 구로구 디지털로34길 27</t>
  </si>
  <si>
    <t>https://rnr.surveybox.kr/?pid=S16269h8ufyh&amp;grpid=list&amp;resid=243&amp;fwid=S16269h8ufyhz56yr</t>
  </si>
  <si>
    <t>(주)쿱스토어대구</t>
  </si>
  <si>
    <t>김충희</t>
  </si>
  <si>
    <t>유기농산물 및 가공식품 제조 및 판매업</t>
  </si>
  <si>
    <t>053-241-6267</t>
  </si>
  <si>
    <t>대구 중구 명덕로55길 1 5층 (대봉동)</t>
  </si>
  <si>
    <t>대구 중구 명덕로55길 1</t>
  </si>
  <si>
    <t>https://rnr.surveybox.kr/?pid=S16269h8ufyh&amp;grpid=list&amp;resid=241&amp;fwid=S16269h8ufyhz56yr</t>
  </si>
  <si>
    <t>(주)쿱스토어부산</t>
  </si>
  <si>
    <t>유수양</t>
  </si>
  <si>
    <t>1. 유기 농산물 및 가공식품 제조 및 판매업</t>
  </si>
  <si>
    <t>051-717-0523</t>
  </si>
  <si>
    <t>부산광역시 북구 와석장터로 16 4층 (화명동)</t>
  </si>
  <si>
    <t>부산 북구 와석장터로 16</t>
  </si>
  <si>
    <t>https://rnr.surveybox.kr/?pid=S16269h8ufyh&amp;grpid=list&amp;resid=12175&amp;fwid=S16269h8ufyhz56yr</t>
  </si>
  <si>
    <t>(주)쿼드라</t>
  </si>
  <si>
    <t>박지민</t>
  </si>
  <si>
    <t>위탁급식서비스</t>
  </si>
  <si>
    <t>02-3015-8590</t>
  </si>
  <si>
    <t>경기도 성남시 중원구 순환로 165 222호 (상대원동,포스테크노)</t>
  </si>
  <si>
    <t>경기 성남시 중원구 순환로 165</t>
  </si>
  <si>
    <t>https://rnr.surveybox.kr/?pid=S16269h8ufyh&amp;grpid=list&amp;resid=23584&amp;fwid=S16269h8ufyhz56yr</t>
  </si>
  <si>
    <t>(주)큐버</t>
  </si>
  <si>
    <t>이장희</t>
  </si>
  <si>
    <t>방송 및 정보통신기기 관련 소프트웨어 서비스 제공업</t>
  </si>
  <si>
    <t>031-716-2636</t>
  </si>
  <si>
    <t>경기도 성남시 분당구 대왕판교로 670 비동 406호,508호 (삼평동,유스페이스2)</t>
  </si>
  <si>
    <t>경기 성남시 분당구 대왕판교로 670</t>
  </si>
  <si>
    <t>https://rnr.surveybox.kr/?pid=S16269h8ufyh&amp;grpid=list&amp;resid=13979&amp;fwid=S16269h8ufyhz56yr</t>
  </si>
  <si>
    <t>(주)큐브프로퍼티서비스</t>
  </si>
  <si>
    <t>김재환</t>
  </si>
  <si>
    <t>관리용역서비스</t>
  </si>
  <si>
    <t>02-501-4427</t>
  </si>
  <si>
    <t>경기 용인시 수지구 광교중앙로295번길 25 1층 110호 (상현동)</t>
  </si>
  <si>
    <t>경기 용인시 수지구 광교중앙로295번길 25</t>
  </si>
  <si>
    <t>https://rnr.surveybox.kr/?pid=S16269h8ufyh&amp;grpid=list&amp;resid=23585&amp;fwid=S16269h8ufyhz56yr</t>
  </si>
  <si>
    <t>(주)큐빅테크</t>
  </si>
  <si>
    <t>김부섭</t>
  </si>
  <si>
    <t>자동화장비, SIMULATOR, CAM</t>
  </si>
  <si>
    <t>02-1600-0121</t>
  </si>
  <si>
    <t>서울특별시 구로구 디지털로 272 301호, 302호, 303호 (구로동,한신아이티타워)</t>
  </si>
  <si>
    <t>https://rnr.surveybox.kr/?pid=S16269h8ufyh&amp;grpid=list&amp;resid=10877&amp;fwid=S16269h8ufyhz56yr</t>
  </si>
  <si>
    <t>(주)큐엔씨유통</t>
  </si>
  <si>
    <t>신현세</t>
  </si>
  <si>
    <t>마트운영, 식자재 납품 외</t>
  </si>
  <si>
    <t>031-405-1426</t>
  </si>
  <si>
    <t>경기도 안산시 단원구 달미로 10 상가 137,138호 (선부동,산호)</t>
  </si>
  <si>
    <t>경기 안산시 단원구 달미로 10</t>
  </si>
  <si>
    <t>https://rnr.surveybox.kr/?pid=S16269h8ufyh&amp;grpid=list&amp;resid=10874&amp;fwid=S16269h8ufyhz56yr</t>
  </si>
  <si>
    <t>(주)큐엔씨이십사</t>
  </si>
  <si>
    <t>신현성</t>
  </si>
  <si>
    <t>마트운영,식자재 납품 외</t>
  </si>
  <si>
    <t>031-439-1425</t>
  </si>
  <si>
    <t>경기도 안산시 단원구 광덕2로 58-2 (초지동)</t>
  </si>
  <si>
    <t>경기 안산시 단원구 광덕2로 58-2</t>
  </si>
  <si>
    <t>https://rnr.surveybox.kr/?pid=S16269h8ufyh&amp;grpid=list&amp;resid=12217&amp;fwid=S16269h8ufyhz56yr</t>
  </si>
  <si>
    <t>(주)키친보리에</t>
  </si>
  <si>
    <t>박지만</t>
  </si>
  <si>
    <t>요식프랜차이즈업</t>
  </si>
  <si>
    <t>02-2222-4148</t>
  </si>
  <si>
    <t>부산광역시 해운대구 동백로 23 305호 (우동,현대아쿠아팰리스동백섬)</t>
  </si>
  <si>
    <t>부산 해운대구 동백로 23</t>
  </si>
  <si>
    <t>https://rnr.surveybox.kr/?pid=S16269h8ufyh&amp;grpid=list&amp;resid=2495&amp;fwid=S16269h8ufyhz56yr</t>
  </si>
  <si>
    <t>(주)태광뉴텍</t>
  </si>
  <si>
    <t>신진문,신승원,신하동</t>
  </si>
  <si>
    <t>농업용 기능성 필름</t>
  </si>
  <si>
    <t>02-2062-6010</t>
  </si>
  <si>
    <t>서울 영등포구 선유로9가길 16 (문래동6가)</t>
  </si>
  <si>
    <t>서울 영등포구 선유로9가길 16</t>
  </si>
  <si>
    <t>https://rnr.surveybox.kr/?pid=S16269h8ufyh&amp;grpid=list&amp;resid=3612&amp;fwid=S16269h8ufyhz56yr</t>
  </si>
  <si>
    <t>(주)태상</t>
  </si>
  <si>
    <t>김광표</t>
  </si>
  <si>
    <t>단조,정밀기계</t>
  </si>
  <si>
    <t>051-209-9089</t>
  </si>
  <si>
    <t>부산 강서구 미음산단로 20 (구랑동)</t>
  </si>
  <si>
    <t>부산 강서구 미음산단로 20</t>
  </si>
  <si>
    <t>https://rnr.surveybox.kr/?pid=S16269h8ufyh&amp;grpid=list&amp;resid=7604&amp;fwid=S16269h8ufyhz56yr</t>
  </si>
  <si>
    <t>(주)태성테크윈</t>
  </si>
  <si>
    <t>윤태철</t>
  </si>
  <si>
    <t>자동차부품, 고무, 호스</t>
  </si>
  <si>
    <t>054-474-8722</t>
  </si>
  <si>
    <t>경상북도 구미시 옥계2공단로 179-15 (구포동)</t>
  </si>
  <si>
    <t>경북 구미시 옥계2공단로 179-15</t>
  </si>
  <si>
    <t>https://rnr.surveybox.kr/?pid=S16269h8ufyh&amp;grpid=list&amp;resid=14938&amp;fwid=S16269h8ufyhz56yr</t>
  </si>
  <si>
    <t>(주)태성환경연구소</t>
  </si>
  <si>
    <t>김석만,주미정</t>
  </si>
  <si>
    <t>악취 통합 관리 서비스</t>
  </si>
  <si>
    <t>052-247-8691</t>
  </si>
  <si>
    <t>울산광역시 울주군 온산읍 회학3길 56-20 (학남리)</t>
  </si>
  <si>
    <t>울산 울주군 온산읍 회학3길 56-20</t>
  </si>
  <si>
    <t>https://rnr.surveybox.kr/?pid=S16269h8ufyh&amp;grpid=list&amp;resid=2991&amp;fwid=S16269h8ufyhz56yr</t>
  </si>
  <si>
    <t>(주)태영피씨엠</t>
  </si>
  <si>
    <t>김도형,이재우</t>
  </si>
  <si>
    <t>콘크리트피씨, 철큰콘리트피씨</t>
  </si>
  <si>
    <t>031-672-7104</t>
  </si>
  <si>
    <t>경기도 화성시 동탄첨단산업1로 51-9 엠타워지식산업센터 제7층 709호, 710호, 711호 (영천동)</t>
  </si>
  <si>
    <t>경기 화성시 동탄첨단산업1로 51-9</t>
  </si>
  <si>
    <t>https://rnr.surveybox.kr/?pid=S16269h8ufyh&amp;grpid=list&amp;resid=6243&amp;fwid=S16269h8ufyhz56yr</t>
  </si>
  <si>
    <t>(주)태원니들</t>
  </si>
  <si>
    <t>정해원</t>
  </si>
  <si>
    <t>각종 재봉침 생산 및 판매</t>
  </si>
  <si>
    <t>051-5581-9124</t>
  </si>
  <si>
    <t>부산 동래구 금강로62번길 20 (온천동)</t>
  </si>
  <si>
    <t>부산 동래구 금강로62번길 20</t>
  </si>
  <si>
    <t>https://rnr.surveybox.kr/?pid=S16269h8ufyh&amp;grpid=list&amp;resid=21292&amp;fwid=S16269h8ufyhz56yr</t>
  </si>
  <si>
    <t>(주)태진</t>
  </si>
  <si>
    <t>하영준</t>
  </si>
  <si>
    <t>자동용접장비 외</t>
  </si>
  <si>
    <t>055-372-6601</t>
  </si>
  <si>
    <t>경남 양산시 산막공단남10길 6 (호계동)</t>
  </si>
  <si>
    <t>경남 양산시 산막공단남10길 6</t>
  </si>
  <si>
    <t>https://rnr.surveybox.kr/?pid=S16269h8ufyh&amp;grpid=list&amp;resid=8245&amp;fwid=S16269h8ufyhz56yr</t>
  </si>
  <si>
    <t>(주)태흥환경개발</t>
  </si>
  <si>
    <t>정재열</t>
  </si>
  <si>
    <t>폐기물 수집 및 운반, 비계구조물해체공사, 금속구조물창호온실공사</t>
  </si>
  <si>
    <t>054-475-2288</t>
  </si>
  <si>
    <t>경북 구미시 장천면 학신로 200 (신장리)</t>
  </si>
  <si>
    <t>경북 구미시 장천면 학신로 200</t>
  </si>
  <si>
    <t>https://rnr.surveybox.kr/?pid=S16269h8ufyh&amp;grpid=list&amp;resid=1140&amp;fwid=S16269h8ufyhz56yr</t>
  </si>
  <si>
    <t>(주)탠디</t>
  </si>
  <si>
    <t>정기수</t>
  </si>
  <si>
    <t>구두</t>
  </si>
  <si>
    <t>02-881-3673</t>
  </si>
  <si>
    <t>서울 관악구 남부순환로 1968 (봉천동)</t>
  </si>
  <si>
    <t>서울 관악구 남부순환로 1968</t>
  </si>
  <si>
    <t>https://rnr.surveybox.kr/?pid=S16269h8ufyh&amp;grpid=list&amp;resid=20977&amp;fwid=S16269h8ufyhz56yr</t>
  </si>
  <si>
    <t>(주)텔레필드</t>
  </si>
  <si>
    <t>박노택</t>
  </si>
  <si>
    <t>광전송장치 외</t>
  </si>
  <si>
    <t>031-730-5900</t>
  </si>
  <si>
    <t>경기 성남시 분당구 판교로 255 E동 301호 (삼평동,판교이노밸리)</t>
  </si>
  <si>
    <t>경기 성남시 분당구 판교로 255</t>
  </si>
  <si>
    <t>https://rnr.surveybox.kr/?pid=S16269h8ufyh&amp;grpid=list&amp;resid=12605&amp;fwid=S16269h8ufyhz56yr</t>
  </si>
  <si>
    <t>(주)토마토시스템</t>
  </si>
  <si>
    <t>소프트웨어개발및판매</t>
  </si>
  <si>
    <t>02-6493-5483</t>
  </si>
  <si>
    <t>서울 강남구 논현로128길 5</t>
  </si>
  <si>
    <t>https://rnr.surveybox.kr/?pid=S16269h8ufyh&amp;grpid=list&amp;resid=5102&amp;fwid=S16269h8ufyhz56yr</t>
  </si>
  <si>
    <t>(주)토모큐브</t>
  </si>
  <si>
    <t>홍기현,박용근</t>
  </si>
  <si>
    <t>레이저 3차원 홀로그래픽 현미경</t>
  </si>
  <si>
    <t>042-863-1100</t>
  </si>
  <si>
    <t>대전 유성구 신성로 155 4층 (신성동,셀바스헬스케어)</t>
  </si>
  <si>
    <t>대전 유성구 신성로 155</t>
  </si>
  <si>
    <t>https://rnr.surveybox.kr/?pid=S16269h8ufyh&amp;grpid=list&amp;resid=13043&amp;fwid=S16269h8ufyhz56yr</t>
  </si>
  <si>
    <t>(주)투믹스</t>
  </si>
  <si>
    <t>정윤규</t>
  </si>
  <si>
    <t>소프트웨어개발업</t>
  </si>
  <si>
    <t>02-3453-6480</t>
  </si>
  <si>
    <t>서울 강남구 테헤란로98길 8 4층 (대치동,케이티앤지타워)</t>
  </si>
  <si>
    <t>서울 강남구 테헤란로98길 8</t>
  </si>
  <si>
    <t>https://rnr.surveybox.kr/?pid=S16269h8ufyh&amp;grpid=list&amp;resid=8500&amp;fwid=S16269h8ufyhz56yr</t>
  </si>
  <si>
    <t>(주)트래콘건설</t>
  </si>
  <si>
    <t>김종필,오광석</t>
  </si>
  <si>
    <t>업무·상업용 건물 공사 등</t>
  </si>
  <si>
    <t>02-558-5440</t>
  </si>
  <si>
    <t>경기도 성남시 분당구 미금일로90번길 32 3층 (구미동,웰파크)</t>
  </si>
  <si>
    <t>경기 성남시 분당구 미금일로90번길 32</t>
  </si>
  <si>
    <t>https://rnr.surveybox.kr/?pid=S16269h8ufyh&amp;grpid=list&amp;resid=11659&amp;fwid=S16269h8ufyhz56yr</t>
  </si>
  <si>
    <t>(주)트랜스올</t>
  </si>
  <si>
    <t>H51</t>
  </si>
  <si>
    <t>신윤선</t>
  </si>
  <si>
    <t>항공기사용사업</t>
  </si>
  <si>
    <t>02-706-9671</t>
  </si>
  <si>
    <t>서울특별시 영등포구 당산로41길 11 E동 1902호 (당산동4가,당산에스케이브이원센터)</t>
  </si>
  <si>
    <t>https://rnr.surveybox.kr/?pid=S16269h8ufyh&amp;grpid=list&amp;resid=7812&amp;fwid=S16269h8ufyhz56yr</t>
  </si>
  <si>
    <t>(주)트레스</t>
  </si>
  <si>
    <t>주성완,이홍직</t>
  </si>
  <si>
    <t>선박용 방향타</t>
  </si>
  <si>
    <t>051-831-0101</t>
  </si>
  <si>
    <t>부산광역시 강서구 미음산단로 267 (미음동)</t>
  </si>
  <si>
    <t>부산 강서구 미음산단로 267</t>
  </si>
  <si>
    <t>https://rnr.surveybox.kr/?pid=S16269h8ufyh&amp;grpid=list&amp;resid=4402&amp;fwid=S16269h8ufyhz56yr</t>
  </si>
  <si>
    <t>(주)트루윈</t>
  </si>
  <si>
    <t>남용현</t>
  </si>
  <si>
    <t>센서제품의 제조 및 판매</t>
  </si>
  <si>
    <t>042-612-5000</t>
  </si>
  <si>
    <t>대전광역시 유성구 엑스포로 385 (문지동)</t>
  </si>
  <si>
    <t>대전 유성구 엑스포로 385</t>
  </si>
  <si>
    <t>https://rnr.surveybox.kr/?pid=S16269h8ufyh&amp;grpid=list&amp;resid=9506&amp;fwid=S16269h8ufyhz56yr</t>
  </si>
  <si>
    <t>(주)트리</t>
  </si>
  <si>
    <t>부영운</t>
  </si>
  <si>
    <t>생활용품 외</t>
  </si>
  <si>
    <t>02-2026-2763</t>
  </si>
  <si>
    <t>충남 당진시 송악읍 틀모시로 355-22 (가교리)</t>
  </si>
  <si>
    <t>충남 당진시 송악읍 틀모시로 355-22</t>
  </si>
  <si>
    <t>https://rnr.surveybox.kr/?pid=S16269h8ufyh&amp;grpid=list&amp;resid=1022&amp;fwid=S16269h8ufyhz56yr</t>
  </si>
  <si>
    <t>(주)티비에이치글로벌</t>
  </si>
  <si>
    <t>우종완</t>
  </si>
  <si>
    <t>캐주얼 의류</t>
  </si>
  <si>
    <t>02-2140-0988</t>
  </si>
  <si>
    <t>서울특별시 강남구 봉은사로 456 (삼성동,티비에이치빌딩)</t>
  </si>
  <si>
    <t>서울 강남구 봉은사로 456</t>
  </si>
  <si>
    <t>https://rnr.surveybox.kr/?pid=S16269h8ufyh&amp;grpid=list&amp;resid=1643&amp;fwid=S16269h8ufyhz56yr</t>
  </si>
  <si>
    <t>(주)티에스씨고려</t>
  </si>
  <si>
    <t>남기생,황규성</t>
  </si>
  <si>
    <t>플라스틱 합성수지 원료 합성수지 원료(PVC, XLPE, CPVC 등)</t>
  </si>
  <si>
    <t>043-878-2650</t>
  </si>
  <si>
    <t>충청북도 음성군 생극면 생삼로 143-22 (병암리)</t>
  </si>
  <si>
    <t>충북 음성군 생극면 생삼로 143-22</t>
  </si>
  <si>
    <t>https://rnr.surveybox.kr/?pid=S16269h8ufyh&amp;grpid=list&amp;resid=13468&amp;fwid=S16269h8ufyhz56yr</t>
  </si>
  <si>
    <t>(주)티지</t>
  </si>
  <si>
    <t>전원영</t>
  </si>
  <si>
    <t>IT컨설팅서비스 외</t>
  </si>
  <si>
    <t>070-7734-3532</t>
  </si>
  <si>
    <t>서울특별시 영등포구 선유로 146 12층 1201호 (양평동3가,이앤씨드림타워)</t>
  </si>
  <si>
    <t>https://rnr.surveybox.kr/?pid=S16269h8ufyh&amp;grpid=list&amp;resid=10228&amp;fwid=S16269h8ufyhz56yr</t>
  </si>
  <si>
    <t>(주)티지에스</t>
  </si>
  <si>
    <t>정동훈</t>
  </si>
  <si>
    <t>컴퓨터 및 주변기기 유통, IT 서비스</t>
  </si>
  <si>
    <t>02-6710-3640</t>
  </si>
  <si>
    <t>경기도 안산시 단원구 능안로 98-12 (신길동)</t>
  </si>
  <si>
    <t>경기 안산시 단원구 능안로 98-12</t>
  </si>
  <si>
    <t>https://rnr.surveybox.kr/?pid=S16269h8ufyh&amp;grpid=list&amp;resid=14976&amp;fwid=S16269h8ufyhz56yr</t>
  </si>
  <si>
    <t>(주)파나시아</t>
  </si>
  <si>
    <t>문익환</t>
  </si>
  <si>
    <t>측량</t>
  </si>
  <si>
    <t>054-220-4614</t>
  </si>
  <si>
    <t>충남 아산시 삼동로 80 1동 201호 (모종동)</t>
  </si>
  <si>
    <t>충남 아산시 삼동로 80</t>
  </si>
  <si>
    <t>https://rnr.surveybox.kr/?pid=S16269h8ufyh&amp;grpid=list&amp;resid=1892&amp;fwid=S16269h8ufyhz56yr</t>
  </si>
  <si>
    <t>(주)파이온텍</t>
  </si>
  <si>
    <t>김태곤</t>
  </si>
  <si>
    <t>환경오염방지장치 연구제조 및 판매업</t>
  </si>
  <si>
    <t>043-218-2801</t>
  </si>
  <si>
    <t>충북 청주시 흥덕구 오송읍 오송생명1로 13 (연제리)</t>
  </si>
  <si>
    <t>충북 청주시 흥덕구 오송읍 오송생명1로 13</t>
  </si>
  <si>
    <t>https://rnr.surveybox.kr/?pid=S16269h8ufyh&amp;grpid=list&amp;resid=2429&amp;fwid=S16269h8ufyhz56yr</t>
  </si>
  <si>
    <t>(주)파카하니핀커넥터</t>
  </si>
  <si>
    <t>오진세</t>
  </si>
  <si>
    <t>산업용비경화고무제품제조 등</t>
  </si>
  <si>
    <t>055-389-0100</t>
  </si>
  <si>
    <t>경남 양산시 유산공단4길 77 (유산동)</t>
  </si>
  <si>
    <t>경남 양산시 유산공단4길 77</t>
  </si>
  <si>
    <t>https://rnr.surveybox.kr/?pid=S16269h8ufyh&amp;grpid=list&amp;resid=13200&amp;fwid=S16269h8ufyhz56yr</t>
  </si>
  <si>
    <t>(주)퍼니플럭스</t>
  </si>
  <si>
    <t>정길훈</t>
  </si>
  <si>
    <t>애니메이션(시계마을 티키톡, 출동! 슈퍼윙스 등) 제작</t>
  </si>
  <si>
    <t>02-376-0997</t>
  </si>
  <si>
    <t>서울 마포구 매봉산로 75 13층 (상암동,디디엠씨빌딩)</t>
  </si>
  <si>
    <t>서울 마포구 매봉산로 75</t>
  </si>
  <si>
    <t>https://rnr.surveybox.kr/?pid=S16269h8ufyh&amp;grpid=list&amp;resid=7941&amp;fwid=S16269h8ufyhz56yr</t>
  </si>
  <si>
    <t>(주)페리만앤티젠</t>
  </si>
  <si>
    <t>이상석</t>
  </si>
  <si>
    <t>헬기부품, 자동차부품 외</t>
  </si>
  <si>
    <t>055-299-6166</t>
  </si>
  <si>
    <t>경남 창원시 마산회원구 봉암공단13길 23-14 (봉암동)</t>
  </si>
  <si>
    <t>경남 창원시 마산회원구 봉암공단13길 23-14</t>
  </si>
  <si>
    <t>https://rnr.surveybox.kr/?pid=S16269h8ufyh&amp;grpid=list&amp;resid=3979&amp;fwid=S16269h8ufyhz56yr</t>
  </si>
  <si>
    <t>(주)페코텍</t>
  </si>
  <si>
    <t>이향이</t>
  </si>
  <si>
    <t>반도체조립공구 제조</t>
  </si>
  <si>
    <t>02-2007-6026</t>
  </si>
  <si>
    <t>서울 성동구 동일로 169 (성수동2가)</t>
  </si>
  <si>
    <t>서울 성동구 동일로 169</t>
  </si>
  <si>
    <t>https://rnr.surveybox.kr/?pid=S16269h8ufyh&amp;grpid=list&amp;resid=2153&amp;fwid=S16269h8ufyhz56yr</t>
  </si>
  <si>
    <t>(주)펜믹스</t>
  </si>
  <si>
    <t>박동규</t>
  </si>
  <si>
    <t>항생제 제조</t>
  </si>
  <si>
    <t>02-2175-9842</t>
  </si>
  <si>
    <t>충남 천안시 서북구 직산읍 거리막길 33 (군서리)</t>
  </si>
  <si>
    <t>충남 천안시 서북구 직산읍 거리막길 33</t>
  </si>
  <si>
    <t>박선영</t>
  </si>
  <si>
    <t>팀원</t>
  </si>
  <si>
    <t>sypark@penmix.com</t>
  </si>
  <si>
    <t>https://rnr.surveybox.kr/?pid=S16269h8ufyh&amp;grpid=list&amp;resid=1176&amp;fwid=S16269h8ufyhz56yr</t>
  </si>
  <si>
    <t>(주)포레스코</t>
  </si>
  <si>
    <t>정연원</t>
  </si>
  <si>
    <t>단판, 합판 및 강화목재 제조업</t>
  </si>
  <si>
    <t>02-783-7545</t>
  </si>
  <si>
    <t>서울특별시 강남구 역삼로 542 4층 (대치동)</t>
  </si>
  <si>
    <t>서울 강남구 역삼로 542</t>
  </si>
  <si>
    <t>https://rnr.surveybox.kr/?pid=S16269h8ufyh&amp;grpid=list&amp;resid=23808&amp;fwid=S16269h8ufyhz56yr</t>
  </si>
  <si>
    <t>(주)포미트</t>
  </si>
  <si>
    <t>강기수</t>
  </si>
  <si>
    <t>PLM 시스템 및 3D 콘텐츠</t>
  </si>
  <si>
    <t>051-747-9446</t>
  </si>
  <si>
    <t>부산 수영구 장대골로31번길 12 3층 (광안동,광안진병원)</t>
  </si>
  <si>
    <t>부산 수영구 장대골로31번길 12</t>
  </si>
  <si>
    <t>https://rnr.surveybox.kr/?pid=S16269h8ufyh&amp;grpid=list&amp;resid=10089&amp;fwid=S16269h8ufyhz56yr</t>
  </si>
  <si>
    <t>(주)폴리인스퍼레이션</t>
  </si>
  <si>
    <t>임홍일,김성원</t>
  </si>
  <si>
    <t>사설 어학학원 사업</t>
  </si>
  <si>
    <t>02-2224-7800</t>
  </si>
  <si>
    <t>서울특별시 송파구 송파대로 201 B동 4층 (문정동,송파테라타워2)</t>
  </si>
  <si>
    <t>https://rnr.surveybox.kr/?pid=S16269h8ufyh&amp;grpid=list&amp;resid=472&amp;fwid=S16269h8ufyhz56yr</t>
  </si>
  <si>
    <t>(주)푸르온</t>
  </si>
  <si>
    <t>성민겸,김기식</t>
  </si>
  <si>
    <t>냉동식품-제조업</t>
  </si>
  <si>
    <t>041-544-4965</t>
  </si>
  <si>
    <t>충청남도 천안시 동남구 풍세면 풍세산단로 57 (용정리)</t>
  </si>
  <si>
    <t>충남 천안시 동남구 풍세면 풍세산단로 57</t>
  </si>
  <si>
    <t>https://rnr.surveybox.kr/?pid=S16269h8ufyh&amp;grpid=list&amp;resid=10813&amp;fwid=S16269h8ufyhz56yr</t>
  </si>
  <si>
    <t>(주)풋마트코리아</t>
  </si>
  <si>
    <t>최필구</t>
  </si>
  <si>
    <t>070-7123-4146</t>
  </si>
  <si>
    <t>서울 영등포구 당산로41길 11 1011호 (당산동4가,당산에스케이 브이원 센타 더블류동)</t>
  </si>
  <si>
    <t>https://rnr.surveybox.kr/?pid=S16269h8ufyh&amp;grpid=list&amp;resid=2049&amp;fwid=S16269h8ufyhz56yr</t>
  </si>
  <si>
    <t>(주)프로그린테크</t>
  </si>
  <si>
    <t>김대영</t>
  </si>
  <si>
    <t>육불화인산리튬, 의약원료, 화장품첨가제, 제지첨가제 등</t>
  </si>
  <si>
    <t>070-4754-9321</t>
  </si>
  <si>
    <t>경상북도 포항시 남구 철강산단로 284 (호동)</t>
  </si>
  <si>
    <t>경북 포항시 남구 철강산단로 284</t>
  </si>
  <si>
    <t>김향미</t>
  </si>
  <si>
    <t>자금팀</t>
  </si>
  <si>
    <t>hmkim@pro-greentech.com</t>
  </si>
  <si>
    <t>https://rnr.surveybox.kr/?pid=S16269h8ufyh&amp;grpid=list&amp;resid=3792&amp;fwid=S16269h8ufyhz56yr</t>
  </si>
  <si>
    <t>(주)프론텍</t>
  </si>
  <si>
    <t>민경원,민수홍</t>
  </si>
  <si>
    <t>볼트 넛트 제조 및 판매업</t>
  </si>
  <si>
    <t>031-488-4721</t>
  </si>
  <si>
    <t>경기도 시흥시 희망공원로 64 610-2호 (정왕동,시화공단2마)</t>
  </si>
  <si>
    <t>경기 시흥시 희망공원로 64</t>
  </si>
  <si>
    <t>https://rnr.surveybox.kr/?pid=S16269h8ufyh&amp;grpid=list&amp;resid=1402&amp;fwid=S16269h8ufyhz56yr</t>
  </si>
  <si>
    <t>(주)프린트시티</t>
  </si>
  <si>
    <t>천호규,최명숙</t>
  </si>
  <si>
    <t>인쇄업</t>
  </si>
  <si>
    <t>02-2021-3310</t>
  </si>
  <si>
    <t>서울특별시 중구 을지로18길 31 (인현동1가,프린트시티인쇄센타)</t>
  </si>
  <si>
    <t>서울 중구 을지로18길 31</t>
  </si>
  <si>
    <t>https://rnr.surveybox.kr/?pid=S16269h8ufyh&amp;grpid=list&amp;resid=24662&amp;fwid=S16269h8ufyhz56yr</t>
  </si>
  <si>
    <t>(주)플래티늄</t>
  </si>
  <si>
    <t>곽광진</t>
  </si>
  <si>
    <t>노인전문요양원</t>
  </si>
  <si>
    <t>042-721-2000</t>
  </si>
  <si>
    <t>대전광역시 동구 새울로 10-12 (판암동,플래티늄빌딩)</t>
  </si>
  <si>
    <t>대전 동구 새울로 10-12</t>
  </si>
  <si>
    <t>https://rnr.surveybox.kr/?pid=S16269h8ufyh&amp;grpid=list&amp;resid=65&amp;fwid=S16269h8ufyhz56yr</t>
  </si>
  <si>
    <t>(주)플러스원</t>
  </si>
  <si>
    <t>심재국,홍철호</t>
  </si>
  <si>
    <t>식품(닭고기)가공, 제조업</t>
  </si>
  <si>
    <t>063-571-8141</t>
  </si>
  <si>
    <t>전라북도 정읍시 신태인읍 석지로 621-12 (신용리)</t>
  </si>
  <si>
    <t>전북 정읍시 신태인읍 석지로 621-12</t>
  </si>
  <si>
    <t>https://rnr.surveybox.kr/?pid=S16269h8ufyh&amp;grpid=list&amp;resid=12219&amp;fwid=S16269h8ufyhz56yr</t>
  </si>
  <si>
    <t>(주)플로렌스</t>
  </si>
  <si>
    <t>박정수</t>
  </si>
  <si>
    <t>일반음식업(주류 취급)운영</t>
  </si>
  <si>
    <t>070-4362-2204</t>
  </si>
  <si>
    <t>경기도 성남시 분당구 야탑로81번길 10 7층 710호 (야탑동,아미고타워)</t>
  </si>
  <si>
    <t>경기 성남시 분당구 야탑로81번길 10</t>
  </si>
  <si>
    <t>https://rnr.surveybox.kr/?pid=S16269h8ufyh&amp;grpid=list&amp;resid=12730&amp;fwid=S16269h8ufyhz56yr</t>
  </si>
  <si>
    <t>(주)플립커뮤니케이션즈</t>
  </si>
  <si>
    <t>이병하</t>
  </si>
  <si>
    <t>웹사이트 구축 외</t>
  </si>
  <si>
    <t>02-541-4642</t>
  </si>
  <si>
    <t>서울특별시 강남구 학동로11길 20-7 (논현동,플립타워)</t>
  </si>
  <si>
    <t>서울 강남구 학동로11길 20-7</t>
  </si>
  <si>
    <t>https://rnr.surveybox.kr/?pid=S16269h8ufyh&amp;grpid=list&amp;resid=13519&amp;fwid=S16269h8ufyhz56yr</t>
  </si>
  <si>
    <t>(주)피앤디아이앤씨</t>
  </si>
  <si>
    <t>최경태</t>
  </si>
  <si>
    <t>보안컨설팅, 보안관제시스템</t>
  </si>
  <si>
    <t>02-6200-6300</t>
  </si>
  <si>
    <t>서울 강남구 자곡로 174-10 719호 (자곡동,강남에이스타워)</t>
  </si>
  <si>
    <t>서울 강남구 자곡로 174-10</t>
  </si>
  <si>
    <t>https://rnr.surveybox.kr/?pid=S16269h8ufyh&amp;grpid=list&amp;resid=887&amp;fwid=S16269h8ufyhz56yr</t>
  </si>
  <si>
    <t>(주)피앤씨랩스</t>
  </si>
  <si>
    <t>함진수</t>
  </si>
  <si>
    <t>부직포 제조 및 임가공업</t>
  </si>
  <si>
    <t>031-352-9868</t>
  </si>
  <si>
    <t>경기도 오산시 가장산업서로 47 (가장동)</t>
  </si>
  <si>
    <t>경기 오산시 가장산업서로 47</t>
  </si>
  <si>
    <t>https://rnr.surveybox.kr/?pid=S16269h8ufyh&amp;grpid=list&amp;resid=891&amp;fwid=S16269h8ufyhz56yr</t>
  </si>
  <si>
    <t>(주)하도에프앤씨</t>
  </si>
  <si>
    <t>하종언</t>
  </si>
  <si>
    <t>자동차 내장재용 휄트 제조 및 판매</t>
  </si>
  <si>
    <t>031-536-6368</t>
  </si>
  <si>
    <t>경기도 포천시 군내면 유교로 253 (유교리)</t>
  </si>
  <si>
    <t>경기 포천시 군내면 유교로 253</t>
  </si>
  <si>
    <t>https://rnr.surveybox.kr/?pid=S16269h8ufyh&amp;grpid=list&amp;resid=23880&amp;fwid=S16269h8ufyhz56yr</t>
  </si>
  <si>
    <t>(주)하우만</t>
  </si>
  <si>
    <t>최영훈,김정현</t>
  </si>
  <si>
    <t>사업시설 유지관리</t>
  </si>
  <si>
    <t>02-588-4965</t>
  </si>
  <si>
    <t>경기도 하남시 서하남로23번길 8-25 1층 101호 (감북동,더리더스하남)</t>
  </si>
  <si>
    <t>경기 하남시 서하남로23번길 8-25</t>
  </si>
  <si>
    <t>https://rnr.surveybox.kr/?pid=S16269h8ufyh&amp;grpid=list&amp;resid=10966&amp;fwid=S16269h8ufyhz56yr</t>
  </si>
  <si>
    <t>(주)하이라이트브랜즈</t>
  </si>
  <si>
    <t>이준권</t>
  </si>
  <si>
    <t>캐주얼 및 스포츠 의류, 액세서리</t>
  </si>
  <si>
    <t>010-2569-2594</t>
  </si>
  <si>
    <t>경기도 성남시 분당구 판교로 242 A동 801호 (삼평동,판교디지털센터)</t>
  </si>
  <si>
    <t>경기 성남시 분당구 판교로 242</t>
  </si>
  <si>
    <t>https://rnr.surveybox.kr/?pid=S16269h8ufyh&amp;grpid=list&amp;resid=15122&amp;fwid=S16269h8ufyhz56yr</t>
  </si>
  <si>
    <t>(주)한국공업엔지니어링</t>
  </si>
  <si>
    <t>김정식</t>
  </si>
  <si>
    <t>비파괴검사용역</t>
  </si>
  <si>
    <t>02-3402-3105</t>
  </si>
  <si>
    <t>서울 송파구 오금로 471 (거여동)</t>
  </si>
  <si>
    <t>서울 송파구 오금로 471</t>
  </si>
  <si>
    <t>https://rnr.surveybox.kr/?pid=S16269h8ufyh&amp;grpid=list&amp;resid=23300&amp;fwid=S16269h8ufyhz56yr</t>
  </si>
  <si>
    <t>(주)한국교리쯔멘테난스</t>
  </si>
  <si>
    <t>윤종근</t>
  </si>
  <si>
    <t>02-548-9390</t>
  </si>
  <si>
    <t>서울특별시 중구 을지로 16 8층 (을지로1가,백남빌딩)</t>
  </si>
  <si>
    <t>서울 중구 을지로 16</t>
  </si>
  <si>
    <t>https://rnr.surveybox.kr/?pid=S16269h8ufyh&amp;grpid=list&amp;resid=2285&amp;fwid=S16269h8ufyhz56yr</t>
  </si>
  <si>
    <t>(주)한국글로벌제약</t>
  </si>
  <si>
    <t>이정우</t>
  </si>
  <si>
    <t>의약품제조및 판매업</t>
  </si>
  <si>
    <t>02-3394-5780</t>
  </si>
  <si>
    <t>서울특별시 영등포구 선유로 70 1205호 (문래동3가,우리벤처타운2)</t>
  </si>
  <si>
    <t>서울 영등포구 선유로 70</t>
  </si>
  <si>
    <t>https://rnr.surveybox.kr/?pid=S16269h8ufyh&amp;grpid=list&amp;resid=14795&amp;fwid=S16269h8ufyhz56yr</t>
  </si>
  <si>
    <t>(주)한국나이스기술단</t>
  </si>
  <si>
    <t>양범식</t>
  </si>
  <si>
    <t>기타 엔지니어링 서비스업, 전문과학 및 기술서비스업</t>
  </si>
  <si>
    <t>051-557-4266</t>
  </si>
  <si>
    <t>부산 동래구 온천천로337번길 25 3층 (수안동,해성퓨리즈빌딩)</t>
  </si>
  <si>
    <t>부산 동래구 온천천로337번길 25</t>
  </si>
  <si>
    <t>https://rnr.surveybox.kr/?pid=S16269h8ufyh&amp;grpid=list&amp;resid=4883&amp;fwid=S16269h8ufyhz56yr</t>
  </si>
  <si>
    <t>(주)한국랩</t>
  </si>
  <si>
    <t>황혁주</t>
  </si>
  <si>
    <t>의료용 레이저 전달장치 제조업</t>
  </si>
  <si>
    <t>053-588-8644</t>
  </si>
  <si>
    <t>대구 달서구 성서로9길 10 (대천동)</t>
  </si>
  <si>
    <t>대구 달서구 성서로9길 10</t>
  </si>
  <si>
    <t>https://rnr.surveybox.kr/?pid=S16269h8ufyh&amp;grpid=list&amp;resid=1445&amp;fwid=S16269h8ufyhz56yr</t>
  </si>
  <si>
    <t>(주)한국발보린</t>
  </si>
  <si>
    <t>이덕우,김광순</t>
  </si>
  <si>
    <t>자동차용 윤활유 등</t>
  </si>
  <si>
    <t>02-3284-3451</t>
  </si>
  <si>
    <t>울산광역시 울주군 온산읍 공단로 375 (화산리)</t>
  </si>
  <si>
    <t>울산 울주군 온산읍 공단로 375</t>
  </si>
  <si>
    <t>https://rnr.surveybox.kr/?pid=S16269h8ufyh&amp;grpid=list&amp;resid=24026&amp;fwid=S16269h8ufyhz56yr</t>
  </si>
  <si>
    <t>(주)한국산업안전</t>
  </si>
  <si>
    <t>이상현</t>
  </si>
  <si>
    <t>시민운동 단체</t>
  </si>
  <si>
    <t>054-285-2211</t>
  </si>
  <si>
    <t>경상북도 포항시 북구 두호로 56 (두호동)</t>
  </si>
  <si>
    <t>경북 포항시 북구 두호로 56</t>
  </si>
  <si>
    <t>https://rnr.surveybox.kr/?pid=S16269h8ufyh&amp;grpid=list&amp;resid=2862&amp;fwid=S16269h8ufyhz56yr</t>
  </si>
  <si>
    <t>(주)한국신소재</t>
  </si>
  <si>
    <t>이명화</t>
  </si>
  <si>
    <t>유리섬유제품</t>
  </si>
  <si>
    <t>055-350-8888</t>
  </si>
  <si>
    <t>경남 밀양시 부북면 춘화로 85 (용지리)</t>
  </si>
  <si>
    <t>경남 밀양시 부북면 춘화로 85</t>
  </si>
  <si>
    <t>https://rnr.surveybox.kr/?pid=S16269h8ufyh&amp;grpid=list&amp;resid=15028&amp;fwid=S16269h8ufyhz56yr</t>
  </si>
  <si>
    <t>(주)한국안전보건기술원</t>
  </si>
  <si>
    <t>서동운,강부길</t>
  </si>
  <si>
    <t>건설 안전 컨설팅, 안전 진단 서비스 외</t>
  </si>
  <si>
    <t>033-734-3902</t>
  </si>
  <si>
    <t>강원 원주시 태장공단길 46 (태장동)</t>
  </si>
  <si>
    <t>강원특별자치도 원주시 태장공단길 46</t>
  </si>
  <si>
    <t>https://rnr.surveybox.kr/?pid=S16269h8ufyh&amp;grpid=list&amp;resid=737&amp;fwid=S16269h8ufyhz56yr</t>
  </si>
  <si>
    <t>(주)한국음료</t>
  </si>
  <si>
    <t>이형석</t>
  </si>
  <si>
    <t>식음료 제조업</t>
  </si>
  <si>
    <t>063-6269-6014</t>
  </si>
  <si>
    <t>전북 남원시 덕과면 덕과남길 115 (사율리)</t>
  </si>
  <si>
    <t>전북 남원시 덕과면 덕과남길 115</t>
  </si>
  <si>
    <t>https://rnr.surveybox.kr/?pid=S16269h8ufyh&amp;grpid=list&amp;resid=13712&amp;fwid=S16269h8ufyhz56yr</t>
  </si>
  <si>
    <t>(주)한국정책미디어</t>
  </si>
  <si>
    <t>임지혜</t>
  </si>
  <si>
    <t>인터넷 신문 등</t>
  </si>
  <si>
    <t>02-852-8445</t>
  </si>
  <si>
    <t>서울 영등포구 국회대로 750 211호 (여의도동,금산빌딩)</t>
  </si>
  <si>
    <t>서울 영등포구 국회대로 750</t>
  </si>
  <si>
    <t>https://rnr.surveybox.kr/?pid=S16269h8ufyh&amp;grpid=list&amp;resid=1440&amp;fwid=S16269h8ufyhz56yr</t>
  </si>
  <si>
    <t>(주)한국하우톤</t>
  </si>
  <si>
    <t>김광순,김두명</t>
  </si>
  <si>
    <t>특수윤활유</t>
  </si>
  <si>
    <t>02-3284-3300</t>
  </si>
  <si>
    <t>충청남도 아산시 선장면 서부남로151번길 20-31 (신동리)</t>
  </si>
  <si>
    <t>충남 아산시 선장면 서부남로151번길 20-31</t>
  </si>
  <si>
    <t>김 효준</t>
  </si>
  <si>
    <t>재경부</t>
  </si>
  <si>
    <t>khjhj@tectylasia.com</t>
  </si>
  <si>
    <t>https://rnr.surveybox.kr/?pid=S16269h8ufyh&amp;grpid=list&amp;resid=15116&amp;fwid=S16269h8ufyhz56yr</t>
  </si>
  <si>
    <t>(주)한국환경안전연구소</t>
  </si>
  <si>
    <t>이정식</t>
  </si>
  <si>
    <t>기술시험 검사 및 분석</t>
  </si>
  <si>
    <t>043-237-7824</t>
  </si>
  <si>
    <t>충청북도 청주시 서원구 남이면 양촌3길 7-30 (양촌리)</t>
  </si>
  <si>
    <t>충북 청주시 서원구 남이면 양촌3길 7-30</t>
  </si>
  <si>
    <t>https://rnr.surveybox.kr/?pid=S16269h8ufyh&amp;grpid=list&amp;resid=13349&amp;fwid=S16269h8ufyhz56yr</t>
  </si>
  <si>
    <t>(주)한네트</t>
  </si>
  <si>
    <t>김선종</t>
  </si>
  <si>
    <t>전자결제 대행 서비스(VAN 서비스, CMS 서비스 등)</t>
  </si>
  <si>
    <t>02-2125-6022</t>
  </si>
  <si>
    <t>서울 마포구 독막로 281 (염리동)</t>
  </si>
  <si>
    <t>서울 마포구 독막로 281</t>
  </si>
  <si>
    <t>https://rnr.surveybox.kr/?pid=S16269h8ufyh&amp;grpid=list&amp;resid=8181&amp;fwid=S16269h8ufyhz56yr</t>
  </si>
  <si>
    <t>(주)한백</t>
  </si>
  <si>
    <t>윤우람</t>
  </si>
  <si>
    <t>전기공사업</t>
  </si>
  <si>
    <t>062-954-1122</t>
  </si>
  <si>
    <t>광주광역시 광산구 비아로 23 (도천동)</t>
  </si>
  <si>
    <t>광주 광산구 비아로 23</t>
  </si>
  <si>
    <t>양현민</t>
  </si>
  <si>
    <t>010-4720-2663</t>
  </si>
  <si>
    <t>hyeonmin.yang@hanbaek.co</t>
  </si>
  <si>
    <t>https://rnr.surveybox.kr/?pid=S16269h8ufyh&amp;grpid=list&amp;resid=12446&amp;fwid=S16269h8ufyhz56yr</t>
  </si>
  <si>
    <t>(주)한빛소프트</t>
  </si>
  <si>
    <t>이승현</t>
  </si>
  <si>
    <t>게임산업(온라인/모바일)</t>
  </si>
  <si>
    <t>070-4050-8000</t>
  </si>
  <si>
    <t>서울특별시 금천구 가산디지털1로 186 15층 1506호 (가산동,제이플라츠빌딩)</t>
  </si>
  <si>
    <t>서울 금천구 가산디지털1로 186</t>
  </si>
  <si>
    <t>https://rnr.surveybox.kr/?pid=S16269h8ufyh&amp;grpid=list&amp;resid=1413&amp;fwid=S16269h8ufyhz56yr</t>
  </si>
  <si>
    <t>(주)한성피앤아이</t>
  </si>
  <si>
    <t>최창근,최영철</t>
  </si>
  <si>
    <t>인쇄물 [라벨 외]</t>
  </si>
  <si>
    <t>053-554-6000</t>
  </si>
  <si>
    <t>대구 달서구 성서공단남로10길 13 (대천동)</t>
  </si>
  <si>
    <t>대구 달서구 성서공단남로10길 13</t>
  </si>
  <si>
    <t>정원충</t>
  </si>
  <si>
    <t xml:space="preserve">부장 </t>
  </si>
  <si>
    <t>jwj0425@hsprint.com</t>
  </si>
  <si>
    <t>https://rnr.surveybox.kr/?pid=S16269h8ufyh&amp;grpid=list&amp;resid=21826&amp;fwid=S16269h8ufyhz56yr</t>
  </si>
  <si>
    <t>(주)한스</t>
  </si>
  <si>
    <t>박승준</t>
  </si>
  <si>
    <t>화공기계</t>
  </si>
  <si>
    <t>052-270-3941</t>
  </si>
  <si>
    <t>울산 울주군 온산읍 연자로 51 (원산리)</t>
  </si>
  <si>
    <t>울산 울주군 온산읍 연자로 51</t>
  </si>
  <si>
    <t>https://rnr.surveybox.kr/?pid=S16269h8ufyh&amp;grpid=list&amp;resid=13405&amp;fwid=S16269h8ufyhz56yr</t>
  </si>
  <si>
    <t>(주)한신정보기술</t>
  </si>
  <si>
    <t>박정식</t>
  </si>
  <si>
    <t>홈페이지 구축 및 유지보수</t>
  </si>
  <si>
    <t>043-278-2700</t>
  </si>
  <si>
    <t>충북 청주시 상당구 수암로 37 1층 (수동)</t>
  </si>
  <si>
    <t>충북 청주시 상당구 수암로 37</t>
  </si>
  <si>
    <t>https://rnr.surveybox.kr/?pid=S16269h8ufyh&amp;grpid=list&amp;resid=11655&amp;fwid=S16269h8ufyhz56yr</t>
  </si>
  <si>
    <t>(주)한유</t>
  </si>
  <si>
    <t>박기흥</t>
  </si>
  <si>
    <t>내륙수상화물운송, 기타</t>
  </si>
  <si>
    <t>02-3460-6500</t>
  </si>
  <si>
    <t>서울 관악구 남부순환로 1883 (봉천동)</t>
  </si>
  <si>
    <t>서울 관악구 남부순환로 1883</t>
  </si>
  <si>
    <t>https://rnr.surveybox.kr/?pid=S16269h8ufyh&amp;grpid=list&amp;resid=24347&amp;fwid=S16269h8ufyhz56yr</t>
  </si>
  <si>
    <t>(주)한인컨설팅</t>
  </si>
  <si>
    <t>김지혜</t>
  </si>
  <si>
    <t>건물시설관리용역, 청소용역, 경비용역</t>
  </si>
  <si>
    <t>031-708-1341</t>
  </si>
  <si>
    <t>경기 성남시 수정구 위례광장로 320 402호 (창곡동,아이에스센트럴타워)</t>
  </si>
  <si>
    <t>경기 성남시 수정구 위례광장로 320</t>
  </si>
  <si>
    <t>https://rnr.surveybox.kr/?pid=S16269h8ufyh&amp;grpid=list&amp;resid=8229&amp;fwid=S16269h8ufyhz56yr</t>
  </si>
  <si>
    <t>(주)한주</t>
  </si>
  <si>
    <t>임중규</t>
  </si>
  <si>
    <t>울산석유화학공업단지 입주기업체를 위한 전기,중기,각종용수의 생산,및</t>
  </si>
  <si>
    <t>052-270-5201</t>
  </si>
  <si>
    <t>울산광역시 남구 사평로 60 (부곡동)</t>
  </si>
  <si>
    <t>울산 남구 사평로 60</t>
  </si>
  <si>
    <t>https://rnr.surveybox.kr/?pid=S16269h8ufyh&amp;grpid=list&amp;resid=11729&amp;fwid=S16269h8ufyhz56yr</t>
  </si>
  <si>
    <t>(주)해원냉장</t>
  </si>
  <si>
    <t>박삼암</t>
  </si>
  <si>
    <t>냉장보관업</t>
  </si>
  <si>
    <t>051-2433-1815</t>
  </si>
  <si>
    <t>부산광역시 서구 원양로 67 (암남동)</t>
  </si>
  <si>
    <t>부산 서구 원양로 67</t>
  </si>
  <si>
    <t>https://rnr.surveybox.kr/?pid=S16269h8ufyh&amp;grpid=list&amp;resid=2590&amp;fwid=S16269h8ufyhz56yr</t>
  </si>
  <si>
    <t>(주)행성화학</t>
  </si>
  <si>
    <t>박명수</t>
  </si>
  <si>
    <t>창호, 핸드레일</t>
  </si>
  <si>
    <t>043-217-6100</t>
  </si>
  <si>
    <t>충청북도 청주시 청원구 오창읍 후기길 42 (용두리)</t>
  </si>
  <si>
    <t>충북 청주시 청원구 오창읍 후기길 42</t>
  </si>
  <si>
    <t>https://rnr.surveybox.kr/?pid=S16269h8ufyh&amp;grpid=list&amp;resid=622&amp;fwid=S16269h8ufyhz56yr</t>
  </si>
  <si>
    <t>(주)허브큐어</t>
  </si>
  <si>
    <t>조남희</t>
  </si>
  <si>
    <t>식료품 및 건강식품</t>
  </si>
  <si>
    <t>010-5025-1110</t>
  </si>
  <si>
    <t>경기도 포천시 창수면 창동로 286-35 (오가리)</t>
  </si>
  <si>
    <t>경기 포천시 창수면 창동로 286-35</t>
  </si>
  <si>
    <t>https://rnr.surveybox.kr/?pid=S16269h8ufyh&amp;grpid=list&amp;resid=10924&amp;fwid=S16269h8ufyhz56yr</t>
  </si>
  <si>
    <t>(주)헥토헬스케어</t>
  </si>
  <si>
    <t>이경민,김석진</t>
  </si>
  <si>
    <t>드시모네 (프로바이오틱스)</t>
  </si>
  <si>
    <t>02-6941-0651</t>
  </si>
  <si>
    <t>서울특별시 강남구 테헤란로 223 10층 (역삼동,큰길타워)</t>
  </si>
  <si>
    <t>서울 강남구 테헤란로 223</t>
  </si>
  <si>
    <t>https://rnr.surveybox.kr/?pid=S16269h8ufyh&amp;grpid=list&amp;resid=11668&amp;fwid=S16269h8ufyhz56yr</t>
  </si>
  <si>
    <t>(주)헬리코리아</t>
  </si>
  <si>
    <t>민경조,민세홍</t>
  </si>
  <si>
    <t>항공운송 및 일반건설업</t>
  </si>
  <si>
    <t>042-633-8900</t>
  </si>
  <si>
    <t>대전광역시 대덕구 한밭대로1003번길 158 (대화동)</t>
  </si>
  <si>
    <t>대전 대덕구 한밭대로1003번길 158</t>
  </si>
  <si>
    <t>https://rnr.surveybox.kr/?pid=S16269h8ufyh&amp;grpid=list&amp;resid=10512&amp;fwid=S16269h8ufyhz56yr</t>
  </si>
  <si>
    <t>(주)현대렌탈서비스</t>
  </si>
  <si>
    <t>가철</t>
  </si>
  <si>
    <t>전자제품(냉온정수기, 공기청정기 등)</t>
  </si>
  <si>
    <t>02-6283-5139</t>
  </si>
  <si>
    <t>서울특별시 금천구 벚꽃로 286 6층 603호, 604호 (가산동,삼성리더스타워)</t>
  </si>
  <si>
    <t>서울 금천구 벚꽃로 286</t>
  </si>
  <si>
    <t>02-6283-5136으로 재연결 요청</t>
  </si>
  <si>
    <t>https://rnr.surveybox.kr/?pid=S16269h8ufyh&amp;grpid=list&amp;resid=6225&amp;fwid=S16269h8ufyhz56yr</t>
  </si>
  <si>
    <t>(주)현대정밀</t>
  </si>
  <si>
    <t>오춘길,오정석</t>
  </si>
  <si>
    <t>건설중장비부품 제조업</t>
  </si>
  <si>
    <t>055-294-2518</t>
  </si>
  <si>
    <t>경상남도 창원시 의창구 반계로 3 (팔용동)</t>
  </si>
  <si>
    <t>경남 창원시 의창구 반계로 3</t>
  </si>
  <si>
    <t>https://rnr.surveybox.kr/?pid=S16269h8ufyh&amp;grpid=list&amp;resid=7073&amp;fwid=S16269h8ufyhz56yr</t>
  </si>
  <si>
    <t>(주)현보</t>
  </si>
  <si>
    <t>곽태승</t>
  </si>
  <si>
    <t>자동차 부품</t>
  </si>
  <si>
    <t>041-410-8607</t>
  </si>
  <si>
    <t>충청남도 천안시 동남구 수신면 수신로 149 (백자리)</t>
  </si>
  <si>
    <t>충남 천안시 동남구 수신면 수신로 149</t>
  </si>
  <si>
    <t>https://rnr.surveybox.kr/?pid=S16269h8ufyh&amp;grpid=list&amp;resid=21713&amp;fwid=S16269h8ufyhz56yr</t>
  </si>
  <si>
    <t>(주)협우지여엔지니어링</t>
  </si>
  <si>
    <t>김영곤</t>
  </si>
  <si>
    <t>전기설계 및 엔지니어링 서비스</t>
  </si>
  <si>
    <t>02-890-6464</t>
  </si>
  <si>
    <t>서울 구로구 디지털로 243 1701동 1705호 (구로동,지하이시티)</t>
  </si>
  <si>
    <t>서울 구로구 디지털로 243</t>
  </si>
  <si>
    <t>https://rnr.surveybox.kr/?pid=S16269h8ufyh&amp;grpid=list&amp;resid=260&amp;fwid=S16269h8ufyhz56yr</t>
  </si>
  <si>
    <t>(주)형원피앤씨</t>
  </si>
  <si>
    <t>강희원</t>
  </si>
  <si>
    <t>쉬레드치즈, 스트링치즈, 기타 가공치즈 등</t>
  </si>
  <si>
    <t>041-363-2266</t>
  </si>
  <si>
    <t>충청남도 당진시 합덕읍 농공단지길 34 (도곡리)</t>
  </si>
  <si>
    <t>충남 당진시 합덕읍 농공단지길 34</t>
  </si>
  <si>
    <t>https://rnr.surveybox.kr/?pid=S16269h8ufyh&amp;grpid=list&amp;resid=5011&amp;fwid=S16269h8ufyhz56yr</t>
  </si>
  <si>
    <t>(주)호건에프에이</t>
  </si>
  <si>
    <t>김명기</t>
  </si>
  <si>
    <t>생산라인 산업자동화시스템</t>
  </si>
  <si>
    <t>041-425-0197</t>
  </si>
  <si>
    <t>충청남도 아산시 음봉면 월산로 214-43 (산동리)</t>
  </si>
  <si>
    <t>충남 아산시 음봉면 월산로 214-43</t>
  </si>
  <si>
    <t>https://rnr.surveybox.kr/?pid=S16269h8ufyh&amp;grpid=list&amp;resid=12048&amp;fwid=S16269h8ufyhz56yr</t>
  </si>
  <si>
    <t>(주)호텔덕구온천</t>
  </si>
  <si>
    <t>관광호텔업,온천개발업 및 통신기기 도소매업</t>
  </si>
  <si>
    <t>https://rnr.surveybox.kr/?pid=S16269h8ufyh&amp;grpid=list&amp;resid=21106&amp;fwid=S16269h8ufyhz56yr</t>
  </si>
  <si>
    <t>(주)화신</t>
  </si>
  <si>
    <t>김인철</t>
  </si>
  <si>
    <t>금속 및 플라스틱 케이스(외함)</t>
  </si>
  <si>
    <t>043-877-3611</t>
  </si>
  <si>
    <t>충청북도 음성군 맹동면 맹동산단1길 60 (쌍정리)</t>
  </si>
  <si>
    <t>충북 음성군 맹동면 맹동산단1길 60</t>
  </si>
  <si>
    <t>https://rnr.surveybox.kr/?pid=S16269h8ufyh&amp;grpid=list&amp;resid=3805&amp;fwid=S16269h8ufyhz56yr</t>
  </si>
  <si>
    <t>(주)화신볼트산업</t>
  </si>
  <si>
    <t>정순원,정태형</t>
  </si>
  <si>
    <t>특수 볼트 및 너트</t>
  </si>
  <si>
    <t>051-264-2522</t>
  </si>
  <si>
    <t>부산광역시 사하구 하신중앙로3번길 64 (장림동)</t>
  </si>
  <si>
    <t>부산 사하구 하신중앙로3번길 64</t>
  </si>
  <si>
    <t>https://rnr.surveybox.kr/?pid=S16269h8ufyh&amp;grpid=list&amp;resid=12196&amp;fwid=S16269h8ufyhz56yr</t>
  </si>
  <si>
    <t>(주)화인메이크앤팩</t>
  </si>
  <si>
    <t>박도영</t>
  </si>
  <si>
    <t>기내식</t>
  </si>
  <si>
    <t>032-723-7902</t>
  </si>
  <si>
    <t>인천광역시 중구 공항동로2길 103 (운서동,게이트고메코리아)</t>
  </si>
  <si>
    <t>인천 중구 공항동로2길 103</t>
  </si>
  <si>
    <t>https://rnr.surveybox.kr/?pid=S16269h8ufyh&amp;grpid=list&amp;resid=4830&amp;fwid=S16269h8ufyhz56yr</t>
  </si>
  <si>
    <t>(주)화진메디칼</t>
  </si>
  <si>
    <t>이우준</t>
  </si>
  <si>
    <t>일회용 주사기 제조 및 도,소매업</t>
  </si>
  <si>
    <t>041-554-6181</t>
  </si>
  <si>
    <t>충남 천안시 동남구 성남면 성심원길 20 (화성리)</t>
  </si>
  <si>
    <t>충남 천안시 동남구 성남면 성심원길 20</t>
  </si>
  <si>
    <t>https://rnr.surveybox.kr/?pid=S16269h8ufyh&amp;grpid=list&amp;resid=3347&amp;fwid=S16269h8ufyhz56yr</t>
  </si>
  <si>
    <t>(주)황금에스티</t>
  </si>
  <si>
    <t>열연 및 냉연스테인레스 제조 및 판매업</t>
  </si>
  <si>
    <t>031-363-8050</t>
  </si>
  <si>
    <t>경기도 안산시 단원구 엠티브이1로 25 (주)황금에스티 (성곡동)</t>
  </si>
  <si>
    <t>경기 안산시 단원구 엠티브이1로 25</t>
  </si>
  <si>
    <t>김병민</t>
  </si>
  <si>
    <t>경영전략실</t>
  </si>
  <si>
    <r>
      <rPr>
        <u/>
        <sz val="11"/>
        <color rgb="FF1155CC"/>
        <rFont val="&quot;Malgun Gothic&quot;"/>
      </rPr>
      <t>bmkim.hk</t>
    </r>
    <r>
      <rPr>
        <u/>
        <sz val="11"/>
        <color rgb="FF1155CC"/>
        <rFont val="&quot;Malgun Gothic&quot;"/>
      </rPr>
      <t>@esgroup.net</t>
    </r>
  </si>
  <si>
    <t>02-6121-4615</t>
  </si>
  <si>
    <t>https://rnr.surveybox.kr/?pid=S16269h8ufyh&amp;grpid=list&amp;resid=3817&amp;fwid=S16269h8ufyhz56yr</t>
  </si>
  <si>
    <t>(주)효진</t>
  </si>
  <si>
    <t>김종포</t>
  </si>
  <si>
    <t>전자및자동차용스프링</t>
  </si>
  <si>
    <t>031-319-5330</t>
  </si>
  <si>
    <t>경기 안산시 단원구 신원로133번길 107 (신길동)</t>
  </si>
  <si>
    <t>경기 안산시 단원구 신원로133번길 107</t>
  </si>
  <si>
    <t>https://rnr.surveybox.kr/?pid=S16269h8ufyh&amp;grpid=list&amp;resid=8092&amp;fwid=S16269h8ufyhz56yr</t>
  </si>
  <si>
    <t>(주)휴렉스</t>
  </si>
  <si>
    <t>송현석,송하준</t>
  </si>
  <si>
    <t>문구 및 사무기기류 제조</t>
  </si>
  <si>
    <t>042-623-0081</t>
  </si>
  <si>
    <t>대전 대덕구 대전로1291번길 145 (대화동)</t>
  </si>
  <si>
    <t>대전 대덕구 대전로1291번길 145</t>
  </si>
  <si>
    <t>https://rnr.surveybox.kr/?pid=S16269h8ufyh&amp;grpid=list&amp;resid=2289&amp;fwid=S16269h8ufyhz56yr</t>
  </si>
  <si>
    <t>(주)휴비스트제약</t>
  </si>
  <si>
    <t>박광남</t>
  </si>
  <si>
    <t>의약품 제조 판매업</t>
  </si>
  <si>
    <t>042-933-7901</t>
  </si>
  <si>
    <t>대전광역시 대덕구 신일서로104번길 46 (신일동)</t>
  </si>
  <si>
    <t>대전 대덕구 신일서로104번길 46</t>
  </si>
  <si>
    <t>https://rnr.surveybox.kr/?pid=S16269h8ufyh&amp;grpid=list&amp;resid=7986&amp;fwid=S16269h8ufyhz56yr</t>
  </si>
  <si>
    <t>(주)흙</t>
  </si>
  <si>
    <t>강무웅</t>
  </si>
  <si>
    <t>흙침대</t>
  </si>
  <si>
    <t>051-315-5233</t>
  </si>
  <si>
    <t>부산광역시 사상구 학감대로192번길 60-30 (학장동)</t>
  </si>
  <si>
    <t>부산 사상구 학감대로192번길 60-30</t>
  </si>
  <si>
    <t>https://rnr.surveybox.kr/?pid=S16269h8ufyh&amp;grpid=list&amp;resid=6206&amp;fwid=S16269h8ufyhz56yr</t>
  </si>
  <si>
    <t>(주)흥국</t>
  </si>
  <si>
    <t>류명준</t>
  </si>
  <si>
    <t>철강 단조업</t>
  </si>
  <si>
    <t>070-4613-3015</t>
  </si>
  <si>
    <t>충청남도 아산시 둔포면 아산밸리로 357 (석곡리)</t>
  </si>
  <si>
    <t>충남 아산시 둔포면 아산밸리로 357</t>
  </si>
  <si>
    <t>https://rnr.surveybox.kr/?pid=S16269h8ufyh&amp;grpid=list&amp;resid=14621&amp;fwid=S16269h8ufyhz56yr</t>
  </si>
  <si>
    <t>(주)희건축사사무소</t>
  </si>
  <si>
    <t>이영두</t>
  </si>
  <si>
    <t>설계용역 및 서비스</t>
  </si>
  <si>
    <t>051-463-3392</t>
  </si>
  <si>
    <t>부산 부산진구 신천대로71번길 49 2층 (범천동,범천동 프렌빌)</t>
  </si>
  <si>
    <t>부산 부산진구 신천대로71번길 49</t>
  </si>
  <si>
    <t>https://rnr.surveybox.kr/?pid=S16269h8ufyh&amp;grpid=list&amp;resid=11627&amp;fwid=S16269h8ufyhz56yr</t>
  </si>
  <si>
    <t>거영해운(주)</t>
  </si>
  <si>
    <t>탁수경</t>
  </si>
  <si>
    <t>해상화물 운송업</t>
  </si>
  <si>
    <t>051-468-4376</t>
  </si>
  <si>
    <t>부산 동구 중앙대로226번길 7-3 6층 (초량동,거영빌딩)</t>
  </si>
  <si>
    <t>부산 동구 중앙대로226번길 7-3</t>
  </si>
  <si>
    <t>https://rnr.surveybox.kr/?pid=S16269h8ufyh&amp;grpid=list&amp;resid=22668&amp;fwid=S16269h8ufyhz56yr</t>
  </si>
  <si>
    <t>거제현대고속(주)</t>
  </si>
  <si>
    <t>양일웅</t>
  </si>
  <si>
    <t>여객자동차 운송사업</t>
  </si>
  <si>
    <t>055-224-3305</t>
  </si>
  <si>
    <t>경남 창원시 마산합포구 월영동서로 10 (해운동)</t>
  </si>
  <si>
    <t>경남 창원시 마산합포구 월영동서로 10</t>
  </si>
  <si>
    <t>https://rnr.surveybox.kr/?pid=S16269h8ufyh&amp;grpid=list&amp;resid=22667&amp;fwid=S16269h8ufyhz56yr</t>
  </si>
  <si>
    <t>거창고속(주)</t>
  </si>
  <si>
    <t>윤옥자</t>
  </si>
  <si>
    <t>운송</t>
  </si>
  <si>
    <t>055-945-0630</t>
  </si>
  <si>
    <t>경상남도 거창군 거창읍 강남로 236 (대평리)</t>
  </si>
  <si>
    <t>경남 거창군 거창읍 강남로 236</t>
  </si>
  <si>
    <t>https://rnr.surveybox.kr/?pid=S16269h8ufyh&amp;grpid=list&amp;resid=22166&amp;fwid=S16269h8ufyhz56yr</t>
  </si>
  <si>
    <t>경기교통공사</t>
  </si>
  <si>
    <t>민경선</t>
  </si>
  <si>
    <t>이공사는 지방공기업법과 경기교통공사 설립 및 운영 조례가 정하는 바에 따라 대중교통시설 및수단을 효율적으로 운영.확충하고,안전하고 편리한 교통서비스 제공을 통한 도민의 복리증진을목적으로 다음의 각 호에</t>
  </si>
  <si>
    <t>031-860-1500</t>
  </si>
  <si>
    <t>경기도 양주시 옥정로6길 18 3층 (옥정동,한길프라자2)</t>
  </si>
  <si>
    <t>경기 양주시 옥정로6길 18</t>
  </si>
  <si>
    <t>https://rnr.surveybox.kr/?pid=S16269h8ufyh&amp;grpid=list&amp;resid=3192&amp;fwid=S16269h8ufyhz56yr</t>
  </si>
  <si>
    <t>경남스틸(주)</t>
  </si>
  <si>
    <t>최석우</t>
  </si>
  <si>
    <t>냉연강판 코일 외</t>
  </si>
  <si>
    <t>055-267-9700</t>
  </si>
  <si>
    <t>경남 창원시 성산구 연덕로15번길 10 (웅남동)</t>
  </si>
  <si>
    <t>경남 창원시 성산구 연덕로15번길 10</t>
  </si>
  <si>
    <t>https://rnr.surveybox.kr/?pid=S16269h8ufyh&amp;grpid=list&amp;resid=9408&amp;fwid=S16269h8ufyhz56yr</t>
  </si>
  <si>
    <t>경남자동차판매(주)</t>
  </si>
  <si>
    <t>정경태</t>
  </si>
  <si>
    <t>1. 자동차 판매업</t>
  </si>
  <si>
    <t>055-280-8323</t>
  </si>
  <si>
    <t>경상남도 창원시 성산구 해원로374번길 6 (성주동)</t>
  </si>
  <si>
    <t>경남 창원시 성산구 해원로374번길 6</t>
  </si>
  <si>
    <t>https://rnr.surveybox.kr/?pid=S16269h8ufyh&amp;grpid=list&amp;resid=1216&amp;fwid=S16269h8ufyhz56yr</t>
  </si>
  <si>
    <t>경산제지(주)</t>
  </si>
  <si>
    <t>김문성</t>
  </si>
  <si>
    <t>각종 지류제조가공 및 판매업</t>
  </si>
  <si>
    <t>053-615-6285</t>
  </si>
  <si>
    <t>대구광역시 달성군 유가읍 비슬로96길 35 (금리)</t>
  </si>
  <si>
    <t>대구 달성군 유가읍 비슬로96길 35</t>
  </si>
  <si>
    <t>https://rnr.surveybox.kr/?pid=S16269h8ufyh&amp;grpid=list&amp;resid=24262&amp;fwid=S16269h8ufyhz56yr</t>
  </si>
  <si>
    <t>고등기술연구원연구조합</t>
  </si>
  <si>
    <t>김선용</t>
  </si>
  <si>
    <t>학술연구, 용역</t>
  </si>
  <si>
    <t>031-330-7881</t>
  </si>
  <si>
    <t>경기도 용인시 처인구 백암면 고안로51번길 175-28 (고안리)</t>
  </si>
  <si>
    <t>경기 용인시 처인구 백암면 고안로51번길 175-28</t>
  </si>
  <si>
    <t>https://rnr.surveybox.kr/?pid=S16269h8ufyh&amp;grpid=list&amp;resid=22749&amp;fwid=S16269h8ufyhz56yr</t>
  </si>
  <si>
    <t>고려운수(주)</t>
  </si>
  <si>
    <t>정상호</t>
  </si>
  <si>
    <t>기타 도로 화물 운송업</t>
  </si>
  <si>
    <t>053-982-6217</t>
  </si>
  <si>
    <t>대구광역시 동구 방천로 58 (지저동)</t>
  </si>
  <si>
    <t>대구 동구 방천로 58</t>
  </si>
  <si>
    <t>https://rnr.surveybox.kr/?pid=S16269h8ufyh&amp;grpid=list&amp;resid=8358&amp;fwid=S16269h8ufyhz56yr</t>
  </si>
  <si>
    <t>골드홈공업(주)</t>
  </si>
  <si>
    <t>김진용</t>
  </si>
  <si>
    <t>주택건축공사</t>
  </si>
  <si>
    <t>031-797-3005</t>
  </si>
  <si>
    <t>경기도 광주시 곤지암읍 신만로58번길 16 (수양리)</t>
  </si>
  <si>
    <t>경기 광주시 곤지암읍 신만로58번길 16</t>
  </si>
  <si>
    <t>https://rnr.surveybox.kr/?pid=S16269h8ufyh&amp;grpid=list&amp;resid=8167&amp;fwid=S16269h8ufyhz56yr</t>
  </si>
  <si>
    <t>광교햇빛발전소(주)</t>
  </si>
  <si>
    <t>이승구</t>
  </si>
  <si>
    <t>태양광 발전사업</t>
  </si>
  <si>
    <t>02-448-3300</t>
  </si>
  <si>
    <t>경기도 고양시 일산동구 일산로 16 602호 (백석동,디아뜨크리스탈)</t>
  </si>
  <si>
    <t>경기 고양시 일산동구 일산로 16</t>
  </si>
  <si>
    <t>https://rnr.surveybox.kr/?pid=S16269h8ufyh&amp;grpid=list&amp;resid=23759&amp;fwid=S16269h8ufyhz56yr</t>
  </si>
  <si>
    <t>광남일보(주)</t>
  </si>
  <si>
    <t>전용준</t>
  </si>
  <si>
    <t>신문의 발행 및 판매</t>
  </si>
  <si>
    <t>062-370-7092</t>
  </si>
  <si>
    <t>광주 북구 무등로 254 , 3-4층 (중흥동)</t>
  </si>
  <si>
    <t>광주 북구 무등로 254</t>
  </si>
  <si>
    <t>https://rnr.surveybox.kr/?pid=S16269h8ufyh&amp;grpid=list&amp;resid=13959&amp;fwid=S16269h8ufyhz56yr</t>
  </si>
  <si>
    <t>광인산업(주)</t>
  </si>
  <si>
    <t>김형주</t>
  </si>
  <si>
    <t>아파트 관리, 빌딩관리, 청소관리, 용역대행</t>
  </si>
  <si>
    <t>02-540-1799</t>
  </si>
  <si>
    <t>서울 용산구 원효로 51 308호 (산천동,삼성테마트)</t>
  </si>
  <si>
    <t>서울 용산구 원효로 51</t>
  </si>
  <si>
    <t>https://rnr.surveybox.kr/?pid=S16269h8ufyh&amp;grpid=list&amp;resid=13268&amp;fwid=S16269h8ufyhz56yr</t>
  </si>
  <si>
    <t>광주문화방송(주)</t>
  </si>
  <si>
    <t>김낙곤</t>
  </si>
  <si>
    <t>정부공지사항 시사 음악 드라마 기타 문화에 속하는 라디오 텔레비젼방송</t>
  </si>
  <si>
    <t>062-360-2121</t>
  </si>
  <si>
    <t>광주광역시 남구 월산로116번길 17 (월산동)</t>
  </si>
  <si>
    <t>광주 남구 월산로116번길 17</t>
  </si>
  <si>
    <t>https://rnr.surveybox.kr/?pid=S16269h8ufyh&amp;grpid=list&amp;resid=9653&amp;fwid=S16269h8ufyhz56yr</t>
  </si>
  <si>
    <t>구르메에프앤드비코리아(주)</t>
  </si>
  <si>
    <t>이승재</t>
  </si>
  <si>
    <t>치즈, 버터, 햄, 살라미 등 수입 가공식품</t>
  </si>
  <si>
    <t>070-4640-6018</t>
  </si>
  <si>
    <t>서울특별시 강남구 언주로174길 27 2층, 3층 (신사동)</t>
  </si>
  <si>
    <t>서울 강남구 언주로174길 27</t>
  </si>
  <si>
    <t>https://rnr.surveybox.kr/?pid=S16269h8ufyh&amp;grpid=list&amp;resid=23177&amp;fwid=S16269h8ufyhz56yr</t>
  </si>
  <si>
    <t>국보기업(주)</t>
  </si>
  <si>
    <t>윤지욱</t>
  </si>
  <si>
    <t>그외 기타 분류안된 운송관련 서비스업</t>
  </si>
  <si>
    <t>051-469-2965</t>
  </si>
  <si>
    <t>부산광역시 동구 중앙대로214번길 7-5 3층 (초량동)</t>
  </si>
  <si>
    <t>부산 동구 중앙대로214번길 7-5</t>
  </si>
  <si>
    <t>https://rnr.surveybox.kr/?pid=S16269h8ufyh&amp;grpid=list&amp;resid=3299&amp;fwid=S16269h8ufyhz56yr</t>
  </si>
  <si>
    <t>국일신동(주)</t>
  </si>
  <si>
    <t>김연경,손장원</t>
  </si>
  <si>
    <t>동괴, 동봉, 황동봉 제조 및 임가공업</t>
  </si>
  <si>
    <t>031-499-9192</t>
  </si>
  <si>
    <t>경기도 안산시 단원구 번영2로 58 (성곡동)</t>
  </si>
  <si>
    <t>경기 안산시 단원구 번영2로 58</t>
  </si>
  <si>
    <t>임원현</t>
  </si>
  <si>
    <t>010-9254-5603</t>
  </si>
  <si>
    <t>https://rnr.surveybox.kr/?pid=S16269h8ufyh&amp;grpid=list&amp;resid=24013&amp;fwid=S16269h8ufyhz56yr</t>
  </si>
  <si>
    <t>국제비파괴검사(주)</t>
  </si>
  <si>
    <t>이용출</t>
  </si>
  <si>
    <t>기술용역(비파괴검사자문)</t>
  </si>
  <si>
    <t>051-831-5757</t>
  </si>
  <si>
    <t>부산광역시 강서구 녹산산업중로 100 (송정동)</t>
  </si>
  <si>
    <t>부산 강서구 녹산산업중로 100</t>
  </si>
  <si>
    <t>https://rnr.surveybox.kr/?pid=S16269h8ufyh&amp;grpid=list&amp;resid=12726&amp;fwid=S16269h8ufyhz56yr</t>
  </si>
  <si>
    <t>그로윈(주)</t>
  </si>
  <si>
    <t>이천흥</t>
  </si>
  <si>
    <t>오픈소스컨설팅 및 인력지원, 소프트웨어개발, 백업솔루션 공급, 프로문자서비스</t>
  </si>
  <si>
    <t>070-7101-3400</t>
  </si>
  <si>
    <t>서울특별시 강남구 봉은사로114길 32 6층 (삼성동,우남빌딩)</t>
  </si>
  <si>
    <t>서울 강남구 봉은사로114길 32</t>
  </si>
  <si>
    <t>https://rnr.surveybox.kr/?pid=S16269h8ufyh&amp;grpid=list&amp;resid=1448&amp;fwid=S16269h8ufyhz56yr</t>
  </si>
  <si>
    <t>극동유화(주)</t>
  </si>
  <si>
    <t>장홍선,장선우</t>
  </si>
  <si>
    <t>윤활유, 유동파라핀</t>
  </si>
  <si>
    <t>055-370-9931</t>
  </si>
  <si>
    <t>경상남도 양산시 어실로 101 (유산동)</t>
  </si>
  <si>
    <t>경남 양산시 어실로 101</t>
  </si>
  <si>
    <t>https://rnr.surveybox.kr/?pid=S16269h8ufyh&amp;grpid=list&amp;resid=11621&amp;fwid=S16269h8ufyhz56yr</t>
  </si>
  <si>
    <t>금양상선(주)</t>
  </si>
  <si>
    <t>우방우</t>
  </si>
  <si>
    <t>외항화물운송</t>
  </si>
  <si>
    <t>051-462-2641</t>
  </si>
  <si>
    <t>부산광역시 중구 광복로97번길 11 (동광동1가)</t>
  </si>
  <si>
    <t>부산 중구 광복로97번길 11</t>
  </si>
  <si>
    <t>https://rnr.surveybox.kr/?pid=S16269h8ufyh&amp;grpid=list&amp;resid=7777&amp;fwid=S16269h8ufyhz56yr</t>
  </si>
  <si>
    <t>금용기계(주)</t>
  </si>
  <si>
    <t>이무철</t>
  </si>
  <si>
    <t>섬유기계 제작,수리</t>
  </si>
  <si>
    <t>053-351-3082</t>
  </si>
  <si>
    <t>대구광역시 북구 팔달로7길 57 (노원동3가)</t>
  </si>
  <si>
    <t>대구 북구 팔달로7길 57</t>
  </si>
  <si>
    <t>https://rnr.surveybox.kr/?pid=S16269h8ufyh&amp;grpid=list&amp;resid=5430&amp;fwid=S16269h8ufyhz56yr</t>
  </si>
  <si>
    <t>금호전기(주)</t>
  </si>
  <si>
    <t>이홍민</t>
  </si>
  <si>
    <t>조명기기</t>
  </si>
  <si>
    <t>070-7005-1355</t>
  </si>
  <si>
    <t>서울특별시 영등포구 국제금융로 10 14층 (여의도동,쓰리아이에프씨동)</t>
  </si>
  <si>
    <t>서울 영등포구 국제금융로 10</t>
  </si>
  <si>
    <t>1343 총무팀</t>
  </si>
  <si>
    <t>https://rnr.surveybox.kr/?pid=S16269h8ufyh&amp;grpid=list&amp;resid=1596&amp;fwid=S16269h8ufyhz56yr</t>
  </si>
  <si>
    <t>금호폴리켐(주)</t>
  </si>
  <si>
    <t>김선규</t>
  </si>
  <si>
    <t>이피고무의 제조 가공 및 판매</t>
  </si>
  <si>
    <t>02-6961-3852</t>
  </si>
  <si>
    <t>서울 중구 청계천로 100 (수표동,시그니쳐타워서울)</t>
  </si>
  <si>
    <t>서울 중구 청계천로 100</t>
  </si>
  <si>
    <t>내년 해외 공장 건축 등 예정이나 확실하지 아니함</t>
  </si>
  <si>
    <t>https://rnr.surveybox.kr/?pid=S16269h8ufyh&amp;grpid=list&amp;resid=3222&amp;fwid=S16269h8ufyhz56yr</t>
  </si>
  <si>
    <t>기보스틸(주)</t>
  </si>
  <si>
    <t>전병억</t>
  </si>
  <si>
    <t>철강재 판매업</t>
  </si>
  <si>
    <t>031-319-1155</t>
  </si>
  <si>
    <t>경기도 시흥시 협력로 248 410호 (정왕동,시화공단1나)</t>
  </si>
  <si>
    <t>경기 시흥시 협력로 248</t>
  </si>
  <si>
    <t>이채원</t>
  </si>
  <si>
    <t>031-362-7010</t>
  </si>
  <si>
    <t>cw9322@kibosteel.co.kr</t>
  </si>
  <si>
    <t>https://rnr.surveybox.kr/?pid=S16269h8ufyh&amp;grpid=list&amp;resid=22727&amp;fwid=S16269h8ufyhz56yr</t>
  </si>
  <si>
    <t>김천버스(주)</t>
  </si>
  <si>
    <t>도시 정기 육상 여객 운송업</t>
  </si>
  <si>
    <t>054-432-7601</t>
  </si>
  <si>
    <t>경북 김천시 자산로 152-8 (성내동)</t>
  </si>
  <si>
    <t>경북 김천시 자산로 152-8</t>
  </si>
  <si>
    <t>https://rnr.surveybox.kr/?pid=S16269h8ufyh&amp;grpid=list&amp;resid=632&amp;fwid=S16269h8ufyhz56yr</t>
  </si>
  <si>
    <t>나래식품(주)</t>
  </si>
  <si>
    <t>박미경</t>
  </si>
  <si>
    <t>만두</t>
  </si>
  <si>
    <t>063-642-8907</t>
  </si>
  <si>
    <t>전북 임실군 관촌면 춘향로 3270 (병암리)</t>
  </si>
  <si>
    <t>전북 임실군 관촌면 춘향로 3270</t>
  </si>
  <si>
    <t>https://rnr.surveybox.kr/?pid=S16269h8ufyh&amp;grpid=list&amp;resid=11617&amp;fwid=S16269h8ufyhz56yr</t>
  </si>
  <si>
    <t>남성해운(주)</t>
  </si>
  <si>
    <t>김용규</t>
  </si>
  <si>
    <t>02-772-8878</t>
  </si>
  <si>
    <t>서울 중구 삼일대로 363 17층 (장교동,장교빌딩)</t>
  </si>
  <si>
    <t>서울 중구 삼일대로 363</t>
  </si>
  <si>
    <t>https://rnr.surveybox.kr/?pid=S16269h8ufyh&amp;grpid=list&amp;resid=22657&amp;fwid=S16269h8ufyhz56yr</t>
  </si>
  <si>
    <t>남흥여객자동차(주)</t>
  </si>
  <si>
    <t>정진우</t>
  </si>
  <si>
    <t>시외버스운보</t>
  </si>
  <si>
    <t>055-863-3506</t>
  </si>
  <si>
    <t>경남 남해군 남해읍 화전로78번길 3 (북변리)</t>
  </si>
  <si>
    <t>경남 남해군 남해읍 화전로78번길 3</t>
  </si>
  <si>
    <t>https://rnr.surveybox.kr/?pid=S16269h8ufyh&amp;grpid=list&amp;resid=1209&amp;fwid=S16269h8ufyhz56yr</t>
  </si>
  <si>
    <t>너른마당사회적협동조합</t>
  </si>
  <si>
    <t>배미영</t>
  </si>
  <si>
    <t>장애인평생교육서비스, 직업재활훈련</t>
  </si>
  <si>
    <t>031-852-1210</t>
  </si>
  <si>
    <t>서울 성북구 동소문로20다길 10 3층 (동선동1가,세창빌딩)</t>
  </si>
  <si>
    <t>서울 성북구 동소문로20다길 10</t>
  </si>
  <si>
    <t>https://rnr.surveybox.kr/?pid=S16269h8ufyh&amp;grpid=list&amp;resid=3160&amp;fwid=S16269h8ufyhz56yr</t>
  </si>
  <si>
    <t>넥스틸(주)</t>
  </si>
  <si>
    <t>홍성만</t>
  </si>
  <si>
    <t>산업기계 제작(제조)</t>
  </si>
  <si>
    <t>054-288-5500</t>
  </si>
  <si>
    <t>경상북도 포항시 남구 대송면 송덕로212번길 195 (대각리)</t>
  </si>
  <si>
    <t>경북 포항시 남구 대송면 송덕로212번길 195</t>
  </si>
  <si>
    <t>https://rnr.surveybox.kr/?pid=S16269h8ufyh&amp;grpid=list&amp;resid=9592&amp;fwid=S16269h8ufyhz56yr</t>
  </si>
  <si>
    <t>농업회사법인다비육종</t>
  </si>
  <si>
    <t>민동수,윤희진</t>
  </si>
  <si>
    <t>양돈업</t>
  </si>
  <si>
    <t>031-672-5660</t>
  </si>
  <si>
    <t>경기 안성시 일죽면 서동대로 7381-8 (송천리)</t>
  </si>
  <si>
    <t>경기 안성시 일죽면 서동대로 7381-8</t>
  </si>
  <si>
    <t>https://rnr.surveybox.kr/?pid=S16269h8ufyh&amp;grpid=list&amp;resid=23696&amp;fwid=S16269h8ufyhz56yr</t>
  </si>
  <si>
    <t>뉴아이텍(주)</t>
  </si>
  <si>
    <t>오경식</t>
  </si>
  <si>
    <t>소프트 웨어 개발, 제조, 판매, 및 임대업</t>
  </si>
  <si>
    <t>02-419-8585</t>
  </si>
  <si>
    <t>서울특별시 송파구 위례성대로 6 1013호 (방이동,현대토픽스)</t>
  </si>
  <si>
    <t>서울 송파구 위례성대로 6</t>
  </si>
  <si>
    <t>https://rnr.surveybox.kr/?pid=S16269h8ufyh&amp;grpid=list&amp;resid=3373&amp;fwid=S16269h8ufyhz56yr</t>
  </si>
  <si>
    <t>대동금속(주)</t>
  </si>
  <si>
    <t>이승원</t>
  </si>
  <si>
    <t>주물（금형및브레이크장치외）</t>
  </si>
  <si>
    <t>053-610-5000</t>
  </si>
  <si>
    <t>대구광역시 달성군 논공읍 논공로 602 (본리리)</t>
  </si>
  <si>
    <t>대구 달성군 논공읍 논공로 602</t>
  </si>
  <si>
    <t>https://rnr.surveybox.kr/?pid=S16269h8ufyh&amp;grpid=list&amp;resid=2916&amp;fwid=S16269h8ufyhz56yr</t>
  </si>
  <si>
    <t>대동산업(주)</t>
  </si>
  <si>
    <t>문준섭</t>
  </si>
  <si>
    <t>건축물타일</t>
  </si>
  <si>
    <t>041-583-6011</t>
  </si>
  <si>
    <t>충남 천안시 서북구 성거읍 천일고2길 150 (신월리)</t>
  </si>
  <si>
    <t>충남 천안시 서북구 성거읍 천일고2길 150</t>
  </si>
  <si>
    <t>https://rnr.surveybox.kr/?pid=S16269h8ufyh&amp;grpid=list&amp;resid=5876&amp;fwid=S16269h8ufyhz56yr</t>
  </si>
  <si>
    <t>대륜엔지니어링(주)</t>
  </si>
  <si>
    <t>박안진</t>
  </si>
  <si>
    <t>육/해상 크레인 설계, 제작, 운송, 설치 및 시운전</t>
  </si>
  <si>
    <t>051-714-1162</t>
  </si>
  <si>
    <t>부산광역시 기장군 기장읍 차성동로182번길 13 (교리)</t>
  </si>
  <si>
    <t>부산 기장군 기장읍 차성동로182번길 13</t>
  </si>
  <si>
    <t>https://rnr.surveybox.kr/?pid=S16269h8ufyh&amp;grpid=list&amp;resid=6180&amp;fwid=S16269h8ufyhz56yr</t>
  </si>
  <si>
    <t>대린테크(주)</t>
  </si>
  <si>
    <t>박필재</t>
  </si>
  <si>
    <t>자동화설비 지그</t>
  </si>
  <si>
    <t>054-337-5225</t>
  </si>
  <si>
    <t>경상북도 경주시 건천읍 하늘마루길 18-47 (용명리)</t>
  </si>
  <si>
    <t>경북 경주시 건천읍 하늘마루길 18-47</t>
  </si>
  <si>
    <t>https://rnr.surveybox.kr/?pid=S16269h8ufyh&amp;grpid=list&amp;resid=23126&amp;fwid=S16269h8ufyhz56yr</t>
  </si>
  <si>
    <t>대명운수(주)</t>
  </si>
  <si>
    <t>김영준</t>
  </si>
  <si>
    <t>031-718-0540</t>
  </si>
  <si>
    <t>경기도 성남시 중원구 순환로124번길 13 (상대원동)</t>
  </si>
  <si>
    <t>경기 성남시 중원구 순환로124번길 13</t>
  </si>
  <si>
    <t>https://rnr.surveybox.kr/?pid=S16269h8ufyh&amp;grpid=list&amp;resid=5646&amp;fwid=S16269h8ufyhz56yr</t>
  </si>
  <si>
    <t>대성나찌유압공업(주)</t>
  </si>
  <si>
    <t>김영대,장달식</t>
  </si>
  <si>
    <t>탭,밸브 및 유사장치 제조업</t>
  </si>
  <si>
    <t>055-385-7891</t>
  </si>
  <si>
    <t>경남 양산시 유산공단8길 8 (유산동)</t>
  </si>
  <si>
    <t>경남 양산시 유산공단8길 8</t>
  </si>
  <si>
    <t>https://rnr.surveybox.kr/?pid=S16269h8ufyh&amp;grpid=list&amp;resid=22101&amp;fwid=S16269h8ufyhz56yr</t>
  </si>
  <si>
    <t>대성네트웍(주)</t>
  </si>
  <si>
    <t>백성현</t>
  </si>
  <si>
    <t>정보통신공사업</t>
  </si>
  <si>
    <t>02-6112-2727</t>
  </si>
  <si>
    <t>경기 광명시 하안로 60 B동 1105호 (소하동,에스케이광명테크노파크)</t>
  </si>
  <si>
    <t>경기 광명시 하안로 60</t>
  </si>
  <si>
    <t>https://rnr.surveybox.kr/?pid=S16269h8ufyh&amp;grpid=list&amp;resid=8939&amp;fwid=S16269h8ufyhz56yr</t>
  </si>
  <si>
    <t>대성물류건설(주)</t>
  </si>
  <si>
    <t>원주연,이상오</t>
  </si>
  <si>
    <t>기계설비공사업, 건축공사업, 시설물유지관리업, 근로파 파견업</t>
  </si>
  <si>
    <t>02-2205-4728</t>
  </si>
  <si>
    <t>서울 영등포구 경인로 775 2동 1108호 (문래동3가,에이스하이테크시티)</t>
  </si>
  <si>
    <t>서울 영등포구 경인로 775</t>
  </si>
  <si>
    <t>https://rnr.surveybox.kr/?pid=S16269h8ufyh&amp;grpid=list&amp;resid=6&amp;fwid=S16269h8ufyhz56yr</t>
  </si>
  <si>
    <t>대성엠디아이(주)</t>
  </si>
  <si>
    <t>김영범,이신행</t>
  </si>
  <si>
    <t>건설, 광업</t>
  </si>
  <si>
    <t>02-765-3003</t>
  </si>
  <si>
    <t>서울특별시 종로구 율곡로2길 7 (수송동)</t>
  </si>
  <si>
    <t>서울 종로구 율곡로2길 7</t>
  </si>
  <si>
    <t>https://rnr.surveybox.kr/?pid=S16269h8ufyh&amp;grpid=list&amp;resid=13933&amp;fwid=S16269h8ufyhz56yr</t>
  </si>
  <si>
    <t>대신자산신탁(주)</t>
  </si>
  <si>
    <t>김송규</t>
  </si>
  <si>
    <t>부동산의 수탁 및 이와 관련된 다음의 업무</t>
  </si>
  <si>
    <t>02-6362-1000</t>
  </si>
  <si>
    <t>서울 중구 삼일대로 343 (저동1가,대신파이낸스센터)</t>
  </si>
  <si>
    <t>서울 중구 삼일대로 343</t>
  </si>
  <si>
    <t>https://rnr.surveybox.kr/?pid=S16269h8ufyh&amp;grpid=list&amp;resid=20352&amp;fwid=S16269h8ufyhz56yr</t>
  </si>
  <si>
    <t>대아수지공업(주)</t>
  </si>
  <si>
    <t>박성규</t>
  </si>
  <si>
    <t>자동차 및 전자부품(수지 제품)</t>
  </si>
  <si>
    <t>054-471-7193</t>
  </si>
  <si>
    <t>경상북도 구미시 옥계2공단로3길 30 (구포동)</t>
  </si>
  <si>
    <t>경북 구미시 옥계2공단로3길 30</t>
  </si>
  <si>
    <t>곽재성</t>
  </si>
  <si>
    <t>2147kwak@hanmail.net</t>
  </si>
  <si>
    <t>https://rnr.surveybox.kr/?pid=S16269h8ufyh&amp;grpid=list&amp;resid=3609&amp;fwid=S16269h8ufyhz56yr</t>
  </si>
  <si>
    <t>대원금속(주)</t>
  </si>
  <si>
    <t>최종남</t>
  </si>
  <si>
    <t>금속단조제품</t>
  </si>
  <si>
    <t>053-856-9032</t>
  </si>
  <si>
    <t>경상북도 경산시 진량읍 공단5로 66 (대원리)</t>
  </si>
  <si>
    <t>경북 경산시 진량읍 공단5로 66</t>
  </si>
  <si>
    <t>https://rnr.surveybox.kr/?pid=S16269h8ufyh&amp;grpid=list&amp;resid=13288&amp;fwid=S16269h8ufyhz56yr</t>
  </si>
  <si>
    <t>대원방송(주)</t>
  </si>
  <si>
    <t>곽영빈,정욱</t>
  </si>
  <si>
    <t>대한민국 방송법상 방송채널사용사업의 수행</t>
  </si>
  <si>
    <t>02-2071-3100</t>
  </si>
  <si>
    <t>서울 마포구 월드컵북로56길 19 14층 에이 (상암동)</t>
  </si>
  <si>
    <t>서울 마포구 월드컵북로56길 19</t>
  </si>
  <si>
    <t>https://rnr.surveybox.kr/?pid=S16269h8ufyh&amp;grpid=list&amp;resid=1597&amp;fwid=S16269h8ufyhz56yr</t>
  </si>
  <si>
    <t>대일소재(주)</t>
  </si>
  <si>
    <t>정서영</t>
  </si>
  <si>
    <t>생고무 및 고무약품 판매업</t>
  </si>
  <si>
    <t>032-682-4500</t>
  </si>
  <si>
    <t>경기도 부천시 옥산로 283 (내동)</t>
  </si>
  <si>
    <t>경기 부천시 옥산로 283</t>
  </si>
  <si>
    <t>https://rnr.surveybox.kr/?pid=S16269h8ufyh&amp;grpid=list&amp;resid=13263&amp;fwid=S16269h8ufyhz56yr</t>
  </si>
  <si>
    <t>대전교통(주)</t>
  </si>
  <si>
    <t>김광철</t>
  </si>
  <si>
    <t>시내버스여객운송업</t>
  </si>
  <si>
    <t>042-523-2575</t>
  </si>
  <si>
    <t>대전 중구 계룡로 742 (오류동)</t>
  </si>
  <si>
    <t>대전 중구 계룡로 742</t>
  </si>
  <si>
    <t>https://rnr.surveybox.kr/?pid=S16269h8ufyh&amp;grpid=list&amp;resid=22779&amp;fwid=S16269h8ufyhz56yr</t>
  </si>
  <si>
    <t>대진운수(유)</t>
  </si>
  <si>
    <t>임동춘</t>
  </si>
  <si>
    <t>노선여객자동차 운송사업(시내, 시외버스)</t>
  </si>
  <si>
    <t>062-953-8353</t>
  </si>
  <si>
    <t>광주 북구 하서로 768</t>
  </si>
  <si>
    <t>https://rnr.surveybox.kr/?pid=S16269h8ufyh&amp;grpid=list&amp;resid=22116&amp;fwid=S16269h8ufyhz56yr</t>
  </si>
  <si>
    <t>대창설비(주)</t>
  </si>
  <si>
    <t>민광호</t>
  </si>
  <si>
    <t>기계설비공사</t>
  </si>
  <si>
    <t>02-902-4701</t>
  </si>
  <si>
    <t>서울특별시 노원구 덕릉로 738 5층 (상계동)</t>
  </si>
  <si>
    <t>서울 노원구 덕릉로 738</t>
  </si>
  <si>
    <t>https://rnr.surveybox.kr/?pid=S16269h8ufyh&amp;grpid=list&amp;resid=5378&amp;fwid=S16269h8ufyhz56yr</t>
  </si>
  <si>
    <t>대한광통신(주)</t>
  </si>
  <si>
    <t>도문현</t>
  </si>
  <si>
    <t>광섬유, 광케이블</t>
  </si>
  <si>
    <t>031-489-5113</t>
  </si>
  <si>
    <t>경기 안산시 단원구 장자골로 49 (성곡동)</t>
  </si>
  <si>
    <t>경기 안산시 단원구 장자골로 49</t>
  </si>
  <si>
    <t>https://rnr.surveybox.kr/?pid=S16269h8ufyh&amp;grpid=list&amp;resid=2935&amp;fwid=S16269h8ufyhz56yr</t>
  </si>
  <si>
    <t>대한시멘트(주)</t>
  </si>
  <si>
    <t>강병복</t>
  </si>
  <si>
    <t>슬래그시멘트, 슬래그파우더</t>
  </si>
  <si>
    <t>061-798-0134</t>
  </si>
  <si>
    <t>전라남도 광양시 백운1로 74 (태인동)</t>
  </si>
  <si>
    <t>전남 광양시 백운1로 74</t>
  </si>
  <si>
    <t>https://rnr.surveybox.kr/?pid=S16269h8ufyh&amp;grpid=list&amp;resid=14601&amp;fwid=S16269h8ufyhz56yr</t>
  </si>
  <si>
    <t>대한이씨엠(주)</t>
  </si>
  <si>
    <t>김도순,김숙희</t>
  </si>
  <si>
    <t>종합감리업</t>
  </si>
  <si>
    <t>051-819-9787</t>
  </si>
  <si>
    <t>경상남도 창원시 성산구 신사로 61 1층 (신월동)</t>
  </si>
  <si>
    <t>경남 창원시 성산구 신사로 61</t>
  </si>
  <si>
    <t>https://rnr.surveybox.kr/?pid=S16269h8ufyh&amp;grpid=list&amp;resid=21670&amp;fwid=S16269h8ufyhz56yr</t>
  </si>
  <si>
    <t>대현기술개발(주)</t>
  </si>
  <si>
    <t>김삼곤</t>
  </si>
  <si>
    <t>엔지니어링 활동주체사업</t>
  </si>
  <si>
    <t>062-351-6924</t>
  </si>
  <si>
    <t>전남 여수시 도원로 272 3층 (학동)</t>
  </si>
  <si>
    <t>전남 여수시 도원로 272</t>
  </si>
  <si>
    <t>https://rnr.surveybox.kr/?pid=S16269h8ufyh&amp;grpid=list&amp;resid=6886&amp;fwid=S16269h8ufyhz56yr</t>
  </si>
  <si>
    <t>대호기계공업(주)</t>
  </si>
  <si>
    <t>류문철</t>
  </si>
  <si>
    <t>자동차 부품 생산 판매업</t>
  </si>
  <si>
    <t>063-830-3200</t>
  </si>
  <si>
    <t>전라북도 익산시 석암로3길 63-16 (팔봉동)</t>
  </si>
  <si>
    <t>전북 익산시 석암로3길 63-16</t>
  </si>
  <si>
    <t>백승호</t>
  </si>
  <si>
    <t>010-2685-2180</t>
  </si>
  <si>
    <t>baig9928@daum.net</t>
  </si>
  <si>
    <t>https://rnr.surveybox.kr/?pid=S16269h8ufyh&amp;grpid=list&amp;resid=11591&amp;fwid=S16269h8ufyhz56yr</t>
  </si>
  <si>
    <t>대호상선(주)</t>
  </si>
  <si>
    <t>박홍득</t>
  </si>
  <si>
    <t>해상화물운송</t>
  </si>
  <si>
    <t>02-773-7251</t>
  </si>
  <si>
    <t>서울특별시 중구 무교로 21 12층 (무교동,더익스체인지서울)</t>
  </si>
  <si>
    <t>서울 중구 무교로 21</t>
  </si>
  <si>
    <t>https://rnr.surveybox.kr/?pid=S16269h8ufyh&amp;grpid=list&amp;resid=22716&amp;fwid=S16269h8ufyhz56yr</t>
  </si>
  <si>
    <t>대화교통(주)</t>
  </si>
  <si>
    <t>노헌영,류상우,정세연</t>
  </si>
  <si>
    <t>053-857-3111</t>
  </si>
  <si>
    <t>경북 경산시 자인면 공단로 109 (계림리)</t>
  </si>
  <si>
    <t>경북 경산시 자인면 공단로 109</t>
  </si>
  <si>
    <t>https://rnr.surveybox.kr/?pid=S16269h8ufyh&amp;grpid=list&amp;resid=10840&amp;fwid=S16269h8ufyhz56yr</t>
  </si>
  <si>
    <t>더제이마켓(주)</t>
  </si>
  <si>
    <t>전종현,전재권</t>
  </si>
  <si>
    <t>1. 대형마트 경영업</t>
  </si>
  <si>
    <t>070-4224-6931</t>
  </si>
  <si>
    <t>경기도 화성시 동탄순환대로 127-27 지하1층 (산척동)</t>
  </si>
  <si>
    <t>경기 화성시 동탄순환대로 127-27</t>
  </si>
  <si>
    <t>https://rnr.surveybox.kr/?pid=S16269h8ufyh&amp;grpid=list&amp;resid=20485&amp;fwid=S16269h8ufyhz56yr</t>
  </si>
  <si>
    <t>덕산정밀(주)</t>
  </si>
  <si>
    <t>황웅</t>
  </si>
  <si>
    <t>전자부품 제조업</t>
  </si>
  <si>
    <t>053-857-7616</t>
  </si>
  <si>
    <t>경상북도 경산시 자인면 자인공단2로 48 (북사리)</t>
  </si>
  <si>
    <t>경북 경산시 자인면 자인공단2로 48</t>
  </si>
  <si>
    <t>https://rnr.surveybox.kr/?pid=S16269h8ufyh&amp;grpid=list&amp;resid=4462&amp;fwid=S16269h8ufyhz56yr</t>
  </si>
  <si>
    <t>덕산하이메탈(주)</t>
  </si>
  <si>
    <t>김윤철,이수훈</t>
  </si>
  <si>
    <t>솔더볼, 솔더파우더 외</t>
  </si>
  <si>
    <t>052-283-9118</t>
  </si>
  <si>
    <t>울산 북구 무룡1로 66 (연암동)</t>
  </si>
  <si>
    <t>울산 북구 무룡1로 66</t>
  </si>
  <si>
    <t>유현영</t>
  </si>
  <si>
    <t>파트너</t>
  </si>
  <si>
    <t>bdbd89@oneduksan.com</t>
  </si>
  <si>
    <t>https://rnr.surveybox.kr/?pid=S16269h8ufyh&amp;grpid=list&amp;resid=22672&amp;fwid=S16269h8ufyhz56yr</t>
  </si>
  <si>
    <t>동광교통(자)</t>
  </si>
  <si>
    <t>김영호</t>
  </si>
  <si>
    <t>택시,자동차판매대리,-운보,써비스 주유소</t>
  </si>
  <si>
    <t>052-273-2841</t>
  </si>
  <si>
    <t>울산광역시 북구 산업로 1452 (신천동)</t>
  </si>
  <si>
    <t>울산 북구 산업로 1452</t>
  </si>
  <si>
    <t>https://rnr.surveybox.kr/?pid=S16269h8ufyh&amp;grpid=list&amp;resid=4611&amp;fwid=S16269h8ufyhz56yr</t>
  </si>
  <si>
    <t>동광전자(주)</t>
  </si>
  <si>
    <t>신정섭</t>
  </si>
  <si>
    <t>방송/음향/영상장비 제조 및 설치 공사</t>
  </si>
  <si>
    <t>031-443-2544</t>
  </si>
  <si>
    <t>경기 안양시 만안구 덕천로 26</t>
  </si>
  <si>
    <t>https://rnr.surveybox.kr/?pid=S16269h8ufyh&amp;grpid=list&amp;resid=1736&amp;fwid=S16269h8ufyhz56yr</t>
  </si>
  <si>
    <t>동서화학공업(주)</t>
  </si>
  <si>
    <t>안영순,전상익</t>
  </si>
  <si>
    <t>방부용 도료의 제조 및 판매업</t>
  </si>
  <si>
    <t>054-2788-6314</t>
  </si>
  <si>
    <t>경북 포항시 남구 철강로 403 (호동)</t>
  </si>
  <si>
    <t>경북 포항시 남구 철강로 403</t>
  </si>
  <si>
    <t>https://rnr.surveybox.kr/?pid=S16269h8ufyh&amp;grpid=list&amp;resid=22698&amp;fwid=S16269h8ufyhz56yr</t>
  </si>
  <si>
    <t>동신운수(주)</t>
  </si>
  <si>
    <t>김종효</t>
  </si>
  <si>
    <t>체력단련시설</t>
  </si>
  <si>
    <t>051-3161-7315</t>
  </si>
  <si>
    <t>부산광역시 사상구 가야대로214번길 31 (학장동)</t>
  </si>
  <si>
    <t>부산 사상구 가야대로214번길 31</t>
  </si>
  <si>
    <t>https://rnr.surveybox.kr/?pid=S16269h8ufyh&amp;grpid=list&amp;resid=11311&amp;fwid=S16269h8ufyhz56yr</t>
  </si>
  <si>
    <t>동양교통(주)</t>
  </si>
  <si>
    <t>김외수</t>
  </si>
  <si>
    <t>시내버스 운보업</t>
  </si>
  <si>
    <t>055-286-9171</t>
  </si>
  <si>
    <t>경상남도 창원시 성산구 불모산로48번길 5 (성주동)</t>
  </si>
  <si>
    <t>경남 창원시 성산구 불모산로48번길 5</t>
  </si>
  <si>
    <t>https://rnr.surveybox.kr/?pid=S16269h8ufyh&amp;grpid=list&amp;resid=76&amp;fwid=S16269h8ufyhz56yr</t>
  </si>
  <si>
    <t>동양플러스(주)</t>
  </si>
  <si>
    <t>조영수</t>
  </si>
  <si>
    <t>포장육(돈육, 한우, 수입육, 계육)</t>
  </si>
  <si>
    <t>031-744-0601</t>
  </si>
  <si>
    <t>경기도 광주시 세피내길 122 (고산동)</t>
  </si>
  <si>
    <t>경기 광주시 세피내길 122</t>
  </si>
  <si>
    <t>https://rnr.surveybox.kr/?pid=S16269h8ufyh&amp;grpid=list&amp;resid=1078&amp;fwid=S16269h8ufyhz56yr</t>
  </si>
  <si>
    <t>동우모피(주)</t>
  </si>
  <si>
    <t>장동찬</t>
  </si>
  <si>
    <t>천연모피제품 제조업</t>
  </si>
  <si>
    <t>02-924-5607</t>
  </si>
  <si>
    <t>서울 성북구 보문로 193-1 4층 (삼선동4가)</t>
  </si>
  <si>
    <t>서울 성북구 보문로 193-1</t>
  </si>
  <si>
    <t>https://rnr.surveybox.kr/?pid=S16269h8ufyh&amp;grpid=list&amp;resid=8281&amp;fwid=S16269h8ufyhz56yr</t>
  </si>
  <si>
    <t>동우바이오(주)</t>
  </si>
  <si>
    <t>김용호</t>
  </si>
  <si>
    <t>음식물쓰레기 수집,운방,재활용,중간처리업</t>
  </si>
  <si>
    <t>031-323-5833</t>
  </si>
  <si>
    <t>경기도 용인시 처인구 백암면 삼백로 367-21 (석천리)</t>
  </si>
  <si>
    <t>경기 용인시 처인구 백암면 삼백로 367-21</t>
  </si>
  <si>
    <t>https://rnr.surveybox.kr/?pid=S16269h8ufyh&amp;grpid=list&amp;resid=4448&amp;fwid=S16269h8ufyhz56yr</t>
  </si>
  <si>
    <t>동우정밀(주)</t>
  </si>
  <si>
    <t>김정구</t>
  </si>
  <si>
    <t>냉장고 부품</t>
  </si>
  <si>
    <t>055-251-8311</t>
  </si>
  <si>
    <t>경상남도 창원시 의창구 평산로8번길 32 (팔용동)</t>
  </si>
  <si>
    <t>경남 창원시 의창구 평산로8번길 32</t>
  </si>
  <si>
    <t>https://rnr.surveybox.kr/?pid=S16269h8ufyh&amp;grpid=list&amp;resid=1214&amp;fwid=S16269h8ufyhz56yr</t>
  </si>
  <si>
    <t>동원페이퍼(주)</t>
  </si>
  <si>
    <t>이복진</t>
  </si>
  <si>
    <t>골판지 원지 제조업</t>
  </si>
  <si>
    <t>031-499-3333</t>
  </si>
  <si>
    <t>경기 시흥시 공단1대로379번안길 74 (정왕동)</t>
  </si>
  <si>
    <t>경기 시흥시 공단1대로379번안길 74</t>
  </si>
  <si>
    <t>https://rnr.surveybox.kr/?pid=S16269h8ufyh&amp;grpid=list&amp;resid=24353&amp;fwid=S16269h8ufyhz56yr</t>
  </si>
  <si>
    <t>동의대학교산학협력단</t>
  </si>
  <si>
    <t>이임건</t>
  </si>
  <si>
    <t>산학협력계약의 체결 및 이행</t>
  </si>
  <si>
    <t>051-8902-4019</t>
  </si>
  <si>
    <t>부산광역시 부산진구 엄광로 176 (가야동,동의대학교)</t>
  </si>
  <si>
    <t>부산 부산진구 엄광로 176</t>
  </si>
  <si>
    <t>https://rnr.surveybox.kr/?pid=S16269h8ufyh&amp;grpid=list&amp;resid=22264&amp;fwid=S16269h8ufyhz56yr</t>
  </si>
  <si>
    <t>동일모터스(주)</t>
  </si>
  <si>
    <t>최병인</t>
  </si>
  <si>
    <t>자동차 종합 수리 및 신품 판매</t>
  </si>
  <si>
    <t>070-4640-2911</t>
  </si>
  <si>
    <t>부산광역시 사상구 학감대로 88 (학장동)</t>
  </si>
  <si>
    <t>부산 사상구 학감대로 88</t>
  </si>
  <si>
    <t>https://rnr.surveybox.kr/?pid=S16269h8ufyh&amp;grpid=list&amp;resid=2620&amp;fwid=S16269h8ufyhz56yr</t>
  </si>
  <si>
    <t>동진기업(주)</t>
  </si>
  <si>
    <t>송석환</t>
  </si>
  <si>
    <t>합성수지제품 제조판매업</t>
  </si>
  <si>
    <t>02-528-1698</t>
  </si>
  <si>
    <t>경기도 안성시 미양면 제2공단3길 15 (계륵리)</t>
  </si>
  <si>
    <t>경기 안성시 미양면 제2공단3길 15</t>
  </si>
  <si>
    <t>https://rnr.surveybox.kr/?pid=S16269h8ufyh&amp;grpid=list&amp;resid=846&amp;fwid=S16269h8ufyhz56yr</t>
  </si>
  <si>
    <t>동진섬유(주)</t>
  </si>
  <si>
    <t>이동호,박광식</t>
  </si>
  <si>
    <t>편직물 제조 판매 및 임직</t>
  </si>
  <si>
    <t>051-852-9991</t>
  </si>
  <si>
    <t>부산광역시 기장군 정관읍 농공길 2-109 (예림리)</t>
  </si>
  <si>
    <t>부산 기장군 정관읍 농공길 2-109</t>
  </si>
  <si>
    <t>https://rnr.surveybox.kr/?pid=S16269h8ufyh&amp;grpid=list&amp;resid=6737&amp;fwid=S16269h8ufyhz56yr</t>
  </si>
  <si>
    <t>동희오토(주)</t>
  </si>
  <si>
    <t>승용차/여객동 자동차</t>
  </si>
  <si>
    <t>041-661-4114</t>
  </si>
  <si>
    <t>충남 서산시 성연면 신당1로 105-1 (갈현리)</t>
  </si>
  <si>
    <t>https://rnr.surveybox.kr/?pid=S16269h8ufyh&amp;grpid=list&amp;resid=7268&amp;fwid=S16269h8ufyhz56yr</t>
  </si>
  <si>
    <t>두성에스비텍(주)</t>
  </si>
  <si>
    <t>김연승</t>
  </si>
  <si>
    <t>063-536-8605</t>
  </si>
  <si>
    <t>전라북도 정읍시 북면 3산단3길 85 (태곡리)</t>
  </si>
  <si>
    <t>전북 정읍시 북면 3산단3길 85</t>
  </si>
  <si>
    <t>https://rnr.surveybox.kr/?pid=S16269h8ufyh&amp;grpid=list&amp;resid=12239&amp;fwid=S16269h8ufyhz56yr</t>
  </si>
  <si>
    <t>두성유통(주)</t>
  </si>
  <si>
    <t>양재정</t>
  </si>
  <si>
    <t>고속도로 휴게소 관리운영과 그 관련사업</t>
  </si>
  <si>
    <t>055-761-0289</t>
  </si>
  <si>
    <t>경남 진주시 문산읍 남해고속도로 195 (소문리)</t>
  </si>
  <si>
    <t>경남 진주시 문산읍 남해고속도로 195</t>
  </si>
  <si>
    <t>https://rnr.surveybox.kr/?pid=S16269h8ufyh&amp;grpid=list&amp;resid=9147&amp;fwid=S16269h8ufyhz56yr</t>
  </si>
  <si>
    <t>두원이엔지(주)</t>
  </si>
  <si>
    <t>권태욱,고의균</t>
  </si>
  <si>
    <t>전기공사, 정보통신공사, 소방시설공사</t>
  </si>
  <si>
    <t>031-666-4283</t>
  </si>
  <si>
    <t>경기도 평택시 고덕면 문곡3길 54-21 (문곡리)</t>
  </si>
  <si>
    <t>경기 평택시 고덕면 문곡3길 54-21</t>
  </si>
  <si>
    <t>https://rnr.surveybox.kr/?pid=S16269h8ufyh&amp;grpid=list&amp;resid=13330&amp;fwid=S16269h8ufyhz56yr</t>
  </si>
  <si>
    <t>드림라인(주)</t>
  </si>
  <si>
    <t>유지창,김성중</t>
  </si>
  <si>
    <t>전기통신회선설비 임대 및 초고속인터넷 접속서비스 외</t>
  </si>
  <si>
    <t>02-6007-6248</t>
  </si>
  <si>
    <t>서울 구로구 디지털로31길 61 8층 (구로동,드림마크원데이터센타)</t>
  </si>
  <si>
    <t>https://rnr.surveybox.kr/?pid=S16269h8ufyh&amp;grpid=list&amp;resid=12244&amp;fwid=S16269h8ufyhz56yr</t>
  </si>
  <si>
    <t>디디에스코리아(주)</t>
  </si>
  <si>
    <t>박기태</t>
  </si>
  <si>
    <t>일반 음식점업</t>
  </si>
  <si>
    <t>02-3418-1223</t>
  </si>
  <si>
    <t>경기도 군포시 당정로 9 (당정동)</t>
  </si>
  <si>
    <t>경기 군포시 당정로 9</t>
  </si>
  <si>
    <t>https://rnr.surveybox.kr/?pid=S16269h8ufyh&amp;grpid=list&amp;resid=12468&amp;fwid=S16269h8ufyhz56yr</t>
  </si>
  <si>
    <t>라인게임즈(주)</t>
  </si>
  <si>
    <t>박성민</t>
  </si>
  <si>
    <t>게임소프트웨어 개발 및 공급업</t>
  </si>
  <si>
    <t>070-4687-8324</t>
  </si>
  <si>
    <t>서울특별시 강남구 테헤란로 218 (역삼동,에이피타워)</t>
  </si>
  <si>
    <t>서울 강남구 테헤란로 218</t>
  </si>
  <si>
    <t>https://rnr.surveybox.kr/?pid=S16269h8ufyh&amp;grpid=list&amp;resid=11883&amp;fwid=S16269h8ufyhz56yr</t>
  </si>
  <si>
    <t>람세스물류(주)</t>
  </si>
  <si>
    <t>박래문</t>
  </si>
  <si>
    <t>화물운송 주선업</t>
  </si>
  <si>
    <t>02-779-1400</t>
  </si>
  <si>
    <t>서울 강서구 양천로 401</t>
  </si>
  <si>
    <t>https://rnr.surveybox.kr/?pid=S16269h8ufyh&amp;grpid=list&amp;resid=11870&amp;fwid=S16269h8ufyhz56yr</t>
  </si>
  <si>
    <t>레누스로지스틱스코리아(유)</t>
  </si>
  <si>
    <t>다겔 패트릭 미하일</t>
  </si>
  <si>
    <t>국제화물 운송주선 서비스</t>
  </si>
  <si>
    <t>02-3660-1743</t>
  </si>
  <si>
    <t>서울 마포구 양화로 165 10층 (동교동)</t>
  </si>
  <si>
    <t>서울 마포구 양화로 165</t>
  </si>
  <si>
    <t>https://rnr.surveybox.kr/?pid=S16269h8ufyh&amp;grpid=list&amp;resid=3812&amp;fwid=S16269h8ufyhz56yr</t>
  </si>
  <si>
    <t>레이캅코리아(주)</t>
  </si>
  <si>
    <t>이성진</t>
  </si>
  <si>
    <t>스프링, 단조제품, 살균청소기 외</t>
  </si>
  <si>
    <t>032-814-1760</t>
  </si>
  <si>
    <t>인천 남동구 청능대로 450 (고잔동)</t>
  </si>
  <si>
    <t>인천 남동구 청능대로 450</t>
  </si>
  <si>
    <t>https://rnr.surveybox.kr/?pid=S16269h8ufyh&amp;grpid=list&amp;resid=1599&amp;fwid=S16269h8ufyhz56yr</t>
  </si>
  <si>
    <t>롯데베르살리스엘라스토머스(주)</t>
  </si>
  <si>
    <t>황대식,안드레아베라치</t>
  </si>
  <si>
    <t>대한민국 내 석유화학단지 개발, 자금조달, 건설, 운영 및 관리</t>
  </si>
  <si>
    <t>02-840-3615</t>
  </si>
  <si>
    <t>전남 여수시 여수산단1로 474-1 (중흥동)</t>
  </si>
  <si>
    <t>전남 여수시 여수산단1로 474-1</t>
  </si>
  <si>
    <t>https://rnr.surveybox.kr/?pid=S16269h8ufyh&amp;grpid=list&amp;resid=646&amp;fwid=S16269h8ufyhz56yr</t>
  </si>
  <si>
    <t>롯데후레쉬델리카제3호(주)</t>
  </si>
  <si>
    <t>문철환</t>
  </si>
  <si>
    <t>1. 식품가공 제조 및 판매</t>
  </si>
  <si>
    <t>055-389-2601</t>
  </si>
  <si>
    <t>경상남도 양산시 어곡공단4길 31 (어곡동)</t>
  </si>
  <si>
    <t>경남 양산시 어곡공단4길 31</t>
  </si>
  <si>
    <t>https://rnr.surveybox.kr/?pid=S16269h8ufyh&amp;grpid=list&amp;resid=4355&amp;fwid=S16269h8ufyhz56yr</t>
  </si>
  <si>
    <t>리노정밀(주)</t>
  </si>
  <si>
    <t>이채갑</t>
  </si>
  <si>
    <t>FIXTURE</t>
  </si>
  <si>
    <t>031-502-5380</t>
  </si>
  <si>
    <t>경기 안산시 상록구 남산평길 24 (팔곡일동)</t>
  </si>
  <si>
    <t>경기 안산시 상록구 남산평길 24</t>
  </si>
  <si>
    <t>https://rnr.surveybox.kr/?pid=S16269h8ufyh&amp;grpid=list&amp;resid=23772&amp;fwid=S16269h8ufyhz56yr</t>
  </si>
  <si>
    <t>리크루트(주)</t>
  </si>
  <si>
    <t>김용철</t>
  </si>
  <si>
    <t>직업소개</t>
  </si>
  <si>
    <t>02-568-1911</t>
  </si>
  <si>
    <t>서울특별시 강남구 영동대로76길 10 3층 (대치동,굳후렌드빌딩)</t>
  </si>
  <si>
    <t>서울 강남구 영동대로76길 10</t>
  </si>
  <si>
    <t>https://rnr.surveybox.kr/?pid=S16269h8ufyh&amp;grpid=list&amp;resid=5292&amp;fwid=S16269h8ufyhz56yr</t>
  </si>
  <si>
    <t>마스타씨스템(주)</t>
  </si>
  <si>
    <t>최돈형</t>
  </si>
  <si>
    <t>자동제어장치, 전기공사</t>
  </si>
  <si>
    <t>02-893-9001</t>
  </si>
  <si>
    <t>경기 광명시 하안로 228 413호 (하안동,광명시시범공단)</t>
  </si>
  <si>
    <t>경기 광명시 하안로 228</t>
  </si>
  <si>
    <t>https://rnr.surveybox.kr/?pid=S16269h8ufyh&amp;grpid=list&amp;resid=213&amp;fwid=S16269h8ufyhz56yr</t>
  </si>
  <si>
    <t>매일식품(주)</t>
  </si>
  <si>
    <t>이동찬</t>
  </si>
  <si>
    <t>김치 및 유사 채소절임식품 제조업</t>
  </si>
  <si>
    <t>032-675-7130</t>
  </si>
  <si>
    <t>경기도 부천시 평천로850번길 111 (도당동)</t>
  </si>
  <si>
    <t>경기 부천시 평천로850번길 111</t>
  </si>
  <si>
    <t>https://rnr.surveybox.kr/?pid=S16269h8ufyh&amp;grpid=list&amp;resid=12277&amp;fwid=S16269h8ufyhz56yr</t>
  </si>
  <si>
    <t>메가스터디(주)</t>
  </si>
  <si>
    <t>손은진,손주은</t>
  </si>
  <si>
    <t>서적, 임대, 급식 서비스</t>
  </si>
  <si>
    <t>02-6984-6805</t>
  </si>
  <si>
    <t>서울특별시 서초구 효령로 304 24층 (서초동,국제전자센터)</t>
  </si>
  <si>
    <t>서울 서초구 효령로 304</t>
  </si>
  <si>
    <t>https://rnr.surveybox.kr/?pid=S16269h8ufyh&amp;grpid=list&amp;resid=5547&amp;fwid=S16269h8ufyhz56yr</t>
  </si>
  <si>
    <t>메르센코리아(주)</t>
  </si>
  <si>
    <t>디디에뮬러,김재하</t>
  </si>
  <si>
    <t>카본브러쉬 및 특수카본</t>
  </si>
  <si>
    <t>02-598-0071</t>
  </si>
  <si>
    <t>충청남도 천안시 서북구 3공단2로 53 (백석동)</t>
  </si>
  <si>
    <t>충남 천안시 서북구 3공단2로 53</t>
  </si>
  <si>
    <t>https://rnr.surveybox.kr/?pid=S16269h8ufyh&amp;grpid=list&amp;resid=5379&amp;fwid=S16269h8ufyhz56yr</t>
  </si>
  <si>
    <t>무송지오씨(주)</t>
  </si>
  <si>
    <t>박인철</t>
  </si>
  <si>
    <t>광섬유케이블</t>
  </si>
  <si>
    <t>062-973-6114</t>
  </si>
  <si>
    <t>광주광역시 북구 첨단연신로 293 (연제동)</t>
  </si>
  <si>
    <t>광주 북구 첨단연신로 293</t>
  </si>
  <si>
    <t>https://rnr.surveybox.kr/?pid=S16269h8ufyh&amp;grpid=list&amp;resid=794&amp;fwid=S16269h8ufyhz56yr</t>
  </si>
  <si>
    <t>문화직물(주)</t>
  </si>
  <si>
    <t>배기태,배진태</t>
  </si>
  <si>
    <t>각종 직물의 직조 및 염색가공업</t>
  </si>
  <si>
    <t>041-337-4501</t>
  </si>
  <si>
    <t>충남 예산군 삽교읍 산단2길 149 (효림리)</t>
  </si>
  <si>
    <t>충남 예산군 삽교읍 산단2길 149</t>
  </si>
  <si>
    <t>https://rnr.surveybox.kr/?pid=S16269h8ufyh&amp;grpid=list&amp;resid=22648&amp;fwid=S16269h8ufyhz56yr</t>
  </si>
  <si>
    <t>미광택시(주)</t>
  </si>
  <si>
    <t>성민창,성한경</t>
  </si>
  <si>
    <t>051-755-5111</t>
  </si>
  <si>
    <t>부산광역시 수영구 구락로 134 (망미동)</t>
  </si>
  <si>
    <t>부산 수영구 구락로 134</t>
  </si>
  <si>
    <t>https://rnr.surveybox.kr/?pid=S16269h8ufyh&amp;grpid=list&amp;resid=23981&amp;fwid=S16269h8ufyhz56yr</t>
  </si>
  <si>
    <t>미래티엠에스(주)</t>
  </si>
  <si>
    <t>이용우</t>
  </si>
  <si>
    <t>건물관리,시설관리</t>
  </si>
  <si>
    <t>032-330-5113</t>
  </si>
  <si>
    <t>인천 남동구 경인로 722 2층 블럭 (간석동,에스엠빌딩)</t>
  </si>
  <si>
    <t>인천 남동구 경인로 722</t>
  </si>
  <si>
    <t>https://rnr.surveybox.kr/?pid=S16269h8ufyh&amp;grpid=list&amp;resid=1573&amp;fwid=S16269h8ufyhz56yr</t>
  </si>
  <si>
    <t>미원화학(주)</t>
  </si>
  <si>
    <t>김정만,김태호</t>
  </si>
  <si>
    <t>기초화합물</t>
  </si>
  <si>
    <t>052-261-7988</t>
  </si>
  <si>
    <t>울산 남구 장생포로 247 (매암동)</t>
  </si>
  <si>
    <t>울산 남구 장생포로 247</t>
  </si>
  <si>
    <t>https://rnr.surveybox.kr/?pid=S16269h8ufyh&amp;grpid=list&amp;resid=9647&amp;fwid=S16269h8ufyhz56yr</t>
  </si>
  <si>
    <t>바다원(주)</t>
  </si>
  <si>
    <t>최봉길</t>
  </si>
  <si>
    <t>건어물</t>
  </si>
  <si>
    <t>031-730-6941</t>
  </si>
  <si>
    <t>경기 성남시 중원구 둔촌대로 495 (상대원동)</t>
  </si>
  <si>
    <t>경기 성남시 중원구 둔촌대로 495</t>
  </si>
  <si>
    <t>https://rnr.surveybox.kr/?pid=S16269h8ufyh&amp;grpid=list&amp;resid=5439&amp;fwid=S16269h8ufyhz56yr</t>
  </si>
  <si>
    <t>바이오라이트(주)</t>
  </si>
  <si>
    <t>이성숙</t>
  </si>
  <si>
    <t>자동차용 전구 제조 및 판매업</t>
  </si>
  <si>
    <t>054-439-0252</t>
  </si>
  <si>
    <t>경상북도 김천시 어모면 산업단지1로 46 (남산리)</t>
  </si>
  <si>
    <t>경북 김천시 어모면 산업단지1로 46</t>
  </si>
  <si>
    <t>https://rnr.surveybox.kr/?pid=S16269h8ufyh&amp;grpid=list&amp;resid=10676&amp;fwid=S16269h8ufyhz56yr</t>
  </si>
  <si>
    <t>발카코리아(주)</t>
  </si>
  <si>
    <t>양혁</t>
  </si>
  <si>
    <t>플라스틱 물질 및 합성고무 도매업</t>
  </si>
  <si>
    <t>02-786-6718</t>
  </si>
  <si>
    <t>서울 영등포구 의사당대로 83 10층 (여의도동,오투타워)</t>
  </si>
  <si>
    <t>서울 영등포구 의사당대로 83</t>
  </si>
  <si>
    <t>https://rnr.surveybox.kr/?pid=S16269h8ufyh&amp;grpid=list&amp;resid=21317&amp;fwid=S16269h8ufyhz56yr</t>
  </si>
  <si>
    <t>백광이엔지(주)</t>
  </si>
  <si>
    <t>백영권</t>
  </si>
  <si>
    <t>하수슬러지 처리장 건조기, 소각로 Duct Insulation, 설치 공사 외</t>
  </si>
  <si>
    <t>031-319-7490</t>
  </si>
  <si>
    <t>경기 안산시 단원구 번영로 30 (성곡동)</t>
  </si>
  <si>
    <t>경기 안산시 단원구 번영로 30</t>
  </si>
  <si>
    <t>https://rnr.surveybox.kr/?pid=S16269h8ufyh&amp;grpid=list&amp;resid=21092&amp;fwid=S16269h8ufyhz56yr</t>
  </si>
  <si>
    <t>범한퓨얼셀(주)</t>
  </si>
  <si>
    <t>정영식</t>
  </si>
  <si>
    <t>연료전지 및 수소충전소 구축 외</t>
  </si>
  <si>
    <t>055-224-0500</t>
  </si>
  <si>
    <t>경남 창원시 마산회원구 자유무역4길 61 (봉암동)</t>
  </si>
  <si>
    <t>경남 창원시 마산회원구 자유무역4길 61</t>
  </si>
  <si>
    <t>https://rnr.surveybox.kr/?pid=S16269h8ufyh&amp;grpid=list&amp;resid=10822&amp;fwid=S16269h8ufyhz56yr</t>
  </si>
  <si>
    <t>베뉴지(주)</t>
  </si>
  <si>
    <t>김만진,이만섭</t>
  </si>
  <si>
    <t>백화점 사업</t>
  </si>
  <si>
    <t>02-2657-2191</t>
  </si>
  <si>
    <t>서울 강남구 선릉로62길 15 (대치동)</t>
  </si>
  <si>
    <t>서울 강남구 선릉로62길 15</t>
  </si>
  <si>
    <t>호현재</t>
  </si>
  <si>
    <t>hohj65@hanmail.net</t>
  </si>
  <si>
    <t>https://rnr.surveybox.kr/?pid=S16269h8ufyh&amp;grpid=list&amp;resid=8038&amp;fwid=S16269h8ufyhz56yr</t>
  </si>
  <si>
    <t>베스툴(주)</t>
  </si>
  <si>
    <t>김상철</t>
  </si>
  <si>
    <t>가구부품 및 가구 완제품</t>
  </si>
  <si>
    <t>053-581-3383</t>
  </si>
  <si>
    <t>대구광역시 달서구 성서로 105 (대천동)</t>
  </si>
  <si>
    <t>대구 달서구 성서로 105</t>
  </si>
  <si>
    <t>https://rnr.surveybox.kr/?pid=S16269h8ufyh&amp;grpid=list&amp;resid=1442&amp;fwid=S16269h8ufyhz56yr</t>
  </si>
  <si>
    <t>벡스인터코퍼레이션(주)</t>
  </si>
  <si>
    <t>김만재</t>
  </si>
  <si>
    <t>방청윤활유 외</t>
  </si>
  <si>
    <t>02-571-4040</t>
  </si>
  <si>
    <t>서울 서초구 바우뫼로27길 7-15 3층 (양재동,범명빌딩)</t>
  </si>
  <si>
    <t>서울 서초구 바우뫼로27길 7-15</t>
  </si>
  <si>
    <t>https://rnr.surveybox.kr/?pid=S16269h8ufyh&amp;grpid=list&amp;resid=22372&amp;fwid=S16269h8ufyhz56yr</t>
  </si>
  <si>
    <t>부강개발(자)</t>
  </si>
  <si>
    <t>하기철</t>
  </si>
  <si>
    <t>032-577-9111</t>
  </si>
  <si>
    <t>인천광역시 서구 칠천왕로7번길 13 (석남동)</t>
  </si>
  <si>
    <t>인천 서구 칠천왕로7번길 13</t>
  </si>
  <si>
    <t>https://rnr.surveybox.kr/?pid=S16269h8ufyh&amp;grpid=list&amp;resid=11601&amp;fwid=S16269h8ufyhz56yr</t>
  </si>
  <si>
    <t>부관훼리(주)</t>
  </si>
  <si>
    <t>무라카미키요타카,시라하타마사미치</t>
  </si>
  <si>
    <t>선박운항</t>
  </si>
  <si>
    <t>051-463-3161</t>
  </si>
  <si>
    <t>부산 동구 충장대로 206 (초량동,국제여객터미널)</t>
  </si>
  <si>
    <t>부산 동구 충장대로 206</t>
  </si>
  <si>
    <t>https://rnr.surveybox.kr/?pid=S16269h8ufyh&amp;grpid=list&amp;resid=8329&amp;fwid=S16269h8ufyhz56yr</t>
  </si>
  <si>
    <t>부국산업(주)</t>
  </si>
  <si>
    <t>남상규,최병문</t>
  </si>
  <si>
    <t>스래그 중 지금, 정광분 및 유용광물의 선별회수용역</t>
  </si>
  <si>
    <t>061-798-9220</t>
  </si>
  <si>
    <t>전남 광양시 제철로 2148-97 (금호동)</t>
  </si>
  <si>
    <t>전남 광양시 제철로 2148-97</t>
  </si>
  <si>
    <t>https://rnr.surveybox.kr/?pid=S16269h8ufyh&amp;grpid=list&amp;resid=13449&amp;fwid=S16269h8ufyhz56yr</t>
  </si>
  <si>
    <t>브레인즈컴퍼니(주)</t>
  </si>
  <si>
    <t>강선근</t>
  </si>
  <si>
    <t>통합 시스템 관리 솔루션</t>
  </si>
  <si>
    <t>02-2205-6001</t>
  </si>
  <si>
    <t>서울 성동구 성수이로 87 8층 (성수동2가,성문빌딩)</t>
  </si>
  <si>
    <t>서울 성동구 성수이로 87</t>
  </si>
  <si>
    <t>https://rnr.surveybox.kr/?pid=S16269h8ufyh&amp;grpid=list&amp;resid=9393&amp;fwid=S16269h8ufyhz56yr</t>
  </si>
  <si>
    <t>브리티시오토(주)</t>
  </si>
  <si>
    <t>박성현</t>
  </si>
  <si>
    <t>자동차(재규어랜드로버)</t>
  </si>
  <si>
    <t>031-423-8866</t>
  </si>
  <si>
    <t>경기도 안양시 동안구 시민대로 339 (관양동)</t>
  </si>
  <si>
    <t>경기 안양시 동안구 시민대로 339</t>
  </si>
  <si>
    <t>https://rnr.surveybox.kr/?pid=S16269h8ufyh&amp;grpid=list&amp;resid=13409&amp;fwid=S16269h8ufyhz56yr</t>
  </si>
  <si>
    <t>비드코칭연구소(주)</t>
  </si>
  <si>
    <t>강사돈</t>
  </si>
  <si>
    <t>건설프로그램의 개발 및 서비스, 컨설팅업</t>
  </si>
  <si>
    <t>070-7017-3179</t>
  </si>
  <si>
    <t>대전광역시 중구 계룡로 928 (대사동,오성빌딩)</t>
  </si>
  <si>
    <t>대전 중구 계룡로 928</t>
  </si>
  <si>
    <t>https://rnr.surveybox.kr/?pid=S16269h8ufyh&amp;grpid=list&amp;resid=4633&amp;fwid=S16269h8ufyhz56yr</t>
  </si>
  <si>
    <t>비클시스템(주)</t>
  </si>
  <si>
    <t>최경수</t>
  </si>
  <si>
    <t>알에프관련케이블개발</t>
  </si>
  <si>
    <t>041-589-6800</t>
  </si>
  <si>
    <t>충청남도 아산시 음봉면 연암율금로 237-37 (소동리)</t>
  </si>
  <si>
    <t>충남 아산시 음봉면 연암율금로 237-37</t>
  </si>
  <si>
    <t>https://rnr.surveybox.kr/?pid=S16269h8ufyh&amp;grpid=list&amp;resid=10923&amp;fwid=S16269h8ufyhz56yr</t>
  </si>
  <si>
    <t>비타민뱅크(주)</t>
  </si>
  <si>
    <t>조세훈</t>
  </si>
  <si>
    <t>건강 보조식품</t>
  </si>
  <si>
    <t>02-508-5700</t>
  </si>
  <si>
    <t>서울 강동구 양재대로 1377 5층 (성내동,삼원빌딩)</t>
  </si>
  <si>
    <t>서울 강동구 양재대로 1377</t>
  </si>
  <si>
    <t>https://rnr.surveybox.kr/?pid=S16269h8ufyh&amp;grpid=list&amp;resid=11952&amp;fwid=S16269h8ufyhz56yr</t>
  </si>
  <si>
    <t>비투엘물류(주)</t>
  </si>
  <si>
    <t>김창호</t>
  </si>
  <si>
    <t>국제물류주선</t>
  </si>
  <si>
    <t>02-785-2250</t>
  </si>
  <si>
    <t>서울 금천구 디지털로9길 47 1301호 (가산동,한신아이티타워2차)</t>
  </si>
  <si>
    <t>서울 금천구 디지털로9길 47</t>
  </si>
  <si>
    <t>https://rnr.surveybox.kr/?pid=S16269h8ufyh&amp;grpid=list&amp;resid=14780&amp;fwid=S16269h8ufyhz56yr</t>
  </si>
  <si>
    <t>비티컨설턴트(주)</t>
  </si>
  <si>
    <t>최인혁</t>
  </si>
  <si>
    <t>토목엔지니어링 용역, 정보통신공사</t>
  </si>
  <si>
    <t>031-737-2190</t>
  </si>
  <si>
    <t>경기 성남시 중원구 둔촌대로 545 7층 710호 (상대원동,한라시그마밸리)</t>
  </si>
  <si>
    <t>경기 성남시 중원구 둔촌대로 545</t>
  </si>
  <si>
    <t>https://rnr.surveybox.kr/?pid=S16269h8ufyh&amp;grpid=list&amp;resid=9359&amp;fwid=S16269h8ufyhz56yr</t>
  </si>
  <si>
    <t>빅토리오토모티브그룹(주)</t>
  </si>
  <si>
    <t>이재섭</t>
  </si>
  <si>
    <t>자동차 수입 및 판매업</t>
  </si>
  <si>
    <t>02-508-1032</t>
  </si>
  <si>
    <t>경기 성남시 분당구 대왕판교로 128 3층 (금곡동)</t>
  </si>
  <si>
    <t>경기 성남시 분당구 대왕판교로 128</t>
  </si>
  <si>
    <t>https://rnr.surveybox.kr/?pid=S16269h8ufyh&amp;grpid=list&amp;resid=22663&amp;fwid=S16269h8ufyhz56yr</t>
  </si>
  <si>
    <t>삼성교통(주)</t>
  </si>
  <si>
    <t>김성래</t>
  </si>
  <si>
    <t>055-752-1611</t>
  </si>
  <si>
    <t>경상남도 진주시 내동면 내동로 208 (신율리)</t>
  </si>
  <si>
    <t>경남 진주시 내동면 내동로 208</t>
  </si>
  <si>
    <t>https://rnr.surveybox.kr/?pid=S16269h8ufyh&amp;grpid=list&amp;resid=20359&amp;fwid=S16269h8ufyhz56yr</t>
  </si>
  <si>
    <t>삼성포리머(주)</t>
  </si>
  <si>
    <t>김평기</t>
  </si>
  <si>
    <t>합성수지 제조, 폴리우레탄계수지의 제조 및 판매</t>
  </si>
  <si>
    <t>031-499-8011</t>
  </si>
  <si>
    <t>경기도 안산시 단원구 지원로 15 (성곡동)</t>
  </si>
  <si>
    <t>경기 안산시 단원구 지원로 15</t>
  </si>
  <si>
    <t>https://rnr.surveybox.kr/?pid=S16269h8ufyh&amp;grpid=list&amp;resid=5413&amp;fwid=S16269h8ufyhz56yr</t>
  </si>
  <si>
    <t>삼세산업(주)</t>
  </si>
  <si>
    <t>정상은</t>
  </si>
  <si>
    <t>기타 기계 및 장비 도매업</t>
  </si>
  <si>
    <t>051-418-2996</t>
  </si>
  <si>
    <t>부산광역시 영도구 절영로 503-3 (동삼동)</t>
  </si>
  <si>
    <t>부산 영도구 절영로 503-3</t>
  </si>
  <si>
    <t>https://rnr.surveybox.kr/?pid=S16269h8ufyh&amp;grpid=list&amp;resid=1117&amp;fwid=S16269h8ufyhz56yr</t>
  </si>
  <si>
    <t>삼양통상(주)</t>
  </si>
  <si>
    <t>허남각,허준홍</t>
  </si>
  <si>
    <t>피혁원단, 혁제운동화, 혁제스포츠용품의 제조판매와 무역업</t>
  </si>
  <si>
    <t>02-3453-3073</t>
  </si>
  <si>
    <t>서울 강남구 테헤란로 301 (역삼동)</t>
  </si>
  <si>
    <t>서울 강남구 테헤란로 301</t>
  </si>
  <si>
    <t>https://rnr.surveybox.kr/?pid=S16269h8ufyh&amp;grpid=list&amp;resid=1637&amp;fwid=S16269h8ufyhz56yr</t>
  </si>
  <si>
    <t>삼양화성(주)</t>
  </si>
  <si>
    <t>김종필</t>
  </si>
  <si>
    <t>폴리카보네이트 수지 제조</t>
  </si>
  <si>
    <t>063-210-1114</t>
  </si>
  <si>
    <t>서울특별시 종로구 종로33길 31 (연지동)</t>
  </si>
  <si>
    <t>서울 종로구 종로33길 31</t>
  </si>
  <si>
    <t>https://rnr.surveybox.kr/?pid=S16269h8ufyh&amp;grpid=list&amp;resid=907&amp;fwid=S16269h8ufyhz56yr</t>
  </si>
  <si>
    <t>삼일방(주)</t>
  </si>
  <si>
    <t>노희찬,노현호</t>
  </si>
  <si>
    <t>직물 및 합성피혁 제조업</t>
  </si>
  <si>
    <t>053-8173-1316</t>
  </si>
  <si>
    <t>대구광역시 서구 와룡로66안길 10 (중리동)</t>
  </si>
  <si>
    <t>대구 서구 와룡로66안길 10</t>
  </si>
  <si>
    <t>이혜인</t>
  </si>
  <si>
    <t>hilee@samil-sp.co.kr</t>
  </si>
  <si>
    <t>https://rnr.surveybox.kr/?pid=S16269h8ufyh&amp;grpid=list&amp;resid=3302&amp;fwid=S16269h8ufyhz56yr</t>
  </si>
  <si>
    <t>삼정씨더블유(주)</t>
  </si>
  <si>
    <t>피성희</t>
  </si>
  <si>
    <t>무산소동 압연 압출</t>
  </si>
  <si>
    <t>043-536-3015</t>
  </si>
  <si>
    <t>충청북도 진천군 이월면 고등2길 37 (노원리)</t>
  </si>
  <si>
    <t>충북 진천군 이월면 고등2길 37</t>
  </si>
  <si>
    <t>https://rnr.surveybox.kr/?pid=S16269h8ufyh&amp;grpid=list&amp;resid=5481&amp;fwid=S16269h8ufyhz56yr</t>
  </si>
  <si>
    <t>삼천산업(주)</t>
  </si>
  <si>
    <t>최영철,최원석</t>
  </si>
  <si>
    <t>세탁기용 방진기구, Pump 조립품, 수준기</t>
  </si>
  <si>
    <t>055-587-7077</t>
  </si>
  <si>
    <t>경남 창원시 의창구 평산로 24 (팔용동)</t>
  </si>
  <si>
    <t>경남 창원시 의창구 평산로 24</t>
  </si>
  <si>
    <t>https://rnr.surveybox.kr/?pid=S16269h8ufyh&amp;grpid=list&amp;resid=2981&amp;fwid=S16269h8ufyhz56yr</t>
  </si>
  <si>
    <t>삼표피앤씨(주)</t>
  </si>
  <si>
    <t>차재정</t>
  </si>
  <si>
    <t>콘크리트 제품, 지붕판금건조공사, 철근콘크리트공사 외</t>
  </si>
  <si>
    <t>02-6270-0301</t>
  </si>
  <si>
    <t>서울특별시 종로구 종로1길 42 14층 (수송동,이마빌딩)</t>
  </si>
  <si>
    <t>서울 종로구 종로1길 42</t>
  </si>
  <si>
    <t>https://rnr.surveybox.kr/?pid=S16269h8ufyh&amp;grpid=list&amp;resid=5383&amp;fwid=S16269h8ufyhz56yr</t>
  </si>
  <si>
    <t>삼풍전선공업(주)</t>
  </si>
  <si>
    <t>강정순</t>
  </si>
  <si>
    <t>전기, 전자부품 제조업</t>
  </si>
  <si>
    <t>031-3528-2603</t>
  </si>
  <si>
    <t>경기도 화성시 양감면 초록로532번길 19 (사창리)</t>
  </si>
  <si>
    <t>경기 화성시 양감면 초록로532번길 19</t>
  </si>
  <si>
    <t>https://rnr.surveybox.kr/?pid=S16269h8ufyh&amp;grpid=list&amp;resid=24124&amp;fwid=S16269h8ufyhz56yr</t>
  </si>
  <si>
    <t>삼화</t>
  </si>
  <si>
    <t>구병주,박종대,이동주</t>
  </si>
  <si>
    <t>회계서비스</t>
  </si>
  <si>
    <t>02-3452-9793</t>
  </si>
  <si>
    <t>서울 강남구 봉은사로 407 (삼성동)</t>
  </si>
  <si>
    <t>서울 강남구 봉은사로 407</t>
  </si>
  <si>
    <t>https://rnr.surveybox.kr/?pid=S16269h8ufyh&amp;grpid=list&amp;resid=8946&amp;fwid=S16269h8ufyhz56yr</t>
  </si>
  <si>
    <t>삼화건업(주)</t>
  </si>
  <si>
    <t>변화곤</t>
  </si>
  <si>
    <t>아파트 기계설비공사 외</t>
  </si>
  <si>
    <t>053-764-0114</t>
  </si>
  <si>
    <t>대구 수성구 상록로 53 (범어동)</t>
  </si>
  <si>
    <t>대구 수성구 상록로 53</t>
  </si>
  <si>
    <t>https://rnr.surveybox.kr/?pid=S16269h8ufyh&amp;grpid=list&amp;resid=3589&amp;fwid=S16269h8ufyhz56yr</t>
  </si>
  <si>
    <t>삼화전자공업(주)</t>
  </si>
  <si>
    <t>오영주,이건화</t>
  </si>
  <si>
    <t>Ferrite Core</t>
  </si>
  <si>
    <t>031-330-5501</t>
  </si>
  <si>
    <t>경기도 용인시 처인구 남사읍 경기동로 215 (북리)</t>
  </si>
  <si>
    <t>경기 용인시 처인구 남사읍 경기동로 215</t>
  </si>
  <si>
    <t>https://rnr.surveybox.kr/?pid=S16269h8ufyh&amp;grpid=list&amp;resid=7917&amp;fwid=S16269h8ufyhz56yr</t>
  </si>
  <si>
    <t>삼흥정공(주)</t>
  </si>
  <si>
    <t>양재렬</t>
  </si>
  <si>
    <t>항공기 부품 조립, 공작기계 부품</t>
  </si>
  <si>
    <t>055-262-7019</t>
  </si>
  <si>
    <t>경상남도 창원시 성산구 공단로 308-21 (웅남동)</t>
  </si>
  <si>
    <t>경남 창원시 성산구 공단로 308-21</t>
  </si>
  <si>
    <t>https://rnr.surveybox.kr/?pid=S16269h8ufyh&amp;grpid=list&amp;resid=21150&amp;fwid=S16269h8ufyhz56yr</t>
  </si>
  <si>
    <t>상도전기공업(주)</t>
  </si>
  <si>
    <t>이시영</t>
  </si>
  <si>
    <t>전기기계기구 제조</t>
  </si>
  <si>
    <t>031-499-0011</t>
  </si>
  <si>
    <t>경기도 시흥시 군자천로237번길 32 (정왕동)</t>
  </si>
  <si>
    <t>경기 시흥시 군자천로237번길 32</t>
  </si>
  <si>
    <t>https://rnr.surveybox.kr/?pid=S16269h8ufyh&amp;grpid=list&amp;resid=8369&amp;fwid=S16269h8ufyhz56yr</t>
  </si>
  <si>
    <t>샘코건설(주)</t>
  </si>
  <si>
    <t>김용훈</t>
  </si>
  <si>
    <t>건축공사(상업용 건물 외)</t>
  </si>
  <si>
    <t>02-3775-7400</t>
  </si>
  <si>
    <t>서울특별시 중구 남대문로 113 12층 (다동,동부다동빌딩)</t>
  </si>
  <si>
    <t>서울 중구 남대문로 113</t>
  </si>
  <si>
    <t>https://rnr.surveybox.kr/?pid=S16269h8ufyh&amp;grpid=list&amp;resid=15257&amp;fwid=S16269h8ufyhz56yr</t>
  </si>
  <si>
    <t>샤프도앤코코리아(유)</t>
  </si>
  <si>
    <t>백순석</t>
  </si>
  <si>
    <t>그 외 기타 분류 안된 전문, 과학 및 기술 서비스업</t>
  </si>
  <si>
    <t>032-744-1371</t>
  </si>
  <si>
    <t>인천광역시 중구 공항로424번길 47 306호 (운서동,에이에이씨티화물터미널)</t>
  </si>
  <si>
    <t>인천 중구 공항로424번길 47</t>
  </si>
  <si>
    <t>032-248-9222 요청 후 02-724-7007 요청</t>
  </si>
  <si>
    <t>https://rnr.surveybox.kr/?pid=S16269h8ufyh&amp;grpid=list&amp;resid=11128&amp;fwid=S16269h8ufyhz56yr</t>
  </si>
  <si>
    <t>서울고속(주)</t>
  </si>
  <si>
    <t>박영숙,차상우</t>
  </si>
  <si>
    <t>시내외버스 운송업</t>
  </si>
  <si>
    <t>031-656-5961</t>
  </si>
  <si>
    <t>경기도 평택시 이화로 139-19 (죽백동)</t>
  </si>
  <si>
    <t>경기 평택시 이화로 139-19</t>
  </si>
  <si>
    <t>https://rnr.surveybox.kr/?pid=S16269h8ufyh&amp;grpid=list&amp;resid=23280&amp;fwid=S16269h8ufyhz56yr</t>
  </si>
  <si>
    <t>서울특별시강동구도시관리공단</t>
  </si>
  <si>
    <t>오미혜</t>
  </si>
  <si>
    <t>주차장운영업</t>
  </si>
  <si>
    <t>02-2045-7700</t>
  </si>
  <si>
    <t>서울 강동구 양재대로 1584 4층 ~ 5층 (명일동,동산빌딩)</t>
  </si>
  <si>
    <t>서울 강동구 양재대로 1584</t>
  </si>
  <si>
    <t>https://rnr.surveybox.kr/?pid=S16269h8ufyh&amp;grpid=list&amp;resid=22670&amp;fwid=S16269h8ufyhz56yr</t>
  </si>
  <si>
    <t>서흥여객자동차(주)</t>
  </si>
  <si>
    <t>박종덕,장재영</t>
  </si>
  <si>
    <t>시내버스 운수업</t>
  </si>
  <si>
    <t>055-942-3633</t>
  </si>
  <si>
    <t>경상남도 거창군 거창읍 밭들길 33 (대평리)</t>
  </si>
  <si>
    <t>경남 거창군 거창읍 밭들길 33</t>
  </si>
  <si>
    <t>https://rnr.surveybox.kr/?pid=S16269h8ufyh&amp;grpid=list&amp;resid=23207&amp;fwid=S16269h8ufyhz56yr</t>
  </si>
  <si>
    <t>석광산업(주)</t>
  </si>
  <si>
    <t>박종찬</t>
  </si>
  <si>
    <t>세탁업</t>
  </si>
  <si>
    <t>033-591-2880</t>
  </si>
  <si>
    <t>강원 정선군 고한읍 고한로 191 2동 2층 (고한리)</t>
  </si>
  <si>
    <t>강원특별자치도 정선군 고한읍 고한로 191</t>
  </si>
  <si>
    <t>https://rnr.surveybox.kr/?pid=S16269h8ufyh&amp;grpid=list&amp;resid=7801&amp;fwid=S16269h8ufyhz56yr</t>
  </si>
  <si>
    <t>선보공업(주)</t>
  </si>
  <si>
    <t>최금식,김상도</t>
  </si>
  <si>
    <t>Module Unit, LNG선박 부품 외</t>
  </si>
  <si>
    <t>051-260-5535</t>
  </si>
  <si>
    <t>부산광역시 사하구 다산로 80 (다대동)</t>
  </si>
  <si>
    <t>부산 사하구 다산로 80</t>
  </si>
  <si>
    <t>https://rnr.surveybox.kr/?pid=S16269h8ufyh&amp;grpid=list&amp;resid=12229&amp;fwid=S16269h8ufyhz56yr</t>
  </si>
  <si>
    <t>선일통산(주)</t>
  </si>
  <si>
    <t>정우섭,김기철</t>
  </si>
  <si>
    <t>건설업(토복,중기도급 및 대여)</t>
  </si>
  <si>
    <t>031-655-0531</t>
  </si>
  <si>
    <t>경기도 안성시 원곡면 경부고속도로 365 (반제리)</t>
  </si>
  <si>
    <t>경기 안성시 원곡면 경부고속도로 365</t>
  </si>
  <si>
    <t>https://rnr.surveybox.kr/?pid=S16269h8ufyh&amp;grpid=list&amp;resid=7436&amp;fwid=S16269h8ufyhz56yr</t>
  </si>
  <si>
    <t>성일기업(주)</t>
  </si>
  <si>
    <t>임동석</t>
  </si>
  <si>
    <t>자동차 부품 제조</t>
  </si>
  <si>
    <t>054-7769-2778</t>
  </si>
  <si>
    <t>경북 경주시 외동읍 구어공단길 41 (구어리)</t>
  </si>
  <si>
    <t>경북 경주시 외동읍 구어공단길 41</t>
  </si>
  <si>
    <t>https://rnr.surveybox.kr/?pid=S16269h8ufyh&amp;grpid=list&amp;resid=1292&amp;fwid=S16269h8ufyhz56yr</t>
  </si>
  <si>
    <t>성지피앤씨(주)</t>
  </si>
  <si>
    <t>손병권</t>
  </si>
  <si>
    <t>포장용 상자</t>
  </si>
  <si>
    <t>031-563-1415</t>
  </si>
  <si>
    <t>경기도 남양주시 와부읍 석실로408번길 46-9 (율석리)</t>
  </si>
  <si>
    <t>경기 남양주시 와부읍 석실로408번길 46-9</t>
  </si>
  <si>
    <t>https://rnr.surveybox.kr/?pid=S16269h8ufyh&amp;grpid=list&amp;resid=22649&amp;fwid=S16269h8ufyhz56yr</t>
  </si>
  <si>
    <t>세륭운수(주)</t>
  </si>
  <si>
    <t>여대청</t>
  </si>
  <si>
    <t>택시</t>
  </si>
  <si>
    <t>051-531-7720</t>
  </si>
  <si>
    <t>부산광역시 금정구 공단서로8번길 81 (금사동)</t>
  </si>
  <si>
    <t>부산 금정구 공단서로8번길 81</t>
  </si>
  <si>
    <t>https://rnr.surveybox.kr/?pid=S16269h8ufyh&amp;grpid=list&amp;resid=22115&amp;fwid=S16269h8ufyhz56yr</t>
  </si>
  <si>
    <t>세승엔지니어링(주)</t>
  </si>
  <si>
    <t>임오순</t>
  </si>
  <si>
    <t>승강기 설치 공사업</t>
  </si>
  <si>
    <t>02-3141-9541</t>
  </si>
  <si>
    <t>서울특별시 강서구 공항대로 242 9층 911-1호 (마곡동,열린엠타워2)</t>
  </si>
  <si>
    <t>서울 강서구 공항대로 242</t>
  </si>
  <si>
    <t>https://rnr.surveybox.kr/?pid=S16269h8ufyh&amp;grpid=list&amp;resid=15274&amp;fwid=S16269h8ufyhz56yr</t>
  </si>
  <si>
    <t>세안에너텍(주)</t>
  </si>
  <si>
    <t>박재석</t>
  </si>
  <si>
    <t>방사선관리 용역 사업</t>
  </si>
  <si>
    <t>02-2102-2900</t>
  </si>
  <si>
    <t>서울특별시 금천구 가산디지털2로 184 922호 (가산동,벽산디지털밸리2차)</t>
  </si>
  <si>
    <t>서울 금천구 가산디지털2로 184</t>
  </si>
  <si>
    <t>https://rnr.surveybox.kr/?pid=S16269h8ufyh&amp;grpid=list&amp;resid=5811&amp;fwid=S16269h8ufyhz56yr</t>
  </si>
  <si>
    <t>세일공업(주)</t>
  </si>
  <si>
    <t>최영태</t>
  </si>
  <si>
    <t>자동차, 공작기계, 농기계용 기어 및 전동축 제조 판매</t>
  </si>
  <si>
    <t>055-749-3200</t>
  </si>
  <si>
    <t>경상남도 진주시 대곡면 대화로 92 (와룡리)</t>
  </si>
  <si>
    <t>경남 진주시 대곡면 대화로 92</t>
  </si>
  <si>
    <t>https://rnr.surveybox.kr/?pid=S16269h8ufyh&amp;grpid=list&amp;resid=9018&amp;fwid=S16269h8ufyhz56yr</t>
  </si>
  <si>
    <t>세일엔지니어링(주)</t>
  </si>
  <si>
    <t>오세현</t>
  </si>
  <si>
    <t>주거용 건물 건설업</t>
  </si>
  <si>
    <t>054-277-9631</t>
  </si>
  <si>
    <t>경북 포항시 북구 중흥로 103 (죽도동)</t>
  </si>
  <si>
    <t>경북 포항시 북구 중흥로 103</t>
  </si>
  <si>
    <t>https://rnr.surveybox.kr/?pid=S16269h8ufyh&amp;grpid=list&amp;resid=4442&amp;fwid=S16269h8ufyhz56yr</t>
  </si>
  <si>
    <t>세진공업(주)</t>
  </si>
  <si>
    <t>오도환,오세재</t>
  </si>
  <si>
    <t>냉장고부품</t>
  </si>
  <si>
    <t>055-321-9462</t>
  </si>
  <si>
    <t>경남 김해시 김해대로2611번길 22-32 (안동)</t>
  </si>
  <si>
    <t>경남 김해시 김해대로2611번길 22-32</t>
  </si>
  <si>
    <t>https://rnr.surveybox.kr/?pid=S16269h8ufyh&amp;grpid=list&amp;resid=1281&amp;fwid=S16269h8ufyhz56yr</t>
  </si>
  <si>
    <t>세화골게이트팩(주)</t>
  </si>
  <si>
    <t>김영기</t>
  </si>
  <si>
    <t>골판지 상자</t>
  </si>
  <si>
    <t>051-831-0043</t>
  </si>
  <si>
    <t>부산광역시 강서구 녹산산단362로 26 (송정동)</t>
  </si>
  <si>
    <t>부산 강서구 녹산산단362로 26</t>
  </si>
  <si>
    <t>https://rnr.surveybox.kr/?pid=S16269h8ufyh&amp;grpid=list&amp;resid=7933&amp;fwid=S16269h8ufyhz56yr</t>
  </si>
  <si>
    <t>송월테크놀로지(주)</t>
  </si>
  <si>
    <t>박준환</t>
  </si>
  <si>
    <t>Max Blade, 위성, 드론</t>
  </si>
  <si>
    <t>055-790-1300</t>
  </si>
  <si>
    <t>경상남도 사천시 석양길 56 (노룡동)</t>
  </si>
  <si>
    <t>경남 사천시 석양길 56</t>
  </si>
  <si>
    <t>https://rnr.surveybox.kr/?pid=S16269h8ufyh&amp;grpid=list&amp;resid=8182&amp;fwid=S16269h8ufyhz56yr</t>
  </si>
  <si>
    <t>수완에너지(주)</t>
  </si>
  <si>
    <t>김상완</t>
  </si>
  <si>
    <t>집단에너지의 생산,수송,분배 기타 이와 관련되는 사업</t>
  </si>
  <si>
    <t>062-959-0095</t>
  </si>
  <si>
    <t>광주 광산구 수완로 130 (수완동)</t>
  </si>
  <si>
    <t>광주 광산구 수완로 140</t>
  </si>
  <si>
    <t>하선우</t>
  </si>
  <si>
    <t>010-8340-9339</t>
  </si>
  <si>
    <t>경영관리</t>
  </si>
  <si>
    <t>hahunwoo1@suwanenergy.co.kr</t>
  </si>
  <si>
    <t>https://rnr.surveybox.kr/?pid=S16269h8ufyh&amp;grpid=list&amp;resid=454&amp;fwid=S16269h8ufyhz56yr</t>
  </si>
  <si>
    <t>순수본(주)</t>
  </si>
  <si>
    <t>이진영</t>
  </si>
  <si>
    <t>피자 및 파스타 등의 제조판매업</t>
  </si>
  <si>
    <t>070-8895-3429</t>
  </si>
  <si>
    <t>전라북도 익산시 왕궁면 국가식품로 11 (동촌리)</t>
  </si>
  <si>
    <t>전북 익산시 왕궁면 국가식품로 11</t>
  </si>
  <si>
    <t>https://rnr.surveybox.kr/?pid=S16269h8ufyh&amp;grpid=list&amp;resid=5308&amp;fwid=S16269h8ufyhz56yr</t>
  </si>
  <si>
    <t>스카나코리아하이드로릭(주)</t>
  </si>
  <si>
    <t>노현방</t>
  </si>
  <si>
    <t>선박부품 제조 판매업</t>
  </si>
  <si>
    <t>055-343-9007</t>
  </si>
  <si>
    <t>경상남도 김해시 주촌면 골든루트로130번길 73 (망덕리)</t>
  </si>
  <si>
    <t>경남 김해시 주촌면 골든루트로130번길 73</t>
  </si>
  <si>
    <t>https://rnr.surveybox.kr/?pid=S16269h8ufyh&amp;grpid=list&amp;resid=12009&amp;fwid=S16269h8ufyhz56yr</t>
  </si>
  <si>
    <t>스탠포드호텔앤리조트(주)</t>
  </si>
  <si>
    <t>이일용</t>
  </si>
  <si>
    <t>관광호텔업 및 휴양콘 음식 및 숙박</t>
  </si>
  <si>
    <t>055-725-0072</t>
  </si>
  <si>
    <t>경상남도 통영시 도남로 347 (도남동)</t>
  </si>
  <si>
    <t>경남 통영시 도남로 347</t>
  </si>
  <si>
    <t>https://rnr.surveybox.kr/?pid=S16269h8ufyh&amp;grpid=list&amp;resid=2047&amp;fwid=S16269h8ufyhz56yr</t>
  </si>
  <si>
    <t>스톨베르그앤드삼일(주)</t>
  </si>
  <si>
    <t>공병설,크리스찬듀베</t>
  </si>
  <si>
    <t>연속주조용 파우다와 제철용 및 주물공장용 기타제품의 제조, 판매, 수출</t>
  </si>
  <si>
    <t>054-2853-1312</t>
  </si>
  <si>
    <t>경상북도 포항시 남구 대송로83번길 24 (장흥동)</t>
  </si>
  <si>
    <t>경북 포항시 남구 대송로83번길 24</t>
  </si>
  <si>
    <t>정 석만</t>
  </si>
  <si>
    <t>samjsm@stollbert.co.kr</t>
  </si>
  <si>
    <t>https://rnr.surveybox.kr/?pid=S16269h8ufyh&amp;grpid=list&amp;resid=715&amp;fwid=S16269h8ufyhz56yr</t>
  </si>
  <si>
    <t>스파클(주)</t>
  </si>
  <si>
    <t>전동훈</t>
  </si>
  <si>
    <t>생수(먹는 샘물) 등</t>
  </si>
  <si>
    <t>02-786-1783</t>
  </si>
  <si>
    <t>충청남도 천안시 동남구 성남면 대정1길 19-11 (대정리)</t>
  </si>
  <si>
    <t>충남 천안시 동남구 성남면 대정1길 19-11</t>
  </si>
  <si>
    <t>https://rnr.surveybox.kr/?pid=S16269h8ufyh&amp;grpid=list&amp;resid=22108&amp;fwid=S16269h8ufyhz56yr</t>
  </si>
  <si>
    <t>승호티엔디(주)</t>
  </si>
  <si>
    <t>김용석</t>
  </si>
  <si>
    <t>습식공사, 방수공사 외</t>
  </si>
  <si>
    <t>02-2637-1037</t>
  </si>
  <si>
    <t>서울특별시 구로구 경인로53길 90 714호 (구로동,에스티엑스더블유-타워)</t>
  </si>
  <si>
    <t>서울 구로구 경인로53길 90</t>
  </si>
  <si>
    <t>https://rnr.surveybox.kr/?pid=S16269h8ufyh&amp;grpid=list&amp;resid=11319&amp;fwid=S16269h8ufyhz56yr</t>
  </si>
  <si>
    <t>시민여객자동차(주)</t>
  </si>
  <si>
    <t>이민재</t>
  </si>
  <si>
    <t>051-622-7455</t>
  </si>
  <si>
    <t>부산광역시 남구 백운포로 40 (용호동)</t>
  </si>
  <si>
    <t>부산 남구 백운포로 40</t>
  </si>
  <si>
    <t>https://rnr.surveybox.kr/?pid=S16269h8ufyh&amp;grpid=list&amp;resid=3407&amp;fwid=S16269h8ufyhz56yr</t>
  </si>
  <si>
    <t>시오엠테크(주)</t>
  </si>
  <si>
    <t>이달호</t>
  </si>
  <si>
    <t>축로공사-서비스</t>
  </si>
  <si>
    <t>061-793-6011</t>
  </si>
  <si>
    <t>전라남도 광양시 사동로 207-1 (마동)</t>
  </si>
  <si>
    <t>전남 광양시 사동로 207-1</t>
  </si>
  <si>
    <t>https://rnr.surveybox.kr/?pid=S16269h8ufyh&amp;grpid=list&amp;resid=11769&amp;fwid=S16269h8ufyhz56yr</t>
  </si>
  <si>
    <t>신공항하이웨이(주)</t>
  </si>
  <si>
    <t>전영봉</t>
  </si>
  <si>
    <t>도로의 건설,관리 및 운영</t>
  </si>
  <si>
    <t>032-560-6114</t>
  </si>
  <si>
    <t>인천 서구 봉수대로 1048 (검암동)</t>
  </si>
  <si>
    <t>인천 서구 봉수대로 1048</t>
  </si>
  <si>
    <t>https://rnr.surveybox.kr/?pid=S16269h8ufyh&amp;grpid=list&amp;resid=6567&amp;fwid=S16269h8ufyhz56yr</t>
  </si>
  <si>
    <t>신라엔지니어링(주)</t>
  </si>
  <si>
    <t>신용문,조명규</t>
  </si>
  <si>
    <t>금형.치구장치 및 몰드베이스</t>
  </si>
  <si>
    <t>041-422-3006</t>
  </si>
  <si>
    <t>충남 아산시 둔포면 아산밸리로 271 (석곡리)</t>
  </si>
  <si>
    <t>충남 아산시 둔포면 아산밸리로 271</t>
  </si>
  <si>
    <t>https://rnr.surveybox.kr/?pid=S16269h8ufyh&amp;grpid=list&amp;resid=3198&amp;fwid=S16269h8ufyhz56yr</t>
  </si>
  <si>
    <t>신성씨앤에스(주)</t>
  </si>
  <si>
    <t>이성도</t>
  </si>
  <si>
    <t>철강재 수입 및 수출</t>
  </si>
  <si>
    <t>031-829-2238</t>
  </si>
  <si>
    <t>경기도 양주시 광적면 광적로 455 (덕도리)</t>
  </si>
  <si>
    <t>경기 양주시 광적면 광적로 455</t>
  </si>
  <si>
    <t>https://rnr.surveybox.kr/?pid=S16269h8ufyh&amp;grpid=list&amp;resid=3720&amp;fwid=S16269h8ufyhz56yr</t>
  </si>
  <si>
    <t>신성에스앤티(주)</t>
  </si>
  <si>
    <t>최성욱</t>
  </si>
  <si>
    <t>산업용부품 레이저 가공 제작 및 판매</t>
  </si>
  <si>
    <t>053-609-2222</t>
  </si>
  <si>
    <t>대구광역시 달성군 다사읍 세천로3길 10 (세천리)</t>
  </si>
  <si>
    <t>대구 달성군 다사읍 세천로3길 10</t>
  </si>
  <si>
    <t>https://rnr.surveybox.kr/?pid=S16269h8ufyh&amp;grpid=list&amp;resid=7648&amp;fwid=S16269h8ufyhz56yr</t>
  </si>
  <si>
    <t>신성오토모티브(주)</t>
  </si>
  <si>
    <t>이민수</t>
  </si>
  <si>
    <t>자동차부품(내외장 사출품)</t>
  </si>
  <si>
    <t>055-262-2111</t>
  </si>
  <si>
    <t>경남 창원시 성산구 완암로 9-26 (웅남동)</t>
  </si>
  <si>
    <t>경남 창원시 성산구 완암로 9-26</t>
  </si>
  <si>
    <t>https://rnr.surveybox.kr/?pid=S16269h8ufyh&amp;grpid=list&amp;resid=9400&amp;fwid=S16269h8ufyhz56yr</t>
  </si>
  <si>
    <t>신성자동차(주)</t>
  </si>
  <si>
    <t>최장열</t>
  </si>
  <si>
    <t>자동차 도소매업</t>
  </si>
  <si>
    <t>062-385-4368</t>
  </si>
  <si>
    <t>광주광역시 서구 상무대로 1041 (화정동)</t>
  </si>
  <si>
    <t>광주 서구 상무대로 1041</t>
  </si>
  <si>
    <t>https://rnr.surveybox.kr/?pid=S16269h8ufyh&amp;grpid=list&amp;resid=11606&amp;fwid=S16269h8ufyhz56yr</t>
  </si>
  <si>
    <t>신성해운(주)</t>
  </si>
  <si>
    <t>박영규</t>
  </si>
  <si>
    <t>해상화물운송 서비스</t>
  </si>
  <si>
    <t>02-6711-8322</t>
  </si>
  <si>
    <t>서울 서초구 강남대로 329 8층 (서초동,산학협동재단빌딩)</t>
  </si>
  <si>
    <t>서울 서초구 강남대로 329</t>
  </si>
  <si>
    <t>https://rnr.surveybox.kr/?pid=S16269h8ufyh&amp;grpid=list&amp;resid=3697&amp;fwid=S16269h8ufyhz56yr</t>
  </si>
  <si>
    <t>신소재산업(주)</t>
  </si>
  <si>
    <t>장춘식</t>
  </si>
  <si>
    <t>플라스틱 도장제품 (자동차 및 가전제품 부품)</t>
  </si>
  <si>
    <t>062-953-1155</t>
  </si>
  <si>
    <t>광주광역시 광산구 하남산단10번로 77 (안청동)</t>
  </si>
  <si>
    <t>광주 광산구 하남산단10번로 77</t>
  </si>
  <si>
    <t>https://rnr.surveybox.kr/?pid=S16269h8ufyh&amp;grpid=list&amp;resid=23446&amp;fwid=S16269h8ufyhz56yr</t>
  </si>
  <si>
    <t>신아일보미디어(주)</t>
  </si>
  <si>
    <t>이형열</t>
  </si>
  <si>
    <t>신문 발행업</t>
  </si>
  <si>
    <t>02-2637-1226</t>
  </si>
  <si>
    <t>서울특별시 종로구 우정국로 68 9층 (관훈동,동덕빌딩)</t>
  </si>
  <si>
    <t>서울 종로구 우정국로 68</t>
  </si>
  <si>
    <t>https://rnr.surveybox.kr/?pid=S16269h8ufyh&amp;grpid=list&amp;resid=1722&amp;fwid=S16269h8ufyhz56yr</t>
  </si>
  <si>
    <t>신젠타코리아(주)</t>
  </si>
  <si>
    <t>박진보</t>
  </si>
  <si>
    <t>농약</t>
  </si>
  <si>
    <t>063-830-5800</t>
  </si>
  <si>
    <t>전라북도 익산시 석암로11길 87 (석암동)</t>
  </si>
  <si>
    <t>전북 익산시 석암로11길 87</t>
  </si>
  <si>
    <t>https://rnr.surveybox.kr/?pid=S16269h8ufyh&amp;grpid=list&amp;resid=760&amp;fwid=S16269h8ufyhz56yr</t>
  </si>
  <si>
    <t>신한모방(주)</t>
  </si>
  <si>
    <t>이영기</t>
  </si>
  <si>
    <t>각종 섬유방적사 제조 및 판매(아크릴방적사)</t>
  </si>
  <si>
    <t>043-8818-2313</t>
  </si>
  <si>
    <t>충청북도 음성군 대소면 대동로692번길 153 (소석리)</t>
  </si>
  <si>
    <t>충북 음성군 대소면 대동로692번길 153</t>
  </si>
  <si>
    <t>https://rnr.surveybox.kr/?pid=S16269h8ufyh&amp;grpid=list&amp;resid=757&amp;fwid=S16269h8ufyhz56yr</t>
  </si>
  <si>
    <t>신한방직(주)</t>
  </si>
  <si>
    <t>문형태</t>
  </si>
  <si>
    <t>면 방적사</t>
  </si>
  <si>
    <t>063-220-8830</t>
  </si>
  <si>
    <t>전라북도 완주군 이서면 콩쥐팥쥐로 984-120 (은교리)</t>
  </si>
  <si>
    <t>전북 완주군 이서면 콩쥐팥쥐로 984-120</t>
  </si>
  <si>
    <t>안광민</t>
  </si>
  <si>
    <t>010-6231-4804</t>
  </si>
  <si>
    <t>경리부</t>
  </si>
  <si>
    <t>kmhm1023@empal.com</t>
  </si>
  <si>
    <t>https://rnr.surveybox.kr/?pid=S16269h8ufyh&amp;grpid=list&amp;resid=20163&amp;fwid=S16269h8ufyhz56yr</t>
  </si>
  <si>
    <t>신한염직(주)</t>
  </si>
  <si>
    <t>문창용,문진</t>
  </si>
  <si>
    <t>섬유제품 제조 및 판매 써비스업</t>
  </si>
  <si>
    <t>031-499-6111</t>
  </si>
  <si>
    <t>경기 시흥시 옥구천서로 27 (정왕동)</t>
  </si>
  <si>
    <t>경기 시흥시 옥구천서로 27</t>
  </si>
  <si>
    <t>https://rnr.surveybox.kr/?pid=S16269h8ufyh&amp;grpid=list&amp;resid=4370&amp;fwid=S16269h8ufyhz56yr</t>
  </si>
  <si>
    <t>신한이피에스(주)</t>
  </si>
  <si>
    <t>안중산</t>
  </si>
  <si>
    <t>코아, 금형, 안정기, 트랜스 외</t>
  </si>
  <si>
    <t>031-498-8044</t>
  </si>
  <si>
    <t>경기 시흥시 엠티브이25로20번길 7 (정왕동)</t>
  </si>
  <si>
    <t>경기 시흥시 엠티브이25로20번길 7</t>
  </si>
  <si>
    <t>https://rnr.surveybox.kr/?pid=S16269h8ufyh&amp;grpid=list&amp;resid=23211&amp;fwid=S16269h8ufyhz56yr</t>
  </si>
  <si>
    <t>쏘나브이피씨코리아(주)</t>
  </si>
  <si>
    <t>손영호</t>
  </si>
  <si>
    <t>수출입업(자동차부품류)</t>
  </si>
  <si>
    <t>02-3448-1400</t>
  </si>
  <si>
    <t>서울특별시 강남구 도산대로 221 204호 (신사동,동남빌딩)</t>
  </si>
  <si>
    <t>서울 강남구 도산대로 221</t>
  </si>
  <si>
    <t>https://rnr.surveybox.kr/?pid=S16269h8ufyh&amp;grpid=list&amp;resid=6308&amp;fwid=S16269h8ufyhz56yr</t>
  </si>
  <si>
    <t>씨앤지하이테크(주)</t>
  </si>
  <si>
    <t>홍사문,홍중선</t>
  </si>
  <si>
    <t>반도체장치, FPD장치, 배관시공</t>
  </si>
  <si>
    <t>031-654-9222</t>
  </si>
  <si>
    <t>경기 안성시 원곡면 승량길 162 (성주리)</t>
  </si>
  <si>
    <t>경기 안성시 원곡면 승량길 162</t>
  </si>
  <si>
    <t>https://rnr.surveybox.kr/?pid=S16269h8ufyh&amp;grpid=list&amp;resid=14193&amp;fwid=S16269h8ufyhz56yr</t>
  </si>
  <si>
    <t>씨제이포디플렉스(주)</t>
  </si>
  <si>
    <t>김종열</t>
  </si>
  <si>
    <t>포디플랙스(4Dplex) 시스템 연구개발 사업</t>
  </si>
  <si>
    <t>02-371-5601</t>
  </si>
  <si>
    <t>서울 용산구 한강대로23길 55 6층 (한강로3가,아이파크몰)</t>
  </si>
  <si>
    <t>서울 용산구 한강대로23길 55</t>
  </si>
  <si>
    <t>https://rnr.surveybox.kr/?pid=S16269h8ufyh&amp;grpid=list&amp;resid=6531&amp;fwid=S16269h8ufyhz56yr</t>
  </si>
  <si>
    <t>씨티에스(주)</t>
  </si>
  <si>
    <t>이대준</t>
  </si>
  <si>
    <t>초음파건식세정기 외</t>
  </si>
  <si>
    <t>053-593-0777</t>
  </si>
  <si>
    <t>대구광역시 달성군 다사읍 세천로7길 17-28 (세천리)</t>
  </si>
  <si>
    <t>대구 달성군 다사읍 세천로7길 17-28</t>
  </si>
  <si>
    <t>https://rnr.surveybox.kr/?pid=S16269h8ufyh&amp;grpid=list&amp;resid=1700&amp;fwid=S16269h8ufyhz56yr</t>
  </si>
  <si>
    <t>아다마코리아(주)</t>
  </si>
  <si>
    <t>고재경</t>
  </si>
  <si>
    <t>친환경 농약제품,친환경 농업자재,농약제품,농업자재 및 화확제품</t>
  </si>
  <si>
    <t>02-571-5001</t>
  </si>
  <si>
    <t>서울특별시 서초구 마방로10길 5 8층 (양재동,태석빌딩)</t>
  </si>
  <si>
    <t>서울 서초구 마방로10길 5</t>
  </si>
  <si>
    <t>https://rnr.surveybox.kr/?pid=S16269h8ufyh&amp;grpid=list&amp;resid=2043&amp;fwid=S16269h8ufyhz56yr</t>
  </si>
  <si>
    <t>아데카코리아(주)</t>
  </si>
  <si>
    <t>타카하시신</t>
  </si>
  <si>
    <t>화학제품의 제조</t>
  </si>
  <si>
    <t>063-260-0400</t>
  </si>
  <si>
    <t>전북 완주군 봉동읍 완주산단2로 70 (용암리)</t>
  </si>
  <si>
    <t>전북 완주군 봉동읍 완주산단2로 70</t>
  </si>
  <si>
    <t>https://rnr.surveybox.kr/?pid=S16269h8ufyh&amp;grpid=list&amp;resid=5928&amp;fwid=S16269h8ufyhz56yr</t>
  </si>
  <si>
    <t>아르네코리아(주)</t>
  </si>
  <si>
    <t>이성규,다니엘마자로</t>
  </si>
  <si>
    <t>산업용냉장및냉동장비제조업</t>
  </si>
  <si>
    <t>062-940-0100</t>
  </si>
  <si>
    <t>광주광역시 광산구 평동산단6번로 49 (월전동)</t>
  </si>
  <si>
    <t>광주 광산구 평동산단6번로 49</t>
  </si>
  <si>
    <t>https://rnr.surveybox.kr/?pid=S16269h8ufyh&amp;grpid=list&amp;resid=22175&amp;fwid=S16269h8ufyhz56yr</t>
  </si>
  <si>
    <t>아이더블유아이(주)</t>
  </si>
  <si>
    <t>김만규</t>
  </si>
  <si>
    <t>산업플랜트공사업</t>
  </si>
  <si>
    <t>02-891-5580</t>
  </si>
  <si>
    <t>서울 금천구 시흥대로73길 67 1307호 (시흥동,엠메디컬타워)</t>
  </si>
  <si>
    <t>서울 금천구 시흥대로73길 67</t>
  </si>
  <si>
    <t>https://rnr.surveybox.kr/?pid=S16269h8ufyh&amp;grpid=list&amp;resid=9444&amp;fwid=S16269h8ufyhz56yr</t>
  </si>
  <si>
    <t>아이비모터스</t>
  </si>
  <si>
    <t>강병철</t>
  </si>
  <si>
    <t>볼보자동차 판매 및 서비스</t>
  </si>
  <si>
    <t>062-372-3600</t>
  </si>
  <si>
    <t>광주광역시 서구 상무대로 1096 (농성동)</t>
  </si>
  <si>
    <t>광주 서구 상무대로 1096</t>
  </si>
  <si>
    <t>https://rnr.surveybox.kr/?pid=S16269h8ufyh&amp;grpid=list&amp;resid=1577&amp;fwid=S16269h8ufyhz56yr</t>
  </si>
  <si>
    <t>아이에스티엠씨(주)</t>
  </si>
  <si>
    <t>권상구,공창모</t>
  </si>
  <si>
    <t>무기안료, 염료, 유연제 및 기타 착색제 제조업</t>
  </si>
  <si>
    <t>054-462-6117</t>
  </si>
  <si>
    <t>경상북도 구미시 1공단로 216 (공단동)</t>
  </si>
  <si>
    <t>경북 구미시 1공단로 216</t>
  </si>
  <si>
    <t>https://rnr.surveybox.kr/?pid=S16269h8ufyh&amp;grpid=list&amp;resid=12399&amp;fwid=S16269h8ufyhz56yr</t>
  </si>
  <si>
    <t>알디에스(주)</t>
  </si>
  <si>
    <t>신동준</t>
  </si>
  <si>
    <t>소프트웨어 개발, 컴퓨터기자재</t>
  </si>
  <si>
    <t>02-3447-0281</t>
  </si>
  <si>
    <t>서울특별시 강남구 봉은사로51길 19 (논현동)</t>
  </si>
  <si>
    <t>서울 강남구 봉은사로51길 19</t>
  </si>
  <si>
    <t>https://rnr.surveybox.kr/?pid=S16269h8ufyh&amp;grpid=list&amp;resid=2222&amp;fwid=S16269h8ufyhz56yr</t>
  </si>
  <si>
    <t>알리코제약(주)</t>
  </si>
  <si>
    <t>이항구</t>
  </si>
  <si>
    <t>전문의약품, 일반의약품 등 완제의약품</t>
  </si>
  <si>
    <t>02-520-6930</t>
  </si>
  <si>
    <t>서울특별시 서초구 바우뫼로27길 7-21 (양재동,알리코제약빌딩)</t>
  </si>
  <si>
    <t>서울 서초구 바우뫼로27길 7-21</t>
  </si>
  <si>
    <t>강새롬</t>
  </si>
  <si>
    <t>02-520-6923</t>
  </si>
  <si>
    <t>srkang12@arlico.co.kr</t>
  </si>
  <si>
    <t>https://rnr.surveybox.kr/?pid=S16269h8ufyh&amp;grpid=list&amp;resid=9633&amp;fwid=S16269h8ufyhz56yr</t>
  </si>
  <si>
    <t>에스더포뮬러(주)</t>
  </si>
  <si>
    <t>여에스더,김건세</t>
  </si>
  <si>
    <t>건강보조식품[울트라플로라프로바이오틱스 외]</t>
  </si>
  <si>
    <t>02-512-0621</t>
  </si>
  <si>
    <t>서울 강남구 언주로30길 13 1501호 (도곡동,대림아크로빌, 대림아크로텔)</t>
  </si>
  <si>
    <t>서울 강남구 언주로30길 13</t>
  </si>
  <si>
    <t>https://rnr.surveybox.kr/?pid=S16269h8ufyh&amp;grpid=list&amp;resid=6110&amp;fwid=S16269h8ufyhz56yr</t>
  </si>
  <si>
    <t>에스아이씨(주)</t>
  </si>
  <si>
    <t>박열,조재현</t>
  </si>
  <si>
    <t>후육관 제조설비</t>
  </si>
  <si>
    <t>055-346-6668</t>
  </si>
  <si>
    <t>경남 김해시 진영읍 하계로240번길 93-26 (하계리)</t>
  </si>
  <si>
    <t>경남 김해시 진영읍 하계로240번길 93-26</t>
  </si>
  <si>
    <t>https://rnr.surveybox.kr/?pid=S16269h8ufyh&amp;grpid=list&amp;resid=7487&amp;fwid=S16269h8ufyhz56yr</t>
  </si>
  <si>
    <t>에스아이티(주)</t>
  </si>
  <si>
    <t>전제중</t>
  </si>
  <si>
    <t>자동차부품, 전자부품</t>
  </si>
  <si>
    <t>031-497-0871</t>
  </si>
  <si>
    <t>경기 안산시 단원구 엠티브이1로 88 (522-3번지)7사 504호 (목내동,에스아이티(주))</t>
  </si>
  <si>
    <t>경기 안산시 단원구 엠티브이1로 88</t>
  </si>
  <si>
    <t>https://rnr.surveybox.kr/?pid=S16269h8ufyh&amp;grpid=list&amp;resid=2381&amp;fwid=S16269h8ufyhz56yr</t>
  </si>
  <si>
    <t>에스앤아이(주)</t>
  </si>
  <si>
    <t>이종상</t>
  </si>
  <si>
    <t>타이어 제조업</t>
  </si>
  <si>
    <t>042-930-1921</t>
  </si>
  <si>
    <t>대전 대덕구 대덕대로1447번길 40 (목상동)</t>
  </si>
  <si>
    <t>대전 대덕구 대덕대로1447번길 40</t>
  </si>
  <si>
    <t>https://rnr.surveybox.kr/?pid=S16269h8ufyh&amp;grpid=list&amp;resid=7951&amp;fwid=S16269h8ufyhz56yr</t>
  </si>
  <si>
    <t>에스앤케이항공(주)</t>
  </si>
  <si>
    <t>이철우</t>
  </si>
  <si>
    <t>항공기부품(날개), 비거주용건물임대</t>
  </si>
  <si>
    <t>055-855-2300</t>
  </si>
  <si>
    <t>경남 사천시 사남면 공단1로 107 (유천리)</t>
  </si>
  <si>
    <t>경남 사천시 사남면 공단1로 107</t>
  </si>
  <si>
    <t>김은조</t>
  </si>
  <si>
    <t>과장님</t>
  </si>
  <si>
    <t>kej1356@snkaero.com</t>
  </si>
  <si>
    <t>https://rnr.surveybox.kr/?pid=S16269h8ufyh&amp;grpid=list&amp;resid=548&amp;fwid=S16269h8ufyhz56yr</t>
  </si>
  <si>
    <t>에스엘바이오텍</t>
  </si>
  <si>
    <t>신재원</t>
  </si>
  <si>
    <t>건강기능식품</t>
  </si>
  <si>
    <t>02-6265-2504</t>
  </si>
  <si>
    <t>서울 금천구 가산디지털1로 189 7층 (가산동,엘지가산디지털센터)</t>
  </si>
  <si>
    <t>서울 금천구 가산디지털1로 189</t>
  </si>
  <si>
    <t>https://rnr.surveybox.kr/?pid=S16269h8ufyh&amp;grpid=list&amp;resid=22273&amp;fwid=S16269h8ufyhz56yr</t>
  </si>
  <si>
    <t>에스테스코(주)</t>
  </si>
  <si>
    <t>박원호</t>
  </si>
  <si>
    <t>선박구성부품 제조</t>
  </si>
  <si>
    <t>055-630-4446</t>
  </si>
  <si>
    <t>경상남도 양산시 하북면 삼수새동네2길 35 (삼수리)</t>
  </si>
  <si>
    <t>경남 양산시 하북면 삼수새동네2길 35</t>
  </si>
  <si>
    <t>https://rnr.surveybox.kr/?pid=S16269h8ufyh&amp;grpid=list&amp;resid=1584&amp;fwid=S16269h8ufyhz56yr</t>
  </si>
  <si>
    <t>에스티엠(주)</t>
  </si>
  <si>
    <t>신정순</t>
  </si>
  <si>
    <t>리튬이온전지용 양극활물질의 제조 및 판매 - 리튬이온전지용</t>
  </si>
  <si>
    <t>070-7092-5700</t>
  </si>
  <si>
    <t>울산광역시 울주군 삼남읍 반구대로 163 (방기리)</t>
  </si>
  <si>
    <t>울산 울주군 삼남읍 반구대로 163</t>
  </si>
  <si>
    <t>https://rnr.surveybox.kr/?pid=S16269h8ufyh&amp;grpid=list&amp;resid=10599&amp;fwid=S16269h8ufyhz56yr</t>
  </si>
  <si>
    <t>에어인천(주)</t>
  </si>
  <si>
    <t>이승환</t>
  </si>
  <si>
    <t>무역업(건설자재)</t>
  </si>
  <si>
    <t>032-719-7890</t>
  </si>
  <si>
    <t>인천광역시 중구 공항동로295번길 124 201호 (운서동,인천공항화물터미널)</t>
  </si>
  <si>
    <t>인천 중구 공항동로295번길 124</t>
  </si>
  <si>
    <t>https://rnr.surveybox.kr/?pid=S16269h8ufyh&amp;grpid=list&amp;resid=10937&amp;fwid=S16269h8ufyhz56yr</t>
  </si>
  <si>
    <t>에이샵(주)</t>
  </si>
  <si>
    <t>쳉잉룽</t>
  </si>
  <si>
    <t>정보통신기기, 컴퓨터 및 주변기기</t>
  </si>
  <si>
    <t>02-6426-6988</t>
  </si>
  <si>
    <t>서울 강남구 영동대로 513 지하2층 (삼성동,코엑스몰 지하2층 지206호)</t>
  </si>
  <si>
    <t>서울 강남구 영동대로 513</t>
  </si>
  <si>
    <t>https://rnr.surveybox.kr/?pid=S16269h8ufyh&amp;grpid=list&amp;resid=23751&amp;fwid=S16269h8ufyhz56yr</t>
  </si>
  <si>
    <t>에이앤비테크(주)</t>
  </si>
  <si>
    <t>조진성</t>
  </si>
  <si>
    <t>시스템 구축 및 운영</t>
  </si>
  <si>
    <t>031-632-5330</t>
  </si>
  <si>
    <t>경기도 이천시 부발읍 경충대로2092번길 31 303,304호 (아미리)</t>
  </si>
  <si>
    <t>경기 이천시 부발읍 경충대로2092번길 31</t>
  </si>
  <si>
    <t>https://rnr.surveybox.kr/?pid=S16269h8ufyh&amp;grpid=list&amp;resid=14992&amp;fwid=S16269h8ufyhz56yr</t>
  </si>
  <si>
    <t>에이앤에이이엔지(주)</t>
  </si>
  <si>
    <t>신승용</t>
  </si>
  <si>
    <t>기술용역에 관한 사업</t>
  </si>
  <si>
    <t>02-3462-3807</t>
  </si>
  <si>
    <t>서울특별시 강동구 상일로10길 36 7층 (상일동,세종텔레콤지식산업센터)</t>
  </si>
  <si>
    <t>서울 강동구 상일로10길 36</t>
  </si>
  <si>
    <t>https://rnr.surveybox.kr/?pid=S16269h8ufyh&amp;grpid=list&amp;resid=23213&amp;fwid=S16269h8ufyhz56yr</t>
  </si>
  <si>
    <t>에이에이치(주)</t>
  </si>
  <si>
    <t>임민엽,유성일</t>
  </si>
  <si>
    <t>항공운수지원 서비스업</t>
  </si>
  <si>
    <t>070-4236-7713</t>
  </si>
  <si>
    <t>인천광역시 중구 영종대로 124 905호 (운서동,한스빌딩)</t>
  </si>
  <si>
    <t>인천 중구 영종대로 124</t>
  </si>
  <si>
    <t>https://rnr.surveybox.kr/?pid=S16269h8ufyh&amp;grpid=list&amp;resid=7724&amp;fwid=S16269h8ufyhz56yr</t>
  </si>
  <si>
    <t>에이치엘비(주)</t>
  </si>
  <si>
    <t>진양곤,백윤기</t>
  </si>
  <si>
    <t>합성수지, 비철금속 선박건조 및 수리</t>
  </si>
  <si>
    <t>052-240-3562</t>
  </si>
  <si>
    <t>세종 연동면 명학산단서로 10-5 (내판리)</t>
  </si>
  <si>
    <t>세종특별자치시 연동면 명학산단서로 10-5</t>
  </si>
  <si>
    <t>https://rnr.surveybox.kr/?pid=S16269h8ufyh&amp;grpid=list&amp;resid=23761&amp;fwid=S16269h8ufyhz56yr</t>
  </si>
  <si>
    <t>엔에이치엔서비스(주)</t>
  </si>
  <si>
    <t>최인호,김근회</t>
  </si>
  <si>
    <t>기타도급업</t>
  </si>
  <si>
    <t>043-299-2500</t>
  </si>
  <si>
    <t>충청북도 청주시 상당구 상당로 195 5층 (북문로3가,한화생명빌딩)</t>
  </si>
  <si>
    <t>충북 청주시 상당구 상당로 195</t>
  </si>
  <si>
    <t>https://rnr.surveybox.kr/?pid=S16269h8ufyh&amp;grpid=list&amp;resid=5054&amp;fwid=S16269h8ufyhz56yr</t>
  </si>
  <si>
    <t>엘씨텍(주)</t>
  </si>
  <si>
    <t>김영복,권오우,기현승,문일기,박준서,이찬수,임우창,허정</t>
  </si>
  <si>
    <t>군수용 시험 및 정비장비, 전동기</t>
  </si>
  <si>
    <t>054-462-6991</t>
  </si>
  <si>
    <t>경북 구미시 1공단로7길 36-17 (공단동)</t>
  </si>
  <si>
    <t>경북 구미시 1공단로7길 36-17</t>
  </si>
  <si>
    <t>https://rnr.surveybox.kr/?pid=S16269h8ufyh&amp;grpid=list&amp;resid=9191&amp;fwid=S16269h8ufyhz56yr</t>
  </si>
  <si>
    <t>엘케이테크넷(주)</t>
  </si>
  <si>
    <t>이만형,이재현</t>
  </si>
  <si>
    <t>정보통신공사 외</t>
  </si>
  <si>
    <t>02-732-3456</t>
  </si>
  <si>
    <t>서울 구로구 디지털로34길 55 701호 (구로동,코오롱싸이언스밸리2차)</t>
  </si>
  <si>
    <t>https://rnr.surveybox.kr/?pid=S16269h8ufyh&amp;grpid=list&amp;resid=23249&amp;fwid=S16269h8ufyhz56yr</t>
  </si>
  <si>
    <t>엠에스씨코리아(주)</t>
  </si>
  <si>
    <t>강관유</t>
  </si>
  <si>
    <t>국제해운대리</t>
  </si>
  <si>
    <t>02-774-5566</t>
  </si>
  <si>
    <t>서울 중구 남대문로9길 40 12층 (다동,센터플레이스)</t>
  </si>
  <si>
    <t>서울 중구 남대문로9길 40</t>
  </si>
  <si>
    <t>https://rnr.surveybox.kr/?pid=S16269h8ufyh&amp;grpid=list&amp;resid=5085&amp;fwid=S16269h8ufyhz56yr</t>
  </si>
  <si>
    <t>엠피닉스(주)</t>
  </si>
  <si>
    <t>강상도</t>
  </si>
  <si>
    <t>마이크로 광학렌즈 및 부품 제조업</t>
  </si>
  <si>
    <t>062-973-9520</t>
  </si>
  <si>
    <t>광주광역시 북구 첨단벤처소로 45 (월출동)</t>
  </si>
  <si>
    <t>광주 북구 첨단벤처소로 45</t>
  </si>
  <si>
    <t>https://rnr.surveybox.kr/?pid=S16269h8ufyh&amp;grpid=list&amp;resid=22765&amp;fwid=S16269h8ufyhz56yr</t>
  </si>
  <si>
    <t>여수여객자동차(주)</t>
  </si>
  <si>
    <t>양정원</t>
  </si>
  <si>
    <t>시내버스 운송</t>
  </si>
  <si>
    <t>061-653-3333</t>
  </si>
  <si>
    <t>전라남도 여수시 좌수영로 531 (둔덕동)</t>
  </si>
  <si>
    <t>전남 여수시 좌수영로 531</t>
  </si>
  <si>
    <t>https://rnr.surveybox.kr/?pid=S16269h8ufyh&amp;grpid=list&amp;resid=3011&amp;fwid=S16269h8ufyhz56yr</t>
  </si>
  <si>
    <t>영석산업개발(주)</t>
  </si>
  <si>
    <t>박영칠</t>
  </si>
  <si>
    <t>건설용 자재(골재, 샌드, 사석 등)</t>
  </si>
  <si>
    <t>031-433-2580</t>
  </si>
  <si>
    <t>경기 시흥시 서해안로736번길 82 3층 (월곶동)</t>
  </si>
  <si>
    <t>경기 시흥시 서해안로736번길 82</t>
  </si>
  <si>
    <t>https://rnr.surveybox.kr/?pid=S16269h8ufyh&amp;grpid=list&amp;resid=2870&amp;fwid=S16269h8ufyhz56yr</t>
  </si>
  <si>
    <t>영신쿼츠(주)</t>
  </si>
  <si>
    <t>이치완,랄프슈나이더</t>
  </si>
  <si>
    <t>기타 산업용 유리제품 제조업</t>
  </si>
  <si>
    <t>043-535-2338</t>
  </si>
  <si>
    <t>충청북도 진천군 광혜원면 용소1길 9-2 (회죽리)</t>
  </si>
  <si>
    <t>충북 진천군 광혜원면 용소1길 9-2</t>
  </si>
  <si>
    <t>https://rnr.surveybox.kr/?pid=S16269h8ufyh&amp;grpid=list&amp;resid=5513&amp;fwid=S16269h8ufyhz56yr</t>
  </si>
  <si>
    <t>오비오(주)</t>
  </si>
  <si>
    <t>이은천</t>
  </si>
  <si>
    <t>정수기, 가정용기기 제조 및 도소매</t>
  </si>
  <si>
    <t>031-357-7075</t>
  </si>
  <si>
    <t>경기도 화성시 마도면 청원산단2길 76 (청원리)</t>
  </si>
  <si>
    <t>경기 화성시 마도면 청원산단2길 76</t>
  </si>
  <si>
    <t>https://rnr.surveybox.kr/?pid=S16269h8ufyh&amp;grpid=list&amp;resid=5595&amp;fwid=S16269h8ufyhz56yr</t>
  </si>
  <si>
    <t>오성(주)</t>
  </si>
  <si>
    <t>구본희</t>
  </si>
  <si>
    <t>053-584-1900</t>
  </si>
  <si>
    <t>대구광역시 달서구 달서대로58길 75 (대천동)</t>
  </si>
  <si>
    <t>대구 달서구 달서대로58길 75</t>
  </si>
  <si>
    <t>https://rnr.surveybox.kr/?pid=S16269h8ufyh&amp;grpid=list&amp;resid=2500&amp;fwid=S16269h8ufyhz56yr</t>
  </si>
  <si>
    <t>오성첨단소재(주)</t>
  </si>
  <si>
    <t>특수필름 제조 판매업</t>
  </si>
  <si>
    <t>041-583-8780</t>
  </si>
  <si>
    <t>전북 익산시 석암로17길 104 (팔봉동)</t>
  </si>
  <si>
    <t>전북 익산시 석암로17길 104</t>
  </si>
  <si>
    <t>https://rnr.surveybox.kr/?pid=S16269h8ufyh&amp;grpid=list&amp;resid=1765&amp;fwid=S16269h8ufyhz56yr</t>
  </si>
  <si>
    <t>오성화학공업(주)</t>
  </si>
  <si>
    <t>권영후</t>
  </si>
  <si>
    <t>계면활성제 및 합성유기 염료 제조 판매업</t>
  </si>
  <si>
    <t>032-547-3321</t>
  </si>
  <si>
    <t>인천 남동구 청능대로 387 (고잔동,남동공단)</t>
  </si>
  <si>
    <t>인천 남동구 청능대로 387</t>
  </si>
  <si>
    <t>https://rnr.surveybox.kr/?pid=S16269h8ufyh&amp;grpid=list&amp;resid=2192&amp;fwid=S16269h8ufyhz56yr</t>
  </si>
  <si>
    <t>오스틴제약(주)</t>
  </si>
  <si>
    <t>윤호권,현병택</t>
  </si>
  <si>
    <t>전문의약품, 일반의약품</t>
  </si>
  <si>
    <t>031-463-3990</t>
  </si>
  <si>
    <t>경기도 안산시 단원구 성곡로146번길 20 (성곡동)</t>
  </si>
  <si>
    <t>경기 안산시 단원구 성곡로146번길 20</t>
  </si>
  <si>
    <t>https://rnr.surveybox.kr/?pid=S16269h8ufyh&amp;grpid=list&amp;resid=22666&amp;fwid=S16269h8ufyhz56yr</t>
  </si>
  <si>
    <t>오케이택시(주)</t>
  </si>
  <si>
    <t>옥재영</t>
  </si>
  <si>
    <t>055-681-3441</t>
  </si>
  <si>
    <t>경상남도 거제시 팔랑포1길 73-9 (옥포동)</t>
  </si>
  <si>
    <t>경남 거제시 팔랑포1길 73-9</t>
  </si>
  <si>
    <t>https://rnr.surveybox.kr/?pid=S16269h8ufyh&amp;grpid=list&amp;resid=13105&amp;fwid=S16269h8ufyhz56yr</t>
  </si>
  <si>
    <t>오큐브(주)</t>
  </si>
  <si>
    <t>원창연</t>
  </si>
  <si>
    <t>Open Platform 기반 기술 컨설팅 및 서비스</t>
  </si>
  <si>
    <t>053-313-5333</t>
  </si>
  <si>
    <t>대구광역시 수성구 알파시티1로31길 18 (대흥동)</t>
  </si>
  <si>
    <t>대구 수성구 알파시티1로31길 18</t>
  </si>
  <si>
    <t>https://rnr.surveybox.kr/?pid=S16269h8ufyh&amp;grpid=list&amp;resid=9560&amp;fwid=S16269h8ufyhz56yr</t>
  </si>
  <si>
    <t>올레(주)</t>
  </si>
  <si>
    <t>홍국열</t>
  </si>
  <si>
    <t>농작물의 유통, 가공 및 판매업</t>
  </si>
  <si>
    <t>031-877-0667</t>
  </si>
  <si>
    <t>경기도 양주시 장흥면 권율로29번길 115-82 (일영리)</t>
  </si>
  <si>
    <t>경기 양주시 장흥면 권율로29번길 115-82</t>
  </si>
  <si>
    <t>https://rnr.surveybox.kr/?pid=S16269h8ufyh&amp;grpid=list&amp;resid=970&amp;fwid=S16269h8ufyhz56yr</t>
  </si>
  <si>
    <t>올리브데올리브(주)</t>
  </si>
  <si>
    <t>민성재,민정호</t>
  </si>
  <si>
    <t>여성복제조 및 애견식품</t>
  </si>
  <si>
    <t>02-2225-0241</t>
  </si>
  <si>
    <t>서울 강동구 성안로 163 4층 (천호동)</t>
  </si>
  <si>
    <t>서울 강동구 성안로 163</t>
  </si>
  <si>
    <t>https://rnr.surveybox.kr/?pid=S16269h8ufyh&amp;grpid=list&amp;resid=13350&amp;fwid=S16269h8ufyhz56yr</t>
  </si>
  <si>
    <t>와이어블(주)</t>
  </si>
  <si>
    <t>장석하,김문환</t>
  </si>
  <si>
    <t>공용무선기지국(중계망) 시공 및 유지보수 외</t>
  </si>
  <si>
    <t>02-2077-3154</t>
  </si>
  <si>
    <t>서울 송파구 법원로11길 28 10층,11층,12층 (문정동,비케이타워)</t>
  </si>
  <si>
    <t>서울 송파구 법원로11길 28</t>
  </si>
  <si>
    <t>https://rnr.surveybox.kr/?pid=S16269h8ufyh&amp;grpid=list&amp;resid=10992&amp;fwid=S16269h8ufyhz56yr</t>
  </si>
  <si>
    <t>와이엠이십일유통(주)</t>
  </si>
  <si>
    <t>박윤순</t>
  </si>
  <si>
    <t>고속도로 주유소, 휴게소</t>
  </si>
  <si>
    <t>02-3486-4477</t>
  </si>
  <si>
    <t>서울특별시 강남구 강남대로 388 1402호 (역삼동,강남센타빌딩)</t>
  </si>
  <si>
    <t>서울 강남구 강남대로 388</t>
  </si>
  <si>
    <t>https://rnr.surveybox.kr/?pid=S16269h8ufyh&amp;grpid=list&amp;resid=2574&amp;fwid=S16269h8ufyhz56yr</t>
  </si>
  <si>
    <t>와토스코리아(주)</t>
  </si>
  <si>
    <t>송공석,송태양,송태광</t>
  </si>
  <si>
    <t>위생용 플라스틱제품 제조업, 저장용 및 위생용 플라스틱제품 제조업</t>
  </si>
  <si>
    <t>061-392-3685</t>
  </si>
  <si>
    <t>전남 장성군 동화면 전자농공단지1길 31 (남평리)</t>
  </si>
  <si>
    <t>전남 장성군 동화면 전자농공단지1길 31</t>
  </si>
  <si>
    <t>https://rnr.surveybox.kr/?pid=S16269h8ufyh&amp;grpid=list&amp;resid=5232&amp;fwid=S16269h8ufyhz56yr</t>
  </si>
  <si>
    <t>용성전기(주)</t>
  </si>
  <si>
    <t>전기용품 제조 및 판매업</t>
  </si>
  <si>
    <t>031-762-8920</t>
  </si>
  <si>
    <t>경기 광주시 곤지암읍 백고개길 194 (삼리)</t>
  </si>
  <si>
    <t>경기 광주시 곤지암읍 백고개길 194</t>
  </si>
  <si>
    <t>https://rnr.surveybox.kr/?pid=S16269h8ufyh&amp;grpid=list&amp;resid=22631&amp;fwid=S16269h8ufyhz56yr</t>
  </si>
  <si>
    <t>용진교통(주)</t>
  </si>
  <si>
    <t>방창혁</t>
  </si>
  <si>
    <t>055-329-5711</t>
  </si>
  <si>
    <t>경상남도 김해시 주촌면 서부로1638번길 94-15 (천곡리)</t>
  </si>
  <si>
    <t>경남 김해시 주촌면 서부로1638번길 94-15</t>
  </si>
  <si>
    <t>https://rnr.surveybox.kr/?pid=S16269h8ufyh&amp;grpid=list&amp;resid=3523&amp;fwid=S16269h8ufyhz56yr</t>
  </si>
  <si>
    <t>우광산업(주)</t>
  </si>
  <si>
    <t>오승현</t>
  </si>
  <si>
    <t>파이프행거 및 파이프서포트, 산업환경설비 공사</t>
  </si>
  <si>
    <t>041-554-6223</t>
  </si>
  <si>
    <t>충남 천안시 동남구 성남면 성남신덕1길 278 (신덕리)</t>
  </si>
  <si>
    <t>충남 천안시 동남구 성남면 성남신덕1길 278</t>
  </si>
  <si>
    <t>https://rnr.surveybox.kr/?pid=S16269h8ufyh&amp;grpid=list&amp;resid=3458&amp;fwid=S16269h8ufyhz56yr</t>
  </si>
  <si>
    <t>우람엔지니어링(주)</t>
  </si>
  <si>
    <t>최승조</t>
  </si>
  <si>
    <t>철구조물, 금속구조물창호공사</t>
  </si>
  <si>
    <t>02-6925-5440</t>
  </si>
  <si>
    <t>경기 김포시 대곶면 대곶북로165번길 145 가동 (송마리)</t>
  </si>
  <si>
    <t>경기 김포시 대곶면 대곶북로165번길 145</t>
  </si>
  <si>
    <t>https://rnr.surveybox.kr/?pid=S16269h8ufyh&amp;grpid=list&amp;resid=22671&amp;fwid=S16269h8ufyhz56yr</t>
  </si>
  <si>
    <t>우리버스(주)</t>
  </si>
  <si>
    <t>김익기</t>
  </si>
  <si>
    <t>울산시내 지선버스여객운송사업</t>
  </si>
  <si>
    <t>052-223-7640</t>
  </si>
  <si>
    <t>울산광역시 북구 무룡로 84 (연암동)</t>
  </si>
  <si>
    <t>울산 북구 무룡로 84</t>
  </si>
  <si>
    <t>https://rnr.surveybox.kr/?pid=S16269h8ufyh&amp;grpid=list&amp;resid=9556&amp;fwid=S16269h8ufyhz56yr</t>
  </si>
  <si>
    <t>우성그린마트(주)</t>
  </si>
  <si>
    <t>나기옥</t>
  </si>
  <si>
    <t>농수산물 도소매업</t>
  </si>
  <si>
    <t>02-2697-7070</t>
  </si>
  <si>
    <t>서울특별시 양천구 지양로 78 (신월동)</t>
  </si>
  <si>
    <t>서울 양천구 지양로 78</t>
  </si>
  <si>
    <t>5번까지 하고 끊으심</t>
  </si>
  <si>
    <t>https://rnr.surveybox.kr/?pid=S16269h8ufyh&amp;grpid=list&amp;resid=8486&amp;fwid=S16269h8ufyhz56yr</t>
  </si>
  <si>
    <t>우암건설(주)</t>
  </si>
  <si>
    <t>김영수,이상록</t>
  </si>
  <si>
    <t>02-6009-6100</t>
  </si>
  <si>
    <t>경기 성남시 중원구 양현로405번길 16-10 4층 412호 (여수동,바우하임)</t>
  </si>
  <si>
    <t>경기 성남시 중원구 양현로405번길 16-10</t>
  </si>
  <si>
    <t>https://rnr.surveybox.kr/?pid=S16269h8ufyh&amp;grpid=list&amp;resid=12011&amp;fwid=S16269h8ufyhz56yr</t>
  </si>
  <si>
    <t>우양산업개발(주)</t>
  </si>
  <si>
    <t>관광 호텔업</t>
  </si>
  <si>
    <t>02-753-4769</t>
  </si>
  <si>
    <t>서울특별시 중구 퇴계로 212 6층 (필동2가)</t>
  </si>
  <si>
    <t>서울 중구 퇴계로 212</t>
  </si>
  <si>
    <t>https://rnr.surveybox.kr/?pid=S16269h8ufyh&amp;grpid=list&amp;resid=11879&amp;fwid=S16269h8ufyhz56yr</t>
  </si>
  <si>
    <t>우진글로벌로지스틱스(주)</t>
  </si>
  <si>
    <t>신형석</t>
  </si>
  <si>
    <t>복합운송주선 (해상 및 항공)</t>
  </si>
  <si>
    <t>02-3706-3431</t>
  </si>
  <si>
    <t>서울 강서구 양천로 551-17 801동 805호 (가양동,한화비즈메트로1차)</t>
  </si>
  <si>
    <t>서울 강서구 양천로 551-17</t>
  </si>
  <si>
    <t>https://rnr.surveybox.kr/?pid=S16269h8ufyh&amp;grpid=list&amp;resid=2292&amp;fwid=S16269h8ufyhz56yr</t>
  </si>
  <si>
    <t>원광제약(주)</t>
  </si>
  <si>
    <t>의약품 외</t>
  </si>
  <si>
    <t>063-855-3333</t>
  </si>
  <si>
    <t>전북 익산시 춘포면 석암로11길 165 (신동리)</t>
  </si>
  <si>
    <t>전북 익산시 춘포면 석암로11길 165</t>
  </si>
  <si>
    <t>https://rnr.surveybox.kr/?pid=S16269h8ufyh&amp;grpid=list&amp;resid=2984&amp;fwid=S16269h8ufyhz56yr</t>
  </si>
  <si>
    <t>원기업(주)</t>
  </si>
  <si>
    <t>김영배</t>
  </si>
  <si>
    <t>레미콘,콘크리트2차제품</t>
  </si>
  <si>
    <t>02-418-2428</t>
  </si>
  <si>
    <t>경기 양주시 칠봉산로 370 (봉양동)</t>
  </si>
  <si>
    <t>경기 양주시 칠봉산로 370</t>
  </si>
  <si>
    <t>https://rnr.surveybox.kr/?pid=S16269h8ufyh&amp;grpid=list&amp;resid=4746&amp;fwid=S16269h8ufyhz56yr</t>
  </si>
  <si>
    <t>원텍(주)</t>
  </si>
  <si>
    <t>김정현,김종원</t>
  </si>
  <si>
    <t>레이저, 의료장비</t>
  </si>
  <si>
    <t>070-7836-6976</t>
  </si>
  <si>
    <t>대전광역시 유성구 테크노8로 64 (용산동)</t>
  </si>
  <si>
    <t>대전 유성구 테크노8로 64</t>
  </si>
  <si>
    <t>https://rnr.surveybox.kr/?pid=S16269h8ufyh&amp;grpid=list&amp;resid=8054&amp;fwid=S16269h8ufyhz56yr</t>
  </si>
  <si>
    <t>월드악기(주)</t>
  </si>
  <si>
    <t>이승호</t>
  </si>
  <si>
    <t>기타 악기 제조업</t>
  </si>
  <si>
    <t>032-573-6822</t>
  </si>
  <si>
    <t>인천광역시 서구 보도진로41번길 21 (가좌동)</t>
  </si>
  <si>
    <t>인천 서구 보도진로41번길 21</t>
  </si>
  <si>
    <t>https://rnr.surveybox.kr/?pid=S16269h8ufyh&amp;grpid=list&amp;resid=23182&amp;fwid=S16269h8ufyhz56yr</t>
  </si>
  <si>
    <t>웰체인쉽핑(주)</t>
  </si>
  <si>
    <t>김경룡,박득기</t>
  </si>
  <si>
    <t>선박안전관리업</t>
  </si>
  <si>
    <t>052-227-1034</t>
  </si>
  <si>
    <t>울산광역시 남구 장생포고래로183번길 15 2층 (장생포동)</t>
  </si>
  <si>
    <t>울산 남구 장생포고래로183번길 15</t>
  </si>
  <si>
    <t>https://rnr.surveybox.kr/?pid=S16269h8ufyh&amp;grpid=list&amp;resid=7900&amp;fwid=S16269h8ufyhz56yr</t>
  </si>
  <si>
    <t>유경제어(주)</t>
  </si>
  <si>
    <t xml:space="preserve">최종범 </t>
  </si>
  <si>
    <t>소프트웨어개발,소프트웨어개수용역</t>
  </si>
  <si>
    <t>02-830-7900</t>
  </si>
  <si>
    <t>서울 금천구 가산디지털1로 206 (가산동)</t>
  </si>
  <si>
    <t>서울 금천구 가산디지털1로 206</t>
  </si>
  <si>
    <t>https://rnr.surveybox.kr/?pid=S16269h8ufyh&amp;grpid=list&amp;resid=5631&amp;fwid=S16269h8ufyhz56yr</t>
  </si>
  <si>
    <t>유니슨(주)</t>
  </si>
  <si>
    <t>박원서</t>
  </si>
  <si>
    <t>풍력발전기, 풍력발전타워</t>
  </si>
  <si>
    <t>055-851-8777</t>
  </si>
  <si>
    <t>경상남도 사천시 사남면 해안산업로 513 (초전리)</t>
  </si>
  <si>
    <t>경남 사천시 사남면 해안산업로 513</t>
  </si>
  <si>
    <t>https://rnr.surveybox.kr/?pid=S16269h8ufyh&amp;grpid=list&amp;resid=1081&amp;fwid=S16269h8ufyhz56yr</t>
  </si>
  <si>
    <t>유니트아이엔씨(주)</t>
  </si>
  <si>
    <t>유재영</t>
  </si>
  <si>
    <t xml:space="preserve">원 </t>
  </si>
  <si>
    <t>의류 수출</t>
  </si>
  <si>
    <t>02-2059-2426</t>
  </si>
  <si>
    <t>서울특별시 구로구 디지털로30길 28 15층 1504호 (구로동,마리오타워)</t>
  </si>
  <si>
    <t>서울 구로구 디지털로30길 28</t>
  </si>
  <si>
    <t>https://rnr.surveybox.kr/?pid=S16269h8ufyh&amp;grpid=list&amp;resid=11898&amp;fwid=S16269h8ufyhz56yr</t>
  </si>
  <si>
    <t>유센로지스틱스코리아(주)</t>
  </si>
  <si>
    <t>김태우,세키오카마코토</t>
  </si>
  <si>
    <t>복합운송주선</t>
  </si>
  <si>
    <t>02-2077-3062</t>
  </si>
  <si>
    <t>서울 마포구 월드컵북로 361 17층 (상암동,DMC이안상암2단지)</t>
  </si>
  <si>
    <t>서울 마포구 월드컵북로 361</t>
  </si>
  <si>
    <t>https://rnr.surveybox.kr/?pid=S16269h8ufyh&amp;grpid=list&amp;resid=1852&amp;fwid=S16269h8ufyhz56yr</t>
  </si>
  <si>
    <t>유씨엘(주)</t>
  </si>
  <si>
    <t>이지원</t>
  </si>
  <si>
    <t>화장품[기초화장품, 색조화장품 등]</t>
  </si>
  <si>
    <t>032-817-5000</t>
  </si>
  <si>
    <t>제주도 제주시 애월읍 어음10길 67 (어음리)</t>
  </si>
  <si>
    <t>제주특별자치도 제주시 애월읍 어음10길 67</t>
  </si>
  <si>
    <t>https://rnr.surveybox.kr/?pid=S16269h8ufyh&amp;grpid=list&amp;resid=12172&amp;fwid=S16269h8ufyhz56yr</t>
  </si>
  <si>
    <t>유진엠(주)</t>
  </si>
  <si>
    <t>이수혁</t>
  </si>
  <si>
    <t>단체급식, 서비스업</t>
  </si>
  <si>
    <t>02-3218-9200</t>
  </si>
  <si>
    <t>서울특별시 영등포구 의사당대로1길 34 801호 (여의도동,인영빌딩)</t>
  </si>
  <si>
    <t>서울 영등포구 의사당대로1길 34</t>
  </si>
  <si>
    <t>https://rnr.surveybox.kr/?pid=S16269h8ufyh&amp;grpid=list&amp;resid=805&amp;fwid=S16269h8ufyhz56yr</t>
  </si>
  <si>
    <t>유진한일합섬(주)</t>
  </si>
  <si>
    <t>이인수</t>
  </si>
  <si>
    <t>인조섬유 제조. 가공 및 판매업</t>
  </si>
  <si>
    <t>02-791-1060</t>
  </si>
  <si>
    <t>서울특별시 마포구 마포대로 155 (공덕동,엘지마포빌딩)</t>
  </si>
  <si>
    <t>서울 마포구 마포대로 155</t>
  </si>
  <si>
    <t>https://rnr.surveybox.kr/?pid=S16269h8ufyh&amp;grpid=list&amp;resid=24630&amp;fwid=S16269h8ufyhz56yr</t>
  </si>
  <si>
    <t>의료법인강의료재단</t>
  </si>
  <si>
    <t>강맹호</t>
  </si>
  <si>
    <t>053-350-5000</t>
  </si>
  <si>
    <t>대구 북구 노원로 70 (노원동3가)</t>
  </si>
  <si>
    <t>대구 북구 노원로 70</t>
  </si>
  <si>
    <t>https://rnr.surveybox.kr/?pid=S16269h8ufyh&amp;grpid=list&amp;resid=24647&amp;fwid=S16269h8ufyhz56yr</t>
  </si>
  <si>
    <t>의료법인금성의료재단</t>
  </si>
  <si>
    <t>정순부</t>
  </si>
  <si>
    <t>062-611-1619</t>
  </si>
  <si>
    <t>광주광역시 광산구 월계로 217 4층 (쌍암동,쌍암프라자)</t>
  </si>
  <si>
    <t>광주 광산구 월계로 217</t>
  </si>
  <si>
    <t>1624 총무팀</t>
  </si>
  <si>
    <t>https://rnr.surveybox.kr/?pid=S16269h8ufyh&amp;grpid=list&amp;resid=24593&amp;fwid=S16269h8ufyhz56yr</t>
  </si>
  <si>
    <t>의료법인두암의료재단</t>
  </si>
  <si>
    <t>서동관</t>
  </si>
  <si>
    <t>070-4523-3513</t>
  </si>
  <si>
    <t>경상남도 사천시 사천읍 구암두문로 74 (정의리)</t>
  </si>
  <si>
    <t>경남 사천시 사천읍 구암두문로 74</t>
  </si>
  <si>
    <t>https://rnr.surveybox.kr/?pid=S16269h8ufyh&amp;grpid=list&amp;resid=24674&amp;fwid=S16269h8ufyhz56yr</t>
  </si>
  <si>
    <t>의료법인보광의료재단</t>
  </si>
  <si>
    <t>박경찬</t>
  </si>
  <si>
    <t>033-639-8637</t>
  </si>
  <si>
    <t>강원 속초시 중앙로 11 (교동)</t>
  </si>
  <si>
    <t>강원특별자치도 속초시 중앙로 11</t>
  </si>
  <si>
    <t>https://rnr.surveybox.kr/?pid=S16269h8ufyh&amp;grpid=list&amp;resid=24640&amp;fwid=S16269h8ufyhz56yr</t>
  </si>
  <si>
    <t>의료법인삼호의료재단</t>
  </si>
  <si>
    <t>장호직</t>
  </si>
  <si>
    <t>의료기관의 설치 운영</t>
  </si>
  <si>
    <t>061-859-5000</t>
  </si>
  <si>
    <t>전라남도 보성군 벌교읍 남하로 12 (장좌리)</t>
  </si>
  <si>
    <t>전남 보성군 벌교읍 남하로 12</t>
  </si>
  <si>
    <t>https://rnr.surveybox.kr/?pid=S16269h8ufyh&amp;grpid=list&amp;resid=15301&amp;fwid=S16269h8ufyhz56yr</t>
  </si>
  <si>
    <t>의료법인세림의료재단(재)</t>
  </si>
  <si>
    <t>장윤영</t>
  </si>
  <si>
    <t>054-832-7575</t>
  </si>
  <si>
    <t>경상북도 의성군 의성읍 홍술로 94 (원당리)</t>
  </si>
  <si>
    <t>경북 의성군 의성읍 홍술로 94</t>
  </si>
  <si>
    <t>https://rnr.surveybox.kr/?pid=S16269h8ufyh&amp;grpid=list&amp;resid=24608&amp;fwid=S16269h8ufyhz56yr</t>
  </si>
  <si>
    <t>의료법인현백의료재단</t>
  </si>
  <si>
    <t>김향란</t>
  </si>
  <si>
    <t>051-301-8275</t>
  </si>
  <si>
    <t>부산광역시 사상구 사상로 280</t>
  </si>
  <si>
    <t>https://rnr.surveybox.kr/?pid=S16269h8ufyh&amp;grpid=list&amp;resid=3295&amp;fwid=S16269h8ufyhz56yr</t>
  </si>
  <si>
    <t>이구산업(주)</t>
  </si>
  <si>
    <t>김영길,안월환</t>
  </si>
  <si>
    <t>동판, 황동판, 인청동판 등</t>
  </si>
  <si>
    <t>031-494-2929</t>
  </si>
  <si>
    <t>경기 평택시 포승읍 포승공단로 42 (만호리)</t>
  </si>
  <si>
    <t>경기 평택시 포승읍 포승공단로 42</t>
  </si>
  <si>
    <t>유혜영</t>
  </si>
  <si>
    <t>yhyu99@hanmail.net</t>
  </si>
  <si>
    <t>https://rnr.surveybox.kr/?pid=S16269h8ufyh&amp;grpid=list&amp;resid=13417&amp;fwid=S16269h8ufyhz56yr</t>
  </si>
  <si>
    <t>이베이재팬(유)</t>
  </si>
  <si>
    <t>구자현,킹자이</t>
  </si>
  <si>
    <t>소프트웨어 자문, 개발 및 공급업</t>
  </si>
  <si>
    <t>02-6004-9018</t>
  </si>
  <si>
    <t>서울특별시 강남구 테헤란로 142 (역삼동)</t>
  </si>
  <si>
    <t>서울 강남구 테헤란로 142</t>
  </si>
  <si>
    <t>https://rnr.surveybox.kr/?pid=S16269h8ufyh&amp;grpid=list&amp;resid=624&amp;fwid=S16269h8ufyhz56yr</t>
  </si>
  <si>
    <t>이앤에스(주)</t>
  </si>
  <si>
    <t>이은수</t>
  </si>
  <si>
    <t>그외 기타 식료품 제조업</t>
  </si>
  <si>
    <t>031-478-7852</t>
  </si>
  <si>
    <t>충청남도 예산군 삽교읍 산단3길 225 (효림리)</t>
  </si>
  <si>
    <t>충남 예산군 삽교읍 산단3길 225</t>
  </si>
  <si>
    <t>https://rnr.surveybox.kr/?pid=S16269h8ufyh&amp;grpid=list&amp;resid=8564&amp;fwid=S16269h8ufyhz56yr</t>
  </si>
  <si>
    <t>이에스아이(주)</t>
  </si>
  <si>
    <t>황근순,안광희</t>
  </si>
  <si>
    <t>토목시설물·주택·산업설비 건설 등</t>
  </si>
  <si>
    <t>031-224-4127</t>
  </si>
  <si>
    <t>경기 수원시 권선구 권광로 66 6층 (권선동,권선빌딩)</t>
  </si>
  <si>
    <t>경기 수원시 권선구 권광로 66</t>
  </si>
  <si>
    <t>https://rnr.surveybox.kr/?pid=S16269h8ufyh&amp;grpid=list&amp;resid=14135&amp;fwid=S16269h8ufyhz56yr</t>
  </si>
  <si>
    <t>이엔셀(주)</t>
  </si>
  <si>
    <t>장종욱</t>
  </si>
  <si>
    <t>바이오 신약 관련 연구개발</t>
  </si>
  <si>
    <t>02-6205-8050</t>
  </si>
  <si>
    <t>서울 강남구 영동대로 701 6층 (청담동)</t>
  </si>
  <si>
    <t>서울 강남구 영동대로 701</t>
  </si>
  <si>
    <t>https://rnr.surveybox.kr/?pid=S16269h8ufyh&amp;grpid=list&amp;resid=5226&amp;fwid=S16269h8ufyhz56yr</t>
  </si>
  <si>
    <t>이엔테크놀로지(주)</t>
  </si>
  <si>
    <t>이태식</t>
  </si>
  <si>
    <t>Power Supply, Switch Gears, ESS 등</t>
  </si>
  <si>
    <t>031-429-7794</t>
  </si>
  <si>
    <t>경기도 군포시 고산로 166 102동 1101호 (당정동,에스케이벤티움)</t>
  </si>
  <si>
    <t>경기 군포시 고산로 166</t>
  </si>
  <si>
    <t>https://rnr.surveybox.kr/?pid=S16269h8ufyh&amp;grpid=list&amp;resid=410&amp;fwid=S16269h8ufyhz56yr</t>
  </si>
  <si>
    <t>이푸드(주)</t>
  </si>
  <si>
    <t>이정태</t>
  </si>
  <si>
    <t>소스, 시즈닝 등</t>
  </si>
  <si>
    <t>02-403-0111</t>
  </si>
  <si>
    <t>충청북도 충주시 주덕읍 중원산업로 204 (당우리)</t>
  </si>
  <si>
    <t>충북 충주시 주덕읍 중원산업로 204</t>
  </si>
  <si>
    <t>https://rnr.surveybox.kr/?pid=S16269h8ufyh&amp;grpid=list&amp;resid=13897&amp;fwid=S16269h8ufyhz56yr</t>
  </si>
  <si>
    <t>인서울27골프클럽(주)</t>
  </si>
  <si>
    <t>최성환</t>
  </si>
  <si>
    <t>김포공항 대중골프장 조성사업(이하 본건 사업) 시설의 건설, 유지, 관리</t>
  </si>
  <si>
    <t>02-2600-9058</t>
  </si>
  <si>
    <t>서울 강서구 오정로 443-198 (오곡동)</t>
  </si>
  <si>
    <t>서울 강서구 오정로 443-198</t>
  </si>
  <si>
    <t>https://rnr.surveybox.kr/?pid=S16269h8ufyh&amp;grpid=list&amp;resid=24185&amp;fwid=S16269h8ufyhz56yr</t>
  </si>
  <si>
    <t>인일회계법인</t>
  </si>
  <si>
    <t>032-764-4410</t>
  </si>
  <si>
    <t>인천광역시 남동구 남동대로 217 2층 205호 (고잔동,남동지원빌딩)</t>
  </si>
  <si>
    <t>인천 남동구 남동대로 217</t>
  </si>
  <si>
    <t>https://rnr.surveybox.kr/?pid=S16269h8ufyh&amp;grpid=list&amp;resid=23760&amp;fwid=S16269h8ufyhz56yr</t>
  </si>
  <si>
    <t>인크루트(주)</t>
  </si>
  <si>
    <t>서미영</t>
  </si>
  <si>
    <t>국내외 직업정보제공사업, 국내외 유료직업안내사업, 국내외 근로자파견사업 및 채용대행업</t>
  </si>
  <si>
    <t>02-2186-9000</t>
  </si>
  <si>
    <t>서울특별시 중구 중림로 49 (중림동)</t>
  </si>
  <si>
    <t>서울 중구 중림로 49</t>
  </si>
  <si>
    <t>https://rnr.surveybox.kr/?pid=S16269h8ufyh&amp;grpid=list&amp;resid=11629&amp;fwid=S16269h8ufyhz56yr</t>
  </si>
  <si>
    <t>인피쎄스해운(주)</t>
  </si>
  <si>
    <t>원두철</t>
  </si>
  <si>
    <t>선박 운항 사업 (화물부정기항로 사업)</t>
  </si>
  <si>
    <t>051-631-0584</t>
  </si>
  <si>
    <t>부산광역시 동구 중앙대로 331 2002호 (초량동,부산메리츠타워)</t>
  </si>
  <si>
    <t>부산 동구 중앙대로 331</t>
  </si>
  <si>
    <t>https://rnr.surveybox.kr/?pid=S16269h8ufyh&amp;grpid=list&amp;resid=2265&amp;fwid=S16269h8ufyhz56yr</t>
  </si>
  <si>
    <t>일동홀딩스(주)</t>
  </si>
  <si>
    <t>박대창</t>
  </si>
  <si>
    <t>자회사의 주식 또는 지분을 취득.소유함으로써 자회사의 제반 사업내용을</t>
  </si>
  <si>
    <t>02-526-3114</t>
  </si>
  <si>
    <t>서울 서초구 바우뫼로27길 2 (양재동)</t>
  </si>
  <si>
    <t>서울 서초구 바우뫼로27길 2</t>
  </si>
  <si>
    <t>https://rnr.surveybox.kr/?pid=S16269h8ufyh&amp;grpid=list&amp;resid=3783&amp;fwid=S16269h8ufyhz56yr</t>
  </si>
  <si>
    <t>일야씨에스(주)</t>
  </si>
  <si>
    <t>이기혁</t>
  </si>
  <si>
    <t>풀림방지를 목적으로 하는 금속 화스너 및 나사의 제조판매</t>
  </si>
  <si>
    <t>031-949-7400</t>
  </si>
  <si>
    <t>경기 파주시 탄현면 한록산길 49 (성동리)</t>
  </si>
  <si>
    <t>경기 파주시 탄현면 한록산길 49</t>
  </si>
  <si>
    <t>https://rnr.surveybox.kr/?pid=S16269h8ufyh&amp;grpid=list&amp;resid=6717&amp;fwid=S16269h8ufyhz56yr</t>
  </si>
  <si>
    <t>일진기계(주)</t>
  </si>
  <si>
    <t>전영도,전광우</t>
  </si>
  <si>
    <t>산업용기계</t>
  </si>
  <si>
    <t>052-259-8881</t>
  </si>
  <si>
    <t>울산 남구 용연로248번길 52 (황성동)</t>
  </si>
  <si>
    <t>울산 남구 용연로248번길 52</t>
  </si>
  <si>
    <t>https://rnr.surveybox.kr/?pid=S16269h8ufyh&amp;grpid=list&amp;resid=14946&amp;fwid=S16269h8ufyhz56yr</t>
  </si>
  <si>
    <t>일진라드(주)</t>
  </si>
  <si>
    <t>정영근</t>
  </si>
  <si>
    <t>방사선 안전관리</t>
  </si>
  <si>
    <t>031-613-0975</t>
  </si>
  <si>
    <t>서울특별시 강남구 선릉로111길 36 (논현동)</t>
  </si>
  <si>
    <t>서울 강남구 선릉로111길 36</t>
  </si>
  <si>
    <t>대표번호 변경 02-541-0975</t>
  </si>
  <si>
    <t>https://rnr.surveybox.kr/?pid=S16269h8ufyh&amp;grpid=list&amp;resid=20008&amp;fwid=S16269h8ufyhz56yr</t>
  </si>
  <si>
    <t>일진푸드(주)</t>
  </si>
  <si>
    <t>조범래</t>
  </si>
  <si>
    <t>농산물, 축산물, 수산물의 가공판매, 재배, 사육, 양식업 및 동 대행업</t>
  </si>
  <si>
    <t>051-200-2611</t>
  </si>
  <si>
    <t>부산광역시 사하구 다대로 210 (장림동)</t>
  </si>
  <si>
    <t>부산 사하구 다대로 210</t>
  </si>
  <si>
    <t>https://rnr.surveybox.kr/?pid=S16269h8ufyh&amp;grpid=list&amp;resid=719&amp;fwid=S16269h8ufyhz56yr</t>
  </si>
  <si>
    <t>자연드림솔트로드(주)</t>
  </si>
  <si>
    <t>박동호</t>
  </si>
  <si>
    <t>생수(먹는 해양심층수) 외</t>
  </si>
  <si>
    <t>033-633-0052</t>
  </si>
  <si>
    <t>강원도 고성군 죽왕면 송지호로 15-5 (오호리)</t>
  </si>
  <si>
    <t>강원특별자치도 고성군 죽왕면 송지호로 15-5</t>
  </si>
  <si>
    <t>https://rnr.surveybox.kr/?pid=S16269h8ufyh&amp;grpid=list&amp;resid=2454&amp;fwid=S16269h8ufyhz56yr</t>
  </si>
  <si>
    <t>장미고무공업사(주)</t>
  </si>
  <si>
    <t>윤철희</t>
  </si>
  <si>
    <t>장갑 및 안전보호구</t>
  </si>
  <si>
    <t>051-302-5376</t>
  </si>
  <si>
    <t>부산광역시 사상구 낙동대로1292번길 31 (삼락동)</t>
  </si>
  <si>
    <t>부산 사상구 낙동대로1292번길 31</t>
  </si>
  <si>
    <t>https://rnr.surveybox.kr/?pid=S16269h8ufyh&amp;grpid=list&amp;resid=24718&amp;fwid=S16269h8ufyhz56yr</t>
  </si>
  <si>
    <t>장산의료재단</t>
  </si>
  <si>
    <t>최인성</t>
  </si>
  <si>
    <t>경기도 수원시 팔달구 매산로 138 (교동)</t>
  </si>
  <si>
    <t>경기 수원시 팔달구 매산로 138</t>
  </si>
  <si>
    <t>https://rnr.surveybox.kr/?pid=S16269h8ufyh&amp;grpid=list&amp;resid=8778&amp;fwid=S16269h8ufyhz56yr</t>
  </si>
  <si>
    <t>장차건설(주)</t>
  </si>
  <si>
    <t>이선창</t>
  </si>
  <si>
    <t>토공사, 철근콘크리트공사, 포장공사 등</t>
  </si>
  <si>
    <t>02-407-9516</t>
  </si>
  <si>
    <t>서울 송파구 동남로 284 3층 (오금동,서현빌딩)</t>
  </si>
  <si>
    <t>서울 송파구 동남로 284</t>
  </si>
  <si>
    <t>https://rnr.surveybox.kr/?pid=S16269h8ufyh&amp;grpid=list&amp;resid=22984&amp;fwid=S16269h8ufyhz56yr</t>
  </si>
  <si>
    <t>재연(주)</t>
  </si>
  <si>
    <t>김지수</t>
  </si>
  <si>
    <t>육상 여객 운송업</t>
  </si>
  <si>
    <t>031-312-0291</t>
  </si>
  <si>
    <t>경기도 시흥시 희망공원로 278 (정왕동)</t>
  </si>
  <si>
    <t>경기 시흥시 희망공원로 278</t>
  </si>
  <si>
    <t>https://rnr.surveybox.kr/?pid=S16269h8ufyh&amp;grpid=list&amp;resid=23863&amp;fwid=S16269h8ufyhz56yr</t>
  </si>
  <si>
    <t>전북개발공사</t>
  </si>
  <si>
    <t>최정호</t>
  </si>
  <si>
    <t>063-280-7500</t>
  </si>
  <si>
    <t>전라북도 전주시 덕진구 중동로 63 (장동)</t>
  </si>
  <si>
    <t>전북 전주시 덕진구 중동로 63</t>
  </si>
  <si>
    <t>https://rnr.surveybox.kr/?pid=S16269h8ufyh&amp;grpid=list&amp;resid=15334&amp;fwid=S16269h8ufyhz56yr</t>
  </si>
  <si>
    <t>전의요셉의집</t>
  </si>
  <si>
    <t>노승환</t>
  </si>
  <si>
    <t>서비스업</t>
  </si>
  <si>
    <t>044-862-8268</t>
  </si>
  <si>
    <t>세종 전의면 삼성당1길 52-32 (원성리)</t>
  </si>
  <si>
    <t>세종특별자치시 전의면 삼성당1길 52-32</t>
  </si>
  <si>
    <t>https://rnr.surveybox.kr/?pid=S16269h8ufyh&amp;grpid=list&amp;resid=2046&amp;fwid=S16269h8ufyhz56yr</t>
  </si>
  <si>
    <t>전진바이오팜(주)</t>
  </si>
  <si>
    <t>이태훈</t>
  </si>
  <si>
    <t>유해동물피해감소제 및 생활화학가정용품</t>
  </si>
  <si>
    <t>053-593-7191</t>
  </si>
  <si>
    <t>대구광역시 달서구 성서공단북로 295 (갈산동)</t>
  </si>
  <si>
    <t>대구 달서구 성서공단북로 295</t>
  </si>
  <si>
    <t>https://rnr.surveybox.kr/?pid=S16269h8ufyh&amp;grpid=list&amp;resid=22361&amp;fwid=S16269h8ufyhz56yr</t>
  </si>
  <si>
    <t>정우인터내셔날임포트(주)</t>
  </si>
  <si>
    <t>정창재</t>
  </si>
  <si>
    <t>무역 및 오파업</t>
  </si>
  <si>
    <t>02-2273-7407</t>
  </si>
  <si>
    <t>서울특별시 서초구 반포대로27길 21 3층 4층 (서초동)</t>
  </si>
  <si>
    <t>서울 서초구 반포대로27길 21</t>
  </si>
  <si>
    <t>https://rnr.surveybox.kr/?pid=S16269h8ufyh&amp;grpid=list&amp;resid=24270&amp;fwid=S16269h8ufyhz56yr</t>
  </si>
  <si>
    <t>정인회계법인</t>
  </si>
  <si>
    <t>정창기</t>
  </si>
  <si>
    <t>회계, 세무, 감사, 컨설팅 외</t>
  </si>
  <si>
    <t>070-8680-2326</t>
  </si>
  <si>
    <t>서울 강남구 강남대로 464 7층 (역삼동,비제바노빌딩)</t>
  </si>
  <si>
    <t>서울 강남구 강남대로 464</t>
  </si>
  <si>
    <t>https://rnr.surveybox.kr/?pid=S16269h8ufyh&amp;grpid=list&amp;resid=24212&amp;fwid=S16269h8ufyhz56yr</t>
  </si>
  <si>
    <t>정진회계법인</t>
  </si>
  <si>
    <t>구본순,김정훈</t>
  </si>
  <si>
    <t>회계감사업무</t>
  </si>
  <si>
    <t>02-563-3133</t>
  </si>
  <si>
    <t>서울 강남구 역삼로3길 11 신관 8층 (역삼동)</t>
  </si>
  <si>
    <t>서울 강남구 역삼로3길 11</t>
  </si>
  <si>
    <t>https://rnr.surveybox.kr/?pid=S16269h8ufyh&amp;grpid=list&amp;resid=5210&amp;fwid=S16269h8ufyhz56yr</t>
  </si>
  <si>
    <t>정한테크(주)</t>
  </si>
  <si>
    <t>기타조립금속제품 제조,도매,임가공,무역, 연구개발업</t>
  </si>
  <si>
    <t>031-319-7254</t>
  </si>
  <si>
    <t>경기도 안산시 단원구 엠티브이12로21번길 16 (성곡동)</t>
  </si>
  <si>
    <t>경기 안산시 단원구 엠티브이12로21번길 16</t>
  </si>
  <si>
    <t>김준화</t>
  </si>
  <si>
    <t>010-6385-5211</t>
  </si>
  <si>
    <t>hi8953@hanmail.net</t>
  </si>
  <si>
    <t>https://rnr.surveybox.kr/?pid=S16269h8ufyh&amp;grpid=list&amp;resid=5325&amp;fwid=S16269h8ufyhz56yr</t>
  </si>
  <si>
    <t>제노에너지(주)</t>
  </si>
  <si>
    <t>김성철</t>
  </si>
  <si>
    <t>첨단전지 포탈사이트 및 비투비 사업운영</t>
  </si>
  <si>
    <t>031-3553-5112</t>
  </si>
  <si>
    <t>경기 화성시 남양읍 무하로 70-7 (무송리)</t>
  </si>
  <si>
    <t>경기 화성시 남양읍 무하로 70-7</t>
  </si>
  <si>
    <t>https://rnr.surveybox.kr/?pid=S16269h8ufyh&amp;grpid=list&amp;resid=1743&amp;fwid=S16269h8ufyhz56yr</t>
  </si>
  <si>
    <t>제니스(주)</t>
  </si>
  <si>
    <t>주영곤</t>
  </si>
  <si>
    <t>특수도료 외</t>
  </si>
  <si>
    <t>055-781-7000</t>
  </si>
  <si>
    <t>경남 양산시 유산공단10길 14 (유산동)</t>
  </si>
  <si>
    <t>경남 양산시 유산공단10길 14</t>
  </si>
  <si>
    <t>https://rnr.surveybox.kr/?pid=S16269h8ufyh&amp;grpid=list&amp;resid=1913&amp;fwid=S16269h8ufyhz56yr</t>
  </si>
  <si>
    <t>제이에셀(주)</t>
  </si>
  <si>
    <t>장동기</t>
  </si>
  <si>
    <t>화장품 원부자재 제조 및 판매업</t>
  </si>
  <si>
    <t>031-351-8762</t>
  </si>
  <si>
    <t>경기도 화성시 장안면 장안로 480-108 (독정리)</t>
  </si>
  <si>
    <t>경기 화성시 장안면 장안로 480-108</t>
  </si>
  <si>
    <t>https://rnr.surveybox.kr/?pid=S16269h8ufyh&amp;grpid=list&amp;resid=1946&amp;fwid=S16269h8ufyhz56yr</t>
  </si>
  <si>
    <t>제이에스알마이크로코리아(주)</t>
  </si>
  <si>
    <t>이이지마 타카히로</t>
  </si>
  <si>
    <t>FPD(Flat Panel Display) 및 반도체용 재료</t>
  </si>
  <si>
    <t>043-219-3333</t>
  </si>
  <si>
    <t>충북 청주시 흥덕구 옥산면 과학산업4로 97 (남촌리)</t>
  </si>
  <si>
    <t>충북 청주시 흥덕구 옥산면 과학산업4로 97</t>
  </si>
  <si>
    <t>https://rnr.surveybox.kr/?pid=S16269h8ufyh&amp;grpid=list&amp;resid=14176&amp;fwid=S16269h8ufyhz56yr</t>
  </si>
  <si>
    <t>제이에스알일렉트로닉머트리얼즈코리아(주)</t>
  </si>
  <si>
    <t>송창룡,키무라토루</t>
  </si>
  <si>
    <t>반도체용 재료 외</t>
  </si>
  <si>
    <t>031-698-4420</t>
  </si>
  <si>
    <t>경기 성남시 분당구 판교역로 240 A동 6층 (삼평동,삼환하이펙스)</t>
  </si>
  <si>
    <t>경기 성남시 분당구 판교역로 240</t>
  </si>
  <si>
    <t>https://rnr.surveybox.kr/?pid=S16269h8ufyh&amp;grpid=list&amp;resid=12067&amp;fwid=S16269h8ufyhz56yr</t>
  </si>
  <si>
    <t>제이에이치관광개발(주)</t>
  </si>
  <si>
    <t>강영철</t>
  </si>
  <si>
    <t>062-610-7000</t>
  </si>
  <si>
    <t>광주광역시 서구 상무누리로 55 (치평동)</t>
  </si>
  <si>
    <t>광주 서구 상무누리로 55</t>
  </si>
  <si>
    <t>https://rnr.surveybox.kr/?pid=S16269h8ufyh&amp;grpid=list&amp;resid=5356&amp;fwid=S16269h8ufyhz56yr</t>
  </si>
  <si>
    <t>제이에이치화학공업(주)</t>
  </si>
  <si>
    <t>허제홍</t>
  </si>
  <si>
    <t>정보, 전자, 전기, 화학 관련 소재의 제조, 판매</t>
  </si>
  <si>
    <t>070-4600-0700</t>
  </si>
  <si>
    <t>경북 김천시 어모면 산업단지1로 83 (남산리)</t>
  </si>
  <si>
    <t>경북 김천시 어모면 산업단지1로 83</t>
  </si>
  <si>
    <t>https://rnr.surveybox.kr/?pid=S16269h8ufyh&amp;grpid=list&amp;resid=6153&amp;fwid=S16269h8ufyhz56yr</t>
  </si>
  <si>
    <t>제이제이툴스(주)</t>
  </si>
  <si>
    <t>박종익</t>
  </si>
  <si>
    <t>절삭공구제조 및 판매업</t>
  </si>
  <si>
    <t>02-808-2745</t>
  </si>
  <si>
    <t>서울특별시 금천구 두산로 48 (독산동)</t>
  </si>
  <si>
    <t>서울 금천구 두산로 48</t>
  </si>
  <si>
    <t>https://rnr.surveybox.kr/?pid=S16269h8ufyh&amp;grpid=list&amp;resid=22799&amp;fwid=S16269h8ufyhz56yr</t>
  </si>
  <si>
    <t>제일여객자동차(주)</t>
  </si>
  <si>
    <t>은희갑</t>
  </si>
  <si>
    <t>시내버스운송</t>
  </si>
  <si>
    <t>063-212-5173</t>
  </si>
  <si>
    <t>전라북도 전주시 완산구 난전들로 59 (평화동3가)</t>
  </si>
  <si>
    <t>전북 전주시 완산구 난전들로 59</t>
  </si>
  <si>
    <t>https://rnr.surveybox.kr/?pid=S16269h8ufyh&amp;grpid=list&amp;resid=2848&amp;fwid=S16269h8ufyhz56yr</t>
  </si>
  <si>
    <t>제일유리(주)</t>
  </si>
  <si>
    <t>장호성</t>
  </si>
  <si>
    <t>강화 안전 유리</t>
  </si>
  <si>
    <t>063-538-7211</t>
  </si>
  <si>
    <t>전라북도 정읍시 2산단2길 33 (하북동)</t>
  </si>
  <si>
    <t>전북 정읍시 2산단2길 33</t>
  </si>
  <si>
    <t>https://rnr.surveybox.kr/?pid=S16269h8ufyh&amp;grpid=list&amp;resid=24355&amp;fwid=S16269h8ufyhz56yr</t>
  </si>
  <si>
    <t>조선대학교산학협력단</t>
  </si>
  <si>
    <t>최한철</t>
  </si>
  <si>
    <t>산업교육진흥 및 산학협력촉진</t>
  </si>
  <si>
    <t>062-230-6164</t>
  </si>
  <si>
    <t>광주광역시 동구 조선대길 126 (서석동,조선대학교)</t>
  </si>
  <si>
    <t>광주 동구 조선대길 126</t>
  </si>
  <si>
    <t>https://rnr.surveybox.kr/?pid=S16269h8ufyh&amp;grpid=list&amp;resid=11970&amp;fwid=S16269h8ufyhz56yr</t>
  </si>
  <si>
    <t>조양국제종합물류(주)</t>
  </si>
  <si>
    <t>김성우</t>
  </si>
  <si>
    <t>02-530-0058</t>
  </si>
  <si>
    <t>서울특별시 강서구 강서로 406 3층 (등촌동,동광빌딩)</t>
  </si>
  <si>
    <t>서울 강서구 강서로 406</t>
  </si>
  <si>
    <t>https://rnr.surveybox.kr/?pid=S16269h8ufyh&amp;grpid=list&amp;resid=7019&amp;fwid=S16269h8ufyhz56yr</t>
  </si>
  <si>
    <t>조일공업(주)</t>
  </si>
  <si>
    <t>김수열,박덕수</t>
  </si>
  <si>
    <t>자동차부품</t>
  </si>
  <si>
    <t>052-280-0900</t>
  </si>
  <si>
    <t>울산 북구 효성로 43 (효문동)</t>
  </si>
  <si>
    <t>울산 북구 효성로 43</t>
  </si>
  <si>
    <t>https://rnr.surveybox.kr/?pid=S16269h8ufyh&amp;grpid=list&amp;resid=7761&amp;fwid=S16269h8ufyhz56yr</t>
  </si>
  <si>
    <t>주안기업(주)</t>
  </si>
  <si>
    <t>김팔천</t>
  </si>
  <si>
    <t>타워크레인 및 천정크레인 운전, 지게차 운전 등</t>
  </si>
  <si>
    <t>055-733-5031</t>
  </si>
  <si>
    <t>경남 거제시 거제대로 3370 대우조선해양(주) 내 (아주동)</t>
  </si>
  <si>
    <t>https://rnr.surveybox.kr/?pid=S16269h8ufyh&amp;grpid=list&amp;resid=22154&amp;fwid=S16269h8ufyhz56yr</t>
  </si>
  <si>
    <t>주연건설(주)</t>
  </si>
  <si>
    <t>송미영</t>
  </si>
  <si>
    <t>조적.타일공사업</t>
  </si>
  <si>
    <t>053-564-2724</t>
  </si>
  <si>
    <t>대전광역시 동구 동구청로204번길 2 (판암동)</t>
  </si>
  <si>
    <t>대전 동구 동구청로204번길 2</t>
  </si>
  <si>
    <t>https://rnr.surveybox.kr/?pid=S16269h8ufyh&amp;grpid=list&amp;resid=2720&amp;fwid=S16269h8ufyhz56yr</t>
  </si>
  <si>
    <t>지금강(주)</t>
  </si>
  <si>
    <t>김식</t>
  </si>
  <si>
    <t>플라스틱사출, 도장</t>
  </si>
  <si>
    <t>062-975-1374</t>
  </si>
  <si>
    <t>광주광역시 광산구 하남산단10번로 160 (도천동)</t>
  </si>
  <si>
    <t>광주 광산구 하남산단10번로 160</t>
  </si>
  <si>
    <t>https://rnr.surveybox.kr/?pid=S16269h8ufyh&amp;grpid=list&amp;resid=11611&amp;fwid=S16269h8ufyhz56yr</t>
  </si>
  <si>
    <t>지성해운(주)</t>
  </si>
  <si>
    <t>성찬웅</t>
  </si>
  <si>
    <t>국제해운 대리점업</t>
  </si>
  <si>
    <t>02-734-8455</t>
  </si>
  <si>
    <t>서울특별시 종로구 새문안로3길 15 (당주동)</t>
  </si>
  <si>
    <t>서울 종로구 새문안로3길 15</t>
  </si>
  <si>
    <t>https://rnr.surveybox.kr/?pid=S16269h8ufyh&amp;grpid=list&amp;resid=3717&amp;fwid=S16269h8ufyhz56yr</t>
  </si>
  <si>
    <t>지에스(주)</t>
  </si>
  <si>
    <t>강종학</t>
  </si>
  <si>
    <t>SPACER(휴대폰카메라용부품)</t>
  </si>
  <si>
    <t>055-343-0547</t>
  </si>
  <si>
    <t>경남 김해시 진영읍 본산1로56번길 77 (본산리)</t>
  </si>
  <si>
    <t>경남 김해시 진영읍 본산1로56번길 77</t>
  </si>
  <si>
    <t>https://rnr.surveybox.kr/?pid=S16269h8ufyh&amp;grpid=list&amp;resid=11048&amp;fwid=S16269h8ufyhz56yr</t>
  </si>
  <si>
    <t>지큐브스페이스(주)</t>
  </si>
  <si>
    <t>서진원</t>
  </si>
  <si>
    <t>전자상거래 소매 중개업</t>
  </si>
  <si>
    <t>031-768-9452</t>
  </si>
  <si>
    <t>서울 강남구 테헤란로8길 42 3층 (역삼동,퍼스트역삼빌딩)</t>
  </si>
  <si>
    <t>서울 강남구 테헤란로8길 42</t>
  </si>
  <si>
    <t>https://rnr.surveybox.kr/?pid=S16269h8ufyh&amp;grpid=list&amp;resid=8278&amp;fwid=S16269h8ufyhz56yr</t>
  </si>
  <si>
    <t>진도종합건설(주)</t>
  </si>
  <si>
    <t>우지훈</t>
  </si>
  <si>
    <t>소각장 위탁운영</t>
  </si>
  <si>
    <t>041-672-1601</t>
  </si>
  <si>
    <t>충남 태안군 태안읍 송암로 648 1층 (동문리)</t>
  </si>
  <si>
    <t>충남 태안군 태안읍 송암로 648</t>
  </si>
  <si>
    <t>https://rnr.surveybox.kr/?pid=S16269h8ufyh&amp;grpid=list&amp;resid=3059&amp;fwid=S16269h8ufyhz56yr</t>
  </si>
  <si>
    <t>진양특수강(주)</t>
  </si>
  <si>
    <t>이상윤</t>
  </si>
  <si>
    <t>철강압연 및 인발제품 제조업</t>
  </si>
  <si>
    <t>02-508-7004</t>
  </si>
  <si>
    <t>서울 강남구 영동대로85길 30 9층 (대치동,은탑빌딩)</t>
  </si>
  <si>
    <t>서울 강남구 영동대로85길 30</t>
  </si>
  <si>
    <t>김지현</t>
  </si>
  <si>
    <t>010-7329-3604</t>
  </si>
  <si>
    <t>https://rnr.surveybox.kr/?pid=S16269h8ufyh&amp;grpid=list&amp;resid=5256&amp;fwid=S16269h8ufyhz56yr</t>
  </si>
  <si>
    <t>진영전기(주)</t>
  </si>
  <si>
    <t>임을빈</t>
  </si>
  <si>
    <t>자동차용 RELAY/SWITCH류</t>
  </si>
  <si>
    <t>055-271-8838</t>
  </si>
  <si>
    <t>경남 창원시 마산합포구 진북면 농공단지로 31 (신촌리)</t>
  </si>
  <si>
    <t>경남 창원시 마산합포구 진북면 농공단지로 31</t>
  </si>
  <si>
    <t>https://rnr.surveybox.kr/?pid=S16269h8ufyh&amp;grpid=list&amp;resid=3401&amp;fwid=S16269h8ufyhz56yr</t>
  </si>
  <si>
    <t>진흥공업(주)</t>
  </si>
  <si>
    <t>박상구</t>
  </si>
  <si>
    <t>알루미늄 제품 주물주조업</t>
  </si>
  <si>
    <t>052-700-6060</t>
  </si>
  <si>
    <t>울산광역시 북구 매곡산업1길 29 (매곡동)</t>
  </si>
  <si>
    <t>울산 북구 매곡산업1길 29</t>
  </si>
  <si>
    <t>https://rnr.surveybox.kr/?pid=S16269h8ufyh&amp;grpid=list&amp;resid=22645&amp;fwid=S16269h8ufyhz56yr</t>
  </si>
  <si>
    <t>천광운수(주)</t>
  </si>
  <si>
    <t>이우경</t>
  </si>
  <si>
    <t>택시-운수</t>
  </si>
  <si>
    <t>051-625-2501</t>
  </si>
  <si>
    <t>부산 남구 신선로 385 (용당동)</t>
  </si>
  <si>
    <t>부산 남구 신선로 385</t>
  </si>
  <si>
    <t>https://rnr.surveybox.kr/?pid=S16269h8ufyh&amp;grpid=list&amp;resid=1237&amp;fwid=S16269h8ufyhz56yr</t>
  </si>
  <si>
    <t>천일제지(주)</t>
  </si>
  <si>
    <t>이용제</t>
  </si>
  <si>
    <t>제지 판매업</t>
  </si>
  <si>
    <t>063-212-4486</t>
  </si>
  <si>
    <t>전라북도 전주시 덕진구 야전1길 27 (팔복동4가)</t>
  </si>
  <si>
    <t>전북 전주시 덕진구 야전1길 27</t>
  </si>
  <si>
    <t>https://rnr.surveybox.kr/?pid=S16269h8ufyh&amp;grpid=list&amp;resid=22808&amp;fwid=S16269h8ufyhz56yr</t>
  </si>
  <si>
    <t>청신운수(주)</t>
  </si>
  <si>
    <t>윤태한</t>
  </si>
  <si>
    <t>시내버스 운행</t>
  </si>
  <si>
    <t>043-234-5122</t>
  </si>
  <si>
    <t>충청북도 청주시 서원구 남이면 서부로 710 (상발리)</t>
  </si>
  <si>
    <t>충북 청주시 서원구 남이면 서부로 710</t>
  </si>
  <si>
    <t>https://rnr.surveybox.kr/?pid=S16269h8ufyh&amp;grpid=list&amp;resid=10927&amp;fwid=S16269h8ufyhz56yr</t>
  </si>
  <si>
    <t>청하고려인삼(주)</t>
  </si>
  <si>
    <t>이웅희,이재훈</t>
  </si>
  <si>
    <t>산업용 농축산물 및 산동물 도매업</t>
  </si>
  <si>
    <t>02-395-1688</t>
  </si>
  <si>
    <t>서울 종로구 자하문로 280 (부암동,청하빌딩)</t>
  </si>
  <si>
    <t>서울 종로구 자하문로 280</t>
  </si>
  <si>
    <t>https://rnr.surveybox.kr/?pid=S16269h8ufyh&amp;grpid=list&amp;resid=2170&amp;fwid=S16269h8ufyhz56yr</t>
  </si>
  <si>
    <t>초당약품공업(주)</t>
  </si>
  <si>
    <t>김찬구</t>
  </si>
  <si>
    <t>의약품 제조 및 판매, 의약품 수출입업</t>
  </si>
  <si>
    <t>02-869-0181</t>
  </si>
  <si>
    <t>서울특별시 금천구 디지털로9길 99 4층 410-414호 (가산동,스타밸리)</t>
  </si>
  <si>
    <t>서울 금천구 디지털로9길 99</t>
  </si>
  <si>
    <t>https://rnr.surveybox.kr/?pid=S16269h8ufyh&amp;grpid=list&amp;resid=23873&amp;fwid=S16269h8ufyhz56yr</t>
  </si>
  <si>
    <t>충청남도개발공사</t>
  </si>
  <si>
    <t>정석완</t>
  </si>
  <si>
    <t>택지개발</t>
  </si>
  <si>
    <t>041-630-7800</t>
  </si>
  <si>
    <t>충남 홍성군 홍북읍 상하천로 58 (신경리)</t>
  </si>
  <si>
    <t>충남 홍성군 홍북읍 상하천로 58</t>
  </si>
  <si>
    <t>https://rnr.surveybox.kr/?pid=S16269h8ufyh&amp;grpid=list&amp;resid=676&amp;fwid=S16269h8ufyhz56yr</t>
  </si>
  <si>
    <t>카나리아바이오(주)</t>
  </si>
  <si>
    <t>나한익,문현욱</t>
  </si>
  <si>
    <t>배합사료 제조 및 판매</t>
  </si>
  <si>
    <t>041-5638-2004</t>
  </si>
  <si>
    <t>충남 천안시 동남구 용수골길 23 (용곡동)</t>
  </si>
  <si>
    <t>충남 천안시 동남구 용수골길 23</t>
  </si>
  <si>
    <t>https://rnr.surveybox.kr/?pid=S16269h8ufyh&amp;grpid=list&amp;resid=4053&amp;fwid=S16269h8ufyhz56yr</t>
  </si>
  <si>
    <t>칸토덴카화인프로덕츠한국(주)</t>
  </si>
  <si>
    <t>야코켄이치</t>
  </si>
  <si>
    <t>반도체.액정용 가스류 및 이와 관련된 제품의 제조 및 판매</t>
  </si>
  <si>
    <t>041-569-4562</t>
  </si>
  <si>
    <t>충청남도 천안시 동남구 수신면 5산단1로 176 (신풍리)</t>
  </si>
  <si>
    <t>충남 천안시 동남구 수신면 5산단1로 176</t>
  </si>
  <si>
    <t>https://rnr.surveybox.kr/?pid=S16269h8ufyh&amp;grpid=list&amp;resid=13214&amp;fwid=S16269h8ufyhz56yr</t>
  </si>
  <si>
    <t>케이비에스미디어(주)</t>
  </si>
  <si>
    <t>김영삼</t>
  </si>
  <si>
    <t>영화 TV작품 녹음제작, KBS영상자료판매, 엔지니어링사업</t>
  </si>
  <si>
    <t>02-6939-8100</t>
  </si>
  <si>
    <t>서울특별시 마포구 매봉산로 45 (상암동)</t>
  </si>
  <si>
    <t>https://rnr.surveybox.kr/?pid=S16269h8ufyh&amp;grpid=list&amp;resid=2882&amp;fwid=S16269h8ufyhz56yr</t>
  </si>
  <si>
    <t>케이씨글라스(주)</t>
  </si>
  <si>
    <t>강준기</t>
  </si>
  <si>
    <t>유리병 제조 및 판매업</t>
  </si>
  <si>
    <t>041-585-9901</t>
  </si>
  <si>
    <t>충청남도 천안시 서북구 입장면 성진로 1105 (도림리)</t>
  </si>
  <si>
    <t>충남 천안시 서북구 입장면 성진로 1105</t>
  </si>
  <si>
    <t>https://rnr.surveybox.kr/?pid=S16269h8ufyh&amp;grpid=list&amp;resid=1725&amp;fwid=S16269h8ufyhz56yr</t>
  </si>
  <si>
    <t>케이엔케이코팅스(주)</t>
  </si>
  <si>
    <t>문상철</t>
  </si>
  <si>
    <t>자동차 신차용도료, 페인트 및 관련제품의 제조, 판매업</t>
  </si>
  <si>
    <t>031-684-6186</t>
  </si>
  <si>
    <t>경기도 평택시 포승읍 포승공단로 152 (내기리)</t>
  </si>
  <si>
    <t>경기 평택시 포승읍 포승공단로 152</t>
  </si>
  <si>
    <t>https://rnr.surveybox.kr/?pid=S16269h8ufyh&amp;grpid=list&amp;resid=11637&amp;fwid=S16269h8ufyhz56yr</t>
  </si>
  <si>
    <t>케이엠씨해운(주)</t>
  </si>
  <si>
    <t>김종훈</t>
  </si>
  <si>
    <t>내,외항화물운송</t>
  </si>
  <si>
    <t>061-798-7713</t>
  </si>
  <si>
    <t>전남 광양시 중동로 63 5층 (중동,해운빌딩)</t>
  </si>
  <si>
    <t>전남 광양시 중동로 63</t>
  </si>
  <si>
    <t>https://rnr.surveybox.kr/?pid=S16269h8ufyh&amp;grpid=list&amp;resid=5163&amp;fwid=S16269h8ufyhz56yr</t>
  </si>
  <si>
    <t>케이오씨전기(주)</t>
  </si>
  <si>
    <t>김호량</t>
  </si>
  <si>
    <t>변압기, 전기전자장비시스템</t>
  </si>
  <si>
    <t>051-832-0550</t>
  </si>
  <si>
    <t>부산 강서구 녹산산단77로 6 (송정동)</t>
  </si>
  <si>
    <t>부산 강서구 녹산산단77로 6</t>
  </si>
  <si>
    <t>https://rnr.surveybox.kr/?pid=S16269h8ufyh&amp;grpid=list&amp;resid=21738&amp;fwid=S16269h8ufyhz56yr</t>
  </si>
  <si>
    <t>케이티아이시시(주)</t>
  </si>
  <si>
    <t>측정장비, 교정수리</t>
  </si>
  <si>
    <t>02-2028-1504</t>
  </si>
  <si>
    <t>서울 구로구 디지털로33길 27 708호 (구로동,삼성아이티밸리)</t>
  </si>
  <si>
    <t>https://rnr.surveybox.kr/?pid=S16269h8ufyh&amp;grpid=list&amp;resid=2705&amp;fwid=S16269h8ufyhz56yr</t>
  </si>
  <si>
    <t>코리아크롤러트랙(주)</t>
  </si>
  <si>
    <t>조행래</t>
  </si>
  <si>
    <t>055-759-6742</t>
  </si>
  <si>
    <t>경상남도 진주시 지수면 지수로 707 (청담리)</t>
  </si>
  <si>
    <t>경남 진주시 지수면 지수로 707</t>
  </si>
  <si>
    <t>https://rnr.surveybox.kr/?pid=S16269h8ufyh&amp;grpid=list&amp;resid=2479&amp;fwid=S16269h8ufyhz56yr</t>
  </si>
  <si>
    <t>코스모아이앤디(주)</t>
  </si>
  <si>
    <t>신영석</t>
  </si>
  <si>
    <t>폴리에틸렌 파이프, 가스관, 수도관 외</t>
  </si>
  <si>
    <t>044-863-2337</t>
  </si>
  <si>
    <t>세종 전의면 음담말길 12 (신방리)</t>
  </si>
  <si>
    <t>세종특별자치시 전의면 음담말길 12</t>
  </si>
  <si>
    <t>https://rnr.surveybox.kr/?pid=S16269h8ufyh&amp;grpid=list&amp;resid=13936&amp;fwid=S16269h8ufyhz56yr</t>
  </si>
  <si>
    <t>코어밸류(주)</t>
  </si>
  <si>
    <t>박래익</t>
  </si>
  <si>
    <t>부동산업, 빌딩자산관리 외</t>
  </si>
  <si>
    <t>02-6377-8742</t>
  </si>
  <si>
    <t>서울특별시 중구 세종대로 73 6층 (서소문동,태평로빌딩)</t>
  </si>
  <si>
    <t>서울 중구 세종대로 73</t>
  </si>
  <si>
    <t>https://rnr.surveybox.kr/?pid=S16269h8ufyh&amp;grpid=list&amp;resid=9428&amp;fwid=S16269h8ufyhz56yr</t>
  </si>
  <si>
    <t>콘티넨탈타이어코리아(유)</t>
  </si>
  <si>
    <t>달리보칼리나</t>
  </si>
  <si>
    <t>타이어</t>
  </si>
  <si>
    <t>02-6930-5671</t>
  </si>
  <si>
    <t>서울특별시 강남구 언주로 560 12층 (역삼동,진영빌딩)</t>
  </si>
  <si>
    <t>서울 강남구 언주로 560</t>
  </si>
  <si>
    <t>https://rnr.surveybox.kr/?pid=S16269h8ufyh&amp;grpid=list&amp;resid=2910&amp;fwid=S16269h8ufyhz56yr</t>
  </si>
  <si>
    <t>쿠어스텍코리아(유)</t>
  </si>
  <si>
    <t>데이비드마이클부시</t>
  </si>
  <si>
    <t>파인세라믹스 관련 제품 제조 및 판매업</t>
  </si>
  <si>
    <t>054-478-6000</t>
  </si>
  <si>
    <t>경상북도 구미시 4공단로7길 23-28 (구포동)</t>
  </si>
  <si>
    <t>경북 구미시 4공단로7길 23-28</t>
  </si>
  <si>
    <t>https://rnr.surveybox.kr/?pid=S16269h8ufyh&amp;grpid=list&amp;resid=13120&amp;fwid=S16269h8ufyhz56yr</t>
  </si>
  <si>
    <t>크림(주)</t>
  </si>
  <si>
    <t>김창욱</t>
  </si>
  <si>
    <t>1. 소프트웨어 개발, 제작 및 판매업</t>
  </si>
  <si>
    <t>010-9526-2714</t>
  </si>
  <si>
    <t>경기도 성남시 분당구 분당내곡로 131 8층 (백현동,테크원타워)</t>
  </si>
  <si>
    <t>경기 성남시 분당구 분당내곡로 131</t>
  </si>
  <si>
    <t>https://rnr.surveybox.kr/?pid=S16269h8ufyh&amp;grpid=list&amp;resid=3015&amp;fwid=S16269h8ufyhz56yr</t>
  </si>
  <si>
    <t>클라리언트코리아(주)</t>
  </si>
  <si>
    <t>벤토나이트</t>
  </si>
  <si>
    <t>054-278-2141</t>
  </si>
  <si>
    <t>경상북도 포항시 남구 대송면 철강로492번길 78 (옥명리)</t>
  </si>
  <si>
    <t>경북 포항시 남구 대송면 철강로492번길 78</t>
  </si>
  <si>
    <t>https://rnr.surveybox.kr/?pid=S16269h8ufyh&amp;grpid=list&amp;resid=336&amp;fwid=S16269h8ufyhz56yr</t>
  </si>
  <si>
    <t>키큰아이</t>
  </si>
  <si>
    <t>김영식</t>
  </si>
  <si>
    <t>핫도그</t>
  </si>
  <si>
    <t>054-481-6259</t>
  </si>
  <si>
    <t>경상북도 구미시 선산읍 선상서로 264-22 (죽장리)</t>
  </si>
  <si>
    <t>경북 구미시 선산읍 선상서로 264-22</t>
  </si>
  <si>
    <t>박현지</t>
  </si>
  <si>
    <t>biz2@kikeni.co.kr</t>
  </si>
  <si>
    <t>https://rnr.surveybox.kr/?pid=S16269h8ufyh&amp;grpid=list&amp;resid=22905&amp;fwid=S16269h8ufyhz56yr</t>
  </si>
  <si>
    <t>태광308(주)</t>
  </si>
  <si>
    <t>이연재</t>
  </si>
  <si>
    <t>택시운수업</t>
  </si>
  <si>
    <t>02-3491-6708</t>
  </si>
  <si>
    <t>서울특별시 종로구 대학로 13 10층 (효제동)</t>
  </si>
  <si>
    <t>서울 종로구 대학로 13</t>
  </si>
  <si>
    <t>https://rnr.surveybox.kr/?pid=S16269h8ufyh&amp;grpid=list&amp;resid=2005&amp;fwid=S16269h8ufyhz56yr</t>
  </si>
  <si>
    <t>태광정밀화학(주)</t>
  </si>
  <si>
    <t>김일순</t>
  </si>
  <si>
    <t>타이어접착증진제 외</t>
  </si>
  <si>
    <t>031-8084-8585</t>
  </si>
  <si>
    <t>전북 군산시 가도로 130-18 1층 (소룡동)</t>
  </si>
  <si>
    <t>전북 군산시 가도로 130-18</t>
  </si>
  <si>
    <t>https://rnr.surveybox.kr/?pid=S16269h8ufyh&amp;grpid=list&amp;resid=12035&amp;fwid=S16269h8ufyhz56yr</t>
  </si>
  <si>
    <t>태동관광개발(주)</t>
  </si>
  <si>
    <t>관광숙박업</t>
  </si>
  <si>
    <t>031-230-0001</t>
  </si>
  <si>
    <t>경기도 수원시 팔달구 중부대로 150 (인계동)</t>
  </si>
  <si>
    <t>경기 수원시 팔달구 중부대로 150</t>
  </si>
  <si>
    <t>https://rnr.surveybox.kr/?pid=S16269h8ufyh&amp;grpid=list&amp;resid=748&amp;fwid=S16269h8ufyhz56yr</t>
  </si>
  <si>
    <t>태아산업(주)</t>
  </si>
  <si>
    <t>C12</t>
  </si>
  <si>
    <t>김용필</t>
  </si>
  <si>
    <t>특수농산물 판매업</t>
  </si>
  <si>
    <t>042-620-7600</t>
  </si>
  <si>
    <t>대전 대덕구 대전로1331번길 75 (읍내동)</t>
  </si>
  <si>
    <t>대전 대덕구 대전로1331번길 75</t>
  </si>
  <si>
    <t>https://rnr.surveybox.kr/?pid=S16269h8ufyh&amp;grpid=list&amp;resid=1397&amp;fwid=S16269h8ufyhz56yr</t>
  </si>
  <si>
    <t>태양당인쇄(주)</t>
  </si>
  <si>
    <t>김현기</t>
  </si>
  <si>
    <t>옵셋인쇄업(판지상자, 카렌다)</t>
  </si>
  <si>
    <t>02-2276-1251~9</t>
  </si>
  <si>
    <t>서울특별시 중구 삼일대로6길 5 신관 1301호 (충무로2가,신조양빌딩)</t>
  </si>
  <si>
    <t>서울 중구 삼일대로6길 5</t>
  </si>
  <si>
    <t>배창은</t>
  </si>
  <si>
    <t>cebae@tyd.co.kr</t>
  </si>
  <si>
    <t>https://rnr.surveybox.kr/?pid=S16269h8ufyh&amp;grpid=list&amp;resid=1970&amp;fwid=S16269h8ufyhz56yr</t>
  </si>
  <si>
    <t>태양합성(주)</t>
  </si>
  <si>
    <t>김재민</t>
  </si>
  <si>
    <t>세정제의 제조 및 판매업</t>
  </si>
  <si>
    <t>032-8113-1003</t>
  </si>
  <si>
    <t>인천 남동구 남동대로79번길 34 (고잔동)</t>
  </si>
  <si>
    <t>인천 남동구 남동대로79번길 34</t>
  </si>
  <si>
    <t>https://rnr.surveybox.kr/?pid=S16269h8ufyh&amp;grpid=list&amp;resid=8235&amp;fwid=S16269h8ufyhz56yr</t>
  </si>
  <si>
    <t>태일환경관리(주)</t>
  </si>
  <si>
    <t>신학용</t>
  </si>
  <si>
    <t>환경오염방지시설공사, 상/하수도 설비공사</t>
  </si>
  <si>
    <t>031-858-0518</t>
  </si>
  <si>
    <t>경기도 양주시 부흥로1423번길 21 (유양동)</t>
  </si>
  <si>
    <t>경기 양주시 부흥로1423번길 21</t>
  </si>
  <si>
    <t>https://rnr.surveybox.kr/?pid=S16269h8ufyh&amp;grpid=list&amp;resid=5469&amp;fwid=S16269h8ufyhz56yr</t>
  </si>
  <si>
    <t>태주공업(주)</t>
  </si>
  <si>
    <t>강종현</t>
  </si>
  <si>
    <t>조명기구</t>
  </si>
  <si>
    <t>032-815-0701</t>
  </si>
  <si>
    <t>인천 남동구 앵고개로 541 (고잔동)</t>
  </si>
  <si>
    <t>인천 남동구 앵고개로 541</t>
  </si>
  <si>
    <t>https://rnr.surveybox.kr/?pid=S16269h8ufyh&amp;grpid=list&amp;resid=7541&amp;fwid=S16269h8ufyhz56yr</t>
  </si>
  <si>
    <t>태평양에어콘트롤공업(주)</t>
  </si>
  <si>
    <t>히라코타이지</t>
  </si>
  <si>
    <t>041-543-2320</t>
  </si>
  <si>
    <t>충남 아산시 온천대로1122번길 16-3 (득산동)</t>
  </si>
  <si>
    <t>충남 아산시 온천대로1122번길 16-3</t>
  </si>
  <si>
    <t>https://rnr.surveybox.kr/?pid=S16269h8ufyh&amp;grpid=list&amp;resid=9&amp;fwid=S16269h8ufyhz56yr</t>
  </si>
  <si>
    <t>태형물산(주)</t>
  </si>
  <si>
    <t>김태형</t>
  </si>
  <si>
    <t>골재 기판</t>
  </si>
  <si>
    <t>070-4323-5705</t>
  </si>
  <si>
    <t>경기 포천시 창수면 금화봉길 185-43 (가양리)</t>
  </si>
  <si>
    <t>경기 포천시 창수면 금화봉길 185-43</t>
  </si>
  <si>
    <t>https://rnr.surveybox.kr/?pid=S16269h8ufyh&amp;grpid=list&amp;resid=12839&amp;fwid=S16269h8ufyhz56yr</t>
  </si>
  <si>
    <t>탠시(주)</t>
  </si>
  <si>
    <t>재무회계시스템</t>
  </si>
  <si>
    <t>02-783-0430</t>
  </si>
  <si>
    <t>서울 금천구 디지털로 121 805호 (가산동,에이스가산타워)</t>
  </si>
  <si>
    <t>서울 금천구 디지털로 121</t>
  </si>
  <si>
    <t>https://rnr.surveybox.kr/?pid=S16269h8ufyh&amp;grpid=list&amp;resid=1992&amp;fwid=S16269h8ufyhz56yr</t>
  </si>
  <si>
    <t>테라코코리아(주)</t>
  </si>
  <si>
    <t>존에릭위드스트롬</t>
  </si>
  <si>
    <t>프라스터제 및퍼티제.콘크리트혼화제제조</t>
  </si>
  <si>
    <t>043-645-8814</t>
  </si>
  <si>
    <t>충청북도 제천시 송학면 송학로10길 21 (시곡리)</t>
  </si>
  <si>
    <t>충북 제천시 송학면 송학로10길 21</t>
  </si>
  <si>
    <t>https://rnr.surveybox.kr/?pid=S16269h8ufyh&amp;grpid=list&amp;resid=4989&amp;fwid=S16269h8ufyhz56yr</t>
  </si>
  <si>
    <t>텔스타홈멜(주)</t>
  </si>
  <si>
    <t>임병훈</t>
  </si>
  <si>
    <t>자동제어기,자동측정장비</t>
  </si>
  <si>
    <t>031-646-4017</t>
  </si>
  <si>
    <t>경기도 평택시 청북읍 현곡산단로93번길 89 (현곡리)</t>
  </si>
  <si>
    <t>경기 평택시 청북읍 현곡산단로93번길 89</t>
  </si>
  <si>
    <t>https://rnr.surveybox.kr/?pid=S16269h8ufyh&amp;grpid=list&amp;resid=4987&amp;fwid=S16269h8ufyhz56yr</t>
  </si>
  <si>
    <t>투아이시스(주)</t>
  </si>
  <si>
    <t>박종국</t>
  </si>
  <si>
    <t>전력자동화장치, 통신및사무자동화기기 제조, 전기장치,통신장치 도소매</t>
  </si>
  <si>
    <t>031-8068-1777</t>
  </si>
  <si>
    <t>경기도 안양시 만안구 덕천로 16 (안양동)</t>
  </si>
  <si>
    <t>경기 안양시 만안구 덕천로 16</t>
  </si>
  <si>
    <t>https://rnr.surveybox.kr/?pid=S16269h8ufyh&amp;grpid=list&amp;resid=8392&amp;fwid=S16269h8ufyhz56yr</t>
  </si>
  <si>
    <t>파인건설(주)</t>
  </si>
  <si>
    <t>남윤광</t>
  </si>
  <si>
    <t>건축공사업</t>
  </si>
  <si>
    <t>042-486-2152</t>
  </si>
  <si>
    <t>대전 서구 둔산남로105번길 27 (둔산동)</t>
  </si>
  <si>
    <t>대전 서구 둔산남로105번길 27</t>
  </si>
  <si>
    <t>https://rnr.surveybox.kr/?pid=S16269h8ufyh&amp;grpid=list&amp;resid=20604&amp;fwid=S16269h8ufyhz56yr</t>
  </si>
  <si>
    <t>파인스(주)</t>
  </si>
  <si>
    <t>강태인,민중기</t>
  </si>
  <si>
    <t>광석(사문석미분쇄)가공사업</t>
  </si>
  <si>
    <t>054-282-6860</t>
  </si>
  <si>
    <t>경상북도 포항시 남구 상도로 5 A동 201호 (상도동,재승트윈빌딩)</t>
  </si>
  <si>
    <t>경북 포항시 남구 상도로 5</t>
  </si>
  <si>
    <t>https://rnr.surveybox.kr/?pid=S16269h8ufyh&amp;grpid=list&amp;resid=23922&amp;fwid=S16269h8ufyhz56yr</t>
  </si>
  <si>
    <t>평택도시공사</t>
  </si>
  <si>
    <t>강팔문</t>
  </si>
  <si>
    <t>택지개발,산업단지개발</t>
  </si>
  <si>
    <t>031-8053-8800</t>
  </si>
  <si>
    <t>경기 평택시 도일유통길 25 (도일동)</t>
  </si>
  <si>
    <t>경기 평택시 도일유통길 25</t>
  </si>
  <si>
    <t>장순빈</t>
  </si>
  <si>
    <t>https://rnr.surveybox.kr/?pid=S16269h8ufyh&amp;grpid=list&amp;resid=4689&amp;fwid=S16269h8ufyhz56yr</t>
  </si>
  <si>
    <t>포커스에이치엔에스(주)</t>
  </si>
  <si>
    <t>김대중</t>
  </si>
  <si>
    <t>영상저장장치(DVR,NVR),Camera 등</t>
  </si>
  <si>
    <t>031-689-3380</t>
  </si>
  <si>
    <t>경기도 안양시 동안구 엘에스로91번길 16-17 (호계동,포커스빌딩)</t>
  </si>
  <si>
    <t>경기 안양시 동안구 엘에스로91번길 16-17</t>
  </si>
  <si>
    <t>https://rnr.surveybox.kr/?pid=S16269h8ufyh&amp;grpid=list&amp;resid=699&amp;fwid=S16269h8ufyhz56yr</t>
  </si>
  <si>
    <t>풍국주정공업(주)</t>
  </si>
  <si>
    <t>김규호,이한용</t>
  </si>
  <si>
    <t>주정제조판매</t>
  </si>
  <si>
    <t>053-583-2071</t>
  </si>
  <si>
    <t>대구 달서구 성서로 72 (대천동)</t>
  </si>
  <si>
    <t>대구 달서구 성서로 72</t>
  </si>
  <si>
    <t>https://rnr.surveybox.kr/?pid=S16269h8ufyh&amp;grpid=list&amp;resid=9893&amp;fwid=S16269h8ufyhz56yr</t>
  </si>
  <si>
    <t>풍림무약(주)</t>
  </si>
  <si>
    <t>이정석</t>
  </si>
  <si>
    <t>02-778-2351</t>
  </si>
  <si>
    <t>서울특별시 중구 소월로 10 (남대문로5가)</t>
  </si>
  <si>
    <t>서울 중구 소월로 10</t>
  </si>
  <si>
    <t>https://rnr.surveybox.kr/?pid=S16269h8ufyh&amp;grpid=list&amp;resid=6968&amp;fwid=S16269h8ufyhz56yr</t>
  </si>
  <si>
    <t>풍일산업(주)</t>
  </si>
  <si>
    <t>조용구,오돈영</t>
  </si>
  <si>
    <t>각종 자동차부품 제조 및 판매업</t>
  </si>
  <si>
    <t>062-949-0800</t>
  </si>
  <si>
    <t>광주광역시 광산구 소촌로123번길 14-6 (소촌동)</t>
  </si>
  <si>
    <t>광주 광산구 소촌로123번길 14-6</t>
  </si>
  <si>
    <t>https://rnr.surveybox.kr/?pid=S16269h8ufyh&amp;grpid=list&amp;resid=9712&amp;fwid=S16269h8ufyhz56yr</t>
  </si>
  <si>
    <t>피엠인터내셔널코리아(유)</t>
  </si>
  <si>
    <t>마이클레이넨</t>
  </si>
  <si>
    <t>식품 도매, 소매, 수입업</t>
  </si>
  <si>
    <t>02-3496-9600</t>
  </si>
  <si>
    <t>서울특별시 영등포구 의사당대로 8 602호 (여의도동,삼환까뮤빌딩)</t>
  </si>
  <si>
    <t>서울 영등포구 의사당대로 8</t>
  </si>
  <si>
    <t>이외 문항은 모르겠다고 하심</t>
  </si>
  <si>
    <t>https://rnr.surveybox.kr/?pid=S16269h8ufyh&amp;grpid=list&amp;resid=6067&amp;fwid=S16269h8ufyhz56yr</t>
  </si>
  <si>
    <t>하이퍼박(주)</t>
  </si>
  <si>
    <t>장순옥</t>
  </si>
  <si>
    <t>포장기계 제작 및 판매</t>
  </si>
  <si>
    <t>031-352-0934</t>
  </si>
  <si>
    <t>경기도 수원시 권선구 오목천로152번길 59 (고색동)</t>
  </si>
  <si>
    <t>경기 수원시 권선구 오목천로152번길 59</t>
  </si>
  <si>
    <t>https://rnr.surveybox.kr/?pid=S16269h8ufyh&amp;grpid=list&amp;resid=14904&amp;fwid=S16269h8ufyhz56yr</t>
  </si>
  <si>
    <t>한국건설안전기술(주)</t>
  </si>
  <si>
    <t>안전진단, 정기안전점검 및 안전컨설팅, 기술진단, 건축 엔지니어링(측량, 지적), 건설재해예방 지도 등</t>
  </si>
  <si>
    <t>051-759-3173</t>
  </si>
  <si>
    <t>부산 남구 못골로53번길 45 (대연동)</t>
  </si>
  <si>
    <t>부산 남구 못골로53번길 45</t>
  </si>
  <si>
    <t>https://rnr.surveybox.kr/?pid=S16269h8ufyh&amp;grpid=list&amp;resid=2396&amp;fwid=S16269h8ufyhz56yr</t>
  </si>
  <si>
    <t>한국고무(주)</t>
  </si>
  <si>
    <t>이권섭</t>
  </si>
  <si>
    <t>031-312-7123</t>
  </si>
  <si>
    <t>경기도 시흥시 신천로43번길 7 (신천동)</t>
  </si>
  <si>
    <t>경기 시흥시 신천로43번길 7</t>
  </si>
  <si>
    <t>https://rnr.surveybox.kr/?pid=S16269h8ufyh&amp;grpid=list&amp;resid=3406&amp;fwid=S16269h8ufyhz56yr</t>
  </si>
  <si>
    <t>한국로스트왁스(주)</t>
  </si>
  <si>
    <t>장원준,정의석</t>
  </si>
  <si>
    <t>정밀주조, 금형, 밸브, 자동차부품</t>
  </si>
  <si>
    <t>031-8085-9212</t>
  </si>
  <si>
    <t>경기 안산시 단원구 시화로 220 (성곡동)</t>
  </si>
  <si>
    <t>경기 안산시 단원구 시화로 220</t>
  </si>
  <si>
    <t>백승길</t>
  </si>
  <si>
    <t>031-8085-9211</t>
  </si>
  <si>
    <t>경리팀</t>
  </si>
  <si>
    <t>skback@lostwax.com.kr</t>
  </si>
  <si>
    <t>https://rnr.surveybox.kr/?pid=S16269h8ufyh&amp;grpid=list&amp;resid=516&amp;fwid=S16269h8ufyhz56yr</t>
  </si>
  <si>
    <t>한국맥널티(주)</t>
  </si>
  <si>
    <t>이은정</t>
  </si>
  <si>
    <t>커피 외</t>
  </si>
  <si>
    <t>031-376-1383</t>
  </si>
  <si>
    <t>충남 천안시 서북구 성환읍 연암율금로 42 (율금리)</t>
  </si>
  <si>
    <t>충남 천안시 서북구 성환읍 연암율금로 42</t>
  </si>
  <si>
    <t>신태환</t>
  </si>
  <si>
    <t>010-8028-4187</t>
  </si>
  <si>
    <t>재무회계팀</t>
  </si>
  <si>
    <t>thshin@mcnulty.co.kr</t>
  </si>
  <si>
    <t>https://rnr.surveybox.kr/?pid=S16269h8ufyh&amp;grpid=list&amp;resid=11859&amp;fwid=S16269h8ufyhz56yr</t>
  </si>
  <si>
    <t>한국머스크(주)</t>
  </si>
  <si>
    <t>애덤제임스파머</t>
  </si>
  <si>
    <t>국제 해운 대리점</t>
  </si>
  <si>
    <t>02-2054-4208</t>
  </si>
  <si>
    <t>서울 용산구 한강대로 366 18층 (동자동,트윈시티남산빌딩)</t>
  </si>
  <si>
    <t>서울 용산구 한강대로 366</t>
  </si>
  <si>
    <t>https://rnr.surveybox.kr/?pid=S16269h8ufyh&amp;grpid=list&amp;resid=12599&amp;fwid=S16269h8ufyhz56yr</t>
  </si>
  <si>
    <t>한국선불카드(주)</t>
  </si>
  <si>
    <t>최병호</t>
  </si>
  <si>
    <t>POSA GIFT CARD 유통관리 솔루션, Mobile POP Card 발행 및 유통 외</t>
  </si>
  <si>
    <t>031-789-8414</t>
  </si>
  <si>
    <t>경기도 성남시 분당구 판교로 253 C동 404호 (삼평동,판교이노밸리)</t>
  </si>
  <si>
    <t>https://rnr.surveybox.kr/?pid=S16269h8ufyh&amp;grpid=list&amp;resid=4723&amp;fwid=S16269h8ufyhz56yr</t>
  </si>
  <si>
    <t>한국소니전자(주)</t>
  </si>
  <si>
    <t>오리모토준</t>
  </si>
  <si>
    <t>전자부품제조</t>
  </si>
  <si>
    <t>055-250-0311</t>
  </si>
  <si>
    <t>경상남도 창원시 마산회원구 자유무역2길 76 (양덕동)</t>
  </si>
  <si>
    <t>경남 창원시 마산회원구 자유무역2길 76</t>
  </si>
  <si>
    <t>https://rnr.surveybox.kr/?pid=S16269h8ufyh&amp;grpid=list&amp;resid=13351&amp;fwid=S16269h8ufyhz56yr</t>
  </si>
  <si>
    <t>한국신용카드결제(주)</t>
  </si>
  <si>
    <t>정승규</t>
  </si>
  <si>
    <t>신용/직불카드 거래승인 대행서비스 외</t>
  </si>
  <si>
    <t>02-3415-3606</t>
  </si>
  <si>
    <t>서울 강남구 영동대로 511 901호 (삼성동,무역센터트레이드타워)</t>
  </si>
  <si>
    <t>서울 강남구 영동대로 511</t>
  </si>
  <si>
    <t>https://rnr.surveybox.kr/?pid=S16269h8ufyh&amp;grpid=list&amp;resid=1603&amp;fwid=S16269h8ufyhz56yr</t>
  </si>
  <si>
    <t>한국엔지니어링플라스틱(주)</t>
  </si>
  <si>
    <t>박주영</t>
  </si>
  <si>
    <t>플라스틱 합성수지</t>
  </si>
  <si>
    <t>02-728-7414</t>
  </si>
  <si>
    <t>서울 중구 소공로 94 14층 (소공동,OCI빌딩)</t>
  </si>
  <si>
    <t>서울 중구 소공로 94</t>
  </si>
  <si>
    <t>https://rnr.surveybox.kr/?pid=S16269h8ufyh&amp;grpid=list&amp;resid=14090&amp;fwid=S16269h8ufyhz56yr</t>
  </si>
  <si>
    <t>한국오노약품공업(주)</t>
  </si>
  <si>
    <t>최호진</t>
  </si>
  <si>
    <t>의약품, 의약부외품, 의료용외 각종 약품류, 시약, 진단용 시약, 동물용</t>
  </si>
  <si>
    <t>02-928-8423</t>
  </si>
  <si>
    <t>서울특별시 강남구 테헤란로 134 19층 (역삼동)</t>
  </si>
  <si>
    <t>서울 강남구 테헤란로 134</t>
  </si>
  <si>
    <t>https://rnr.surveybox.kr/?pid=S16269h8ufyh&amp;grpid=list&amp;resid=2859&amp;fwid=S16269h8ufyhz56yr</t>
  </si>
  <si>
    <t>한국오웬스코닝(주)</t>
  </si>
  <si>
    <t>송상호</t>
  </si>
  <si>
    <t>유리장섬유 제조.산업용중간재등무역업 등</t>
  </si>
  <si>
    <t>054-429-5759</t>
  </si>
  <si>
    <t>경상북도 김천시 공단3길 156 (응명동)</t>
  </si>
  <si>
    <t>경북 김천시 공단3길 156</t>
  </si>
  <si>
    <t>https://rnr.surveybox.kr/?pid=S16269h8ufyh&amp;grpid=list&amp;resid=2148&amp;fwid=S16269h8ufyhz56yr</t>
  </si>
  <si>
    <t>한국유니온제약(주)</t>
  </si>
  <si>
    <t>백병하</t>
  </si>
  <si>
    <t>의약품</t>
  </si>
  <si>
    <t>02-489-3611</t>
  </si>
  <si>
    <t>강원 원주시 문막읍 문막공단길 246 (반계리)</t>
  </si>
  <si>
    <t>강원특별자치도 원주시 문막읍 문막공단길 246</t>
  </si>
  <si>
    <t>https://rnr.surveybox.kr/?pid=S16269h8ufyh&amp;grpid=list&amp;resid=2679&amp;fwid=S16269h8ufyhz56yr</t>
  </si>
  <si>
    <t>한국이구스(주)</t>
  </si>
  <si>
    <t>칼스텐헤커,윤창원</t>
  </si>
  <si>
    <t>에너지체인 케이블 베어링</t>
  </si>
  <si>
    <t>032-830-9910</t>
  </si>
  <si>
    <t>인천 연수구 벤처로12번길 42 (송도동)</t>
  </si>
  <si>
    <t>인천 연수구 벤처로12번길 42</t>
  </si>
  <si>
    <t>https://rnr.surveybox.kr/?pid=S16269h8ufyh&amp;grpid=list&amp;resid=24215&amp;fwid=S16269h8ufyhz56yr</t>
  </si>
  <si>
    <t>한국전기공사협회</t>
  </si>
  <si>
    <t>류재선</t>
  </si>
  <si>
    <t>공사업의 경영합리화와 시공기술의 향상을 위한 조사연구 및 지도</t>
  </si>
  <si>
    <t>02-3219-0411~2</t>
  </si>
  <si>
    <t>서울특별시 강서구 공항대로58가길 8 (등촌동)</t>
  </si>
  <si>
    <t>서울 강서구 공항대로58가길 8</t>
  </si>
  <si>
    <t>https://rnr.surveybox.kr/?pid=S16269h8ufyh&amp;grpid=list&amp;resid=13347&amp;fwid=S16269h8ufyhz56yr</t>
  </si>
  <si>
    <t>한국정보통신(주)</t>
  </si>
  <si>
    <t>임명수</t>
  </si>
  <si>
    <t>해외데이타뱅크,온라인,오프라인 서비스업</t>
  </si>
  <si>
    <t>02-1600-1234</t>
  </si>
  <si>
    <t>서울 중구 세종대로 39 (남대문로4가)</t>
  </si>
  <si>
    <t>서울 중구 세종대로 39</t>
  </si>
  <si>
    <t>https://rnr.surveybox.kr/?pid=S16269h8ufyh&amp;grpid=list&amp;resid=5983&amp;fwid=S16269h8ufyhz56yr</t>
  </si>
  <si>
    <t>한국캠브리지필터(주)</t>
  </si>
  <si>
    <t>김남조</t>
  </si>
  <si>
    <t>각종 고성능 공조용 에어 휠타 제조 및 판매업</t>
  </si>
  <si>
    <t>043-215-0291</t>
  </si>
  <si>
    <t>충청북도 청주시 청원구 오창읍 과학산업3로 86 (각리)</t>
  </si>
  <si>
    <t>충북 청주시 청원구 오창읍 과학산업3로 86</t>
  </si>
  <si>
    <t>https://rnr.surveybox.kr/?pid=S16269h8ufyh&amp;grpid=list&amp;resid=4422&amp;fwid=S16269h8ufyhz56yr</t>
  </si>
  <si>
    <t>한국컴퓨터(주)</t>
  </si>
  <si>
    <t>강창귀</t>
  </si>
  <si>
    <t>컴퓨터&lt;자동자료처리장치&gt;및 주변기기 제조 판매 임대 서비스업</t>
  </si>
  <si>
    <t>041-589-3300</t>
  </si>
  <si>
    <t>경북 구미시 임수로 30 (임수동)</t>
  </si>
  <si>
    <t>경북 구미시 임수로 30</t>
  </si>
  <si>
    <t>https://rnr.surveybox.kr/?pid=S16269h8ufyh&amp;grpid=list&amp;resid=13306&amp;fwid=S16269h8ufyhz56yr</t>
  </si>
  <si>
    <t>한국케이블티브이푸른방송(주)</t>
  </si>
  <si>
    <t>조강래,조현수</t>
  </si>
  <si>
    <t>종합유선방송국사업</t>
  </si>
  <si>
    <t>053-551-2000</t>
  </si>
  <si>
    <t>대구광역시 달서구 달구벌대로 1611 (감삼동)</t>
  </si>
  <si>
    <t>대구 달서구 달구벌대로 1611</t>
  </si>
  <si>
    <t>2005번 총무팀</t>
  </si>
  <si>
    <t>https://rnr.surveybox.kr/?pid=S16269h8ufyh&amp;grpid=list&amp;resid=3240&amp;fwid=S16269h8ufyhz56yr</t>
  </si>
  <si>
    <t>한국코벨코용접(주)</t>
  </si>
  <si>
    <t>고세창,나카야케이이치</t>
  </si>
  <si>
    <t>기타조립금속제품제조</t>
  </si>
  <si>
    <t>055-292-6886</t>
  </si>
  <si>
    <t>경상남도 창원시 의창구 차룡단지로 97 (팔용동)</t>
  </si>
  <si>
    <t>경남 창원시 의창구 차룡단지로 97</t>
  </si>
  <si>
    <t>https://rnr.surveybox.kr/?pid=S16269h8ufyh&amp;grpid=list&amp;resid=21206&amp;fwid=S16269h8ufyhz56yr</t>
  </si>
  <si>
    <t>한국콘트롤공업(주)</t>
  </si>
  <si>
    <t>서상현</t>
  </si>
  <si>
    <t>펌프및압축기제조업</t>
  </si>
  <si>
    <t>031-655-1144</t>
  </si>
  <si>
    <t>경기도 평택시 세교산단로22번길 9 (세교동)</t>
  </si>
  <si>
    <t>경기 평택시 세교산단로22번길 9</t>
  </si>
  <si>
    <t>https://rnr.surveybox.kr/?pid=S16269h8ufyh&amp;grpid=list&amp;resid=22628&amp;fwid=S16269h8ufyhz56yr</t>
  </si>
  <si>
    <t>한국택시대구협동조합</t>
  </si>
  <si>
    <t>조묵연</t>
  </si>
  <si>
    <t>여객자동차 운수사업과 기타관련 부대사업</t>
  </si>
  <si>
    <t>053-759-8333</t>
  </si>
  <si>
    <t>https://rnr.surveybox.kr/?pid=S16269h8ufyh&amp;grpid=list&amp;resid=20331&amp;fwid=S16269h8ufyhz56yr</t>
  </si>
  <si>
    <t>한국호세코(주)</t>
  </si>
  <si>
    <t>뱅샹트레루,김은수</t>
  </si>
  <si>
    <t>주물및제강용화학약품제조</t>
  </si>
  <si>
    <t>032-675-3211</t>
  </si>
  <si>
    <t>경기 부천시 정주로 74 (도당동)</t>
  </si>
  <si>
    <t>경기 부천시 정주로 74</t>
  </si>
  <si>
    <t>https://rnr.surveybox.kr/?pid=S16269h8ufyh&amp;grpid=list&amp;resid=8275&amp;fwid=S16269h8ufyhz56yr</t>
  </si>
  <si>
    <t>한국환경개발(주)</t>
  </si>
  <si>
    <t>조현희</t>
  </si>
  <si>
    <t>산업폐기물 수집 운반 및 중간처리업</t>
  </si>
  <si>
    <t>031-498-6644</t>
  </si>
  <si>
    <t>경기도 안산시 단원구 첨단로207번길 5 (성곡동)</t>
  </si>
  <si>
    <t>경기 안산시 단원구 첨단로207번길 5</t>
  </si>
  <si>
    <t>https://rnr.surveybox.kr/?pid=S16269h8ufyh&amp;grpid=list&amp;resid=14203&amp;fwid=S16269h8ufyhz56yr</t>
  </si>
  <si>
    <t>한국환경연구원</t>
  </si>
  <si>
    <t>이창훈</t>
  </si>
  <si>
    <t>환경과 관련된 정책 및 기술의 연구 개발</t>
  </si>
  <si>
    <t>044-415-7777</t>
  </si>
  <si>
    <t>세종 시청대로 370 B동 11층 14호 (반곡동,세종국책연구단지과학및인프라동비동8층-11층)</t>
  </si>
  <si>
    <t>세종특별자치시 시청대로 370</t>
  </si>
  <si>
    <t>https://rnr.surveybox.kr/?pid=S16269h8ufyh&amp;grpid=list&amp;resid=12134&amp;fwid=S16269h8ufyhz56yr</t>
  </si>
  <si>
    <t>한서외식산업(주)</t>
  </si>
  <si>
    <t>조의제</t>
  </si>
  <si>
    <t>음식업</t>
  </si>
  <si>
    <t>02-512-3103</t>
  </si>
  <si>
    <t>서울특별시 강남구 도산대로 308 (논현동)</t>
  </si>
  <si>
    <t>서울 강남구 도산대로 308</t>
  </si>
  <si>
    <t>https://rnr.surveybox.kr/?pid=S16269h8ufyh&amp;grpid=list&amp;resid=22807&amp;fwid=S16269h8ufyhz56yr</t>
  </si>
  <si>
    <t>한성운수(주)</t>
  </si>
  <si>
    <t>043-231-5111</t>
  </si>
  <si>
    <t>충청북도 청주시 흥덕구 직지대로240번길 76 (비하동)</t>
  </si>
  <si>
    <t>충북 청주시 흥덕구 직지대로240번길 76</t>
  </si>
  <si>
    <t>https://rnr.surveybox.kr/?pid=S16269h8ufyh&amp;grpid=list&amp;resid=22637&amp;fwid=S16269h8ufyhz56yr</t>
  </si>
  <si>
    <t>한양교통(주)</t>
  </si>
  <si>
    <t>이상전</t>
  </si>
  <si>
    <t>일반택시 운수업</t>
  </si>
  <si>
    <t>051-5257-7723</t>
  </si>
  <si>
    <t>https://rnr.surveybox.kr/?pid=S16269h8ufyh&amp;grpid=list&amp;resid=5288&amp;fwid=S16269h8ufyhz56yr</t>
  </si>
  <si>
    <t>한양전공(주)</t>
  </si>
  <si>
    <t>양규현,양정일</t>
  </si>
  <si>
    <t>수배전반, 계전기, 태양광 발전용 기기, 감시제어반 외</t>
  </si>
  <si>
    <t>070-4485-5703</t>
  </si>
  <si>
    <t>경기 평택시 서탄면 수월암2길 98-23 (수월암리)</t>
  </si>
  <si>
    <t>경기 평택시 서탄면 수월암2길 98-23</t>
  </si>
  <si>
    <t>https://rnr.surveybox.kr/?pid=S16269h8ufyh&amp;grpid=list&amp;resid=23417&amp;fwid=S16269h8ufyhz56yr</t>
  </si>
  <si>
    <t>한영시스텍(주)</t>
  </si>
  <si>
    <t>박만서</t>
  </si>
  <si>
    <t>전기통신업</t>
  </si>
  <si>
    <t>070-7126-6016</t>
  </si>
  <si>
    <t>서울특별시 송파구 송파대로 201 B동 1718호 (문정동,테라타워2)</t>
  </si>
  <si>
    <t>https://rnr.surveybox.kr/?pid=S16269h8ufyh&amp;grpid=list&amp;resid=8560&amp;fwid=S16269h8ufyhz56yr</t>
  </si>
  <si>
    <t>한일개발(주)</t>
  </si>
  <si>
    <t>이노선</t>
  </si>
  <si>
    <t>사무, 상업용 건물 건설</t>
  </si>
  <si>
    <t>031-704-1700</t>
  </si>
  <si>
    <t>경기도 성남시 분당구 야탑로81번길 16 (야탑동)</t>
  </si>
  <si>
    <t>경기 성남시 분당구 야탑로81번길 16</t>
  </si>
  <si>
    <t>https://rnr.surveybox.kr/?pid=S16269h8ufyh&amp;grpid=list&amp;resid=22140&amp;fwid=S16269h8ufyhz56yr</t>
  </si>
  <si>
    <t>한일통신(주)</t>
  </si>
  <si>
    <t>강창선</t>
  </si>
  <si>
    <t>방송장치 제조, 판매업</t>
  </si>
  <si>
    <t>042-671-3900</t>
  </si>
  <si>
    <t>대전광역시 유성구 테크노8로 28 2층 (용산동)</t>
  </si>
  <si>
    <t>대전 유성구 테크노8로 28</t>
  </si>
  <si>
    <t>https://rnr.surveybox.kr/?pid=S16269h8ufyh&amp;grpid=list&amp;resid=9626&amp;fwid=S16269h8ufyhz56yr</t>
  </si>
  <si>
    <t>해밀(주)</t>
  </si>
  <si>
    <t>정행순</t>
  </si>
  <si>
    <t>계란 및 계란 가공품(액란, 구운란 등)</t>
  </si>
  <si>
    <t>031-881-4637</t>
  </si>
  <si>
    <t>경기도 여주시 가남읍 신해1길 95-30 (신해리)</t>
  </si>
  <si>
    <t>경기 여주시 가남읍 신해1길 95-30</t>
  </si>
  <si>
    <t>https://rnr.surveybox.kr/?pid=S16269h8ufyh&amp;grpid=list&amp;resid=8391&amp;fwid=S16269h8ufyhz56yr</t>
  </si>
  <si>
    <t>해유건설(주)</t>
  </si>
  <si>
    <t>한세우</t>
  </si>
  <si>
    <t>토목건축공사업</t>
  </si>
  <si>
    <t>041-5431-8913</t>
  </si>
  <si>
    <t>충남 아산시 음봉면 연암산로 71-16 B동 (동암리)</t>
  </si>
  <si>
    <t>충남 아산시 음봉면 연암산로 71-16</t>
  </si>
  <si>
    <t>https://rnr.surveybox.kr/?pid=S16269h8ufyh&amp;grpid=list&amp;resid=21589&amp;fwid=S16269h8ufyhz56yr</t>
  </si>
  <si>
    <t>해인기업(주)</t>
  </si>
  <si>
    <t>조해현</t>
  </si>
  <si>
    <t>선박제조 및 설치업</t>
  </si>
  <si>
    <t>052-203-9245</t>
  </si>
  <si>
    <t>울산광역시 동구 방어진순환도로 771 907호 (전하동,에스오션타워)</t>
  </si>
  <si>
    <t>울산 동구 방어진순환도로 771</t>
  </si>
  <si>
    <t>https://rnr.surveybox.kr/?pid=S16269h8ufyh&amp;grpid=list&amp;resid=6349&amp;fwid=S16269h8ufyhz56yr</t>
  </si>
  <si>
    <t>헬러코리아(주)</t>
  </si>
  <si>
    <t>박현</t>
  </si>
  <si>
    <t>031-769-0808</t>
  </si>
  <si>
    <t>경기 수원시 권선구 산업로156번길 125-5 (고색동)</t>
  </si>
  <si>
    <t>경기 수원시 권선구 산업로156번길 125-5</t>
  </si>
  <si>
    <t>최순미</t>
  </si>
  <si>
    <t>경영관리팀</t>
  </si>
  <si>
    <t>smchoi@hellerindustries.co.kr</t>
  </si>
  <si>
    <t>https://rnr.surveybox.kr/?pid=S16269h8ufyh&amp;grpid=list&amp;resid=22220&amp;fwid=S16269h8ufyhz56yr</t>
  </si>
  <si>
    <t>혁성실업(주)</t>
  </si>
  <si>
    <t>황의빈</t>
  </si>
  <si>
    <t>기계수리, 도장업</t>
  </si>
  <si>
    <t>061-792-8663</t>
  </si>
  <si>
    <t>전남 광양시 희망길 12-14 (금호동)</t>
  </si>
  <si>
    <t>전남 광양시 희망길 12-14</t>
  </si>
  <si>
    <t>https://rnr.surveybox.kr/?pid=S16269h8ufyh&amp;grpid=list&amp;resid=7740&amp;fwid=S16269h8ufyhz56yr</t>
  </si>
  <si>
    <t>현대선기(주)</t>
  </si>
  <si>
    <t>김수홍,유병길</t>
  </si>
  <si>
    <t>선박용구성부품 (소각로및 팬류)제조업</t>
  </si>
  <si>
    <t>032-583-0671</t>
  </si>
  <si>
    <t>인천광역시 서구 원당대로117번길 22 (오류동)</t>
  </si>
  <si>
    <t>인천 서구 원당대로117번길 22</t>
  </si>
  <si>
    <t>https://rnr.surveybox.kr/?pid=S16269h8ufyh&amp;grpid=list&amp;resid=2451&amp;fwid=S16269h8ufyhz56yr</t>
  </si>
  <si>
    <t>현대코퍼레이션(주)</t>
  </si>
  <si>
    <t>강종구</t>
  </si>
  <si>
    <t>자동차용 고무부품(와이어하네스용 그로멧, 씰 등)</t>
  </si>
  <si>
    <t>053-580-9612</t>
  </si>
  <si>
    <t>대구 달서구 성서로24길 4 (월암동)</t>
  </si>
  <si>
    <t>대구 달서구 성서로24길 4</t>
  </si>
  <si>
    <t>전창석</t>
  </si>
  <si>
    <t>csjun@hyundae.corp.com</t>
  </si>
  <si>
    <t>https://rnr.surveybox.kr/?pid=S16269h8ufyh&amp;grpid=list&amp;resid=8102&amp;fwid=S16269h8ufyhz56yr</t>
  </si>
  <si>
    <t>현대필터산업(주)</t>
  </si>
  <si>
    <t>이덕호</t>
  </si>
  <si>
    <t>필터제조업</t>
  </si>
  <si>
    <t>063-833-0190</t>
  </si>
  <si>
    <t>전라북도 익산시 석암로 53 (용제동)</t>
  </si>
  <si>
    <t>전북 익산시 석암로 53</t>
  </si>
  <si>
    <t>https://rnr.surveybox.kr/?pid=S16269h8ufyh&amp;grpid=list&amp;resid=7177&amp;fwid=S16269h8ufyhz56yr</t>
  </si>
  <si>
    <t>현대합성공업(주)</t>
  </si>
  <si>
    <t>정민현</t>
  </si>
  <si>
    <t>자동차부품 및 플라스틱 제품 제조 판매업</t>
  </si>
  <si>
    <t>031-491-7722</t>
  </si>
  <si>
    <t>경기 안산시 단원구 해안로 130 비-7-51 (목내동)</t>
  </si>
  <si>
    <t>경기 안산시 단원구 해안로 130</t>
  </si>
  <si>
    <t>https://rnr.surveybox.kr/?pid=S16269h8ufyh&amp;grpid=list&amp;resid=1297&amp;fwid=S16269h8ufyhz56yr</t>
  </si>
  <si>
    <t>현진제업(주)</t>
  </si>
  <si>
    <t>박장현</t>
  </si>
  <si>
    <t>식품용 종이용기(종이컵, 라면 용기 등)</t>
  </si>
  <si>
    <t>031-491-8801</t>
  </si>
  <si>
    <t>경기 안산시 단원구 강촌로 265 (목내동)</t>
  </si>
  <si>
    <t>경기 안산시 단원구 강촌로 265</t>
  </si>
  <si>
    <t>https://rnr.surveybox.kr/?pid=S16269h8ufyh&amp;grpid=list&amp;resid=4856&amp;fwid=S16269h8ufyhz56yr</t>
  </si>
  <si>
    <t>협성메디칼(주)</t>
  </si>
  <si>
    <t>엄관용</t>
  </si>
  <si>
    <t>의료기수출입  제조</t>
  </si>
  <si>
    <t>02-922-4521</t>
  </si>
  <si>
    <t>경기도 양주시 광적면 부흥로597번길 105-24 (광석리)</t>
  </si>
  <si>
    <t>경기 양주시 광적면 부흥로597번길 105-24</t>
  </si>
  <si>
    <t>https://rnr.surveybox.kr/?pid=S16269h8ufyh&amp;grpid=list&amp;resid=22979&amp;fwid=S16269h8ufyhz56yr</t>
  </si>
  <si>
    <t>협진교통(주)</t>
  </si>
  <si>
    <t>박종모,이승재</t>
  </si>
  <si>
    <t>자동차운수사업</t>
  </si>
  <si>
    <t>031-401-0292</t>
  </si>
  <si>
    <t>경기도 안산시 단원구 선이로4길 17 (선부동)</t>
  </si>
  <si>
    <t>경기 안산시 단원구 선이로4길 17</t>
  </si>
  <si>
    <t>https://rnr.surveybox.kr/?pid=S16269h8ufyh&amp;grpid=list&amp;resid=4372&amp;fwid=S16269h8ufyhz56yr</t>
  </si>
  <si>
    <t>협진커넥터(주)</t>
  </si>
  <si>
    <t>최영식</t>
  </si>
  <si>
    <t>휴대폰용 안테나 접속장치, 휴대폰 배터리 접속장치, 통신용 커넥터 외</t>
  </si>
  <si>
    <t>031-434-7091</t>
  </si>
  <si>
    <t>경기 안산시 단원구 엠티브이12로 16 1층 (성곡동)</t>
  </si>
  <si>
    <t>경기 안산시 단원구 엠티브이12로 16</t>
  </si>
  <si>
    <t>https://rnr.surveybox.kr/?pid=S16269h8ufyh&amp;grpid=list&amp;resid=5410&amp;fwid=S16269h8ufyhz56yr</t>
  </si>
  <si>
    <t>혜성씨앤씨(주)</t>
  </si>
  <si>
    <t>송영빈</t>
  </si>
  <si>
    <t>가공절연코드및코드세트</t>
  </si>
  <si>
    <t>02-707-0230</t>
  </si>
  <si>
    <t>전북 익산시 삼기면 삼기농공단지길 18 (기산리)</t>
  </si>
  <si>
    <t>전북 익산시 삼기면 삼기농공단지길 18</t>
  </si>
  <si>
    <t>https://rnr.surveybox.kr/?pid=S16269h8ufyh&amp;grpid=list&amp;resid=24631&amp;fwid=S16269h8ufyhz56yr</t>
  </si>
  <si>
    <t>혜원의료재단</t>
  </si>
  <si>
    <t>장기홍</t>
  </si>
  <si>
    <t>의료업</t>
  </si>
  <si>
    <t>054-979-7114</t>
  </si>
  <si>
    <t>경상북도 칠곡군 약목면 관호7길 41 (관호리)</t>
  </si>
  <si>
    <t>경북 칠곡군 약목면 관호7길 41</t>
  </si>
  <si>
    <t>https://rnr.surveybox.kr/?pid=S16269h8ufyh&amp;grpid=list&amp;resid=14002&amp;fwid=S16269h8ufyhz56yr</t>
  </si>
  <si>
    <t>화이어(주)</t>
  </si>
  <si>
    <t>양석원</t>
  </si>
  <si>
    <t>부동산컨설팅업</t>
  </si>
  <si>
    <t>010-5861-5175</t>
  </si>
  <si>
    <t>서울특별시 강남구 삼성로 567 2층 1호 (삼성동)</t>
  </si>
  <si>
    <t>서울 강남구 삼성로 567</t>
  </si>
  <si>
    <t>https://rnr.surveybox.kr/?pid=S16269h8ufyh&amp;grpid=list&amp;resid=6801&amp;fwid=S16269h8ufyhz56yr</t>
  </si>
  <si>
    <t>휴로스(주)</t>
  </si>
  <si>
    <t>한기암</t>
  </si>
  <si>
    <t>화물운송주선</t>
  </si>
  <si>
    <t>031-351-3945</t>
  </si>
  <si>
    <t>경기 화성시 우정읍 궁평항로 106-28 1층 (매향리)</t>
  </si>
  <si>
    <t>경기 화성시 우정읍 궁평항로 106-28</t>
  </si>
  <si>
    <t>https://rnr.surveybox.kr/?pid=S16269h8ufyh&amp;grpid=list&amp;resid=21789&amp;fwid=S16269h8ufyhz56yr</t>
  </si>
  <si>
    <t>휴먼중공업(주)</t>
  </si>
  <si>
    <t>나영우</t>
  </si>
  <si>
    <t>선박건조, 수리업</t>
  </si>
  <si>
    <t>055-283-2337</t>
  </si>
  <si>
    <t>경남 함안군 칠서면 계룡로 110 (계내리)</t>
  </si>
  <si>
    <t>경남 함안군 칠서면 계룡로 110</t>
  </si>
  <si>
    <t>https://rnr.surveybox.kr/?pid=S16269h8ufyh&amp;grpid=list&amp;resid=6218&amp;fwid=S16269h8ufyhz56yr</t>
  </si>
  <si>
    <t>흥진산업(주)</t>
  </si>
  <si>
    <t>김종수</t>
  </si>
  <si>
    <t>절단가공 및 표면처리강재 생산업</t>
  </si>
  <si>
    <t>051-266-0253</t>
  </si>
  <si>
    <t>부산광역시 사하구 다산로 81 (다대동)</t>
  </si>
  <si>
    <t>부산 사하구 다산로 81</t>
  </si>
  <si>
    <t>https://rnr.surveybox.kr/?pid=S16269h8ufyh&amp;grpid=list&amp;resid=9577&amp;fwid=S16269h8ufyhz56yr</t>
  </si>
  <si>
    <t>힐링식품</t>
  </si>
  <si>
    <t>이준영</t>
  </si>
  <si>
    <t>농산물의 도매 및 소매</t>
  </si>
  <si>
    <t>031-428-3034</t>
  </si>
  <si>
    <t>충북 괴산군 괴산읍 자연식품길 36 쿱청과 농산물산지유통센터 (능촌리)</t>
  </si>
  <si>
    <t>충북 괴산군 괴산읍 자연식품길 36</t>
  </si>
  <si>
    <t>031-428-3037로 연결 요청</t>
  </si>
  <si>
    <t>s_status</t>
    <phoneticPr fontId="25" type="noConversion"/>
  </si>
  <si>
    <t>f_status</t>
    <phoneticPr fontId="25" type="noConversion"/>
  </si>
  <si>
    <t>수출여부</t>
    <phoneticPr fontId="25" type="noConversion"/>
  </si>
  <si>
    <t>사은품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</si>
</sst>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8">
    <font>
      <sz val="10"/>
      <color rgb="FF000000"/>
      <name val="Arial"/>
      <scheme val="minor"/>
    </font>
    <font>
      <b/>
      <sz val="10"/>
      <color rgb="FF000000"/>
      <name val="&quot;Malgun Gothic&quot;"/>
    </font>
    <font>
      <b/>
      <sz val="11"/>
      <color theme="1"/>
      <name val="&quot;Malgun Gothic&quot;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color theme="1"/>
      <name val="&quot;Malgun Gothic&quot;"/>
    </font>
    <font>
      <sz val="11"/>
      <color theme="1"/>
      <name val="&quot;Malgun Gothic&quot;"/>
    </font>
    <font>
      <sz val="11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DartNBSP"/>
    </font>
    <font>
      <sz val="11"/>
      <color rgb="FF000000"/>
      <name val="Arial"/>
      <family val="2"/>
    </font>
    <font>
      <sz val="10"/>
      <color rgb="FF000000"/>
      <name val="DartNBSP"/>
    </font>
    <font>
      <sz val="9"/>
      <color rgb="FF1F1F1F"/>
      <name val="&quot;Google Sans&quot;"/>
    </font>
    <font>
      <sz val="12"/>
      <color rgb="FF000000"/>
      <name val="DartNBSP"/>
    </font>
    <font>
      <sz val="9"/>
      <color rgb="FF222222"/>
      <name val="&quot;Malgun Gothic&quot;"/>
    </font>
    <font>
      <sz val="9"/>
      <color rgb="FF000000"/>
      <name val="DartNBSP"/>
    </font>
    <font>
      <sz val="10"/>
      <color theme="1"/>
      <name val="&quot;Malgun Gothic&quot;"/>
    </font>
    <font>
      <u/>
      <sz val="11"/>
      <color rgb="FF1155CC"/>
      <name val="&quot;Malgun Gothic&quot;"/>
    </font>
    <font>
      <sz val="9"/>
      <color rgb="FF333333"/>
      <name val="돋움"/>
      <family val="3"/>
      <charset val="129"/>
    </font>
    <font>
      <sz val="11"/>
      <color rgb="FF666666"/>
      <name val="Gulim"/>
      <family val="3"/>
      <charset val="129"/>
    </font>
    <font>
      <sz val="10"/>
      <color rgb="FF666666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Docs-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2"/>
      <color theme="1"/>
      <name val="맑은 고딕"/>
      <family val="2"/>
      <charset val="129"/>
    </font>
    <font>
      <b/>
      <sz val="12"/>
      <color theme="1"/>
      <name val="Arial Unicode MS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76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7" fillId="0" borderId="4" xfId="0" applyFont="1" applyBorder="1"/>
    <xf numFmtId="3" fontId="8" fillId="0" borderId="0" xfId="0" applyNumberFormat="1" applyFont="1"/>
    <xf numFmtId="3" fontId="6" fillId="0" borderId="4" xfId="0" applyNumberFormat="1" applyFont="1" applyBorder="1"/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3" fontId="7" fillId="0" borderId="4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/>
    <xf numFmtId="0" fontId="7" fillId="6" borderId="0" xfId="0" applyFont="1" applyFill="1"/>
    <xf numFmtId="0" fontId="6" fillId="0" borderId="5" xfId="0" applyFont="1" applyBorder="1" applyAlignment="1">
      <alignment horizontal="center"/>
    </xf>
    <xf numFmtId="3" fontId="9" fillId="2" borderId="0" xfId="0" applyNumberFormat="1" applyFont="1" applyFill="1"/>
    <xf numFmtId="0" fontId="6" fillId="2" borderId="0" xfId="0" applyFont="1" applyFill="1" applyAlignment="1">
      <alignment horizontal="center"/>
    </xf>
    <xf numFmtId="0" fontId="6" fillId="0" borderId="0" xfId="0" applyFont="1"/>
    <xf numFmtId="3" fontId="9" fillId="0" borderId="6" xfId="0" applyNumberFormat="1" applyFont="1" applyBorder="1" applyAlignment="1">
      <alignment horizontal="right" vertical="top"/>
    </xf>
    <xf numFmtId="0" fontId="7" fillId="2" borderId="4" xfId="0" applyFont="1" applyFill="1" applyBorder="1"/>
    <xf numFmtId="3" fontId="10" fillId="2" borderId="0" xfId="0" applyNumberFormat="1" applyFont="1" applyFill="1"/>
    <xf numFmtId="3" fontId="9" fillId="2" borderId="4" xfId="0" applyNumberFormat="1" applyFont="1" applyFill="1" applyBorder="1"/>
    <xf numFmtId="3" fontId="9" fillId="0" borderId="4" xfId="0" applyNumberFormat="1" applyFont="1" applyBorder="1" applyAlignment="1">
      <alignment horizontal="right" vertical="top"/>
    </xf>
    <xf numFmtId="3" fontId="10" fillId="2" borderId="4" xfId="0" applyNumberFormat="1" applyFont="1" applyFill="1" applyBorder="1"/>
    <xf numFmtId="3" fontId="9" fillId="0" borderId="6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11" fillId="2" borderId="0" xfId="0" applyNumberFormat="1" applyFont="1" applyFill="1"/>
    <xf numFmtId="0" fontId="7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9" fillId="2" borderId="4" xfId="0" applyFont="1" applyFill="1" applyBorder="1"/>
    <xf numFmtId="0" fontId="9" fillId="0" borderId="4" xfId="0" applyFont="1" applyBorder="1" applyAlignment="1">
      <alignment horizontal="right" vertical="top"/>
    </xf>
    <xf numFmtId="0" fontId="6" fillId="2" borderId="4" xfId="0" applyFont="1" applyFill="1" applyBorder="1" applyAlignment="1">
      <alignment horizontal="center"/>
    </xf>
    <xf numFmtId="0" fontId="7" fillId="0" borderId="7" xfId="0" applyFont="1" applyBorder="1"/>
    <xf numFmtId="0" fontId="11" fillId="2" borderId="4" xfId="0" applyFont="1" applyFill="1" applyBorder="1"/>
    <xf numFmtId="3" fontId="11" fillId="0" borderId="4" xfId="0" applyNumberFormat="1" applyFont="1" applyBorder="1" applyAlignment="1">
      <alignment horizontal="right"/>
    </xf>
    <xf numFmtId="0" fontId="9" fillId="2" borderId="0" xfId="0" applyFont="1" applyFill="1"/>
    <xf numFmtId="3" fontId="12" fillId="2" borderId="0" xfId="0" applyNumberFormat="1" applyFont="1" applyFill="1"/>
    <xf numFmtId="3" fontId="11" fillId="2" borderId="4" xfId="0" applyNumberFormat="1" applyFont="1" applyFill="1" applyBorder="1"/>
    <xf numFmtId="0" fontId="9" fillId="0" borderId="6" xfId="0" applyFont="1" applyBorder="1" applyAlignment="1">
      <alignment horizontal="right" vertical="top"/>
    </xf>
    <xf numFmtId="0" fontId="9" fillId="0" borderId="6" xfId="0" applyFont="1" applyBorder="1" applyAlignment="1">
      <alignment horizontal="right"/>
    </xf>
    <xf numFmtId="3" fontId="13" fillId="2" borderId="4" xfId="0" applyNumberFormat="1" applyFont="1" applyFill="1" applyBorder="1"/>
    <xf numFmtId="3" fontId="13" fillId="2" borderId="0" xfId="0" applyNumberFormat="1" applyFont="1" applyFill="1"/>
    <xf numFmtId="3" fontId="14" fillId="2" borderId="0" xfId="0" applyNumberFormat="1" applyFont="1" applyFill="1" applyAlignment="1">
      <alignment horizontal="left"/>
    </xf>
    <xf numFmtId="3" fontId="15" fillId="2" borderId="0" xfId="0" applyNumberFormat="1" applyFont="1" applyFill="1"/>
    <xf numFmtId="0" fontId="6" fillId="7" borderId="4" xfId="0" applyFont="1" applyFill="1" applyBorder="1" applyAlignment="1">
      <alignment horizontal="center"/>
    </xf>
    <xf numFmtId="176" fontId="6" fillId="7" borderId="4" xfId="0" applyNumberFormat="1" applyFont="1" applyFill="1" applyBorder="1" applyAlignment="1">
      <alignment horizontal="right"/>
    </xf>
    <xf numFmtId="0" fontId="6" fillId="7" borderId="4" xfId="0" applyFont="1" applyFill="1" applyBorder="1"/>
    <xf numFmtId="3" fontId="6" fillId="7" borderId="4" xfId="0" applyNumberFormat="1" applyFont="1" applyFill="1" applyBorder="1"/>
    <xf numFmtId="3" fontId="6" fillId="7" borderId="4" xfId="0" applyNumberFormat="1" applyFont="1" applyFill="1" applyBorder="1" applyAlignment="1">
      <alignment horizontal="right"/>
    </xf>
    <xf numFmtId="0" fontId="6" fillId="7" borderId="4" xfId="0" applyFont="1" applyFill="1" applyBorder="1" applyAlignment="1">
      <alignment horizontal="right"/>
    </xf>
    <xf numFmtId="0" fontId="6" fillId="7" borderId="0" xfId="0" applyFont="1" applyFill="1" applyAlignment="1">
      <alignment horizontal="center"/>
    </xf>
    <xf numFmtId="0" fontId="7" fillId="7" borderId="0" xfId="0" applyFont="1" applyFill="1"/>
    <xf numFmtId="0" fontId="16" fillId="0" borderId="0" xfId="0" applyFont="1" applyAlignment="1">
      <alignment horizontal="center"/>
    </xf>
    <xf numFmtId="3" fontId="9" fillId="0" borderId="0" xfId="0" applyNumberFormat="1" applyFont="1"/>
    <xf numFmtId="3" fontId="13" fillId="0" borderId="4" xfId="0" applyNumberFormat="1" applyFont="1" applyBorder="1" applyAlignment="1">
      <alignment horizontal="right" vertical="top"/>
    </xf>
    <xf numFmtId="0" fontId="6" fillId="8" borderId="4" xfId="0" applyFont="1" applyFill="1" applyBorder="1" applyAlignment="1">
      <alignment horizontal="center"/>
    </xf>
    <xf numFmtId="176" fontId="6" fillId="8" borderId="4" xfId="0" applyNumberFormat="1" applyFont="1" applyFill="1" applyBorder="1" applyAlignment="1">
      <alignment horizontal="right"/>
    </xf>
    <xf numFmtId="0" fontId="6" fillId="8" borderId="4" xfId="0" applyFont="1" applyFill="1" applyBorder="1"/>
    <xf numFmtId="0" fontId="7" fillId="8" borderId="4" xfId="0" applyFont="1" applyFill="1" applyBorder="1"/>
    <xf numFmtId="3" fontId="6" fillId="8" borderId="4" xfId="0" applyNumberFormat="1" applyFont="1" applyFill="1" applyBorder="1"/>
    <xf numFmtId="3" fontId="6" fillId="8" borderId="4" xfId="0" applyNumberFormat="1" applyFont="1" applyFill="1" applyBorder="1" applyAlignment="1">
      <alignment horizontal="right"/>
    </xf>
    <xf numFmtId="0" fontId="6" fillId="8" borderId="4" xfId="0" applyFont="1" applyFill="1" applyBorder="1" applyAlignment="1">
      <alignment horizontal="right"/>
    </xf>
    <xf numFmtId="0" fontId="6" fillId="8" borderId="0" xfId="0" applyFont="1" applyFill="1" applyAlignment="1">
      <alignment horizontal="center"/>
    </xf>
    <xf numFmtId="0" fontId="7" fillId="8" borderId="0" xfId="0" applyFont="1" applyFill="1"/>
    <xf numFmtId="3" fontId="10" fillId="0" borderId="6" xfId="0" applyNumberFormat="1" applyFont="1" applyBorder="1" applyAlignment="1">
      <alignment horizontal="right" vertical="top"/>
    </xf>
    <xf numFmtId="0" fontId="11" fillId="2" borderId="0" xfId="0" applyFont="1" applyFill="1"/>
    <xf numFmtId="0" fontId="17" fillId="0" borderId="0" xfId="0" applyFont="1" applyAlignment="1">
      <alignment horizontal="center"/>
    </xf>
    <xf numFmtId="0" fontId="10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0" fontId="18" fillId="2" borderId="4" xfId="0" applyFont="1" applyFill="1" applyBorder="1" applyAlignment="1">
      <alignment horizontal="left"/>
    </xf>
    <xf numFmtId="3" fontId="19" fillId="2" borderId="0" xfId="0" applyNumberFormat="1" applyFont="1" applyFill="1"/>
    <xf numFmtId="3" fontId="13" fillId="0" borderId="6" xfId="0" applyNumberFormat="1" applyFont="1" applyBorder="1" applyAlignment="1">
      <alignment horizontal="right" vertical="top"/>
    </xf>
    <xf numFmtId="3" fontId="20" fillId="0" borderId="6" xfId="0" applyNumberFormat="1" applyFont="1" applyBorder="1" applyAlignment="1">
      <alignment horizontal="right"/>
    </xf>
    <xf numFmtId="0" fontId="7" fillId="7" borderId="4" xfId="0" applyFont="1" applyFill="1" applyBorder="1"/>
    <xf numFmtId="3" fontId="7" fillId="7" borderId="4" xfId="0" applyNumberFormat="1" applyFont="1" applyFill="1" applyBorder="1"/>
    <xf numFmtId="3" fontId="10" fillId="0" borderId="0" xfId="0" applyNumberFormat="1" applyFont="1"/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3" fontId="11" fillId="0" borderId="4" xfId="0" applyNumberFormat="1" applyFont="1" applyBorder="1" applyAlignment="1">
      <alignment horizontal="right" vertical="top"/>
    </xf>
    <xf numFmtId="0" fontId="23" fillId="2" borderId="0" xfId="0" applyFont="1" applyFill="1" applyAlignment="1">
      <alignment horizontal="right"/>
    </xf>
    <xf numFmtId="3" fontId="23" fillId="2" borderId="4" xfId="0" applyNumberFormat="1" applyFont="1" applyFill="1" applyBorder="1"/>
    <xf numFmtId="3" fontId="10" fillId="0" borderId="4" xfId="0" applyNumberFormat="1" applyFont="1" applyBorder="1"/>
    <xf numFmtId="0" fontId="7" fillId="0" borderId="6" xfId="0" applyFont="1" applyBorder="1"/>
    <xf numFmtId="0" fontId="10" fillId="0" borderId="0" xfId="0" applyFont="1"/>
    <xf numFmtId="3" fontId="10" fillId="0" borderId="6" xfId="0" applyNumberFormat="1" applyFont="1" applyBorder="1" applyAlignment="1">
      <alignment horizontal="right"/>
    </xf>
    <xf numFmtId="0" fontId="6" fillId="9" borderId="4" xfId="0" applyFont="1" applyFill="1" applyBorder="1" applyAlignment="1">
      <alignment horizontal="center"/>
    </xf>
    <xf numFmtId="176" fontId="6" fillId="9" borderId="4" xfId="0" applyNumberFormat="1" applyFont="1" applyFill="1" applyBorder="1" applyAlignment="1">
      <alignment horizontal="right"/>
    </xf>
    <xf numFmtId="0" fontId="6" fillId="9" borderId="4" xfId="0" applyFont="1" applyFill="1" applyBorder="1"/>
    <xf numFmtId="0" fontId="6" fillId="9" borderId="7" xfId="0" applyFont="1" applyFill="1" applyBorder="1" applyAlignment="1">
      <alignment horizontal="center"/>
    </xf>
    <xf numFmtId="0" fontId="7" fillId="9" borderId="7" xfId="0" applyFont="1" applyFill="1" applyBorder="1"/>
    <xf numFmtId="0" fontId="7" fillId="9" borderId="4" xfId="0" applyFont="1" applyFill="1" applyBorder="1"/>
    <xf numFmtId="3" fontId="9" fillId="9" borderId="0" xfId="0" applyNumberFormat="1" applyFont="1" applyFill="1"/>
    <xf numFmtId="3" fontId="9" fillId="9" borderId="6" xfId="0" applyNumberFormat="1" applyFont="1" applyFill="1" applyBorder="1" applyAlignment="1">
      <alignment horizontal="right" vertical="top"/>
    </xf>
    <xf numFmtId="3" fontId="7" fillId="9" borderId="4" xfId="0" applyNumberFormat="1" applyFont="1" applyFill="1" applyBorder="1"/>
    <xf numFmtId="3" fontId="6" fillId="9" borderId="4" xfId="0" applyNumberFormat="1" applyFont="1" applyFill="1" applyBorder="1"/>
    <xf numFmtId="3" fontId="6" fillId="9" borderId="4" xfId="0" applyNumberFormat="1" applyFont="1" applyFill="1" applyBorder="1" applyAlignment="1">
      <alignment horizontal="right"/>
    </xf>
    <xf numFmtId="0" fontId="6" fillId="9" borderId="4" xfId="0" applyFont="1" applyFill="1" applyBorder="1" applyAlignment="1">
      <alignment horizontal="right"/>
    </xf>
    <xf numFmtId="0" fontId="7" fillId="9" borderId="0" xfId="0" applyFont="1" applyFill="1" applyAlignment="1">
      <alignment horizontal="right"/>
    </xf>
    <xf numFmtId="0" fontId="7" fillId="9" borderId="0" xfId="0" applyFont="1" applyFill="1"/>
    <xf numFmtId="0" fontId="21" fillId="2" borderId="4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right"/>
    </xf>
    <xf numFmtId="3" fontId="9" fillId="9" borderId="4" xfId="0" applyNumberFormat="1" applyFont="1" applyFill="1" applyBorder="1" applyAlignment="1">
      <alignment horizontal="right" vertical="top"/>
    </xf>
    <xf numFmtId="3" fontId="9" fillId="9" borderId="4" xfId="0" applyNumberFormat="1" applyFont="1" applyFill="1" applyBorder="1"/>
    <xf numFmtId="0" fontId="6" fillId="9" borderId="0" xfId="0" applyFont="1" applyFill="1" applyAlignment="1">
      <alignment horizontal="center"/>
    </xf>
    <xf numFmtId="3" fontId="11" fillId="0" borderId="6" xfId="0" applyNumberFormat="1" applyFont="1" applyBorder="1" applyAlignment="1">
      <alignment horizontal="right" vertical="top"/>
    </xf>
    <xf numFmtId="0" fontId="11" fillId="0" borderId="4" xfId="0" applyFont="1" applyBorder="1" applyAlignment="1">
      <alignment horizontal="right"/>
    </xf>
    <xf numFmtId="3" fontId="9" fillId="9" borderId="6" xfId="0" applyNumberFormat="1" applyFont="1" applyFill="1" applyBorder="1" applyAlignment="1">
      <alignment horizontal="right"/>
    </xf>
    <xf numFmtId="3" fontId="10" fillId="0" borderId="4" xfId="0" applyNumberFormat="1" applyFont="1" applyBorder="1" applyAlignment="1">
      <alignment horizontal="right" vertical="top"/>
    </xf>
    <xf numFmtId="0" fontId="6" fillId="9" borderId="0" xfId="0" applyFont="1" applyFill="1"/>
    <xf numFmtId="3" fontId="10" fillId="9" borderId="4" xfId="0" applyNumberFormat="1" applyFont="1" applyFill="1" applyBorder="1"/>
    <xf numFmtId="0" fontId="10" fillId="9" borderId="4" xfId="0" applyFont="1" applyFill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0" fontId="24" fillId="0" borderId="6" xfId="0" applyFont="1" applyBorder="1" applyAlignment="1">
      <alignment horizontal="right"/>
    </xf>
    <xf numFmtId="0" fontId="10" fillId="0" borderId="6" xfId="0" applyFont="1" applyBorder="1" applyAlignment="1">
      <alignment horizontal="right" vertical="top"/>
    </xf>
    <xf numFmtId="0" fontId="10" fillId="0" borderId="6" xfId="0" applyFont="1" applyBorder="1" applyAlignment="1">
      <alignment horizontal="right"/>
    </xf>
    <xf numFmtId="0" fontId="26" fillId="5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mkim.h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997"/>
  <sheetViews>
    <sheetView tabSelected="1" topLeftCell="Q1" workbookViewId="0">
      <pane ySplit="1" topLeftCell="A2" activePane="bottomLeft" state="frozen"/>
      <selection pane="bottomLeft" activeCell="Z5" sqref="Z5"/>
    </sheetView>
  </sheetViews>
  <sheetFormatPr defaultColWidth="12.5703125" defaultRowHeight="15.75" customHeight="1"/>
  <cols>
    <col min="5" max="5" width="18.140625" bestFit="1" customWidth="1"/>
    <col min="6" max="6" width="19" customWidth="1"/>
    <col min="14" max="14" width="13.28515625" bestFit="1" customWidth="1"/>
    <col min="15" max="15" width="16.7109375" bestFit="1" customWidth="1"/>
    <col min="16" max="16" width="15.42578125" bestFit="1" customWidth="1"/>
    <col min="17" max="17" width="13.5703125" bestFit="1" customWidth="1"/>
    <col min="18" max="18" width="16.7109375" bestFit="1" customWidth="1"/>
    <col min="19" max="19" width="12.28515625" bestFit="1" customWidth="1"/>
    <col min="20" max="21" width="17.28515625" bestFit="1" customWidth="1"/>
    <col min="22" max="22" width="15.42578125" bestFit="1" customWidth="1"/>
    <col min="23" max="24" width="19.7109375" bestFit="1" customWidth="1"/>
    <col min="25" max="25" width="15.140625" customWidth="1"/>
    <col min="26" max="26" width="13.42578125" customWidth="1"/>
  </cols>
  <sheetData>
    <row r="1" spans="1:5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131" t="s">
        <v>7164</v>
      </c>
      <c r="AR1" s="6">
        <v>2</v>
      </c>
      <c r="AS1" s="6">
        <v>3</v>
      </c>
      <c r="AT1" s="6">
        <v>4</v>
      </c>
      <c r="AU1" s="6">
        <v>5</v>
      </c>
      <c r="AV1" s="6">
        <v>6</v>
      </c>
      <c r="AW1" s="130" t="s">
        <v>7162</v>
      </c>
      <c r="AX1" s="6" t="s">
        <v>7163</v>
      </c>
      <c r="AY1" s="130" t="s">
        <v>7165</v>
      </c>
      <c r="AZ1" s="7" t="s">
        <v>42</v>
      </c>
      <c r="BA1" s="7" t="s">
        <v>43</v>
      </c>
      <c r="BB1" s="7" t="s">
        <v>44</v>
      </c>
      <c r="BC1" s="7" t="s">
        <v>45</v>
      </c>
      <c r="BD1" s="7" t="s">
        <v>46</v>
      </c>
      <c r="BE1" s="7" t="s">
        <v>47</v>
      </c>
      <c r="BF1" s="7" t="s">
        <v>48</v>
      </c>
      <c r="BG1" s="8" t="s">
        <v>49</v>
      </c>
    </row>
    <row r="2" spans="1:59" ht="15.75" customHeight="1">
      <c r="A2" s="9" t="s">
        <v>78</v>
      </c>
      <c r="B2" s="25">
        <v>7096</v>
      </c>
      <c r="C2" s="11">
        <v>4132332</v>
      </c>
      <c r="D2" s="11">
        <v>5038199597</v>
      </c>
      <c r="E2" s="12">
        <v>1701140009014</v>
      </c>
      <c r="F2" s="13" t="s">
        <v>79</v>
      </c>
      <c r="G2" s="13" t="s">
        <v>80</v>
      </c>
      <c r="H2" s="13" t="s">
        <v>53</v>
      </c>
      <c r="I2" s="13" t="s">
        <v>54</v>
      </c>
      <c r="J2" s="13" t="s">
        <v>81</v>
      </c>
      <c r="K2" s="11">
        <v>9</v>
      </c>
      <c r="L2" s="11" t="s">
        <v>82</v>
      </c>
      <c r="M2" s="14">
        <v>1</v>
      </c>
      <c r="N2" s="14" t="s">
        <v>83</v>
      </c>
      <c r="O2" s="14">
        <v>0</v>
      </c>
      <c r="P2" s="14">
        <v>0</v>
      </c>
      <c r="Q2" s="14">
        <v>0</v>
      </c>
      <c r="R2" s="26">
        <v>32160000</v>
      </c>
      <c r="S2" s="14">
        <v>0</v>
      </c>
      <c r="T2" s="14">
        <v>0</v>
      </c>
      <c r="U2" s="14">
        <v>0</v>
      </c>
      <c r="V2" s="26">
        <v>6720000</v>
      </c>
      <c r="W2" s="26">
        <v>41200000</v>
      </c>
      <c r="X2" s="14">
        <v>0</v>
      </c>
      <c r="Y2" s="11">
        <f>INT(O2 / 10000000)/ 10</f>
        <v>0</v>
      </c>
      <c r="Z2" s="11">
        <f>INT((P2+Q2+X2) / 10000000)/ 10</f>
        <v>0</v>
      </c>
      <c r="AA2" s="11">
        <f>INT((R2) / 10000000)/ 10</f>
        <v>0.3</v>
      </c>
      <c r="AB2" s="11">
        <f>INT((S2+T2) / 10000000)/ 10</f>
        <v>0</v>
      </c>
      <c r="AC2" s="11">
        <f>INT((V2+U2+W2) / 10000000)/ 10</f>
        <v>0.4</v>
      </c>
      <c r="AD2" s="11" t="s">
        <v>84</v>
      </c>
      <c r="AE2" s="13" t="s">
        <v>85</v>
      </c>
      <c r="AF2" s="13" t="s">
        <v>86</v>
      </c>
      <c r="AG2" s="15" t="s">
        <v>87</v>
      </c>
      <c r="AH2" s="16" t="s">
        <v>88</v>
      </c>
      <c r="AI2" s="17">
        <v>10</v>
      </c>
      <c r="AJ2" s="17">
        <v>20120401</v>
      </c>
      <c r="AK2" s="18">
        <v>129</v>
      </c>
      <c r="AL2" s="18">
        <v>202305</v>
      </c>
      <c r="AM2" s="18">
        <v>2022</v>
      </c>
      <c r="AN2" s="17">
        <v>15073055</v>
      </c>
      <c r="AO2" s="17">
        <v>26042959</v>
      </c>
      <c r="AP2" s="17">
        <v>6600000</v>
      </c>
      <c r="AQ2" s="27">
        <v>1</v>
      </c>
      <c r="AR2" s="27">
        <v>1</v>
      </c>
      <c r="AS2" s="27">
        <v>1</v>
      </c>
      <c r="AT2" s="27">
        <v>2</v>
      </c>
      <c r="AU2" s="27">
        <v>2</v>
      </c>
      <c r="AV2" s="27">
        <v>2</v>
      </c>
      <c r="AW2" s="23">
        <v>0</v>
      </c>
      <c r="AX2" s="20">
        <v>1</v>
      </c>
      <c r="AY2" s="20">
        <v>1</v>
      </c>
      <c r="AZ2" s="27" t="s">
        <v>89</v>
      </c>
      <c r="BA2" s="28" t="s">
        <v>85</v>
      </c>
      <c r="BB2" s="27" t="s">
        <v>90</v>
      </c>
      <c r="BC2" s="27" t="s">
        <v>91</v>
      </c>
      <c r="BD2" s="27" t="s">
        <v>92</v>
      </c>
      <c r="BE2" s="27">
        <v>13</v>
      </c>
      <c r="BF2" s="23"/>
      <c r="BG2" s="23"/>
    </row>
    <row r="3" spans="1:59" ht="15.75" customHeight="1">
      <c r="A3" s="9" t="s">
        <v>93</v>
      </c>
      <c r="B3" s="25">
        <v>23854</v>
      </c>
      <c r="C3" s="11">
        <v>1644930</v>
      </c>
      <c r="D3" s="11">
        <v>4118109331</v>
      </c>
      <c r="E3" s="12">
        <v>2011140001525</v>
      </c>
      <c r="F3" s="13" t="s">
        <v>94</v>
      </c>
      <c r="G3" s="13" t="s">
        <v>52</v>
      </c>
      <c r="H3" s="13" t="s">
        <v>53</v>
      </c>
      <c r="I3" s="13" t="s">
        <v>54</v>
      </c>
      <c r="J3" s="13" t="s">
        <v>95</v>
      </c>
      <c r="K3" s="11">
        <v>62</v>
      </c>
      <c r="L3" s="11" t="s">
        <v>96</v>
      </c>
      <c r="M3" s="14">
        <v>1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1" t="s">
        <v>97</v>
      </c>
      <c r="AE3" s="13" t="s">
        <v>98</v>
      </c>
      <c r="AF3" s="13" t="s">
        <v>99</v>
      </c>
      <c r="AG3" s="15" t="s">
        <v>100</v>
      </c>
      <c r="AH3" s="16" t="s">
        <v>61</v>
      </c>
      <c r="AI3" s="17">
        <v>10</v>
      </c>
      <c r="AJ3" s="17">
        <v>19941001</v>
      </c>
      <c r="AK3" s="18">
        <v>50</v>
      </c>
      <c r="AL3" s="18">
        <v>201903</v>
      </c>
      <c r="AM3" s="14"/>
      <c r="AN3" s="19"/>
      <c r="AO3" s="19"/>
      <c r="AP3" s="19"/>
      <c r="AQ3" s="20">
        <v>1</v>
      </c>
      <c r="AR3" s="21"/>
      <c r="AS3" s="20">
        <v>2</v>
      </c>
      <c r="AT3" s="20">
        <v>2</v>
      </c>
      <c r="AU3" s="20">
        <v>2</v>
      </c>
      <c r="AV3" s="20">
        <v>2</v>
      </c>
      <c r="AW3" s="23">
        <v>0</v>
      </c>
      <c r="AX3" s="21">
        <v>0</v>
      </c>
      <c r="AY3" s="21">
        <v>0</v>
      </c>
      <c r="AZ3" s="23" t="s">
        <v>62</v>
      </c>
      <c r="BA3" s="23" t="s">
        <v>62</v>
      </c>
      <c r="BB3" s="23" t="s">
        <v>62</v>
      </c>
      <c r="BC3" s="23" t="s">
        <v>62</v>
      </c>
      <c r="BD3" s="23" t="s">
        <v>62</v>
      </c>
      <c r="BE3" s="20">
        <v>13</v>
      </c>
      <c r="BF3" s="21"/>
      <c r="BG3" s="24"/>
    </row>
    <row r="4" spans="1:59" ht="15.75" customHeight="1">
      <c r="A4" s="9" t="s">
        <v>101</v>
      </c>
      <c r="B4" s="25">
        <v>318</v>
      </c>
      <c r="C4" s="11">
        <v>2823709</v>
      </c>
      <c r="D4" s="11">
        <v>1238609967</v>
      </c>
      <c r="E4" s="12">
        <v>1341140001311</v>
      </c>
      <c r="F4" s="13" t="s">
        <v>102</v>
      </c>
      <c r="G4" s="13" t="s">
        <v>80</v>
      </c>
      <c r="H4" s="13" t="s">
        <v>53</v>
      </c>
      <c r="I4" s="13" t="s">
        <v>54</v>
      </c>
      <c r="J4" s="13" t="s">
        <v>103</v>
      </c>
      <c r="K4" s="11">
        <v>1</v>
      </c>
      <c r="L4" s="11" t="s">
        <v>104</v>
      </c>
      <c r="M4" s="14">
        <v>2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1" t="s">
        <v>105</v>
      </c>
      <c r="AE4" s="13" t="s">
        <v>106</v>
      </c>
      <c r="AF4" s="13" t="s">
        <v>107</v>
      </c>
      <c r="AG4" s="15" t="s">
        <v>108</v>
      </c>
      <c r="AH4" s="16" t="s">
        <v>88</v>
      </c>
      <c r="AI4" s="17">
        <v>10</v>
      </c>
      <c r="AJ4" s="18">
        <v>20070418</v>
      </c>
      <c r="AK4" s="18">
        <v>50</v>
      </c>
      <c r="AL4" s="18">
        <v>202304</v>
      </c>
      <c r="AM4" s="18">
        <v>2022</v>
      </c>
      <c r="AN4" s="17">
        <v>12569092</v>
      </c>
      <c r="AO4" s="17">
        <v>15446970</v>
      </c>
      <c r="AP4" s="17">
        <v>100000</v>
      </c>
      <c r="AQ4" s="21">
        <v>1</v>
      </c>
      <c r="AR4" s="21"/>
      <c r="AS4" s="20">
        <v>2</v>
      </c>
      <c r="AT4" s="20">
        <v>2</v>
      </c>
      <c r="AU4" s="20">
        <v>2</v>
      </c>
      <c r="AV4" s="20">
        <v>2</v>
      </c>
      <c r="AW4" s="23">
        <v>0</v>
      </c>
      <c r="AX4" s="21">
        <v>0</v>
      </c>
      <c r="AY4" s="21">
        <v>0</v>
      </c>
      <c r="AZ4" s="23" t="s">
        <v>62</v>
      </c>
      <c r="BA4" s="23" t="s">
        <v>62</v>
      </c>
      <c r="BB4" s="23" t="s">
        <v>62</v>
      </c>
      <c r="BC4" s="23" t="s">
        <v>62</v>
      </c>
      <c r="BD4" s="23" t="s">
        <v>62</v>
      </c>
      <c r="BE4" s="20">
        <v>13</v>
      </c>
      <c r="BF4" s="21"/>
      <c r="BG4" s="24"/>
    </row>
    <row r="5" spans="1:59" ht="15.75" customHeight="1">
      <c r="A5" s="9" t="s">
        <v>109</v>
      </c>
      <c r="B5" s="25">
        <v>23331</v>
      </c>
      <c r="C5" s="11">
        <v>4013481</v>
      </c>
      <c r="D5" s="11">
        <v>3148625466</v>
      </c>
      <c r="E5" s="12">
        <v>1601140009181</v>
      </c>
      <c r="F5" s="13" t="s">
        <v>110</v>
      </c>
      <c r="G5" s="13" t="s">
        <v>52</v>
      </c>
      <c r="H5" s="13" t="s">
        <v>53</v>
      </c>
      <c r="I5" s="13" t="s">
        <v>54</v>
      </c>
      <c r="J5" s="13" t="s">
        <v>111</v>
      </c>
      <c r="K5" s="11">
        <v>55</v>
      </c>
      <c r="L5" s="11" t="s">
        <v>112</v>
      </c>
      <c r="M5" s="14">
        <v>1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1" t="s">
        <v>113</v>
      </c>
      <c r="AE5" s="13" t="s">
        <v>114</v>
      </c>
      <c r="AF5" s="13" t="s">
        <v>115</v>
      </c>
      <c r="AG5" s="15" t="s">
        <v>116</v>
      </c>
      <c r="AH5" s="16" t="s">
        <v>88</v>
      </c>
      <c r="AI5" s="17">
        <v>10</v>
      </c>
      <c r="AJ5" s="17">
        <v>20110621</v>
      </c>
      <c r="AK5" s="18">
        <v>108</v>
      </c>
      <c r="AL5" s="18">
        <v>202208</v>
      </c>
      <c r="AM5" s="14"/>
      <c r="AN5" s="19"/>
      <c r="AO5" s="19"/>
      <c r="AP5" s="19"/>
      <c r="AQ5" s="20">
        <v>1</v>
      </c>
      <c r="AR5" s="21"/>
      <c r="AS5" s="20">
        <v>2</v>
      </c>
      <c r="AT5" s="20">
        <v>2</v>
      </c>
      <c r="AU5" s="20">
        <v>2</v>
      </c>
      <c r="AV5" s="20">
        <v>2</v>
      </c>
      <c r="AW5" s="23">
        <v>0</v>
      </c>
      <c r="AX5" s="21">
        <v>0</v>
      </c>
      <c r="AY5" s="21">
        <v>0</v>
      </c>
      <c r="AZ5" s="23" t="s">
        <v>62</v>
      </c>
      <c r="BA5" s="23" t="s">
        <v>62</v>
      </c>
      <c r="BB5" s="23" t="s">
        <v>62</v>
      </c>
      <c r="BC5" s="23" t="s">
        <v>62</v>
      </c>
      <c r="BD5" s="23" t="s">
        <v>62</v>
      </c>
      <c r="BE5" s="20">
        <v>13</v>
      </c>
      <c r="BF5" s="21"/>
      <c r="BG5" s="24"/>
    </row>
    <row r="6" spans="1:59" ht="15.75" customHeight="1">
      <c r="A6" s="9" t="s">
        <v>117</v>
      </c>
      <c r="B6" s="25">
        <v>20847</v>
      </c>
      <c r="C6" s="11">
        <v>4215447</v>
      </c>
      <c r="D6" s="11">
        <v>1418133999</v>
      </c>
      <c r="E6" s="12">
        <v>2849140001801</v>
      </c>
      <c r="F6" s="13" t="s">
        <v>118</v>
      </c>
      <c r="G6" s="13" t="s">
        <v>52</v>
      </c>
      <c r="H6" s="13" t="s">
        <v>53</v>
      </c>
      <c r="I6" s="13" t="s">
        <v>54</v>
      </c>
      <c r="J6" s="13" t="s">
        <v>119</v>
      </c>
      <c r="K6" s="11">
        <v>26</v>
      </c>
      <c r="L6" s="11" t="s">
        <v>120</v>
      </c>
      <c r="M6" s="14">
        <v>1</v>
      </c>
      <c r="N6" s="14" t="s">
        <v>121</v>
      </c>
      <c r="O6" s="26">
        <v>1141292</v>
      </c>
      <c r="P6" s="14">
        <v>0</v>
      </c>
      <c r="Q6" s="26">
        <v>39482</v>
      </c>
      <c r="R6" s="26">
        <v>80185</v>
      </c>
      <c r="S6" s="14">
        <v>0</v>
      </c>
      <c r="T6" s="26">
        <v>65880</v>
      </c>
      <c r="U6" s="14">
        <v>0</v>
      </c>
      <c r="V6" s="26">
        <v>16150</v>
      </c>
      <c r="W6" s="29">
        <v>13335</v>
      </c>
      <c r="X6" s="14">
        <v>0</v>
      </c>
      <c r="Y6" s="11">
        <f>INT(O6 / 10000) / 10</f>
        <v>11.4</v>
      </c>
      <c r="Z6" s="11">
        <f>INT((P6+Q6+X6) / 10000) / 10</f>
        <v>0.3</v>
      </c>
      <c r="AA6" s="11">
        <f>INT((R6) / 10000) / 10</f>
        <v>0.8</v>
      </c>
      <c r="AB6" s="11">
        <f>INT((S6+T6) / 10000) / 10</f>
        <v>0.6</v>
      </c>
      <c r="AC6" s="11">
        <f>INT((V6+U6+W6) / 10000) / 10</f>
        <v>0.2</v>
      </c>
      <c r="AD6" s="11" t="s">
        <v>122</v>
      </c>
      <c r="AE6" s="13" t="s">
        <v>123</v>
      </c>
      <c r="AF6" s="13" t="s">
        <v>124</v>
      </c>
      <c r="AG6" s="15" t="s">
        <v>125</v>
      </c>
      <c r="AH6" s="16" t="s">
        <v>61</v>
      </c>
      <c r="AI6" s="17">
        <v>10</v>
      </c>
      <c r="AJ6" s="17">
        <v>20130326</v>
      </c>
      <c r="AK6" s="18">
        <v>105</v>
      </c>
      <c r="AL6" s="18">
        <v>201903</v>
      </c>
      <c r="AM6" s="14"/>
      <c r="AN6" s="19"/>
      <c r="AO6" s="19"/>
      <c r="AP6" s="19"/>
      <c r="AQ6" s="20">
        <v>1</v>
      </c>
      <c r="AR6" s="21"/>
      <c r="AS6" s="20">
        <v>2</v>
      </c>
      <c r="AT6" s="20">
        <v>2</v>
      </c>
      <c r="AU6" s="20">
        <v>2</v>
      </c>
      <c r="AV6" s="20">
        <v>2</v>
      </c>
      <c r="AW6" s="23">
        <v>0</v>
      </c>
      <c r="AX6" s="21">
        <v>0</v>
      </c>
      <c r="AY6" s="21">
        <v>0</v>
      </c>
      <c r="AZ6" s="23" t="s">
        <v>62</v>
      </c>
      <c r="BA6" s="23" t="s">
        <v>62</v>
      </c>
      <c r="BB6" s="23" t="s">
        <v>62</v>
      </c>
      <c r="BC6" s="23" t="s">
        <v>62</v>
      </c>
      <c r="BD6" s="23" t="s">
        <v>62</v>
      </c>
      <c r="BE6" s="20">
        <v>13</v>
      </c>
      <c r="BF6" s="21"/>
      <c r="BG6" s="24"/>
    </row>
    <row r="7" spans="1:59" ht="15.75" customHeight="1">
      <c r="A7" s="9" t="s">
        <v>126</v>
      </c>
      <c r="B7" s="25">
        <v>21973</v>
      </c>
      <c r="C7" s="11">
        <v>6807668</v>
      </c>
      <c r="D7" s="11">
        <v>8188800582</v>
      </c>
      <c r="E7" s="12">
        <v>2101140113733</v>
      </c>
      <c r="F7" s="13" t="s">
        <v>127</v>
      </c>
      <c r="G7" s="13" t="s">
        <v>52</v>
      </c>
      <c r="H7" s="13" t="s">
        <v>53</v>
      </c>
      <c r="I7" s="13" t="s">
        <v>54</v>
      </c>
      <c r="J7" s="13" t="s">
        <v>128</v>
      </c>
      <c r="K7" s="11">
        <v>46</v>
      </c>
      <c r="L7" s="11" t="s">
        <v>129</v>
      </c>
      <c r="M7" s="14">
        <v>2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1" t="s">
        <v>130</v>
      </c>
      <c r="AE7" s="13" t="s">
        <v>131</v>
      </c>
      <c r="AF7" s="13" t="s">
        <v>132</v>
      </c>
      <c r="AG7" s="15" t="s">
        <v>133</v>
      </c>
      <c r="AH7" s="16" t="s">
        <v>61</v>
      </c>
      <c r="AI7" s="17">
        <v>10</v>
      </c>
      <c r="AJ7" s="17">
        <v>20161016</v>
      </c>
      <c r="AK7" s="18">
        <v>274</v>
      </c>
      <c r="AL7" s="18">
        <v>202305</v>
      </c>
      <c r="AM7" s="18">
        <v>2022</v>
      </c>
      <c r="AN7" s="17">
        <v>6357884</v>
      </c>
      <c r="AO7" s="17">
        <v>1045403</v>
      </c>
      <c r="AP7" s="17">
        <v>200000</v>
      </c>
      <c r="AQ7" s="20">
        <v>1</v>
      </c>
      <c r="AR7" s="21"/>
      <c r="AS7" s="20">
        <v>2</v>
      </c>
      <c r="AT7" s="20">
        <v>2</v>
      </c>
      <c r="AU7" s="20">
        <v>2</v>
      </c>
      <c r="AV7" s="20">
        <v>2</v>
      </c>
      <c r="AW7" s="23">
        <v>0</v>
      </c>
      <c r="AX7" s="21">
        <v>0</v>
      </c>
      <c r="AY7" s="21">
        <v>0</v>
      </c>
      <c r="AZ7" s="23" t="s">
        <v>62</v>
      </c>
      <c r="BA7" s="23" t="s">
        <v>62</v>
      </c>
      <c r="BB7" s="23" t="s">
        <v>62</v>
      </c>
      <c r="BC7" s="23" t="s">
        <v>62</v>
      </c>
      <c r="BD7" s="23" t="s">
        <v>62</v>
      </c>
      <c r="BE7" s="20">
        <v>13</v>
      </c>
      <c r="BF7" s="21"/>
      <c r="BG7" s="24"/>
    </row>
    <row r="8" spans="1:59" ht="15.75" customHeight="1">
      <c r="A8" s="9" t="s">
        <v>134</v>
      </c>
      <c r="B8" s="25">
        <v>14294</v>
      </c>
      <c r="C8" s="11">
        <v>1178877</v>
      </c>
      <c r="D8" s="11">
        <v>1208632528</v>
      </c>
      <c r="E8" s="12">
        <v>1101140037182</v>
      </c>
      <c r="F8" s="13" t="s">
        <v>135</v>
      </c>
      <c r="G8" s="13" t="s">
        <v>80</v>
      </c>
      <c r="H8" s="13" t="s">
        <v>53</v>
      </c>
      <c r="I8" s="13" t="s">
        <v>54</v>
      </c>
      <c r="J8" s="13" t="s">
        <v>55</v>
      </c>
      <c r="K8" s="11">
        <v>63</v>
      </c>
      <c r="L8" s="11" t="s">
        <v>136</v>
      </c>
      <c r="M8" s="14">
        <v>1</v>
      </c>
      <c r="N8" s="14" t="s">
        <v>83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26">
        <v>80057149</v>
      </c>
      <c r="U8" s="14">
        <v>0</v>
      </c>
      <c r="V8" s="26">
        <v>47253831</v>
      </c>
      <c r="W8" s="14">
        <v>0</v>
      </c>
      <c r="X8" s="14">
        <v>0</v>
      </c>
      <c r="Y8" s="11">
        <f>INT(O8 / 10000000)/ 10</f>
        <v>0</v>
      </c>
      <c r="Z8" s="11">
        <f>INT((P8+Q8+X8) / 10000000)/ 10</f>
        <v>0</v>
      </c>
      <c r="AA8" s="11">
        <f>INT((R8) / 10000000)/ 10</f>
        <v>0</v>
      </c>
      <c r="AB8" s="11">
        <f>INT((S8+T8) / 10000000)/ 10</f>
        <v>0.8</v>
      </c>
      <c r="AC8" s="11">
        <f>INT((V8+U8+W8) / 10000000)/ 10</f>
        <v>0.4</v>
      </c>
      <c r="AD8" s="11" t="s">
        <v>137</v>
      </c>
      <c r="AE8" s="13" t="s">
        <v>138</v>
      </c>
      <c r="AF8" s="13" t="s">
        <v>139</v>
      </c>
      <c r="AG8" s="15" t="s">
        <v>140</v>
      </c>
      <c r="AH8" s="16" t="s">
        <v>61</v>
      </c>
      <c r="AI8" s="17">
        <v>10</v>
      </c>
      <c r="AJ8" s="17">
        <v>20020117</v>
      </c>
      <c r="AK8" s="18">
        <v>104</v>
      </c>
      <c r="AL8" s="18">
        <v>202203</v>
      </c>
      <c r="AM8" s="18">
        <v>2022</v>
      </c>
      <c r="AN8" s="17">
        <v>11363221</v>
      </c>
      <c r="AO8" s="17">
        <v>5131674</v>
      </c>
      <c r="AP8" s="17">
        <v>500000</v>
      </c>
      <c r="AQ8" s="20">
        <v>1</v>
      </c>
      <c r="AR8" s="21"/>
      <c r="AS8" s="20">
        <v>2</v>
      </c>
      <c r="AT8" s="20">
        <v>2</v>
      </c>
      <c r="AU8" s="20">
        <v>2</v>
      </c>
      <c r="AV8" s="20">
        <v>2</v>
      </c>
      <c r="AW8" s="23">
        <v>0</v>
      </c>
      <c r="AX8" s="21">
        <v>0</v>
      </c>
      <c r="AY8" s="21">
        <v>0</v>
      </c>
      <c r="AZ8" s="23" t="s">
        <v>62</v>
      </c>
      <c r="BA8" s="23" t="s">
        <v>62</v>
      </c>
      <c r="BB8" s="23" t="s">
        <v>62</v>
      </c>
      <c r="BC8" s="23" t="s">
        <v>62</v>
      </c>
      <c r="BD8" s="23" t="s">
        <v>62</v>
      </c>
      <c r="BE8" s="20">
        <v>13</v>
      </c>
      <c r="BF8" s="21"/>
      <c r="BG8" s="24"/>
    </row>
    <row r="9" spans="1:59" ht="15.75" customHeight="1">
      <c r="A9" s="9" t="s">
        <v>141</v>
      </c>
      <c r="B9" s="25">
        <v>23225</v>
      </c>
      <c r="C9" s="11">
        <v>3751661</v>
      </c>
      <c r="D9" s="11">
        <v>1298648444</v>
      </c>
      <c r="E9" s="12">
        <v>1311140003021</v>
      </c>
      <c r="F9" s="13" t="s">
        <v>142</v>
      </c>
      <c r="G9" s="13" t="s">
        <v>52</v>
      </c>
      <c r="H9" s="13" t="s">
        <v>53</v>
      </c>
      <c r="I9" s="13" t="s">
        <v>54</v>
      </c>
      <c r="J9" s="13" t="s">
        <v>143</v>
      </c>
      <c r="K9" s="11">
        <v>53</v>
      </c>
      <c r="L9" s="11" t="s">
        <v>144</v>
      </c>
      <c r="M9" s="14">
        <v>2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1" t="s">
        <v>145</v>
      </c>
      <c r="AE9" s="13" t="s">
        <v>146</v>
      </c>
      <c r="AF9" s="13" t="s">
        <v>147</v>
      </c>
      <c r="AG9" s="15" t="s">
        <v>148</v>
      </c>
      <c r="AH9" s="16" t="s">
        <v>61</v>
      </c>
      <c r="AI9" s="17">
        <v>10</v>
      </c>
      <c r="AJ9" s="17">
        <v>20100712</v>
      </c>
      <c r="AK9" s="18">
        <v>218</v>
      </c>
      <c r="AL9" s="18">
        <v>201903</v>
      </c>
      <c r="AM9" s="14"/>
      <c r="AN9" s="19"/>
      <c r="AO9" s="19"/>
      <c r="AP9" s="19"/>
      <c r="AQ9" s="20">
        <v>1</v>
      </c>
      <c r="AR9" s="21"/>
      <c r="AS9" s="20">
        <v>2</v>
      </c>
      <c r="AT9" s="20">
        <v>2</v>
      </c>
      <c r="AU9" s="20">
        <v>2</v>
      </c>
      <c r="AV9" s="20">
        <v>2</v>
      </c>
      <c r="AW9" s="23">
        <v>0</v>
      </c>
      <c r="AX9" s="21">
        <v>0</v>
      </c>
      <c r="AY9" s="21">
        <v>0</v>
      </c>
      <c r="AZ9" s="23" t="s">
        <v>62</v>
      </c>
      <c r="BA9" s="23" t="s">
        <v>62</v>
      </c>
      <c r="BB9" s="23" t="s">
        <v>62</v>
      </c>
      <c r="BC9" s="23" t="s">
        <v>62</v>
      </c>
      <c r="BD9" s="23" t="s">
        <v>62</v>
      </c>
      <c r="BE9" s="20">
        <v>13</v>
      </c>
      <c r="BF9" s="21"/>
      <c r="BG9" s="24"/>
    </row>
    <row r="10" spans="1:59" ht="15.75" customHeight="1">
      <c r="A10" s="9" t="s">
        <v>149</v>
      </c>
      <c r="B10" s="25">
        <v>24682</v>
      </c>
      <c r="C10" s="11">
        <v>3967194</v>
      </c>
      <c r="D10" s="11">
        <v>2158213442</v>
      </c>
      <c r="E10" s="12">
        <v>2442330006580</v>
      </c>
      <c r="F10" s="13" t="s">
        <v>150</v>
      </c>
      <c r="G10" s="13" t="s">
        <v>52</v>
      </c>
      <c r="H10" s="13" t="s">
        <v>53</v>
      </c>
      <c r="I10" s="13" t="s">
        <v>54</v>
      </c>
      <c r="J10" s="13" t="s">
        <v>151</v>
      </c>
      <c r="K10" s="11">
        <v>64</v>
      </c>
      <c r="L10" s="11" t="s">
        <v>152</v>
      </c>
      <c r="M10" s="14">
        <v>2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1" t="s">
        <v>153</v>
      </c>
      <c r="AE10" s="13" t="s">
        <v>154</v>
      </c>
      <c r="AF10" s="13" t="s">
        <v>155</v>
      </c>
      <c r="AG10" s="15" t="s">
        <v>156</v>
      </c>
      <c r="AH10" s="16" t="s">
        <v>61</v>
      </c>
      <c r="AI10" s="17">
        <v>10</v>
      </c>
      <c r="AJ10" s="17">
        <v>20110118</v>
      </c>
      <c r="AK10" s="18">
        <v>123</v>
      </c>
      <c r="AL10" s="18">
        <v>202012</v>
      </c>
      <c r="AM10" s="14"/>
      <c r="AN10" s="19"/>
      <c r="AO10" s="19"/>
      <c r="AP10" s="19"/>
      <c r="AQ10" s="20">
        <v>1</v>
      </c>
      <c r="AR10" s="21"/>
      <c r="AS10" s="20">
        <v>2</v>
      </c>
      <c r="AT10" s="21"/>
      <c r="AU10" s="21"/>
      <c r="AV10" s="20">
        <v>2</v>
      </c>
      <c r="AW10" s="23">
        <v>0</v>
      </c>
      <c r="AX10" s="21">
        <v>0</v>
      </c>
      <c r="AY10" s="21">
        <v>0</v>
      </c>
      <c r="AZ10" s="23" t="s">
        <v>62</v>
      </c>
      <c r="BA10" s="23" t="s">
        <v>62</v>
      </c>
      <c r="BB10" s="23" t="s">
        <v>62</v>
      </c>
      <c r="BC10" s="23" t="s">
        <v>62</v>
      </c>
      <c r="BD10" s="23" t="s">
        <v>62</v>
      </c>
      <c r="BE10" s="20">
        <v>13</v>
      </c>
      <c r="BF10" s="21"/>
      <c r="BG10" s="24"/>
    </row>
    <row r="11" spans="1:59" ht="15.75" customHeight="1">
      <c r="A11" s="9" t="s">
        <v>157</v>
      </c>
      <c r="B11" s="25">
        <v>15299</v>
      </c>
      <c r="C11" s="11">
        <v>9448767</v>
      </c>
      <c r="D11" s="11">
        <v>5098202253</v>
      </c>
      <c r="E11" s="12">
        <v>1915330006645</v>
      </c>
      <c r="F11" s="13" t="s">
        <v>158</v>
      </c>
      <c r="G11" s="13" t="s">
        <v>80</v>
      </c>
      <c r="H11" s="13" t="s">
        <v>53</v>
      </c>
      <c r="I11" s="13" t="s">
        <v>54</v>
      </c>
      <c r="J11" s="13" t="s">
        <v>151</v>
      </c>
      <c r="K11" s="11">
        <v>64</v>
      </c>
      <c r="L11" s="11" t="s">
        <v>159</v>
      </c>
      <c r="M11" s="14">
        <v>1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1" t="s">
        <v>160</v>
      </c>
      <c r="AE11" s="13" t="s">
        <v>161</v>
      </c>
      <c r="AF11" s="13" t="s">
        <v>162</v>
      </c>
      <c r="AG11" s="15" t="s">
        <v>163</v>
      </c>
      <c r="AH11" s="16" t="s">
        <v>61</v>
      </c>
      <c r="AI11" s="17">
        <v>10</v>
      </c>
      <c r="AJ11" s="17">
        <v>20200529</v>
      </c>
      <c r="AK11" s="18">
        <v>227</v>
      </c>
      <c r="AL11" s="18">
        <v>202211</v>
      </c>
      <c r="AM11" s="14"/>
      <c r="AN11" s="19"/>
      <c r="AO11" s="19"/>
      <c r="AP11" s="19"/>
      <c r="AQ11" s="20">
        <v>1</v>
      </c>
      <c r="AR11" s="21"/>
      <c r="AS11" s="20">
        <v>2</v>
      </c>
      <c r="AT11" s="22">
        <v>2</v>
      </c>
      <c r="AU11" s="22">
        <v>2</v>
      </c>
      <c r="AV11" s="20">
        <v>2</v>
      </c>
      <c r="AW11" s="23">
        <v>0</v>
      </c>
      <c r="AX11" s="21">
        <v>0</v>
      </c>
      <c r="AY11" s="21">
        <v>0</v>
      </c>
      <c r="AZ11" s="23" t="s">
        <v>62</v>
      </c>
      <c r="BA11" s="23" t="s">
        <v>62</v>
      </c>
      <c r="BB11" s="23" t="s">
        <v>62</v>
      </c>
      <c r="BC11" s="23" t="s">
        <v>62</v>
      </c>
      <c r="BD11" s="23" t="s">
        <v>62</v>
      </c>
      <c r="BE11" s="20">
        <v>13</v>
      </c>
      <c r="BF11" s="21"/>
      <c r="BG11" s="24"/>
    </row>
    <row r="12" spans="1:59" ht="15.75" customHeight="1">
      <c r="A12" s="9" t="s">
        <v>164</v>
      </c>
      <c r="B12" s="25">
        <v>24720</v>
      </c>
      <c r="C12" s="11">
        <v>1762595</v>
      </c>
      <c r="D12" s="11">
        <v>1238203586</v>
      </c>
      <c r="E12" s="12">
        <v>1341330000321</v>
      </c>
      <c r="F12" s="13" t="s">
        <v>165</v>
      </c>
      <c r="G12" s="13" t="s">
        <v>52</v>
      </c>
      <c r="H12" s="13" t="s">
        <v>53</v>
      </c>
      <c r="I12" s="13" t="s">
        <v>54</v>
      </c>
      <c r="J12" s="13" t="s">
        <v>151</v>
      </c>
      <c r="K12" s="11">
        <v>64</v>
      </c>
      <c r="L12" s="11" t="s">
        <v>166</v>
      </c>
      <c r="M12" s="14">
        <v>1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1" t="s">
        <v>167</v>
      </c>
      <c r="AE12" s="13" t="s">
        <v>168</v>
      </c>
      <c r="AF12" s="13" t="s">
        <v>169</v>
      </c>
      <c r="AG12" s="15" t="s">
        <v>170</v>
      </c>
      <c r="AH12" s="16" t="s">
        <v>61</v>
      </c>
      <c r="AI12" s="17">
        <v>10</v>
      </c>
      <c r="AJ12" s="17">
        <v>19840229</v>
      </c>
      <c r="AK12" s="18">
        <v>222</v>
      </c>
      <c r="AL12" s="18">
        <v>202012</v>
      </c>
      <c r="AM12" s="14"/>
      <c r="AN12" s="19"/>
      <c r="AO12" s="19"/>
      <c r="AP12" s="19"/>
      <c r="AQ12" s="20">
        <v>1</v>
      </c>
      <c r="AR12" s="21"/>
      <c r="AS12" s="20">
        <v>2</v>
      </c>
      <c r="AT12" s="21"/>
      <c r="AU12" s="21"/>
      <c r="AV12" s="20">
        <v>2</v>
      </c>
      <c r="AW12" s="23">
        <v>0</v>
      </c>
      <c r="AX12" s="21">
        <v>0</v>
      </c>
      <c r="AY12" s="21">
        <v>0</v>
      </c>
      <c r="AZ12" s="23" t="s">
        <v>62</v>
      </c>
      <c r="BA12" s="30" t="s">
        <v>62</v>
      </c>
      <c r="BB12" s="23" t="s">
        <v>62</v>
      </c>
      <c r="BC12" s="23" t="s">
        <v>62</v>
      </c>
      <c r="BD12" s="23" t="s">
        <v>62</v>
      </c>
      <c r="BE12" s="20">
        <v>13</v>
      </c>
      <c r="BF12" s="21"/>
      <c r="BG12" s="24"/>
    </row>
    <row r="13" spans="1:59" ht="15.75" customHeight="1">
      <c r="A13" s="9" t="s">
        <v>171</v>
      </c>
      <c r="B13" s="25">
        <v>22661</v>
      </c>
      <c r="C13" s="11">
        <v>1195668</v>
      </c>
      <c r="D13" s="11">
        <v>6138100557</v>
      </c>
      <c r="E13" s="12">
        <v>1911130000051</v>
      </c>
      <c r="F13" s="13" t="s">
        <v>172</v>
      </c>
      <c r="G13" s="13" t="s">
        <v>52</v>
      </c>
      <c r="H13" s="13" t="s">
        <v>53</v>
      </c>
      <c r="I13" s="13" t="s">
        <v>54</v>
      </c>
      <c r="J13" s="13" t="s">
        <v>173</v>
      </c>
      <c r="K13" s="11">
        <v>50</v>
      </c>
      <c r="L13" s="11" t="s">
        <v>174</v>
      </c>
      <c r="M13" s="14">
        <v>1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1" t="s">
        <v>175</v>
      </c>
      <c r="AE13" s="13" t="s">
        <v>176</v>
      </c>
      <c r="AF13" s="13" t="s">
        <v>177</v>
      </c>
      <c r="AG13" s="15" t="s">
        <v>178</v>
      </c>
      <c r="AH13" s="16" t="s">
        <v>61</v>
      </c>
      <c r="AI13" s="17">
        <v>10</v>
      </c>
      <c r="AJ13" s="17">
        <v>19570123</v>
      </c>
      <c r="AK13" s="18">
        <v>89</v>
      </c>
      <c r="AL13" s="18">
        <v>201903</v>
      </c>
      <c r="AM13" s="14"/>
      <c r="AN13" s="19"/>
      <c r="AO13" s="19"/>
      <c r="AP13" s="19"/>
      <c r="AQ13" s="20">
        <v>1</v>
      </c>
      <c r="AR13" s="21"/>
      <c r="AS13" s="20">
        <v>2</v>
      </c>
      <c r="AT13" s="20">
        <v>2</v>
      </c>
      <c r="AU13" s="20">
        <v>2</v>
      </c>
      <c r="AV13" s="20">
        <v>2</v>
      </c>
      <c r="AW13" s="23">
        <v>0</v>
      </c>
      <c r="AX13" s="21">
        <v>0</v>
      </c>
      <c r="AY13" s="21">
        <v>0</v>
      </c>
      <c r="AZ13" s="23" t="s">
        <v>62</v>
      </c>
      <c r="BA13" s="23" t="s">
        <v>62</v>
      </c>
      <c r="BB13" s="23" t="s">
        <v>62</v>
      </c>
      <c r="BC13" s="23" t="s">
        <v>62</v>
      </c>
      <c r="BD13" s="23" t="s">
        <v>62</v>
      </c>
      <c r="BE13" s="20">
        <v>13</v>
      </c>
      <c r="BF13" s="21"/>
      <c r="BG13" s="24"/>
    </row>
    <row r="14" spans="1:59" ht="15.75" customHeight="1">
      <c r="A14" s="9" t="s">
        <v>179</v>
      </c>
      <c r="B14" s="25">
        <v>13314</v>
      </c>
      <c r="C14" s="11">
        <v>1754768</v>
      </c>
      <c r="D14" s="11">
        <v>2148204839</v>
      </c>
      <c r="E14" s="12">
        <v>1102220002631</v>
      </c>
      <c r="F14" s="13" t="s">
        <v>180</v>
      </c>
      <c r="G14" s="13" t="s">
        <v>80</v>
      </c>
      <c r="H14" s="13" t="s">
        <v>53</v>
      </c>
      <c r="I14" s="13" t="s">
        <v>54</v>
      </c>
      <c r="J14" s="13" t="s">
        <v>181</v>
      </c>
      <c r="K14" s="11">
        <v>58</v>
      </c>
      <c r="L14" s="11" t="s">
        <v>182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1" t="s">
        <v>183</v>
      </c>
      <c r="AE14" s="13" t="s">
        <v>184</v>
      </c>
      <c r="AF14" s="13" t="s">
        <v>185</v>
      </c>
      <c r="AG14" s="15" t="s">
        <v>186</v>
      </c>
      <c r="AH14" s="16" t="s">
        <v>61</v>
      </c>
      <c r="AI14" s="17">
        <v>10</v>
      </c>
      <c r="AJ14" s="17">
        <v>19960410</v>
      </c>
      <c r="AK14" s="18">
        <v>228</v>
      </c>
      <c r="AL14" s="18">
        <v>202304</v>
      </c>
      <c r="AM14" s="18">
        <v>2022</v>
      </c>
      <c r="AN14" s="17">
        <v>63388237</v>
      </c>
      <c r="AO14" s="17">
        <v>54786545</v>
      </c>
      <c r="AP14" s="17">
        <v>48983907</v>
      </c>
      <c r="AQ14" s="20">
        <v>1</v>
      </c>
      <c r="AR14" s="21"/>
      <c r="AS14" s="20">
        <v>1</v>
      </c>
      <c r="AT14" s="21"/>
      <c r="AU14" s="21"/>
      <c r="AV14" s="21"/>
      <c r="AW14" s="23">
        <v>0</v>
      </c>
      <c r="AX14" s="21">
        <v>0</v>
      </c>
      <c r="AY14" s="21">
        <v>0</v>
      </c>
      <c r="AZ14" s="23" t="s">
        <v>62</v>
      </c>
      <c r="BA14" s="23" t="s">
        <v>62</v>
      </c>
      <c r="BB14" s="23" t="s">
        <v>62</v>
      </c>
      <c r="BC14" s="23" t="s">
        <v>62</v>
      </c>
      <c r="BD14" s="23" t="s">
        <v>62</v>
      </c>
      <c r="BE14" s="20">
        <v>13</v>
      </c>
      <c r="BF14" s="21"/>
      <c r="BG14" s="23"/>
    </row>
    <row r="15" spans="1:59" ht="15.75" customHeight="1">
      <c r="A15" s="9" t="s">
        <v>187</v>
      </c>
      <c r="B15" s="25">
        <v>13716</v>
      </c>
      <c r="C15" s="11">
        <v>3707516</v>
      </c>
      <c r="D15" s="11">
        <v>4118209755</v>
      </c>
      <c r="E15" s="12">
        <v>2057220000516</v>
      </c>
      <c r="F15" s="13" t="s">
        <v>188</v>
      </c>
      <c r="G15" s="13" t="s">
        <v>80</v>
      </c>
      <c r="H15" s="13" t="s">
        <v>53</v>
      </c>
      <c r="I15" s="13" t="s">
        <v>54</v>
      </c>
      <c r="J15" s="13" t="s">
        <v>189</v>
      </c>
      <c r="K15" s="11">
        <v>61</v>
      </c>
      <c r="L15" s="11" t="s">
        <v>190</v>
      </c>
      <c r="M15" s="14">
        <v>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1" t="s">
        <v>191</v>
      </c>
      <c r="AE15" s="13" t="s">
        <v>192</v>
      </c>
      <c r="AF15" s="13" t="s">
        <v>193</v>
      </c>
      <c r="AG15" s="15" t="s">
        <v>194</v>
      </c>
      <c r="AH15" s="16" t="s">
        <v>61</v>
      </c>
      <c r="AI15" s="17">
        <v>10</v>
      </c>
      <c r="AJ15" s="17">
        <v>20061220</v>
      </c>
      <c r="AK15" s="18">
        <v>55</v>
      </c>
      <c r="AL15" s="18">
        <v>202207</v>
      </c>
      <c r="AM15" s="14"/>
      <c r="AN15" s="19"/>
      <c r="AO15" s="19"/>
      <c r="AP15" s="19"/>
      <c r="AQ15" s="20">
        <v>1</v>
      </c>
      <c r="AR15" s="21"/>
      <c r="AS15" s="20">
        <v>2</v>
      </c>
      <c r="AT15" s="22">
        <v>2</v>
      </c>
      <c r="AU15" s="22">
        <v>2</v>
      </c>
      <c r="AV15" s="20">
        <v>2</v>
      </c>
      <c r="AW15" s="23">
        <v>0</v>
      </c>
      <c r="AX15" s="21">
        <v>0</v>
      </c>
      <c r="AY15" s="21">
        <v>0</v>
      </c>
      <c r="AZ15" s="23" t="s">
        <v>62</v>
      </c>
      <c r="BA15" s="30" t="s">
        <v>62</v>
      </c>
      <c r="BB15" s="23" t="s">
        <v>62</v>
      </c>
      <c r="BC15" s="23" t="s">
        <v>62</v>
      </c>
      <c r="BD15" s="23" t="s">
        <v>62</v>
      </c>
      <c r="BE15" s="20">
        <v>13</v>
      </c>
      <c r="BF15" s="21"/>
      <c r="BG15" s="24"/>
    </row>
    <row r="16" spans="1:59" ht="15.75" customHeight="1">
      <c r="A16" s="9" t="s">
        <v>195</v>
      </c>
      <c r="B16" s="25">
        <v>12168</v>
      </c>
      <c r="C16" s="11">
        <v>2470336</v>
      </c>
      <c r="D16" s="11">
        <v>1028206382</v>
      </c>
      <c r="E16" s="12">
        <v>1101220024273</v>
      </c>
      <c r="F16" s="13" t="s">
        <v>196</v>
      </c>
      <c r="G16" s="13" t="s">
        <v>80</v>
      </c>
      <c r="H16" s="13" t="s">
        <v>53</v>
      </c>
      <c r="I16" s="13" t="s">
        <v>54</v>
      </c>
      <c r="J16" s="13" t="s">
        <v>111</v>
      </c>
      <c r="K16" s="11">
        <v>55</v>
      </c>
      <c r="L16" s="11" t="s">
        <v>197</v>
      </c>
      <c r="M16" s="14">
        <v>1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1" t="s">
        <v>198</v>
      </c>
      <c r="AE16" s="13" t="s">
        <v>199</v>
      </c>
      <c r="AF16" s="13" t="s">
        <v>200</v>
      </c>
      <c r="AG16" s="15" t="s">
        <v>201</v>
      </c>
      <c r="AH16" s="16" t="s">
        <v>61</v>
      </c>
      <c r="AI16" s="17">
        <v>10</v>
      </c>
      <c r="AJ16" s="17">
        <v>19901120</v>
      </c>
      <c r="AK16" s="18">
        <v>238</v>
      </c>
      <c r="AL16" s="18">
        <v>202304</v>
      </c>
      <c r="AM16" s="18">
        <v>2022</v>
      </c>
      <c r="AN16" s="17">
        <v>19220892</v>
      </c>
      <c r="AO16" s="17">
        <v>11995403</v>
      </c>
      <c r="AP16" s="17">
        <v>3102500</v>
      </c>
      <c r="AQ16" s="20">
        <v>1</v>
      </c>
      <c r="AR16" s="21"/>
      <c r="AS16" s="20">
        <v>2</v>
      </c>
      <c r="AT16" s="20">
        <v>2</v>
      </c>
      <c r="AU16" s="20">
        <v>2</v>
      </c>
      <c r="AV16" s="20">
        <v>2</v>
      </c>
      <c r="AW16" s="23">
        <v>0</v>
      </c>
      <c r="AX16" s="21">
        <v>0</v>
      </c>
      <c r="AY16" s="21">
        <v>0</v>
      </c>
      <c r="AZ16" s="23" t="s">
        <v>62</v>
      </c>
      <c r="BA16" s="23" t="s">
        <v>62</v>
      </c>
      <c r="BB16" s="23" t="s">
        <v>62</v>
      </c>
      <c r="BC16" s="23" t="s">
        <v>62</v>
      </c>
      <c r="BD16" s="23" t="s">
        <v>62</v>
      </c>
      <c r="BE16" s="20">
        <v>13</v>
      </c>
      <c r="BF16" s="21"/>
      <c r="BG16" s="24"/>
    </row>
    <row r="17" spans="1:59" ht="15.75" customHeight="1">
      <c r="A17" s="9" t="s">
        <v>202</v>
      </c>
      <c r="B17" s="25">
        <v>5536</v>
      </c>
      <c r="C17" s="11">
        <v>1330368</v>
      </c>
      <c r="D17" s="11">
        <v>1198110913</v>
      </c>
      <c r="E17" s="12">
        <v>1101110838990</v>
      </c>
      <c r="F17" s="13" t="s">
        <v>203</v>
      </c>
      <c r="G17" s="13" t="s">
        <v>80</v>
      </c>
      <c r="H17" s="13" t="s">
        <v>53</v>
      </c>
      <c r="I17" s="13" t="s">
        <v>54</v>
      </c>
      <c r="J17" s="13" t="s">
        <v>204</v>
      </c>
      <c r="K17" s="11">
        <v>32</v>
      </c>
      <c r="L17" s="11" t="s">
        <v>205</v>
      </c>
      <c r="M17" s="14">
        <v>1</v>
      </c>
      <c r="N17" s="14" t="s">
        <v>121</v>
      </c>
      <c r="O17" s="31">
        <v>1704980</v>
      </c>
      <c r="P17" s="26">
        <v>1685269</v>
      </c>
      <c r="Q17" s="14">
        <v>0</v>
      </c>
      <c r="R17" s="29">
        <v>58000</v>
      </c>
      <c r="S17" s="14">
        <v>0</v>
      </c>
      <c r="T17" s="29">
        <v>88458</v>
      </c>
      <c r="U17" s="26">
        <v>8500</v>
      </c>
      <c r="V17" s="26">
        <v>194594</v>
      </c>
      <c r="W17" s="14">
        <f>SUM(251134,254850)</f>
        <v>505984</v>
      </c>
      <c r="X17" s="26">
        <v>77200</v>
      </c>
      <c r="Y17" s="11">
        <f>INT(O17 / 10000) / 10</f>
        <v>17</v>
      </c>
      <c r="Z17" s="11">
        <f>INT((P17+Q17+X17) / 10000) / 10</f>
        <v>17.600000000000001</v>
      </c>
      <c r="AA17" s="11">
        <f>INT((R17) / 10000) / 10</f>
        <v>0.5</v>
      </c>
      <c r="AB17" s="11">
        <f>INT((S17+T17) / 10000) / 10</f>
        <v>0.8</v>
      </c>
      <c r="AC17" s="11">
        <f>INT((V17+U17+W17) / 10000) / 10</f>
        <v>7</v>
      </c>
      <c r="AD17" s="11" t="s">
        <v>206</v>
      </c>
      <c r="AE17" s="13" t="s">
        <v>207</v>
      </c>
      <c r="AF17" s="13" t="s">
        <v>208</v>
      </c>
      <c r="AG17" s="15" t="s">
        <v>209</v>
      </c>
      <c r="AH17" s="16" t="s">
        <v>88</v>
      </c>
      <c r="AI17" s="17">
        <v>10</v>
      </c>
      <c r="AJ17" s="17">
        <v>19920228</v>
      </c>
      <c r="AK17" s="18">
        <v>245</v>
      </c>
      <c r="AL17" s="18">
        <v>202304</v>
      </c>
      <c r="AM17" s="18">
        <v>2022</v>
      </c>
      <c r="AN17" s="17">
        <v>145056630</v>
      </c>
      <c r="AO17" s="17">
        <v>127019182</v>
      </c>
      <c r="AP17" s="17">
        <v>500000</v>
      </c>
      <c r="AQ17" s="20">
        <v>1</v>
      </c>
      <c r="AR17" s="21"/>
      <c r="AS17" s="20">
        <v>1</v>
      </c>
      <c r="AT17" s="21"/>
      <c r="AU17" s="21"/>
      <c r="AV17" s="20">
        <v>1</v>
      </c>
      <c r="AW17" s="23">
        <v>0</v>
      </c>
      <c r="AX17" s="21">
        <v>0</v>
      </c>
      <c r="AY17" s="21">
        <v>0</v>
      </c>
      <c r="AZ17" s="23" t="s">
        <v>62</v>
      </c>
      <c r="BA17" s="23" t="s">
        <v>62</v>
      </c>
      <c r="BB17" s="23" t="s">
        <v>62</v>
      </c>
      <c r="BC17" s="23" t="s">
        <v>62</v>
      </c>
      <c r="BD17" s="23" t="s">
        <v>62</v>
      </c>
      <c r="BE17" s="20">
        <v>13</v>
      </c>
      <c r="BF17" s="21"/>
      <c r="BG17" s="24"/>
    </row>
    <row r="18" spans="1:59" ht="15.75" customHeight="1">
      <c r="A18" s="9" t="s">
        <v>210</v>
      </c>
      <c r="B18" s="25">
        <v>14007</v>
      </c>
      <c r="C18" s="11">
        <v>1902838</v>
      </c>
      <c r="D18" s="11">
        <v>1018186407</v>
      </c>
      <c r="E18" s="12">
        <v>1101112606246</v>
      </c>
      <c r="F18" s="13" t="s">
        <v>211</v>
      </c>
      <c r="G18" s="13" t="s">
        <v>80</v>
      </c>
      <c r="H18" s="13" t="s">
        <v>53</v>
      </c>
      <c r="I18" s="13" t="s">
        <v>54</v>
      </c>
      <c r="J18" s="13" t="s">
        <v>95</v>
      </c>
      <c r="K18" s="11">
        <v>62</v>
      </c>
      <c r="L18" s="11" t="s">
        <v>212</v>
      </c>
      <c r="M18" s="14">
        <v>1</v>
      </c>
      <c r="N18" s="14" t="s">
        <v>83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32">
        <v>555204693</v>
      </c>
      <c r="U18" s="14">
        <v>0</v>
      </c>
      <c r="V18" s="32">
        <v>32913636</v>
      </c>
      <c r="W18" s="32">
        <v>33460000</v>
      </c>
      <c r="X18" s="14">
        <v>0</v>
      </c>
      <c r="Y18" s="11">
        <f>INT(O18 / 10000000)/ 10</f>
        <v>0</v>
      </c>
      <c r="Z18" s="11">
        <f>INT((P18+Q18+X18) / 10000000)/ 10</f>
        <v>0</v>
      </c>
      <c r="AA18" s="11">
        <f>INT((R18) / 10000000)/ 10</f>
        <v>0</v>
      </c>
      <c r="AB18" s="11">
        <f>INT((S18+T18) / 10000000)/ 10</f>
        <v>5.5</v>
      </c>
      <c r="AC18" s="11">
        <f>INT((V18+U18+W18) / 10000000)/ 10</f>
        <v>0.6</v>
      </c>
      <c r="AD18" s="11" t="s">
        <v>213</v>
      </c>
      <c r="AE18" s="13" t="s">
        <v>214</v>
      </c>
      <c r="AF18" s="13" t="s">
        <v>215</v>
      </c>
      <c r="AG18" s="15" t="s">
        <v>216</v>
      </c>
      <c r="AH18" s="16" t="s">
        <v>88</v>
      </c>
      <c r="AI18" s="17">
        <v>10</v>
      </c>
      <c r="AJ18" s="17">
        <v>20020906</v>
      </c>
      <c r="AK18" s="18">
        <v>51</v>
      </c>
      <c r="AL18" s="18">
        <v>202301</v>
      </c>
      <c r="AM18" s="18">
        <v>2022</v>
      </c>
      <c r="AN18" s="17">
        <v>26160497</v>
      </c>
      <c r="AO18" s="17">
        <v>8722844</v>
      </c>
      <c r="AP18" s="17">
        <v>2530590</v>
      </c>
      <c r="AQ18" s="20">
        <v>1</v>
      </c>
      <c r="AR18" s="21"/>
      <c r="AS18" s="20">
        <v>2</v>
      </c>
      <c r="AT18" s="20">
        <v>2</v>
      </c>
      <c r="AU18" s="20">
        <v>2</v>
      </c>
      <c r="AV18" s="20">
        <v>2</v>
      </c>
      <c r="AW18" s="23">
        <v>0</v>
      </c>
      <c r="AX18" s="21">
        <v>0</v>
      </c>
      <c r="AY18" s="21">
        <v>0</v>
      </c>
      <c r="AZ18" s="23" t="s">
        <v>62</v>
      </c>
      <c r="BA18" s="23" t="s">
        <v>62</v>
      </c>
      <c r="BB18" s="23" t="s">
        <v>62</v>
      </c>
      <c r="BC18" s="23" t="s">
        <v>62</v>
      </c>
      <c r="BD18" s="23" t="s">
        <v>62</v>
      </c>
      <c r="BE18" s="20">
        <v>13</v>
      </c>
      <c r="BF18" s="21"/>
      <c r="BG18" s="24"/>
    </row>
    <row r="19" spans="1:59" ht="15.75" customHeight="1">
      <c r="A19" s="9" t="s">
        <v>217</v>
      </c>
      <c r="B19" s="25">
        <v>14020</v>
      </c>
      <c r="C19" s="11">
        <v>5882857</v>
      </c>
      <c r="D19" s="11">
        <v>2648130693</v>
      </c>
      <c r="E19" s="12">
        <v>1101115356765</v>
      </c>
      <c r="F19" s="13" t="s">
        <v>218</v>
      </c>
      <c r="G19" s="13" t="s">
        <v>80</v>
      </c>
      <c r="H19" s="13" t="s">
        <v>53</v>
      </c>
      <c r="I19" s="13" t="s">
        <v>54</v>
      </c>
      <c r="J19" s="13" t="s">
        <v>95</v>
      </c>
      <c r="K19" s="11">
        <v>62</v>
      </c>
      <c r="L19" s="11" t="s">
        <v>219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1" t="s">
        <v>220</v>
      </c>
      <c r="AE19" s="13" t="s">
        <v>221</v>
      </c>
      <c r="AF19" s="13" t="s">
        <v>222</v>
      </c>
      <c r="AG19" s="15" t="s">
        <v>223</v>
      </c>
      <c r="AH19" s="16" t="s">
        <v>61</v>
      </c>
      <c r="AI19" s="17">
        <v>10</v>
      </c>
      <c r="AJ19" s="17">
        <v>20140304</v>
      </c>
      <c r="AK19" s="18">
        <v>236</v>
      </c>
      <c r="AL19" s="18">
        <v>202305</v>
      </c>
      <c r="AM19" s="18">
        <v>2022</v>
      </c>
      <c r="AN19" s="17">
        <v>11804572</v>
      </c>
      <c r="AO19" s="17">
        <v>4043423</v>
      </c>
      <c r="AP19" s="17">
        <v>1000000</v>
      </c>
      <c r="AQ19" s="20">
        <v>1</v>
      </c>
      <c r="AR19" s="21"/>
      <c r="AS19" s="20">
        <v>2</v>
      </c>
      <c r="AT19" s="20">
        <v>2</v>
      </c>
      <c r="AU19" s="20">
        <v>2</v>
      </c>
      <c r="AV19" s="20">
        <v>2</v>
      </c>
      <c r="AW19" s="23">
        <v>0</v>
      </c>
      <c r="AX19" s="21">
        <v>0</v>
      </c>
      <c r="AY19" s="21">
        <v>0</v>
      </c>
      <c r="AZ19" s="23" t="s">
        <v>62</v>
      </c>
      <c r="BA19" s="23" t="s">
        <v>62</v>
      </c>
      <c r="BB19" s="23" t="s">
        <v>62</v>
      </c>
      <c r="BC19" s="23" t="s">
        <v>62</v>
      </c>
      <c r="BD19" s="23" t="s">
        <v>62</v>
      </c>
      <c r="BE19" s="20">
        <v>13</v>
      </c>
      <c r="BF19" s="21"/>
      <c r="BG19" s="24"/>
    </row>
    <row r="20" spans="1:59" ht="15.75" customHeight="1">
      <c r="A20" s="9" t="s">
        <v>224</v>
      </c>
      <c r="B20" s="25">
        <v>2126</v>
      </c>
      <c r="C20" s="11">
        <v>3853070</v>
      </c>
      <c r="D20" s="11">
        <v>1198634832</v>
      </c>
      <c r="E20" s="12">
        <v>1101114461002</v>
      </c>
      <c r="F20" s="13" t="s">
        <v>225</v>
      </c>
      <c r="G20" s="13" t="s">
        <v>80</v>
      </c>
      <c r="H20" s="13" t="s">
        <v>53</v>
      </c>
      <c r="I20" s="13" t="s">
        <v>54</v>
      </c>
      <c r="J20" s="13" t="s">
        <v>226</v>
      </c>
      <c r="K20" s="11">
        <v>15</v>
      </c>
      <c r="L20" s="11" t="s">
        <v>227</v>
      </c>
      <c r="M20" s="14">
        <v>1</v>
      </c>
      <c r="N20" s="14" t="s">
        <v>121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33">
        <v>43953</v>
      </c>
      <c r="W20" s="14">
        <f>SUM(37000,274806)</f>
        <v>311806</v>
      </c>
      <c r="X20" s="32">
        <v>23520</v>
      </c>
      <c r="Y20" s="11">
        <f>INT(O20 / 10000) / 10</f>
        <v>0</v>
      </c>
      <c r="Z20" s="11">
        <f>INT((P20+Q20+X20) / 10000) / 10</f>
        <v>0.2</v>
      </c>
      <c r="AA20" s="11">
        <f>INT((R20) / 10000) / 10</f>
        <v>0</v>
      </c>
      <c r="AB20" s="11">
        <f>INT((S20+T20) / 10000) / 10</f>
        <v>0</v>
      </c>
      <c r="AC20" s="11">
        <f>INT((V20+U20+W20) / 10000) / 10</f>
        <v>3.5</v>
      </c>
      <c r="AD20" s="11" t="s">
        <v>228</v>
      </c>
      <c r="AE20" s="13" t="s">
        <v>229</v>
      </c>
      <c r="AF20" s="13" t="s">
        <v>230</v>
      </c>
      <c r="AG20" s="15" t="s">
        <v>231</v>
      </c>
      <c r="AH20" s="16" t="s">
        <v>232</v>
      </c>
      <c r="AI20" s="17">
        <v>10</v>
      </c>
      <c r="AJ20" s="17">
        <v>20101029</v>
      </c>
      <c r="AK20" s="18">
        <v>106</v>
      </c>
      <c r="AL20" s="18">
        <v>202306</v>
      </c>
      <c r="AM20" s="18">
        <v>2022</v>
      </c>
      <c r="AN20" s="17">
        <v>5914650</v>
      </c>
      <c r="AO20" s="17">
        <v>68851023</v>
      </c>
      <c r="AP20" s="17">
        <v>19002712</v>
      </c>
      <c r="AQ20" s="23">
        <v>1</v>
      </c>
      <c r="AR20" s="23"/>
      <c r="AS20" s="27">
        <v>1</v>
      </c>
      <c r="AT20" s="27">
        <v>2</v>
      </c>
      <c r="AU20" s="27">
        <v>2</v>
      </c>
      <c r="AV20" s="27">
        <v>2</v>
      </c>
      <c r="AW20" s="23">
        <v>0</v>
      </c>
      <c r="AX20" s="21">
        <v>0</v>
      </c>
      <c r="AY20" s="21">
        <v>0</v>
      </c>
      <c r="AZ20" s="23" t="s">
        <v>62</v>
      </c>
      <c r="BA20" s="23" t="s">
        <v>62</v>
      </c>
      <c r="BB20" s="23" t="s">
        <v>62</v>
      </c>
      <c r="BC20" s="23" t="s">
        <v>62</v>
      </c>
      <c r="BD20" s="23" t="s">
        <v>62</v>
      </c>
      <c r="BE20" s="27">
        <v>13</v>
      </c>
      <c r="BF20" s="23"/>
      <c r="BG20" s="23"/>
    </row>
    <row r="21" spans="1:59" ht="15.75" customHeight="1">
      <c r="A21" s="9" t="s">
        <v>233</v>
      </c>
      <c r="B21" s="25">
        <v>1037</v>
      </c>
      <c r="C21" s="11">
        <v>1926978</v>
      </c>
      <c r="D21" s="11">
        <v>1228168726</v>
      </c>
      <c r="E21" s="12">
        <v>1246110265965</v>
      </c>
      <c r="F21" s="13" t="s">
        <v>234</v>
      </c>
      <c r="G21" s="13" t="s">
        <v>80</v>
      </c>
      <c r="H21" s="13" t="s">
        <v>53</v>
      </c>
      <c r="I21" s="13" t="s">
        <v>54</v>
      </c>
      <c r="J21" s="13" t="s">
        <v>235</v>
      </c>
      <c r="K21" s="11">
        <v>5</v>
      </c>
      <c r="L21" s="11" t="s">
        <v>236</v>
      </c>
      <c r="M21" s="14">
        <v>1</v>
      </c>
      <c r="N21" s="14" t="s">
        <v>83</v>
      </c>
      <c r="O21" s="14">
        <v>0</v>
      </c>
      <c r="P21" s="14">
        <v>0</v>
      </c>
      <c r="Q21" s="14">
        <v>0</v>
      </c>
      <c r="R21" s="32">
        <v>11260000</v>
      </c>
      <c r="S21" s="14">
        <v>0</v>
      </c>
      <c r="T21" s="32">
        <v>6178220</v>
      </c>
      <c r="U21" s="14">
        <v>0</v>
      </c>
      <c r="V21" s="32">
        <v>13321182</v>
      </c>
      <c r="W21" s="14">
        <v>0</v>
      </c>
      <c r="X21" s="14">
        <v>0</v>
      </c>
      <c r="Y21" s="11">
        <f>INT(O21 / 10000000)/ 10</f>
        <v>0</v>
      </c>
      <c r="Z21" s="11">
        <f>INT((P21+Q21+X21) / 10000000)/ 10</f>
        <v>0</v>
      </c>
      <c r="AA21" s="11">
        <f>INT((R21) / 10000000)/ 10</f>
        <v>0.1</v>
      </c>
      <c r="AB21" s="11">
        <f>INT((S21+T21) / 10000000)/ 10</f>
        <v>0</v>
      </c>
      <c r="AC21" s="11">
        <f>INT((V21+U21+W21) / 10000000)/ 10</f>
        <v>0.1</v>
      </c>
      <c r="AD21" s="11" t="s">
        <v>237</v>
      </c>
      <c r="AE21" s="13" t="s">
        <v>238</v>
      </c>
      <c r="AF21" s="13" t="s">
        <v>239</v>
      </c>
      <c r="AG21" s="15" t="s">
        <v>240</v>
      </c>
      <c r="AH21" s="16" t="s">
        <v>88</v>
      </c>
      <c r="AI21" s="17">
        <v>10</v>
      </c>
      <c r="AJ21" s="17">
        <v>20011017</v>
      </c>
      <c r="AK21" s="18">
        <v>54</v>
      </c>
      <c r="AL21" s="18">
        <v>202212</v>
      </c>
      <c r="AM21" s="18">
        <v>2022</v>
      </c>
      <c r="AN21" s="17">
        <v>35368061</v>
      </c>
      <c r="AO21" s="17">
        <v>20985959</v>
      </c>
      <c r="AP21" s="17">
        <v>89500</v>
      </c>
      <c r="AQ21" s="23">
        <v>1</v>
      </c>
      <c r="AR21" s="23"/>
      <c r="AS21" s="27">
        <v>2</v>
      </c>
      <c r="AT21" s="23"/>
      <c r="AU21" s="23"/>
      <c r="AV21" s="27">
        <v>2</v>
      </c>
      <c r="AW21" s="23">
        <v>0</v>
      </c>
      <c r="AX21" s="21">
        <v>0</v>
      </c>
      <c r="AY21" s="21">
        <v>0</v>
      </c>
      <c r="AZ21" s="23" t="s">
        <v>62</v>
      </c>
      <c r="BA21" s="23" t="s">
        <v>62</v>
      </c>
      <c r="BB21" s="23" t="s">
        <v>62</v>
      </c>
      <c r="BC21" s="23" t="s">
        <v>62</v>
      </c>
      <c r="BD21" s="23" t="s">
        <v>62</v>
      </c>
      <c r="BE21" s="27">
        <v>13</v>
      </c>
      <c r="BF21" s="23"/>
      <c r="BG21" s="23"/>
    </row>
    <row r="22" spans="1:59" ht="15.75" customHeight="1">
      <c r="A22" s="9" t="s">
        <v>241</v>
      </c>
      <c r="B22" s="25">
        <v>13387</v>
      </c>
      <c r="C22" s="11">
        <v>3333896</v>
      </c>
      <c r="D22" s="11">
        <v>2068632609</v>
      </c>
      <c r="E22" s="12">
        <v>1101114087915</v>
      </c>
      <c r="F22" s="13" t="s">
        <v>242</v>
      </c>
      <c r="G22" s="13" t="s">
        <v>80</v>
      </c>
      <c r="H22" s="13" t="s">
        <v>53</v>
      </c>
      <c r="I22" s="13" t="s">
        <v>54</v>
      </c>
      <c r="J22" s="13" t="s">
        <v>65</v>
      </c>
      <c r="K22" s="11">
        <v>56</v>
      </c>
      <c r="L22" s="11" t="s">
        <v>243</v>
      </c>
      <c r="M22" s="14">
        <v>1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1" t="s">
        <v>244</v>
      </c>
      <c r="AE22" s="13" t="s">
        <v>245</v>
      </c>
      <c r="AF22" s="13" t="s">
        <v>246</v>
      </c>
      <c r="AG22" s="15" t="s">
        <v>247</v>
      </c>
      <c r="AH22" s="16" t="s">
        <v>61</v>
      </c>
      <c r="AI22" s="17">
        <v>10</v>
      </c>
      <c r="AJ22" s="17">
        <v>20090504</v>
      </c>
      <c r="AK22" s="18">
        <v>50</v>
      </c>
      <c r="AL22" s="18">
        <v>202303</v>
      </c>
      <c r="AM22" s="18">
        <v>2022</v>
      </c>
      <c r="AN22" s="17">
        <v>9004247</v>
      </c>
      <c r="AO22" s="17">
        <v>6570147</v>
      </c>
      <c r="AP22" s="17">
        <v>200000</v>
      </c>
      <c r="AQ22" s="20">
        <v>1</v>
      </c>
      <c r="AR22" s="21"/>
      <c r="AS22" s="20">
        <v>2</v>
      </c>
      <c r="AT22" s="20">
        <v>2</v>
      </c>
      <c r="AU22" s="20">
        <v>2</v>
      </c>
      <c r="AV22" s="20">
        <v>2</v>
      </c>
      <c r="AW22" s="23">
        <v>0</v>
      </c>
      <c r="AX22" s="21">
        <v>0</v>
      </c>
      <c r="AY22" s="21">
        <v>0</v>
      </c>
      <c r="AZ22" s="23" t="s">
        <v>62</v>
      </c>
      <c r="BA22" s="23" t="s">
        <v>62</v>
      </c>
      <c r="BB22" s="23" t="s">
        <v>62</v>
      </c>
      <c r="BC22" s="23" t="s">
        <v>62</v>
      </c>
      <c r="BD22" s="23" t="s">
        <v>62</v>
      </c>
      <c r="BE22" s="20">
        <v>13</v>
      </c>
      <c r="BF22" s="21"/>
      <c r="BG22" s="24"/>
    </row>
    <row r="23" spans="1:59" ht="15.75" customHeight="1">
      <c r="A23" s="9" t="s">
        <v>248</v>
      </c>
      <c r="B23" s="25">
        <v>15061</v>
      </c>
      <c r="C23" s="11">
        <v>6672064</v>
      </c>
      <c r="D23" s="11">
        <v>7528600309</v>
      </c>
      <c r="E23" s="12">
        <v>1311110440401</v>
      </c>
      <c r="F23" s="13" t="s">
        <v>249</v>
      </c>
      <c r="G23" s="13" t="s">
        <v>80</v>
      </c>
      <c r="H23" s="13" t="s">
        <v>53</v>
      </c>
      <c r="I23" s="13" t="s">
        <v>54</v>
      </c>
      <c r="J23" s="13" t="s">
        <v>55</v>
      </c>
      <c r="K23" s="11">
        <v>63</v>
      </c>
      <c r="L23" s="11" t="s">
        <v>250</v>
      </c>
      <c r="M23" s="14">
        <v>1</v>
      </c>
      <c r="N23" s="14" t="s">
        <v>83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32">
        <v>119326600</v>
      </c>
      <c r="W23" s="14">
        <v>0</v>
      </c>
      <c r="X23" s="14">
        <v>0</v>
      </c>
      <c r="Y23" s="11">
        <f t="shared" ref="Y23:Y26" si="0">INT(O23 / 10000000)/ 10</f>
        <v>0</v>
      </c>
      <c r="Z23" s="11">
        <f t="shared" ref="Z23:Z26" si="1">INT((P23+Q23+X23) / 10000000)/ 10</f>
        <v>0</v>
      </c>
      <c r="AA23" s="11">
        <f t="shared" ref="AA23:AA26" si="2">INT((R23) / 10000000)/ 10</f>
        <v>0</v>
      </c>
      <c r="AB23" s="11">
        <f t="shared" ref="AB23:AB26" si="3">INT((S23+T23) / 10000000)/ 10</f>
        <v>0</v>
      </c>
      <c r="AC23" s="11">
        <f t="shared" ref="AC23:AC26" si="4">INT((V23+U23+W23) / 10000000)/ 10</f>
        <v>1.1000000000000001</v>
      </c>
      <c r="AD23" s="11" t="s">
        <v>251</v>
      </c>
      <c r="AE23" s="13" t="s">
        <v>252</v>
      </c>
      <c r="AF23" s="13" t="s">
        <v>253</v>
      </c>
      <c r="AG23" s="15" t="s">
        <v>254</v>
      </c>
      <c r="AH23" s="16" t="s">
        <v>88</v>
      </c>
      <c r="AI23" s="17">
        <v>10</v>
      </c>
      <c r="AJ23" s="17">
        <v>20160311</v>
      </c>
      <c r="AK23" s="18">
        <v>214</v>
      </c>
      <c r="AL23" s="18">
        <v>202305</v>
      </c>
      <c r="AM23" s="18">
        <v>2022</v>
      </c>
      <c r="AN23" s="17">
        <v>15854191</v>
      </c>
      <c r="AO23" s="17">
        <v>7121799</v>
      </c>
      <c r="AP23" s="17">
        <v>150000</v>
      </c>
      <c r="AQ23" s="20">
        <v>1</v>
      </c>
      <c r="AR23" s="21"/>
      <c r="AS23" s="20">
        <v>2</v>
      </c>
      <c r="AT23" s="20">
        <v>2</v>
      </c>
      <c r="AU23" s="20">
        <v>2</v>
      </c>
      <c r="AV23" s="20">
        <v>2</v>
      </c>
      <c r="AW23" s="23">
        <v>0</v>
      </c>
      <c r="AX23" s="21">
        <v>0</v>
      </c>
      <c r="AY23" s="21">
        <v>0</v>
      </c>
      <c r="AZ23" s="23" t="s">
        <v>62</v>
      </c>
      <c r="BA23" s="23" t="s">
        <v>62</v>
      </c>
      <c r="BB23" s="23" t="s">
        <v>62</v>
      </c>
      <c r="BC23" s="23" t="s">
        <v>62</v>
      </c>
      <c r="BD23" s="23" t="s">
        <v>62</v>
      </c>
      <c r="BE23" s="20">
        <v>13</v>
      </c>
      <c r="BF23" s="21"/>
      <c r="BG23" s="24"/>
    </row>
    <row r="24" spans="1:59" ht="15.75" customHeight="1">
      <c r="A24" s="9" t="s">
        <v>255</v>
      </c>
      <c r="B24" s="25">
        <v>2715</v>
      </c>
      <c r="C24" s="11">
        <v>4231368</v>
      </c>
      <c r="D24" s="11">
        <v>1408175088</v>
      </c>
      <c r="E24" s="12">
        <v>1355110252292</v>
      </c>
      <c r="F24" s="13" t="s">
        <v>256</v>
      </c>
      <c r="G24" s="13" t="s">
        <v>80</v>
      </c>
      <c r="H24" s="13" t="s">
        <v>53</v>
      </c>
      <c r="I24" s="13" t="s">
        <v>54</v>
      </c>
      <c r="J24" s="13" t="s">
        <v>257</v>
      </c>
      <c r="K24" s="11">
        <v>17</v>
      </c>
      <c r="L24" s="11" t="s">
        <v>258</v>
      </c>
      <c r="M24" s="14">
        <v>1</v>
      </c>
      <c r="N24" s="14" t="s">
        <v>83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32">
        <v>1934546</v>
      </c>
      <c r="W24" s="14">
        <v>0</v>
      </c>
      <c r="X24" s="34">
        <v>12726411919</v>
      </c>
      <c r="Y24" s="11">
        <f t="shared" si="0"/>
        <v>0</v>
      </c>
      <c r="Z24" s="11">
        <f t="shared" si="1"/>
        <v>127.2</v>
      </c>
      <c r="AA24" s="11">
        <f t="shared" si="2"/>
        <v>0</v>
      </c>
      <c r="AB24" s="11">
        <f t="shared" si="3"/>
        <v>0</v>
      </c>
      <c r="AC24" s="11">
        <f t="shared" si="4"/>
        <v>0</v>
      </c>
      <c r="AD24" s="11" t="s">
        <v>259</v>
      </c>
      <c r="AE24" s="13" t="s">
        <v>260</v>
      </c>
      <c r="AF24" s="13" t="s">
        <v>261</v>
      </c>
      <c r="AG24" s="15" t="s">
        <v>262</v>
      </c>
      <c r="AH24" s="16" t="s">
        <v>88</v>
      </c>
      <c r="AI24" s="17">
        <v>10</v>
      </c>
      <c r="AJ24" s="18">
        <v>20130605</v>
      </c>
      <c r="AK24" s="18">
        <v>50</v>
      </c>
      <c r="AL24" s="18">
        <v>202306</v>
      </c>
      <c r="AM24" s="18">
        <v>2022</v>
      </c>
      <c r="AN24" s="17">
        <v>20521683</v>
      </c>
      <c r="AO24" s="17">
        <v>28475042</v>
      </c>
      <c r="AP24" s="17">
        <v>875000</v>
      </c>
      <c r="AQ24" s="20">
        <v>1</v>
      </c>
      <c r="AR24" s="20">
        <v>1</v>
      </c>
      <c r="AS24" s="20">
        <v>1</v>
      </c>
      <c r="AT24" s="20">
        <v>1</v>
      </c>
      <c r="AU24" s="20">
        <v>2</v>
      </c>
      <c r="AV24" s="20">
        <v>2</v>
      </c>
      <c r="AW24" s="23">
        <v>0</v>
      </c>
      <c r="AX24" s="21">
        <v>0</v>
      </c>
      <c r="AY24" s="21">
        <v>0</v>
      </c>
      <c r="AZ24" s="23" t="s">
        <v>62</v>
      </c>
      <c r="BA24" s="23" t="s">
        <v>62</v>
      </c>
      <c r="BB24" s="23" t="s">
        <v>62</v>
      </c>
      <c r="BC24" s="23" t="s">
        <v>62</v>
      </c>
      <c r="BD24" s="23" t="s">
        <v>62</v>
      </c>
      <c r="BE24" s="20">
        <v>13</v>
      </c>
      <c r="BF24" s="21"/>
      <c r="BG24" s="24"/>
    </row>
    <row r="25" spans="1:59" ht="15.75" customHeight="1">
      <c r="A25" s="9" t="s">
        <v>263</v>
      </c>
      <c r="B25" s="25">
        <v>1156</v>
      </c>
      <c r="C25" s="11">
        <v>2626801</v>
      </c>
      <c r="D25" s="11">
        <v>6068185499</v>
      </c>
      <c r="E25" s="12">
        <v>1801110476077</v>
      </c>
      <c r="F25" s="13" t="s">
        <v>264</v>
      </c>
      <c r="G25" s="13" t="s">
        <v>80</v>
      </c>
      <c r="H25" s="13" t="s">
        <v>53</v>
      </c>
      <c r="I25" s="13" t="s">
        <v>54</v>
      </c>
      <c r="J25" s="13" t="s">
        <v>265</v>
      </c>
      <c r="K25" s="11">
        <v>6</v>
      </c>
      <c r="L25" s="11" t="s">
        <v>266</v>
      </c>
      <c r="M25" s="14">
        <v>1</v>
      </c>
      <c r="N25" s="14" t="s">
        <v>83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35">
        <v>550000</v>
      </c>
      <c r="W25" s="14">
        <v>0</v>
      </c>
      <c r="X25" s="14">
        <v>0</v>
      </c>
      <c r="Y25" s="11">
        <f t="shared" si="0"/>
        <v>0</v>
      </c>
      <c r="Z25" s="11">
        <f t="shared" si="1"/>
        <v>0</v>
      </c>
      <c r="AA25" s="11">
        <f t="shared" si="2"/>
        <v>0</v>
      </c>
      <c r="AB25" s="11">
        <f t="shared" si="3"/>
        <v>0</v>
      </c>
      <c r="AC25" s="11">
        <f t="shared" si="4"/>
        <v>0</v>
      </c>
      <c r="AD25" s="11" t="s">
        <v>267</v>
      </c>
      <c r="AE25" s="13" t="s">
        <v>268</v>
      </c>
      <c r="AF25" s="13" t="s">
        <v>269</v>
      </c>
      <c r="AG25" s="15" t="s">
        <v>270</v>
      </c>
      <c r="AH25" s="16" t="s">
        <v>88</v>
      </c>
      <c r="AI25" s="17">
        <v>10</v>
      </c>
      <c r="AJ25" s="17">
        <v>20040301</v>
      </c>
      <c r="AK25" s="18">
        <v>62</v>
      </c>
      <c r="AL25" s="18">
        <v>202212</v>
      </c>
      <c r="AM25" s="18">
        <v>2022</v>
      </c>
      <c r="AN25" s="17">
        <v>15883672</v>
      </c>
      <c r="AO25" s="17">
        <v>20210797</v>
      </c>
      <c r="AP25" s="17">
        <v>200000</v>
      </c>
      <c r="AQ25" s="27">
        <v>1</v>
      </c>
      <c r="AR25" s="27">
        <v>1</v>
      </c>
      <c r="AS25" s="27">
        <v>1</v>
      </c>
      <c r="AT25" s="27">
        <v>2</v>
      </c>
      <c r="AU25" s="27">
        <v>2</v>
      </c>
      <c r="AV25" s="27">
        <v>2</v>
      </c>
      <c r="AW25" s="23">
        <v>0</v>
      </c>
      <c r="AX25" s="20">
        <v>1</v>
      </c>
      <c r="AY25" s="20">
        <v>1</v>
      </c>
      <c r="AZ25" s="27" t="s">
        <v>271</v>
      </c>
      <c r="BA25" s="28" t="s">
        <v>268</v>
      </c>
      <c r="BB25" s="27" t="s">
        <v>272</v>
      </c>
      <c r="BC25" s="27" t="s">
        <v>273</v>
      </c>
      <c r="BD25" s="27" t="s">
        <v>274</v>
      </c>
      <c r="BE25" s="27">
        <v>13</v>
      </c>
      <c r="BF25" s="23"/>
      <c r="BG25" s="23"/>
    </row>
    <row r="26" spans="1:59" ht="15.75" customHeight="1">
      <c r="A26" s="9" t="s">
        <v>275</v>
      </c>
      <c r="B26" s="25">
        <v>344</v>
      </c>
      <c r="C26" s="11">
        <v>8255615</v>
      </c>
      <c r="D26" s="11">
        <v>5718700783</v>
      </c>
      <c r="E26" s="12">
        <v>1101116498730</v>
      </c>
      <c r="F26" s="13" t="s">
        <v>276</v>
      </c>
      <c r="G26" s="13" t="s">
        <v>80</v>
      </c>
      <c r="H26" s="13" t="s">
        <v>53</v>
      </c>
      <c r="I26" s="13" t="s">
        <v>54</v>
      </c>
      <c r="J26" s="13" t="s">
        <v>277</v>
      </c>
      <c r="K26" s="11">
        <v>48</v>
      </c>
      <c r="L26" s="11" t="s">
        <v>278</v>
      </c>
      <c r="M26" s="14">
        <v>1</v>
      </c>
      <c r="N26" s="14" t="s">
        <v>83</v>
      </c>
      <c r="O26" s="32">
        <v>2371308157</v>
      </c>
      <c r="P26" s="32">
        <v>458010028</v>
      </c>
      <c r="Q26" s="14">
        <v>0</v>
      </c>
      <c r="R26" s="36">
        <v>1398201240</v>
      </c>
      <c r="S26" s="14">
        <v>0</v>
      </c>
      <c r="T26" s="32">
        <v>6300000</v>
      </c>
      <c r="U26" s="14">
        <v>0</v>
      </c>
      <c r="V26" s="32">
        <v>67655141</v>
      </c>
      <c r="W26" s="32">
        <v>717731000</v>
      </c>
      <c r="X26" s="14">
        <v>0</v>
      </c>
      <c r="Y26" s="11">
        <f t="shared" si="0"/>
        <v>23.7</v>
      </c>
      <c r="Z26" s="11">
        <f t="shared" si="1"/>
        <v>4.5</v>
      </c>
      <c r="AA26" s="11">
        <f t="shared" si="2"/>
        <v>13.9</v>
      </c>
      <c r="AB26" s="11">
        <f t="shared" si="3"/>
        <v>0</v>
      </c>
      <c r="AC26" s="11">
        <f t="shared" si="4"/>
        <v>7.8</v>
      </c>
      <c r="AD26" s="11" t="s">
        <v>279</v>
      </c>
      <c r="AE26" s="13" t="s">
        <v>280</v>
      </c>
      <c r="AF26" s="13" t="s">
        <v>281</v>
      </c>
      <c r="AG26" s="15" t="s">
        <v>282</v>
      </c>
      <c r="AH26" s="16" t="s">
        <v>88</v>
      </c>
      <c r="AI26" s="17">
        <v>10</v>
      </c>
      <c r="AJ26" s="17">
        <v>20170825</v>
      </c>
      <c r="AK26" s="18">
        <v>140</v>
      </c>
      <c r="AL26" s="18">
        <v>202308</v>
      </c>
      <c r="AM26" s="18">
        <v>2022</v>
      </c>
      <c r="AN26" s="17">
        <v>14288582</v>
      </c>
      <c r="AO26" s="17">
        <v>27015803</v>
      </c>
      <c r="AP26" s="17">
        <v>515652</v>
      </c>
      <c r="AQ26" s="27">
        <v>1</v>
      </c>
      <c r="AR26" s="27">
        <v>1</v>
      </c>
      <c r="AS26" s="27">
        <v>1</v>
      </c>
      <c r="AT26" s="27">
        <v>2</v>
      </c>
      <c r="AU26" s="27">
        <v>2</v>
      </c>
      <c r="AV26" s="27">
        <v>2</v>
      </c>
      <c r="AW26" s="23">
        <v>0</v>
      </c>
      <c r="AX26" s="21">
        <v>0</v>
      </c>
      <c r="AY26" s="21">
        <v>0</v>
      </c>
      <c r="AZ26" s="23" t="s">
        <v>62</v>
      </c>
      <c r="BA26" s="23" t="s">
        <v>62</v>
      </c>
      <c r="BB26" s="23" t="s">
        <v>62</v>
      </c>
      <c r="BC26" s="23" t="s">
        <v>62</v>
      </c>
      <c r="BD26" s="23" t="s">
        <v>62</v>
      </c>
      <c r="BE26" s="27">
        <v>13</v>
      </c>
      <c r="BF26" s="23"/>
      <c r="BG26" s="23"/>
    </row>
    <row r="27" spans="1:59" ht="15.75" customHeight="1">
      <c r="A27" s="9" t="s">
        <v>283</v>
      </c>
      <c r="B27" s="25">
        <v>12272</v>
      </c>
      <c r="C27" s="11">
        <v>1871105</v>
      </c>
      <c r="D27" s="11">
        <v>1208163837</v>
      </c>
      <c r="E27" s="12">
        <v>1101111100926</v>
      </c>
      <c r="F27" s="13" t="s">
        <v>284</v>
      </c>
      <c r="G27" s="13" t="s">
        <v>80</v>
      </c>
      <c r="H27" s="13" t="s">
        <v>53</v>
      </c>
      <c r="I27" s="13" t="s">
        <v>54</v>
      </c>
      <c r="J27" s="13" t="s">
        <v>65</v>
      </c>
      <c r="K27" s="11">
        <v>56</v>
      </c>
      <c r="L27" s="11" t="s">
        <v>285</v>
      </c>
      <c r="M27" s="14">
        <v>1</v>
      </c>
      <c r="N27" s="14" t="s">
        <v>121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35">
        <v>84777</v>
      </c>
      <c r="U27" s="14">
        <v>0</v>
      </c>
      <c r="V27" s="26">
        <v>420728</v>
      </c>
      <c r="W27" s="35">
        <v>1475473</v>
      </c>
      <c r="X27" s="14">
        <v>0</v>
      </c>
      <c r="Y27" s="11">
        <f t="shared" ref="Y27:Y28" si="5">INT(O27 / 10000) / 10</f>
        <v>0</v>
      </c>
      <c r="Z27" s="11">
        <f t="shared" ref="Z27:Z28" si="6">INT((P27+Q27+X27) / 10000) / 10</f>
        <v>0</v>
      </c>
      <c r="AA27" s="11">
        <f t="shared" ref="AA27:AA28" si="7">INT((R27) / 10000) / 10</f>
        <v>0</v>
      </c>
      <c r="AB27" s="11">
        <f t="shared" ref="AB27:AB28" si="8">INT((S27+T27) / 10000) / 10</f>
        <v>0.8</v>
      </c>
      <c r="AC27" s="11">
        <f t="shared" ref="AC27:AC28" si="9">INT((V27+U27+W27) / 10000) / 10</f>
        <v>18.899999999999999</v>
      </c>
      <c r="AD27" s="11" t="s">
        <v>286</v>
      </c>
      <c r="AE27" s="13" t="s">
        <v>287</v>
      </c>
      <c r="AF27" s="13" t="s">
        <v>288</v>
      </c>
      <c r="AG27" s="15" t="s">
        <v>289</v>
      </c>
      <c r="AH27" s="16" t="s">
        <v>232</v>
      </c>
      <c r="AI27" s="17">
        <v>10</v>
      </c>
      <c r="AJ27" s="17">
        <v>19941114</v>
      </c>
      <c r="AK27" s="18">
        <v>52</v>
      </c>
      <c r="AL27" s="18">
        <v>202306</v>
      </c>
      <c r="AM27" s="18">
        <v>2022</v>
      </c>
      <c r="AN27" s="17">
        <v>9488858</v>
      </c>
      <c r="AO27" s="17">
        <v>17605734</v>
      </c>
      <c r="AP27" s="17">
        <v>23225282</v>
      </c>
      <c r="AQ27" s="20">
        <v>1</v>
      </c>
      <c r="AR27" s="21"/>
      <c r="AS27" s="20">
        <v>2</v>
      </c>
      <c r="AT27" s="20">
        <v>2</v>
      </c>
      <c r="AU27" s="20">
        <v>2</v>
      </c>
      <c r="AV27" s="20">
        <v>2</v>
      </c>
      <c r="AW27" s="23">
        <v>0</v>
      </c>
      <c r="AX27" s="21">
        <v>0</v>
      </c>
      <c r="AY27" s="21">
        <v>0</v>
      </c>
      <c r="AZ27" s="23" t="s">
        <v>62</v>
      </c>
      <c r="BA27" s="23" t="s">
        <v>62</v>
      </c>
      <c r="BB27" s="23" t="s">
        <v>62</v>
      </c>
      <c r="BC27" s="23" t="s">
        <v>62</v>
      </c>
      <c r="BD27" s="23" t="s">
        <v>62</v>
      </c>
      <c r="BE27" s="20">
        <v>13</v>
      </c>
      <c r="BF27" s="21"/>
      <c r="BG27" s="24"/>
    </row>
    <row r="28" spans="1:59" ht="15.75" customHeight="1">
      <c r="A28" s="9" t="s">
        <v>290</v>
      </c>
      <c r="B28" s="25">
        <v>1262</v>
      </c>
      <c r="C28" s="11">
        <v>4207839</v>
      </c>
      <c r="D28" s="11">
        <v>1418133534</v>
      </c>
      <c r="E28" s="12">
        <v>2849110113206</v>
      </c>
      <c r="F28" s="13" t="s">
        <v>291</v>
      </c>
      <c r="G28" s="13" t="s">
        <v>80</v>
      </c>
      <c r="H28" s="13" t="s">
        <v>53</v>
      </c>
      <c r="I28" s="13" t="s">
        <v>54</v>
      </c>
      <c r="J28" s="13" t="s">
        <v>292</v>
      </c>
      <c r="K28" s="11">
        <v>8</v>
      </c>
      <c r="L28" s="11" t="s">
        <v>293</v>
      </c>
      <c r="M28" s="14">
        <v>1</v>
      </c>
      <c r="N28" s="14" t="s">
        <v>121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32">
        <v>75558</v>
      </c>
      <c r="U28" s="14">
        <v>0</v>
      </c>
      <c r="V28" s="14">
        <v>0</v>
      </c>
      <c r="W28" s="32">
        <v>13000</v>
      </c>
      <c r="X28" s="14">
        <v>0</v>
      </c>
      <c r="Y28" s="11">
        <f t="shared" si="5"/>
        <v>0</v>
      </c>
      <c r="Z28" s="11">
        <f t="shared" si="6"/>
        <v>0</v>
      </c>
      <c r="AA28" s="11">
        <f t="shared" si="7"/>
        <v>0</v>
      </c>
      <c r="AB28" s="11">
        <f t="shared" si="8"/>
        <v>0.7</v>
      </c>
      <c r="AC28" s="11">
        <f t="shared" si="9"/>
        <v>0.1</v>
      </c>
      <c r="AD28" s="11" t="s">
        <v>294</v>
      </c>
      <c r="AE28" s="13" t="s">
        <v>295</v>
      </c>
      <c r="AF28" s="13" t="s">
        <v>296</v>
      </c>
      <c r="AG28" s="15" t="s">
        <v>297</v>
      </c>
      <c r="AH28" s="16" t="s">
        <v>88</v>
      </c>
      <c r="AI28" s="17">
        <v>10</v>
      </c>
      <c r="AJ28" s="18">
        <v>20130227</v>
      </c>
      <c r="AK28" s="18">
        <v>52</v>
      </c>
      <c r="AL28" s="18">
        <v>202305</v>
      </c>
      <c r="AM28" s="18">
        <v>2022</v>
      </c>
      <c r="AN28" s="17">
        <v>10730620</v>
      </c>
      <c r="AO28" s="17">
        <v>13781530</v>
      </c>
      <c r="AP28" s="17">
        <v>12170000</v>
      </c>
      <c r="AQ28" s="23">
        <v>1</v>
      </c>
      <c r="AR28" s="23"/>
      <c r="AS28" s="27">
        <v>2</v>
      </c>
      <c r="AT28" s="27">
        <v>2</v>
      </c>
      <c r="AU28" s="27">
        <v>2</v>
      </c>
      <c r="AV28" s="27">
        <v>2</v>
      </c>
      <c r="AW28" s="23">
        <v>0</v>
      </c>
      <c r="AX28" s="21">
        <v>0</v>
      </c>
      <c r="AY28" s="21">
        <v>0</v>
      </c>
      <c r="AZ28" s="23" t="s">
        <v>62</v>
      </c>
      <c r="BA28" s="23" t="s">
        <v>62</v>
      </c>
      <c r="BB28" s="23" t="s">
        <v>62</v>
      </c>
      <c r="BC28" s="23" t="s">
        <v>62</v>
      </c>
      <c r="BD28" s="23" t="s">
        <v>62</v>
      </c>
      <c r="BE28" s="27">
        <v>13</v>
      </c>
      <c r="BF28" s="23"/>
      <c r="BG28" s="23"/>
    </row>
    <row r="29" spans="1:59" ht="15.75" customHeight="1">
      <c r="A29" s="9" t="s">
        <v>298</v>
      </c>
      <c r="B29" s="25">
        <v>22818</v>
      </c>
      <c r="C29" s="11">
        <v>1953716</v>
      </c>
      <c r="D29" s="11">
        <v>3128101648</v>
      </c>
      <c r="E29" s="12">
        <v>1615110000897</v>
      </c>
      <c r="F29" s="13" t="s">
        <v>299</v>
      </c>
      <c r="G29" s="13" t="s">
        <v>52</v>
      </c>
      <c r="H29" s="13" t="s">
        <v>53</v>
      </c>
      <c r="I29" s="13" t="s">
        <v>54</v>
      </c>
      <c r="J29" s="13" t="s">
        <v>173</v>
      </c>
      <c r="K29" s="11">
        <v>50</v>
      </c>
      <c r="L29" s="11" t="s">
        <v>300</v>
      </c>
      <c r="M29" s="14">
        <v>1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1" t="s">
        <v>301</v>
      </c>
      <c r="AE29" s="13" t="s">
        <v>302</v>
      </c>
      <c r="AF29" s="13" t="s">
        <v>303</v>
      </c>
      <c r="AG29" s="15" t="s">
        <v>304</v>
      </c>
      <c r="AH29" s="16" t="s">
        <v>61</v>
      </c>
      <c r="AI29" s="17">
        <v>10</v>
      </c>
      <c r="AJ29" s="17">
        <v>19790610</v>
      </c>
      <c r="AK29" s="18">
        <v>122</v>
      </c>
      <c r="AL29" s="18">
        <v>201903</v>
      </c>
      <c r="AM29" s="14"/>
      <c r="AN29" s="19"/>
      <c r="AO29" s="19"/>
      <c r="AP29" s="19"/>
      <c r="AQ29" s="20">
        <v>1</v>
      </c>
      <c r="AR29" s="21"/>
      <c r="AS29" s="20">
        <v>2</v>
      </c>
      <c r="AT29" s="20">
        <v>2</v>
      </c>
      <c r="AU29" s="20">
        <v>1</v>
      </c>
      <c r="AV29" s="20">
        <v>2</v>
      </c>
      <c r="AW29" s="23">
        <v>0</v>
      </c>
      <c r="AX29" s="21">
        <v>0</v>
      </c>
      <c r="AY29" s="21">
        <v>0</v>
      </c>
      <c r="AZ29" s="23" t="s">
        <v>62</v>
      </c>
      <c r="BA29" s="23" t="s">
        <v>62</v>
      </c>
      <c r="BB29" s="23" t="s">
        <v>62</v>
      </c>
      <c r="BC29" s="23" t="s">
        <v>62</v>
      </c>
      <c r="BD29" s="23" t="s">
        <v>62</v>
      </c>
      <c r="BE29" s="20">
        <v>13</v>
      </c>
      <c r="BF29" s="21"/>
      <c r="BG29" s="24"/>
    </row>
    <row r="30" spans="1:59" ht="15.75" customHeight="1">
      <c r="A30" s="9" t="s">
        <v>305</v>
      </c>
      <c r="B30" s="25">
        <v>146</v>
      </c>
      <c r="C30" s="11">
        <v>2933304</v>
      </c>
      <c r="D30" s="11">
        <v>3108123326</v>
      </c>
      <c r="E30" s="12">
        <v>1611110012668</v>
      </c>
      <c r="F30" s="13" t="s">
        <v>306</v>
      </c>
      <c r="G30" s="13" t="s">
        <v>80</v>
      </c>
      <c r="H30" s="13" t="s">
        <v>53</v>
      </c>
      <c r="I30" s="13" t="s">
        <v>307</v>
      </c>
      <c r="J30" s="13" t="s">
        <v>103</v>
      </c>
      <c r="K30" s="11">
        <v>1</v>
      </c>
      <c r="L30" s="11" t="s">
        <v>308</v>
      </c>
      <c r="M30" s="14">
        <v>1</v>
      </c>
      <c r="N30" s="14" t="s">
        <v>121</v>
      </c>
      <c r="O30" s="32">
        <v>125607</v>
      </c>
      <c r="P30" s="32">
        <v>130644</v>
      </c>
      <c r="Q30" s="14">
        <v>0</v>
      </c>
      <c r="R30" s="36">
        <v>133108</v>
      </c>
      <c r="S30" s="14">
        <v>0</v>
      </c>
      <c r="T30" s="32">
        <v>101026</v>
      </c>
      <c r="U30" s="14">
        <v>0</v>
      </c>
      <c r="V30" s="37">
        <v>15860</v>
      </c>
      <c r="W30" s="14">
        <v>0</v>
      </c>
      <c r="X30" s="32">
        <v>4552188</v>
      </c>
      <c r="Y30" s="11">
        <f t="shared" ref="Y30:Y31" si="10">INT(O30 / 10000) / 10</f>
        <v>1.2</v>
      </c>
      <c r="Z30" s="11">
        <f t="shared" ref="Z30:Z31" si="11">INT((P30+Q30+X30) / 10000) / 10</f>
        <v>46.8</v>
      </c>
      <c r="AA30" s="11">
        <f t="shared" ref="AA30:AA31" si="12">INT((R30) / 10000) / 10</f>
        <v>1.3</v>
      </c>
      <c r="AB30" s="11">
        <f t="shared" ref="AB30:AB31" si="13">INT((S30+T30) / 10000) / 10</f>
        <v>1</v>
      </c>
      <c r="AC30" s="11">
        <f t="shared" ref="AC30:AC31" si="14">INT((V30+U30+W30) / 10000) / 10</f>
        <v>0.1</v>
      </c>
      <c r="AD30" s="11" t="s">
        <v>309</v>
      </c>
      <c r="AE30" s="13" t="s">
        <v>310</v>
      </c>
      <c r="AF30" s="13" t="s">
        <v>311</v>
      </c>
      <c r="AG30" s="15" t="s">
        <v>312</v>
      </c>
      <c r="AH30" s="16" t="s">
        <v>88</v>
      </c>
      <c r="AI30" s="17">
        <v>10</v>
      </c>
      <c r="AJ30" s="17">
        <v>20080214</v>
      </c>
      <c r="AK30" s="18">
        <v>210</v>
      </c>
      <c r="AL30" s="18">
        <v>202306</v>
      </c>
      <c r="AM30" s="18">
        <v>2022</v>
      </c>
      <c r="AN30" s="17">
        <v>164822529</v>
      </c>
      <c r="AO30" s="17">
        <v>121930118</v>
      </c>
      <c r="AP30" s="17">
        <v>253000</v>
      </c>
      <c r="AQ30" s="20">
        <v>3</v>
      </c>
      <c r="AR30" s="20">
        <v>3</v>
      </c>
      <c r="AS30" s="20">
        <v>1</v>
      </c>
      <c r="AT30" s="20">
        <v>2</v>
      </c>
      <c r="AU30" s="20">
        <v>2</v>
      </c>
      <c r="AV30" s="20">
        <v>2</v>
      </c>
      <c r="AW30" s="23">
        <v>0</v>
      </c>
      <c r="AX30" s="21">
        <v>0</v>
      </c>
      <c r="AY30" s="21">
        <v>0</v>
      </c>
      <c r="AZ30" s="23" t="s">
        <v>62</v>
      </c>
      <c r="BA30" s="23" t="s">
        <v>62</v>
      </c>
      <c r="BB30" s="23" t="s">
        <v>62</v>
      </c>
      <c r="BC30" s="23" t="s">
        <v>62</v>
      </c>
      <c r="BD30" s="23" t="s">
        <v>62</v>
      </c>
      <c r="BE30" s="20">
        <v>13</v>
      </c>
      <c r="BF30" s="21"/>
      <c r="BG30" s="24"/>
    </row>
    <row r="31" spans="1:59" ht="15.75" customHeight="1">
      <c r="A31" s="9" t="s">
        <v>313</v>
      </c>
      <c r="B31" s="25">
        <v>640</v>
      </c>
      <c r="C31" s="11">
        <v>4206335</v>
      </c>
      <c r="D31" s="11">
        <v>6218601208</v>
      </c>
      <c r="E31" s="12">
        <v>1801110847369</v>
      </c>
      <c r="F31" s="13" t="s">
        <v>314</v>
      </c>
      <c r="G31" s="13" t="s">
        <v>80</v>
      </c>
      <c r="H31" s="13" t="s">
        <v>53</v>
      </c>
      <c r="I31" s="13" t="s">
        <v>54</v>
      </c>
      <c r="J31" s="13" t="s">
        <v>315</v>
      </c>
      <c r="K31" s="11">
        <v>49</v>
      </c>
      <c r="L31" s="11" t="s">
        <v>316</v>
      </c>
      <c r="M31" s="14">
        <v>1</v>
      </c>
      <c r="N31" s="14" t="s">
        <v>121</v>
      </c>
      <c r="O31" s="26">
        <v>5131439</v>
      </c>
      <c r="P31" s="14">
        <v>0</v>
      </c>
      <c r="Q31" s="14">
        <v>0</v>
      </c>
      <c r="R31" s="14">
        <v>0</v>
      </c>
      <c r="S31" s="14">
        <v>0</v>
      </c>
      <c r="T31" s="26">
        <v>9990</v>
      </c>
      <c r="U31" s="14">
        <v>0</v>
      </c>
      <c r="V31" s="14">
        <v>0</v>
      </c>
      <c r="W31" s="35">
        <v>71280</v>
      </c>
      <c r="X31" s="14">
        <v>0</v>
      </c>
      <c r="Y31" s="11">
        <f t="shared" si="10"/>
        <v>51.3</v>
      </c>
      <c r="Z31" s="11">
        <f t="shared" si="11"/>
        <v>0</v>
      </c>
      <c r="AA31" s="11">
        <f t="shared" si="12"/>
        <v>0</v>
      </c>
      <c r="AB31" s="11">
        <f t="shared" si="13"/>
        <v>0</v>
      </c>
      <c r="AC31" s="11">
        <f t="shared" si="14"/>
        <v>0.7</v>
      </c>
      <c r="AD31" s="11" t="s">
        <v>317</v>
      </c>
      <c r="AE31" s="13" t="s">
        <v>318</v>
      </c>
      <c r="AF31" s="13" t="s">
        <v>319</v>
      </c>
      <c r="AG31" s="15" t="s">
        <v>320</v>
      </c>
      <c r="AH31" s="16" t="s">
        <v>88</v>
      </c>
      <c r="AI31" s="17">
        <v>10</v>
      </c>
      <c r="AJ31" s="17">
        <v>20130218</v>
      </c>
      <c r="AK31" s="18">
        <v>103</v>
      </c>
      <c r="AL31" s="18">
        <v>202212</v>
      </c>
      <c r="AM31" s="18">
        <v>2022</v>
      </c>
      <c r="AN31" s="17">
        <v>42105941</v>
      </c>
      <c r="AO31" s="17">
        <v>28510998</v>
      </c>
      <c r="AP31" s="17">
        <v>1200000</v>
      </c>
      <c r="AQ31" s="20">
        <v>1</v>
      </c>
      <c r="AR31" s="21"/>
      <c r="AS31" s="20">
        <v>2</v>
      </c>
      <c r="AT31" s="20">
        <v>2</v>
      </c>
      <c r="AU31" s="20">
        <v>2</v>
      </c>
      <c r="AV31" s="20">
        <v>2</v>
      </c>
      <c r="AW31" s="23">
        <v>0</v>
      </c>
      <c r="AX31" s="21">
        <v>0</v>
      </c>
      <c r="AY31" s="21">
        <v>0</v>
      </c>
      <c r="AZ31" s="23" t="s">
        <v>62</v>
      </c>
      <c r="BA31" s="23" t="s">
        <v>62</v>
      </c>
      <c r="BB31" s="23" t="s">
        <v>62</v>
      </c>
      <c r="BC31" s="23" t="s">
        <v>62</v>
      </c>
      <c r="BD31" s="23" t="s">
        <v>62</v>
      </c>
      <c r="BE31" s="20">
        <v>13</v>
      </c>
      <c r="BF31" s="21"/>
      <c r="BG31" s="24"/>
    </row>
    <row r="32" spans="1:59" ht="15.75" customHeight="1">
      <c r="A32" s="9" t="s">
        <v>321</v>
      </c>
      <c r="B32" s="25">
        <v>12952</v>
      </c>
      <c r="C32" s="11">
        <v>6524892</v>
      </c>
      <c r="D32" s="11">
        <v>1658700161</v>
      </c>
      <c r="E32" s="12">
        <v>1311110422582</v>
      </c>
      <c r="F32" s="13" t="s">
        <v>322</v>
      </c>
      <c r="G32" s="13" t="s">
        <v>80</v>
      </c>
      <c r="H32" s="13" t="s">
        <v>53</v>
      </c>
      <c r="I32" s="13" t="s">
        <v>54</v>
      </c>
      <c r="J32" s="13" t="s">
        <v>65</v>
      </c>
      <c r="K32" s="11">
        <v>56</v>
      </c>
      <c r="L32" s="11" t="s">
        <v>323</v>
      </c>
      <c r="M32" s="14">
        <v>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1" t="s">
        <v>324</v>
      </c>
      <c r="AE32" s="13" t="s">
        <v>325</v>
      </c>
      <c r="AF32" s="13" t="s">
        <v>326</v>
      </c>
      <c r="AG32" s="15" t="s">
        <v>327</v>
      </c>
      <c r="AH32" s="16" t="s">
        <v>61</v>
      </c>
      <c r="AI32" s="17">
        <v>10</v>
      </c>
      <c r="AJ32" s="17">
        <v>20150909</v>
      </c>
      <c r="AK32" s="18">
        <v>50</v>
      </c>
      <c r="AL32" s="18">
        <v>202304</v>
      </c>
      <c r="AM32" s="18">
        <v>2022</v>
      </c>
      <c r="AN32" s="17">
        <v>4012604</v>
      </c>
      <c r="AO32" s="17">
        <v>6458116</v>
      </c>
      <c r="AP32" s="17">
        <v>168575</v>
      </c>
      <c r="AQ32" s="20">
        <v>1</v>
      </c>
      <c r="AR32" s="21"/>
      <c r="AS32" s="20">
        <v>2</v>
      </c>
      <c r="AT32" s="20">
        <v>2</v>
      </c>
      <c r="AU32" s="20">
        <v>2</v>
      </c>
      <c r="AV32" s="20">
        <v>2</v>
      </c>
      <c r="AW32" s="23">
        <v>0</v>
      </c>
      <c r="AX32" s="21">
        <v>0</v>
      </c>
      <c r="AY32" s="21">
        <v>0</v>
      </c>
      <c r="AZ32" s="23" t="s">
        <v>62</v>
      </c>
      <c r="BA32" s="23" t="s">
        <v>62</v>
      </c>
      <c r="BB32" s="23" t="s">
        <v>62</v>
      </c>
      <c r="BC32" s="23" t="s">
        <v>62</v>
      </c>
      <c r="BD32" s="23" t="s">
        <v>62</v>
      </c>
      <c r="BE32" s="20">
        <v>13</v>
      </c>
      <c r="BF32" s="21"/>
      <c r="BG32" s="24"/>
    </row>
    <row r="33" spans="1:59" ht="15.75" customHeight="1">
      <c r="A33" s="9" t="s">
        <v>328</v>
      </c>
      <c r="B33" s="25">
        <v>20595</v>
      </c>
      <c r="C33" s="11">
        <v>1289224</v>
      </c>
      <c r="D33" s="11">
        <v>2078141843</v>
      </c>
      <c r="E33" s="12">
        <v>1101110103707</v>
      </c>
      <c r="F33" s="13" t="s">
        <v>329</v>
      </c>
      <c r="G33" s="13" t="s">
        <v>52</v>
      </c>
      <c r="H33" s="13" t="s">
        <v>53</v>
      </c>
      <c r="I33" s="13" t="s">
        <v>54</v>
      </c>
      <c r="J33" s="13" t="s">
        <v>330</v>
      </c>
      <c r="K33" s="11">
        <v>18</v>
      </c>
      <c r="L33" s="11" t="s">
        <v>331</v>
      </c>
      <c r="M33" s="14">
        <v>1</v>
      </c>
      <c r="N33" s="14" t="s">
        <v>83</v>
      </c>
      <c r="O33" s="14">
        <v>0</v>
      </c>
      <c r="P33" s="14">
        <v>0</v>
      </c>
      <c r="Q33" s="38">
        <v>73000000</v>
      </c>
      <c r="R33" s="38">
        <v>74484546</v>
      </c>
      <c r="S33" s="14">
        <v>0</v>
      </c>
      <c r="T33" s="38">
        <v>127399802</v>
      </c>
      <c r="U33" s="14">
        <v>0</v>
      </c>
      <c r="V33" s="14">
        <v>0</v>
      </c>
      <c r="W33" s="38">
        <v>149411820</v>
      </c>
      <c r="X33" s="14">
        <v>0</v>
      </c>
      <c r="Y33" s="11">
        <f t="shared" ref="Y33:Y34" si="15">INT(O33 / 10000000)/ 10</f>
        <v>0</v>
      </c>
      <c r="Z33" s="11">
        <f t="shared" ref="Z33:Z34" si="16">INT((P33+Q33+X33) / 10000000)/ 10</f>
        <v>0.7</v>
      </c>
      <c r="AA33" s="11">
        <f t="shared" ref="AA33:AA34" si="17">INT((R33) / 10000000)/ 10</f>
        <v>0.7</v>
      </c>
      <c r="AB33" s="11">
        <f t="shared" ref="AB33:AB34" si="18">INT((S33+T33) / 10000000)/ 10</f>
        <v>1.2</v>
      </c>
      <c r="AC33" s="11">
        <f t="shared" ref="AC33:AC34" si="19">INT((V33+U33+W33) / 10000000)/ 10</f>
        <v>1.4</v>
      </c>
      <c r="AD33" s="11" t="s">
        <v>332</v>
      </c>
      <c r="AE33" s="13" t="s">
        <v>333</v>
      </c>
      <c r="AF33" s="13" t="s">
        <v>334</v>
      </c>
      <c r="AG33" s="15" t="s">
        <v>335</v>
      </c>
      <c r="AH33" s="16" t="s">
        <v>232</v>
      </c>
      <c r="AI33" s="17">
        <v>10</v>
      </c>
      <c r="AJ33" s="17">
        <v>19690507</v>
      </c>
      <c r="AK33" s="18">
        <v>123</v>
      </c>
      <c r="AL33" s="18">
        <v>202306</v>
      </c>
      <c r="AM33" s="18">
        <v>2022</v>
      </c>
      <c r="AN33" s="17">
        <v>63599420</v>
      </c>
      <c r="AO33" s="17">
        <v>66153339</v>
      </c>
      <c r="AP33" s="17">
        <v>17447622</v>
      </c>
      <c r="AQ33" s="39">
        <v>1</v>
      </c>
      <c r="AR33" s="39">
        <v>1</v>
      </c>
      <c r="AS33" s="39">
        <v>1</v>
      </c>
      <c r="AT33" s="39">
        <v>1</v>
      </c>
      <c r="AU33" s="39">
        <v>2</v>
      </c>
      <c r="AV33" s="39">
        <v>1</v>
      </c>
      <c r="AW33" s="23">
        <v>0</v>
      </c>
      <c r="AX33" s="21">
        <v>0</v>
      </c>
      <c r="AY33" s="21">
        <v>0</v>
      </c>
      <c r="AZ33" s="23" t="s">
        <v>62</v>
      </c>
      <c r="BA33" s="23" t="s">
        <v>62</v>
      </c>
      <c r="BB33" s="23" t="s">
        <v>62</v>
      </c>
      <c r="BC33" s="23" t="s">
        <v>62</v>
      </c>
      <c r="BD33" s="23" t="s">
        <v>62</v>
      </c>
      <c r="BE33" s="39">
        <v>13</v>
      </c>
      <c r="BF33" s="21"/>
      <c r="BG33" s="24"/>
    </row>
    <row r="34" spans="1:59" ht="15.75" customHeight="1">
      <c r="A34" s="9" t="s">
        <v>336</v>
      </c>
      <c r="B34" s="25">
        <v>2884</v>
      </c>
      <c r="C34" s="11">
        <v>2260335</v>
      </c>
      <c r="D34" s="11">
        <v>1248631502</v>
      </c>
      <c r="E34" s="12">
        <v>1348110105850</v>
      </c>
      <c r="F34" s="13" t="s">
        <v>337</v>
      </c>
      <c r="G34" s="13" t="s">
        <v>80</v>
      </c>
      <c r="H34" s="13" t="s">
        <v>53</v>
      </c>
      <c r="I34" s="13" t="s">
        <v>54</v>
      </c>
      <c r="J34" s="13" t="s">
        <v>330</v>
      </c>
      <c r="K34" s="11">
        <v>18</v>
      </c>
      <c r="L34" s="11" t="s">
        <v>338</v>
      </c>
      <c r="M34" s="14">
        <v>1</v>
      </c>
      <c r="N34" s="14" t="s">
        <v>83</v>
      </c>
      <c r="O34" s="14">
        <v>0</v>
      </c>
      <c r="P34" s="14">
        <v>0</v>
      </c>
      <c r="Q34" s="14">
        <v>0</v>
      </c>
      <c r="R34" s="26">
        <v>1023323042</v>
      </c>
      <c r="S34" s="14">
        <v>0</v>
      </c>
      <c r="T34" s="26">
        <v>73620000</v>
      </c>
      <c r="U34" s="26">
        <v>328882367</v>
      </c>
      <c r="V34" s="26">
        <v>18725454</v>
      </c>
      <c r="W34" s="26">
        <v>10000000</v>
      </c>
      <c r="X34" s="14">
        <v>0</v>
      </c>
      <c r="Y34" s="11">
        <f t="shared" si="15"/>
        <v>0</v>
      </c>
      <c r="Z34" s="11">
        <f t="shared" si="16"/>
        <v>0</v>
      </c>
      <c r="AA34" s="11">
        <f t="shared" si="17"/>
        <v>10.199999999999999</v>
      </c>
      <c r="AB34" s="11">
        <f t="shared" si="18"/>
        <v>0.7</v>
      </c>
      <c r="AC34" s="11">
        <f t="shared" si="19"/>
        <v>3.5</v>
      </c>
      <c r="AD34" s="11" t="s">
        <v>339</v>
      </c>
      <c r="AE34" s="13" t="s">
        <v>340</v>
      </c>
      <c r="AF34" s="13" t="s">
        <v>341</v>
      </c>
      <c r="AG34" s="15" t="s">
        <v>342</v>
      </c>
      <c r="AH34" s="16" t="s">
        <v>88</v>
      </c>
      <c r="AI34" s="17">
        <v>10</v>
      </c>
      <c r="AJ34" s="17">
        <v>20050412</v>
      </c>
      <c r="AK34" s="18">
        <v>67</v>
      </c>
      <c r="AL34" s="18">
        <v>202212</v>
      </c>
      <c r="AM34" s="18">
        <v>2022</v>
      </c>
      <c r="AN34" s="17">
        <v>29047073</v>
      </c>
      <c r="AO34" s="17">
        <v>34782438</v>
      </c>
      <c r="AP34" s="17">
        <v>150000</v>
      </c>
      <c r="AQ34" s="39">
        <v>2</v>
      </c>
      <c r="AR34" s="39">
        <v>2</v>
      </c>
      <c r="AS34" s="39">
        <v>1</v>
      </c>
      <c r="AT34" s="39">
        <v>2</v>
      </c>
      <c r="AU34" s="39">
        <v>2</v>
      </c>
      <c r="AV34" s="39">
        <v>2</v>
      </c>
      <c r="AW34" s="23">
        <v>0</v>
      </c>
      <c r="AX34" s="21">
        <v>0</v>
      </c>
      <c r="AY34" s="21">
        <v>0</v>
      </c>
      <c r="AZ34" s="23" t="s">
        <v>62</v>
      </c>
      <c r="BA34" s="23" t="s">
        <v>62</v>
      </c>
      <c r="BB34" s="23" t="s">
        <v>62</v>
      </c>
      <c r="BC34" s="23" t="s">
        <v>62</v>
      </c>
      <c r="BD34" s="23" t="s">
        <v>62</v>
      </c>
      <c r="BE34" s="39">
        <v>13</v>
      </c>
      <c r="BF34" s="21"/>
      <c r="BG34" s="24"/>
    </row>
    <row r="35" spans="1:59" ht="15.75" customHeight="1">
      <c r="A35" s="9" t="s">
        <v>343</v>
      </c>
      <c r="B35" s="25">
        <v>6114</v>
      </c>
      <c r="C35" s="11">
        <v>1989501</v>
      </c>
      <c r="D35" s="11">
        <v>6108112302</v>
      </c>
      <c r="E35" s="12">
        <v>1812110014238</v>
      </c>
      <c r="F35" s="13" t="s">
        <v>344</v>
      </c>
      <c r="G35" s="13" t="s">
        <v>80</v>
      </c>
      <c r="H35" s="13" t="s">
        <v>53</v>
      </c>
      <c r="I35" s="13" t="s">
        <v>54</v>
      </c>
      <c r="J35" s="13" t="s">
        <v>345</v>
      </c>
      <c r="K35" s="11">
        <v>35</v>
      </c>
      <c r="L35" s="11" t="s">
        <v>346</v>
      </c>
      <c r="M35" s="14">
        <v>1</v>
      </c>
      <c r="N35" s="14" t="s">
        <v>121</v>
      </c>
      <c r="O35" s="14">
        <v>0</v>
      </c>
      <c r="P35" s="14">
        <v>0</v>
      </c>
      <c r="Q35" s="14">
        <v>0</v>
      </c>
      <c r="R35" s="26">
        <v>133674</v>
      </c>
      <c r="S35" s="14">
        <v>0</v>
      </c>
      <c r="T35" s="29">
        <v>57492</v>
      </c>
      <c r="U35" s="26">
        <v>26600</v>
      </c>
      <c r="V35" s="14">
        <v>0</v>
      </c>
      <c r="W35" s="26">
        <v>323217</v>
      </c>
      <c r="X35" s="26">
        <v>144282</v>
      </c>
      <c r="Y35" s="11">
        <f t="shared" ref="Y35:Y37" si="20">INT(O35 / 10000) / 10</f>
        <v>0</v>
      </c>
      <c r="Z35" s="11">
        <f t="shared" ref="Z35:Z37" si="21">INT((P35+Q35+X35) / 10000) / 10</f>
        <v>1.4</v>
      </c>
      <c r="AA35" s="11">
        <f t="shared" ref="AA35:AA37" si="22">INT((R35) / 10000) / 10</f>
        <v>1.3</v>
      </c>
      <c r="AB35" s="11">
        <f t="shared" ref="AB35:AB37" si="23">INT((S35+T35) / 10000) / 10</f>
        <v>0.5</v>
      </c>
      <c r="AC35" s="11">
        <f t="shared" ref="AC35:AC37" si="24">INT((V35+U35+W35) / 10000) / 10</f>
        <v>3.4</v>
      </c>
      <c r="AD35" s="11" t="s">
        <v>347</v>
      </c>
      <c r="AE35" s="13" t="s">
        <v>348</v>
      </c>
      <c r="AF35" s="13" t="s">
        <v>349</v>
      </c>
      <c r="AG35" s="15" t="s">
        <v>350</v>
      </c>
      <c r="AH35" s="16" t="s">
        <v>88</v>
      </c>
      <c r="AI35" s="17">
        <v>10</v>
      </c>
      <c r="AJ35" s="17">
        <v>19910501</v>
      </c>
      <c r="AK35" s="18">
        <v>107</v>
      </c>
      <c r="AL35" s="18">
        <v>202303</v>
      </c>
      <c r="AM35" s="18">
        <v>2022</v>
      </c>
      <c r="AN35" s="17">
        <v>23036522</v>
      </c>
      <c r="AO35" s="17">
        <v>39257132</v>
      </c>
      <c r="AP35" s="17">
        <v>3462900</v>
      </c>
      <c r="AQ35" s="27">
        <v>1</v>
      </c>
      <c r="AR35" s="27">
        <v>1</v>
      </c>
      <c r="AS35" s="27">
        <v>2</v>
      </c>
      <c r="AT35" s="27">
        <v>2</v>
      </c>
      <c r="AU35" s="27">
        <v>2</v>
      </c>
      <c r="AV35" s="27">
        <v>2</v>
      </c>
      <c r="AW35" s="23">
        <v>0</v>
      </c>
      <c r="AX35" s="21">
        <v>0</v>
      </c>
      <c r="AY35" s="21">
        <v>0</v>
      </c>
      <c r="AZ35" s="23" t="s">
        <v>62</v>
      </c>
      <c r="BA35" s="23" t="s">
        <v>62</v>
      </c>
      <c r="BB35" s="23" t="s">
        <v>62</v>
      </c>
      <c r="BC35" s="23" t="s">
        <v>62</v>
      </c>
      <c r="BD35" s="23" t="s">
        <v>62</v>
      </c>
      <c r="BE35" s="27">
        <v>13</v>
      </c>
      <c r="BF35" s="23"/>
      <c r="BG35" s="23"/>
    </row>
    <row r="36" spans="1:59" ht="15.75" customHeight="1">
      <c r="A36" s="9" t="s">
        <v>351</v>
      </c>
      <c r="B36" s="25">
        <v>3399</v>
      </c>
      <c r="C36" s="11">
        <v>1699804</v>
      </c>
      <c r="D36" s="11">
        <v>3088113960</v>
      </c>
      <c r="E36" s="12">
        <v>1613110009918</v>
      </c>
      <c r="F36" s="13" t="s">
        <v>352</v>
      </c>
      <c r="G36" s="13" t="s">
        <v>80</v>
      </c>
      <c r="H36" s="13" t="s">
        <v>53</v>
      </c>
      <c r="I36" s="13" t="s">
        <v>54</v>
      </c>
      <c r="J36" s="13" t="s">
        <v>353</v>
      </c>
      <c r="K36" s="11">
        <v>24</v>
      </c>
      <c r="L36" s="11" t="s">
        <v>354</v>
      </c>
      <c r="M36" s="14">
        <v>1</v>
      </c>
      <c r="N36" s="14" t="s">
        <v>121</v>
      </c>
      <c r="O36" s="14">
        <v>0</v>
      </c>
      <c r="P36" s="14">
        <v>0</v>
      </c>
      <c r="Q36" s="14">
        <v>0</v>
      </c>
      <c r="R36" s="32">
        <v>58500</v>
      </c>
      <c r="S36" s="14">
        <v>0</v>
      </c>
      <c r="T36" s="32">
        <v>72111</v>
      </c>
      <c r="U36" s="14">
        <v>0</v>
      </c>
      <c r="V36" s="32">
        <v>11420</v>
      </c>
      <c r="W36" s="33">
        <v>19080</v>
      </c>
      <c r="X36" s="14">
        <v>0</v>
      </c>
      <c r="Y36" s="11">
        <f t="shared" si="20"/>
        <v>0</v>
      </c>
      <c r="Z36" s="11">
        <f t="shared" si="21"/>
        <v>0</v>
      </c>
      <c r="AA36" s="11">
        <f t="shared" si="22"/>
        <v>0.5</v>
      </c>
      <c r="AB36" s="11">
        <f t="shared" si="23"/>
        <v>0.7</v>
      </c>
      <c r="AC36" s="11">
        <f t="shared" si="24"/>
        <v>0.3</v>
      </c>
      <c r="AD36" s="11" t="s">
        <v>355</v>
      </c>
      <c r="AE36" s="13" t="s">
        <v>356</v>
      </c>
      <c r="AF36" s="13" t="s">
        <v>357</v>
      </c>
      <c r="AG36" s="15" t="s">
        <v>358</v>
      </c>
      <c r="AH36" s="16" t="s">
        <v>88</v>
      </c>
      <c r="AI36" s="17">
        <v>10</v>
      </c>
      <c r="AJ36" s="17">
        <v>20000705</v>
      </c>
      <c r="AK36" s="18">
        <v>50</v>
      </c>
      <c r="AL36" s="18">
        <v>202212</v>
      </c>
      <c r="AM36" s="18">
        <v>2022</v>
      </c>
      <c r="AN36" s="17">
        <v>12600061</v>
      </c>
      <c r="AO36" s="17">
        <v>21235015</v>
      </c>
      <c r="AP36" s="17">
        <v>700000</v>
      </c>
      <c r="AQ36" s="20">
        <v>1</v>
      </c>
      <c r="AR36" s="21"/>
      <c r="AS36" s="20">
        <v>1</v>
      </c>
      <c r="AT36" s="20">
        <v>2</v>
      </c>
      <c r="AU36" s="20">
        <v>2</v>
      </c>
      <c r="AV36" s="20">
        <v>2</v>
      </c>
      <c r="AW36" s="23">
        <v>0</v>
      </c>
      <c r="AX36" s="21">
        <v>0</v>
      </c>
      <c r="AY36" s="21">
        <v>0</v>
      </c>
      <c r="AZ36" s="23" t="s">
        <v>62</v>
      </c>
      <c r="BA36" s="23" t="s">
        <v>62</v>
      </c>
      <c r="BB36" s="23" t="s">
        <v>62</v>
      </c>
      <c r="BC36" s="23" t="s">
        <v>62</v>
      </c>
      <c r="BD36" s="23" t="s">
        <v>62</v>
      </c>
      <c r="BE36" s="20">
        <v>13</v>
      </c>
      <c r="BF36" s="21"/>
      <c r="BG36" s="24"/>
    </row>
    <row r="37" spans="1:59" ht="15">
      <c r="A37" s="9" t="s">
        <v>359</v>
      </c>
      <c r="B37" s="25">
        <v>5525</v>
      </c>
      <c r="C37" s="11">
        <v>1398803</v>
      </c>
      <c r="D37" s="11">
        <v>1068138254</v>
      </c>
      <c r="E37" s="12">
        <v>1101110838148</v>
      </c>
      <c r="F37" s="13" t="s">
        <v>360</v>
      </c>
      <c r="G37" s="13" t="s">
        <v>80</v>
      </c>
      <c r="H37" s="13" t="s">
        <v>53</v>
      </c>
      <c r="I37" s="13" t="s">
        <v>307</v>
      </c>
      <c r="J37" s="13" t="s">
        <v>361</v>
      </c>
      <c r="K37" s="11">
        <v>34</v>
      </c>
      <c r="L37" s="11" t="s">
        <v>362</v>
      </c>
      <c r="M37" s="14">
        <v>1</v>
      </c>
      <c r="N37" s="14" t="s">
        <v>121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29">
        <v>263563</v>
      </c>
      <c r="X37" s="14">
        <v>0</v>
      </c>
      <c r="Y37" s="11">
        <f t="shared" si="20"/>
        <v>0</v>
      </c>
      <c r="Z37" s="11">
        <f t="shared" si="21"/>
        <v>0</v>
      </c>
      <c r="AA37" s="11">
        <f t="shared" si="22"/>
        <v>0</v>
      </c>
      <c r="AB37" s="11">
        <f t="shared" si="23"/>
        <v>0</v>
      </c>
      <c r="AC37" s="11">
        <f t="shared" si="24"/>
        <v>2.6</v>
      </c>
      <c r="AD37" s="11" t="s">
        <v>363</v>
      </c>
      <c r="AE37" s="13" t="s">
        <v>364</v>
      </c>
      <c r="AF37" s="13" t="s">
        <v>365</v>
      </c>
      <c r="AG37" s="15" t="s">
        <v>366</v>
      </c>
      <c r="AH37" s="16" t="s">
        <v>88</v>
      </c>
      <c r="AI37" s="17">
        <v>10</v>
      </c>
      <c r="AJ37" s="17">
        <v>19920226</v>
      </c>
      <c r="AK37" s="18">
        <v>120</v>
      </c>
      <c r="AL37" s="18">
        <v>202212</v>
      </c>
      <c r="AM37" s="18">
        <v>2022</v>
      </c>
      <c r="AN37" s="17">
        <v>42961809</v>
      </c>
      <c r="AO37" s="17">
        <v>1320544350</v>
      </c>
      <c r="AP37" s="17">
        <v>689730</v>
      </c>
      <c r="AQ37" s="21">
        <v>1</v>
      </c>
      <c r="AR37" s="21"/>
      <c r="AS37" s="20">
        <v>1</v>
      </c>
      <c r="AT37" s="21"/>
      <c r="AU37" s="21"/>
      <c r="AV37" s="20">
        <v>1</v>
      </c>
      <c r="AW37" s="23">
        <v>0</v>
      </c>
      <c r="AX37" s="21">
        <v>0</v>
      </c>
      <c r="AY37" s="21">
        <v>0</v>
      </c>
      <c r="AZ37" s="23" t="s">
        <v>62</v>
      </c>
      <c r="BA37" s="23" t="s">
        <v>62</v>
      </c>
      <c r="BB37" s="23" t="s">
        <v>62</v>
      </c>
      <c r="BC37" s="23" t="s">
        <v>62</v>
      </c>
      <c r="BD37" s="23" t="s">
        <v>62</v>
      </c>
      <c r="BE37" s="20">
        <v>13</v>
      </c>
      <c r="BF37" s="21"/>
      <c r="BG37" s="24"/>
    </row>
    <row r="38" spans="1:59" ht="15">
      <c r="A38" s="9" t="s">
        <v>367</v>
      </c>
      <c r="B38" s="25">
        <v>12104</v>
      </c>
      <c r="C38" s="11">
        <v>9310729</v>
      </c>
      <c r="D38" s="11">
        <v>5948801521</v>
      </c>
      <c r="E38" s="12">
        <v>1801111268639</v>
      </c>
      <c r="F38" s="13" t="s">
        <v>368</v>
      </c>
      <c r="G38" s="13" t="s">
        <v>80</v>
      </c>
      <c r="H38" s="13" t="s">
        <v>53</v>
      </c>
      <c r="I38" s="13" t="s">
        <v>54</v>
      </c>
      <c r="J38" s="13" t="s">
        <v>369</v>
      </c>
      <c r="K38" s="11">
        <v>54</v>
      </c>
      <c r="L38" s="11" t="s">
        <v>370</v>
      </c>
      <c r="M38" s="14">
        <v>2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21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1" t="s">
        <v>371</v>
      </c>
      <c r="AE38" s="13" t="s">
        <v>372</v>
      </c>
      <c r="AF38" s="13" t="s">
        <v>373</v>
      </c>
      <c r="AG38" s="15" t="s">
        <v>374</v>
      </c>
      <c r="AH38" s="16" t="s">
        <v>61</v>
      </c>
      <c r="AI38" s="17">
        <v>10</v>
      </c>
      <c r="AJ38" s="17">
        <v>20200217</v>
      </c>
      <c r="AK38" s="18">
        <v>50</v>
      </c>
      <c r="AL38" s="18">
        <v>202212</v>
      </c>
      <c r="AM38" s="14"/>
      <c r="AN38" s="19"/>
      <c r="AO38" s="19"/>
      <c r="AP38" s="19"/>
      <c r="AQ38" s="20">
        <v>1</v>
      </c>
      <c r="AR38" s="21"/>
      <c r="AS38" s="20">
        <v>2</v>
      </c>
      <c r="AT38" s="22">
        <v>2</v>
      </c>
      <c r="AU38" s="22">
        <v>2</v>
      </c>
      <c r="AV38" s="21"/>
      <c r="AW38" s="23">
        <v>0</v>
      </c>
      <c r="AX38" s="21">
        <v>0</v>
      </c>
      <c r="AY38" s="21">
        <v>0</v>
      </c>
      <c r="AZ38" s="23" t="s">
        <v>62</v>
      </c>
      <c r="BA38" s="23" t="s">
        <v>62</v>
      </c>
      <c r="BB38" s="23" t="s">
        <v>62</v>
      </c>
      <c r="BC38" s="23" t="s">
        <v>62</v>
      </c>
      <c r="BD38" s="23" t="s">
        <v>62</v>
      </c>
      <c r="BE38" s="20">
        <v>13</v>
      </c>
      <c r="BF38" s="21"/>
      <c r="BG38" s="24"/>
    </row>
    <row r="39" spans="1:59" ht="15">
      <c r="A39" s="9" t="s">
        <v>375</v>
      </c>
      <c r="B39" s="25">
        <v>975</v>
      </c>
      <c r="C39" s="11">
        <v>1794595</v>
      </c>
      <c r="D39" s="11">
        <v>1098159281</v>
      </c>
      <c r="E39" s="12">
        <v>1101111773799</v>
      </c>
      <c r="F39" s="13" t="s">
        <v>376</v>
      </c>
      <c r="G39" s="13" t="s">
        <v>80</v>
      </c>
      <c r="H39" s="13" t="s">
        <v>53</v>
      </c>
      <c r="I39" s="13" t="s">
        <v>307</v>
      </c>
      <c r="J39" s="13" t="s">
        <v>235</v>
      </c>
      <c r="K39" s="11">
        <v>5</v>
      </c>
      <c r="L39" s="11" t="s">
        <v>377</v>
      </c>
      <c r="M39" s="14">
        <v>1</v>
      </c>
      <c r="N39" s="14" t="s">
        <v>121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26">
        <v>55302</v>
      </c>
      <c r="U39" s="14">
        <v>0</v>
      </c>
      <c r="V39" s="26">
        <v>7955</v>
      </c>
      <c r="W39" s="14">
        <f>SUM(516730,1431642)</f>
        <v>1948372</v>
      </c>
      <c r="X39" s="14">
        <v>0</v>
      </c>
      <c r="Y39" s="11">
        <f t="shared" ref="Y39:Y40" si="25">INT(O39 / 10000) / 10</f>
        <v>0</v>
      </c>
      <c r="Z39" s="11">
        <f t="shared" ref="Z39:Z40" si="26">INT((P39+Q39+X39) / 10000) / 10</f>
        <v>0</v>
      </c>
      <c r="AA39" s="11">
        <f t="shared" ref="AA39:AA40" si="27">INT((R39) / 10000) / 10</f>
        <v>0</v>
      </c>
      <c r="AB39" s="11">
        <f t="shared" ref="AB39:AB40" si="28">INT((S39+T39) / 10000) / 10</f>
        <v>0.5</v>
      </c>
      <c r="AC39" s="11">
        <f t="shared" ref="AC39:AC40" si="29">INT((V39+U39+W39) / 10000) / 10</f>
        <v>19.5</v>
      </c>
      <c r="AD39" s="11" t="s">
        <v>378</v>
      </c>
      <c r="AE39" s="13" t="s">
        <v>379</v>
      </c>
      <c r="AF39" s="13" t="s">
        <v>380</v>
      </c>
      <c r="AG39" s="15" t="s">
        <v>381</v>
      </c>
      <c r="AH39" s="16" t="s">
        <v>232</v>
      </c>
      <c r="AI39" s="17">
        <v>10</v>
      </c>
      <c r="AJ39" s="17">
        <v>19990915</v>
      </c>
      <c r="AK39" s="18">
        <v>113</v>
      </c>
      <c r="AL39" s="18">
        <v>202306</v>
      </c>
      <c r="AM39" s="18">
        <v>2022</v>
      </c>
      <c r="AN39" s="17">
        <v>139574005</v>
      </c>
      <c r="AO39" s="17">
        <v>73706053</v>
      </c>
      <c r="AP39" s="17">
        <v>10493849</v>
      </c>
      <c r="AQ39" s="27">
        <v>1</v>
      </c>
      <c r="AR39" s="23"/>
      <c r="AS39" s="27">
        <v>2</v>
      </c>
      <c r="AT39" s="27">
        <v>2</v>
      </c>
      <c r="AU39" s="27">
        <v>2</v>
      </c>
      <c r="AV39" s="27">
        <v>1</v>
      </c>
      <c r="AW39" s="23">
        <v>0</v>
      </c>
      <c r="AX39" s="21">
        <v>0</v>
      </c>
      <c r="AY39" s="21">
        <v>0</v>
      </c>
      <c r="AZ39" s="23" t="s">
        <v>62</v>
      </c>
      <c r="BA39" s="23" t="s">
        <v>62</v>
      </c>
      <c r="BB39" s="23" t="s">
        <v>62</v>
      </c>
      <c r="BC39" s="23" t="s">
        <v>62</v>
      </c>
      <c r="BD39" s="23" t="s">
        <v>62</v>
      </c>
      <c r="BE39" s="27">
        <v>13</v>
      </c>
      <c r="BF39" s="23"/>
      <c r="BG39" s="23"/>
    </row>
    <row r="40" spans="1:59" ht="15">
      <c r="A40" s="9" t="s">
        <v>382</v>
      </c>
      <c r="B40" s="25">
        <v>5077</v>
      </c>
      <c r="C40" s="11">
        <v>1951223</v>
      </c>
      <c r="D40" s="11">
        <v>3018136394</v>
      </c>
      <c r="E40" s="12">
        <v>1501110038584</v>
      </c>
      <c r="F40" s="13" t="s">
        <v>383</v>
      </c>
      <c r="G40" s="13" t="s">
        <v>80</v>
      </c>
      <c r="H40" s="13" t="s">
        <v>53</v>
      </c>
      <c r="I40" s="13" t="s">
        <v>54</v>
      </c>
      <c r="J40" s="13" t="s">
        <v>384</v>
      </c>
      <c r="K40" s="11">
        <v>30</v>
      </c>
      <c r="L40" s="11" t="s">
        <v>385</v>
      </c>
      <c r="M40" s="14">
        <v>1</v>
      </c>
      <c r="N40" s="14" t="s">
        <v>121</v>
      </c>
      <c r="O40" s="14">
        <v>0</v>
      </c>
      <c r="P40" s="14">
        <v>0</v>
      </c>
      <c r="Q40" s="14">
        <v>0</v>
      </c>
      <c r="R40" s="26">
        <v>1153745</v>
      </c>
      <c r="S40" s="14">
        <v>0</v>
      </c>
      <c r="T40" s="35">
        <v>100350</v>
      </c>
      <c r="U40" s="26">
        <v>143206</v>
      </c>
      <c r="V40" s="26">
        <v>98129</v>
      </c>
      <c r="W40" s="14">
        <v>0</v>
      </c>
      <c r="X40" s="26">
        <v>1045669</v>
      </c>
      <c r="Y40" s="11">
        <f t="shared" si="25"/>
        <v>0</v>
      </c>
      <c r="Z40" s="11">
        <f t="shared" si="26"/>
        <v>10.4</v>
      </c>
      <c r="AA40" s="11">
        <f t="shared" si="27"/>
        <v>11.5</v>
      </c>
      <c r="AB40" s="11">
        <f t="shared" si="28"/>
        <v>1</v>
      </c>
      <c r="AC40" s="11">
        <f t="shared" si="29"/>
        <v>2.4</v>
      </c>
      <c r="AD40" s="11" t="s">
        <v>386</v>
      </c>
      <c r="AE40" s="13" t="s">
        <v>387</v>
      </c>
      <c r="AF40" s="13" t="s">
        <v>388</v>
      </c>
      <c r="AG40" s="15" t="s">
        <v>389</v>
      </c>
      <c r="AH40" s="16" t="s">
        <v>88</v>
      </c>
      <c r="AI40" s="17">
        <v>10</v>
      </c>
      <c r="AJ40" s="17">
        <v>19990414</v>
      </c>
      <c r="AK40" s="18">
        <v>194</v>
      </c>
      <c r="AL40" s="18">
        <v>202304</v>
      </c>
      <c r="AM40" s="18">
        <v>2022</v>
      </c>
      <c r="AN40" s="17">
        <v>34287571</v>
      </c>
      <c r="AO40" s="17">
        <v>62158163</v>
      </c>
      <c r="AP40" s="17">
        <v>4181818</v>
      </c>
      <c r="AQ40" s="20">
        <v>1</v>
      </c>
      <c r="AR40" s="20">
        <v>1</v>
      </c>
      <c r="AS40" s="20">
        <v>1</v>
      </c>
      <c r="AT40" s="20">
        <v>2</v>
      </c>
      <c r="AU40" s="20">
        <v>2</v>
      </c>
      <c r="AV40" s="20">
        <v>2</v>
      </c>
      <c r="AW40" s="23">
        <v>0</v>
      </c>
      <c r="AX40" s="21">
        <v>0</v>
      </c>
      <c r="AY40" s="21">
        <v>1</v>
      </c>
      <c r="AZ40" s="20" t="s">
        <v>390</v>
      </c>
      <c r="BA40" s="20" t="s">
        <v>391</v>
      </c>
      <c r="BB40" s="20" t="s">
        <v>392</v>
      </c>
      <c r="BC40" s="20" t="s">
        <v>393</v>
      </c>
      <c r="BD40" s="20" t="s">
        <v>394</v>
      </c>
      <c r="BE40" s="20">
        <v>13</v>
      </c>
      <c r="BF40" s="21"/>
      <c r="BG40" s="24"/>
    </row>
    <row r="41" spans="1:59" ht="15">
      <c r="A41" s="9" t="s">
        <v>395</v>
      </c>
      <c r="B41" s="25">
        <v>4614</v>
      </c>
      <c r="C41" s="11">
        <v>4194651</v>
      </c>
      <c r="D41" s="11">
        <v>1328612506</v>
      </c>
      <c r="E41" s="12">
        <v>2841110111488</v>
      </c>
      <c r="F41" s="13" t="s">
        <v>396</v>
      </c>
      <c r="G41" s="13" t="s">
        <v>80</v>
      </c>
      <c r="H41" s="13" t="s">
        <v>53</v>
      </c>
      <c r="I41" s="13" t="s">
        <v>54</v>
      </c>
      <c r="J41" s="13" t="s">
        <v>397</v>
      </c>
      <c r="K41" s="11">
        <v>28</v>
      </c>
      <c r="L41" s="11" t="s">
        <v>398</v>
      </c>
      <c r="M41" s="14">
        <v>1</v>
      </c>
      <c r="N41" s="14" t="s">
        <v>83</v>
      </c>
      <c r="O41" s="14">
        <v>0</v>
      </c>
      <c r="P41" s="14">
        <v>0</v>
      </c>
      <c r="Q41" s="14">
        <v>0</v>
      </c>
      <c r="R41" s="29">
        <v>1500000</v>
      </c>
      <c r="S41" s="14">
        <v>0</v>
      </c>
      <c r="T41" s="29">
        <v>17732000</v>
      </c>
      <c r="U41" s="26">
        <v>49250000</v>
      </c>
      <c r="V41" s="29">
        <v>18589013</v>
      </c>
      <c r="W41" s="14">
        <v>0</v>
      </c>
      <c r="X41" s="14">
        <v>0</v>
      </c>
      <c r="Y41" s="11">
        <f>INT(O41 / 10000000)/ 10</f>
        <v>0</v>
      </c>
      <c r="Z41" s="11">
        <f>INT((P41+Q41+X41) / 10000000)/ 10</f>
        <v>0</v>
      </c>
      <c r="AA41" s="11">
        <f>INT((R41) / 10000000)/ 10</f>
        <v>0</v>
      </c>
      <c r="AB41" s="11">
        <f>INT((S41+T41) / 10000000)/ 10</f>
        <v>0.1</v>
      </c>
      <c r="AC41" s="11">
        <f>INT((V41+U41+W41) / 10000000)/ 10</f>
        <v>0.6</v>
      </c>
      <c r="AD41" s="11" t="s">
        <v>399</v>
      </c>
      <c r="AE41" s="13" t="s">
        <v>400</v>
      </c>
      <c r="AF41" s="13" t="s">
        <v>401</v>
      </c>
      <c r="AG41" s="15" t="s">
        <v>402</v>
      </c>
      <c r="AH41" s="16" t="s">
        <v>88</v>
      </c>
      <c r="AI41" s="17">
        <v>10</v>
      </c>
      <c r="AJ41" s="18">
        <v>20130101</v>
      </c>
      <c r="AK41" s="18">
        <v>50</v>
      </c>
      <c r="AL41" s="18">
        <v>202304</v>
      </c>
      <c r="AM41" s="18">
        <v>2022</v>
      </c>
      <c r="AN41" s="17">
        <v>16671176</v>
      </c>
      <c r="AO41" s="17">
        <v>23201996</v>
      </c>
      <c r="AP41" s="17">
        <v>500000</v>
      </c>
      <c r="AQ41" s="20">
        <v>1</v>
      </c>
      <c r="AR41" s="20">
        <v>1</v>
      </c>
      <c r="AS41" s="20">
        <v>1</v>
      </c>
      <c r="AT41" s="20">
        <v>2</v>
      </c>
      <c r="AU41" s="20">
        <v>2</v>
      </c>
      <c r="AV41" s="20">
        <v>2</v>
      </c>
      <c r="AW41" s="23">
        <v>0</v>
      </c>
      <c r="AX41" s="21">
        <v>0</v>
      </c>
      <c r="AY41" s="21">
        <v>0</v>
      </c>
      <c r="AZ41" s="23" t="s">
        <v>62</v>
      </c>
      <c r="BA41" s="23" t="s">
        <v>62</v>
      </c>
      <c r="BB41" s="23" t="s">
        <v>62</v>
      </c>
      <c r="BC41" s="23" t="s">
        <v>62</v>
      </c>
      <c r="BD41" s="23" t="s">
        <v>62</v>
      </c>
      <c r="BE41" s="20">
        <v>13</v>
      </c>
      <c r="BF41" s="21"/>
      <c r="BG41" s="24"/>
    </row>
    <row r="42" spans="1:59" ht="15">
      <c r="A42" s="9" t="s">
        <v>403</v>
      </c>
      <c r="B42" s="25">
        <v>11049</v>
      </c>
      <c r="C42" s="11">
        <v>8660139</v>
      </c>
      <c r="D42" s="11">
        <v>2398701063</v>
      </c>
      <c r="E42" s="12">
        <v>1311110526623</v>
      </c>
      <c r="F42" s="13" t="s">
        <v>404</v>
      </c>
      <c r="G42" s="13" t="s">
        <v>80</v>
      </c>
      <c r="H42" s="13" t="s">
        <v>53</v>
      </c>
      <c r="I42" s="13" t="s">
        <v>54</v>
      </c>
      <c r="J42" s="13" t="s">
        <v>315</v>
      </c>
      <c r="K42" s="11">
        <v>49</v>
      </c>
      <c r="L42" s="11" t="s">
        <v>405</v>
      </c>
      <c r="M42" s="14">
        <v>2</v>
      </c>
      <c r="N42" s="14" t="s">
        <v>121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26">
        <v>859975</v>
      </c>
      <c r="W42" s="26">
        <v>684255</v>
      </c>
      <c r="X42" s="14">
        <v>0</v>
      </c>
      <c r="Y42" s="11">
        <f>INT(O42 / 10000) / 10</f>
        <v>0</v>
      </c>
      <c r="Z42" s="11">
        <f>INT((P42+Q42+X42) / 10000) / 10</f>
        <v>0</v>
      </c>
      <c r="AA42" s="11">
        <f>INT((R42) / 10000) / 10</f>
        <v>0</v>
      </c>
      <c r="AB42" s="11">
        <f>INT((S42+T42) / 10000) / 10</f>
        <v>0</v>
      </c>
      <c r="AC42" s="11">
        <f>INT((V42+U42+W42) / 10000) / 10</f>
        <v>15.4</v>
      </c>
      <c r="AD42" s="11" t="s">
        <v>406</v>
      </c>
      <c r="AE42" s="13" t="s">
        <v>407</v>
      </c>
      <c r="AF42" s="13" t="s">
        <v>408</v>
      </c>
      <c r="AG42" s="15" t="s">
        <v>409</v>
      </c>
      <c r="AH42" s="16" t="s">
        <v>88</v>
      </c>
      <c r="AI42" s="17">
        <v>10</v>
      </c>
      <c r="AJ42" s="17">
        <v>20180730</v>
      </c>
      <c r="AK42" s="18">
        <v>153</v>
      </c>
      <c r="AL42" s="18">
        <v>202212</v>
      </c>
      <c r="AM42" s="18">
        <v>2022</v>
      </c>
      <c r="AN42" s="17">
        <v>13141165</v>
      </c>
      <c r="AO42" s="17">
        <v>171819156</v>
      </c>
      <c r="AP42" s="17">
        <v>811480</v>
      </c>
      <c r="AQ42" s="21">
        <v>1</v>
      </c>
      <c r="AR42" s="21"/>
      <c r="AS42" s="20">
        <v>2</v>
      </c>
      <c r="AT42" s="21"/>
      <c r="AU42" s="21"/>
      <c r="AV42" s="20">
        <v>2</v>
      </c>
      <c r="AW42" s="23">
        <v>0</v>
      </c>
      <c r="AX42" s="21">
        <v>0</v>
      </c>
      <c r="AY42" s="21">
        <v>0</v>
      </c>
      <c r="AZ42" s="23" t="s">
        <v>62</v>
      </c>
      <c r="BA42" s="23" t="s">
        <v>62</v>
      </c>
      <c r="BB42" s="23" t="s">
        <v>62</v>
      </c>
      <c r="BC42" s="23" t="s">
        <v>62</v>
      </c>
      <c r="BD42" s="23" t="s">
        <v>62</v>
      </c>
      <c r="BE42" s="20">
        <v>13</v>
      </c>
      <c r="BF42" s="21"/>
      <c r="BG42" s="24"/>
    </row>
    <row r="43" spans="1:59" ht="15">
      <c r="A43" s="9" t="s">
        <v>410</v>
      </c>
      <c r="B43" s="25">
        <v>15333</v>
      </c>
      <c r="C43" s="11">
        <v>6636500</v>
      </c>
      <c r="D43" s="11">
        <v>2878100270</v>
      </c>
      <c r="E43" s="12">
        <v>1801111010296</v>
      </c>
      <c r="F43" s="13" t="s">
        <v>411</v>
      </c>
      <c r="G43" s="13" t="s">
        <v>80</v>
      </c>
      <c r="H43" s="13" t="s">
        <v>53</v>
      </c>
      <c r="I43" s="13" t="s">
        <v>54</v>
      </c>
      <c r="J43" s="13" t="s">
        <v>151</v>
      </c>
      <c r="K43" s="11">
        <v>64</v>
      </c>
      <c r="L43" s="11" t="s">
        <v>412</v>
      </c>
      <c r="M43" s="14">
        <v>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40" t="s">
        <v>413</v>
      </c>
      <c r="AE43" s="14"/>
      <c r="AF43" s="13" t="s">
        <v>414</v>
      </c>
      <c r="AG43" s="15" t="s">
        <v>415</v>
      </c>
      <c r="AH43" s="16" t="s">
        <v>61</v>
      </c>
      <c r="AI43" s="17">
        <v>10</v>
      </c>
      <c r="AJ43" s="17">
        <v>20151228</v>
      </c>
      <c r="AK43" s="18">
        <v>58</v>
      </c>
      <c r="AL43" s="18">
        <v>202211</v>
      </c>
      <c r="AM43" s="14"/>
      <c r="AN43" s="19"/>
      <c r="AO43" s="19"/>
      <c r="AP43" s="19"/>
      <c r="AQ43" s="20">
        <v>1</v>
      </c>
      <c r="AR43" s="21"/>
      <c r="AS43" s="20">
        <v>2</v>
      </c>
      <c r="AT43" s="22">
        <v>2</v>
      </c>
      <c r="AU43" s="22">
        <v>2</v>
      </c>
      <c r="AV43" s="20">
        <v>2</v>
      </c>
      <c r="AW43" s="23">
        <v>0</v>
      </c>
      <c r="AX43" s="21">
        <v>0</v>
      </c>
      <c r="AY43" s="21">
        <v>0</v>
      </c>
      <c r="AZ43" s="23" t="s">
        <v>62</v>
      </c>
      <c r="BA43" s="23" t="s">
        <v>62</v>
      </c>
      <c r="BB43" s="23" t="s">
        <v>62</v>
      </c>
      <c r="BC43" s="23" t="s">
        <v>62</v>
      </c>
      <c r="BD43" s="23" t="s">
        <v>62</v>
      </c>
      <c r="BE43" s="20">
        <v>13</v>
      </c>
      <c r="BF43" s="21"/>
      <c r="BG43" s="24"/>
    </row>
    <row r="44" spans="1:59" ht="15">
      <c r="A44" s="9" t="s">
        <v>416</v>
      </c>
      <c r="B44" s="25">
        <v>10873</v>
      </c>
      <c r="C44" s="11">
        <v>3329639</v>
      </c>
      <c r="D44" s="11">
        <v>1288603158</v>
      </c>
      <c r="E44" s="12">
        <v>2811110094976</v>
      </c>
      <c r="F44" s="13" t="s">
        <v>417</v>
      </c>
      <c r="G44" s="13" t="s">
        <v>80</v>
      </c>
      <c r="H44" s="13" t="s">
        <v>53</v>
      </c>
      <c r="I44" s="13" t="s">
        <v>54</v>
      </c>
      <c r="J44" s="13" t="s">
        <v>315</v>
      </c>
      <c r="K44" s="11">
        <v>49</v>
      </c>
      <c r="L44" s="11" t="s">
        <v>418</v>
      </c>
      <c r="M44" s="14">
        <v>1</v>
      </c>
      <c r="N44" s="14" t="s">
        <v>121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26">
        <v>34643</v>
      </c>
      <c r="U44" s="14">
        <v>0</v>
      </c>
      <c r="V44" s="29">
        <v>162754</v>
      </c>
      <c r="W44" s="29">
        <v>28232</v>
      </c>
      <c r="X44" s="14">
        <v>0</v>
      </c>
      <c r="Y44" s="11">
        <f t="shared" ref="Y44:Y46" si="30">INT(O44 / 10000) / 10</f>
        <v>0</v>
      </c>
      <c r="Z44" s="11">
        <f t="shared" ref="Z44:Z46" si="31">INT((P44+Q44+X44) / 10000) / 10</f>
        <v>0</v>
      </c>
      <c r="AA44" s="11">
        <f t="shared" ref="AA44:AA46" si="32">INT((R44) / 10000) / 10</f>
        <v>0</v>
      </c>
      <c r="AB44" s="11">
        <f t="shared" ref="AB44:AB46" si="33">INT((S44+T44) / 10000) / 10</f>
        <v>0.3</v>
      </c>
      <c r="AC44" s="11">
        <f t="shared" ref="AC44:AC46" si="34">INT((V44+U44+W44) / 10000) / 10</f>
        <v>1.9</v>
      </c>
      <c r="AD44" s="11" t="s">
        <v>419</v>
      </c>
      <c r="AE44" s="13" t="s">
        <v>420</v>
      </c>
      <c r="AF44" s="13" t="s">
        <v>421</v>
      </c>
      <c r="AG44" s="15" t="s">
        <v>422</v>
      </c>
      <c r="AH44" s="16" t="s">
        <v>88</v>
      </c>
      <c r="AI44" s="17">
        <v>10</v>
      </c>
      <c r="AJ44" s="17">
        <v>20050510</v>
      </c>
      <c r="AK44" s="18">
        <v>72</v>
      </c>
      <c r="AL44" s="18">
        <v>202212</v>
      </c>
      <c r="AM44" s="18">
        <v>2022</v>
      </c>
      <c r="AN44" s="17">
        <v>53705056</v>
      </c>
      <c r="AO44" s="17">
        <v>25219069</v>
      </c>
      <c r="AP44" s="17">
        <v>35000000</v>
      </c>
      <c r="AQ44" s="20">
        <v>1</v>
      </c>
      <c r="AR44" s="21"/>
      <c r="AS44" s="20">
        <v>2</v>
      </c>
      <c r="AT44" s="20">
        <v>2</v>
      </c>
      <c r="AU44" s="20">
        <v>2</v>
      </c>
      <c r="AV44" s="20">
        <v>2</v>
      </c>
      <c r="AW44" s="23">
        <v>0</v>
      </c>
      <c r="AX44" s="21">
        <v>0</v>
      </c>
      <c r="AY44" s="21">
        <v>0</v>
      </c>
      <c r="AZ44" s="23" t="s">
        <v>62</v>
      </c>
      <c r="BA44" s="23" t="s">
        <v>62</v>
      </c>
      <c r="BB44" s="23" t="s">
        <v>62</v>
      </c>
      <c r="BC44" s="23" t="s">
        <v>62</v>
      </c>
      <c r="BD44" s="23" t="s">
        <v>62</v>
      </c>
      <c r="BE44" s="20">
        <v>13</v>
      </c>
      <c r="BF44" s="21"/>
      <c r="BG44" s="24"/>
    </row>
    <row r="45" spans="1:59" ht="15">
      <c r="A45" s="9" t="s">
        <v>423</v>
      </c>
      <c r="B45" s="25">
        <v>6424</v>
      </c>
      <c r="C45" s="11">
        <v>2803979</v>
      </c>
      <c r="D45" s="11">
        <v>3128190651</v>
      </c>
      <c r="E45" s="12">
        <v>1615110088827</v>
      </c>
      <c r="F45" s="13" t="s">
        <v>424</v>
      </c>
      <c r="G45" s="13" t="s">
        <v>80</v>
      </c>
      <c r="H45" s="13" t="s">
        <v>53</v>
      </c>
      <c r="I45" s="13" t="s">
        <v>54</v>
      </c>
      <c r="J45" s="13" t="s">
        <v>425</v>
      </c>
      <c r="K45" s="11">
        <v>36</v>
      </c>
      <c r="L45" s="11" t="s">
        <v>426</v>
      </c>
      <c r="M45" s="14">
        <v>1</v>
      </c>
      <c r="N45" s="14" t="s">
        <v>121</v>
      </c>
      <c r="O45" s="14">
        <v>0</v>
      </c>
      <c r="P45" s="14">
        <v>0</v>
      </c>
      <c r="Q45" s="14">
        <v>0</v>
      </c>
      <c r="R45" s="29">
        <v>200008</v>
      </c>
      <c r="S45" s="14">
        <v>0</v>
      </c>
      <c r="T45" s="29">
        <v>13521</v>
      </c>
      <c r="U45" s="26">
        <v>4300</v>
      </c>
      <c r="V45" s="26">
        <v>21979</v>
      </c>
      <c r="W45" s="26">
        <v>7800</v>
      </c>
      <c r="X45" s="14">
        <v>0</v>
      </c>
      <c r="Y45" s="11">
        <f t="shared" si="30"/>
        <v>0</v>
      </c>
      <c r="Z45" s="11">
        <f t="shared" si="31"/>
        <v>0</v>
      </c>
      <c r="AA45" s="11">
        <f t="shared" si="32"/>
        <v>2</v>
      </c>
      <c r="AB45" s="11">
        <f t="shared" si="33"/>
        <v>0.1</v>
      </c>
      <c r="AC45" s="11">
        <f t="shared" si="34"/>
        <v>0.3</v>
      </c>
      <c r="AD45" s="11" t="s">
        <v>427</v>
      </c>
      <c r="AE45" s="13" t="s">
        <v>428</v>
      </c>
      <c r="AF45" s="13" t="s">
        <v>429</v>
      </c>
      <c r="AG45" s="15" t="s">
        <v>430</v>
      </c>
      <c r="AH45" s="16" t="s">
        <v>88</v>
      </c>
      <c r="AI45" s="17">
        <v>10</v>
      </c>
      <c r="AJ45" s="17">
        <v>20070425</v>
      </c>
      <c r="AK45" s="18">
        <v>50</v>
      </c>
      <c r="AL45" s="18">
        <v>202212</v>
      </c>
      <c r="AM45" s="18">
        <v>2022</v>
      </c>
      <c r="AN45" s="17">
        <v>11987494</v>
      </c>
      <c r="AO45" s="17">
        <v>28854608</v>
      </c>
      <c r="AP45" s="17">
        <v>702950</v>
      </c>
      <c r="AQ45" s="27">
        <v>1</v>
      </c>
      <c r="AR45" s="23"/>
      <c r="AS45" s="27">
        <v>1</v>
      </c>
      <c r="AT45" s="27">
        <v>2</v>
      </c>
      <c r="AU45" s="27">
        <v>2</v>
      </c>
      <c r="AV45" s="27">
        <v>2</v>
      </c>
      <c r="AW45" s="23">
        <v>0</v>
      </c>
      <c r="AX45" s="20">
        <v>1</v>
      </c>
      <c r="AY45" s="21">
        <v>0</v>
      </c>
      <c r="AZ45" s="23" t="s">
        <v>62</v>
      </c>
      <c r="BA45" s="23" t="s">
        <v>62</v>
      </c>
      <c r="BB45" s="23" t="s">
        <v>62</v>
      </c>
      <c r="BC45" s="23" t="s">
        <v>62</v>
      </c>
      <c r="BD45" s="23" t="s">
        <v>62</v>
      </c>
      <c r="BE45" s="27">
        <v>13</v>
      </c>
      <c r="BF45" s="23"/>
      <c r="BG45" s="23"/>
    </row>
    <row r="46" spans="1:59" ht="15">
      <c r="A46" s="9" t="s">
        <v>431</v>
      </c>
      <c r="B46" s="25">
        <v>4967</v>
      </c>
      <c r="C46" s="11">
        <v>1680413</v>
      </c>
      <c r="D46" s="11">
        <v>3148139683</v>
      </c>
      <c r="E46" s="12">
        <v>1601110112625</v>
      </c>
      <c r="F46" s="13" t="s">
        <v>432</v>
      </c>
      <c r="G46" s="13" t="s">
        <v>80</v>
      </c>
      <c r="H46" s="13" t="s">
        <v>53</v>
      </c>
      <c r="I46" s="13" t="s">
        <v>54</v>
      </c>
      <c r="J46" s="13" t="s">
        <v>384</v>
      </c>
      <c r="K46" s="11">
        <v>30</v>
      </c>
      <c r="L46" s="11" t="s">
        <v>433</v>
      </c>
      <c r="M46" s="14">
        <v>1</v>
      </c>
      <c r="N46" s="14" t="s">
        <v>121</v>
      </c>
      <c r="O46" s="14">
        <v>0</v>
      </c>
      <c r="P46" s="14">
        <v>0</v>
      </c>
      <c r="Q46" s="14">
        <v>0</v>
      </c>
      <c r="R46" s="29">
        <v>108128</v>
      </c>
      <c r="S46" s="14">
        <v>0</v>
      </c>
      <c r="T46" s="29">
        <v>94232</v>
      </c>
      <c r="U46" s="14">
        <v>0</v>
      </c>
      <c r="V46" s="29">
        <v>27144</v>
      </c>
      <c r="W46" s="29">
        <v>28400</v>
      </c>
      <c r="X46" s="14">
        <v>0</v>
      </c>
      <c r="Y46" s="11">
        <f t="shared" si="30"/>
        <v>0</v>
      </c>
      <c r="Z46" s="11">
        <f t="shared" si="31"/>
        <v>0</v>
      </c>
      <c r="AA46" s="11">
        <f t="shared" si="32"/>
        <v>1</v>
      </c>
      <c r="AB46" s="11">
        <f t="shared" si="33"/>
        <v>0.9</v>
      </c>
      <c r="AC46" s="11">
        <f t="shared" si="34"/>
        <v>0.5</v>
      </c>
      <c r="AD46" s="11" t="s">
        <v>434</v>
      </c>
      <c r="AE46" s="13" t="s">
        <v>435</v>
      </c>
      <c r="AF46" s="13" t="s">
        <v>436</v>
      </c>
      <c r="AG46" s="15" t="s">
        <v>437</v>
      </c>
      <c r="AH46" s="16" t="s">
        <v>88</v>
      </c>
      <c r="AI46" s="17">
        <v>10</v>
      </c>
      <c r="AJ46" s="17">
        <v>20010222</v>
      </c>
      <c r="AK46" s="18">
        <v>52</v>
      </c>
      <c r="AL46" s="18">
        <v>202212</v>
      </c>
      <c r="AM46" s="18">
        <v>2022</v>
      </c>
      <c r="AN46" s="17">
        <v>12102896</v>
      </c>
      <c r="AO46" s="17">
        <v>21075064</v>
      </c>
      <c r="AP46" s="17">
        <v>50000</v>
      </c>
      <c r="AQ46" s="20">
        <v>1</v>
      </c>
      <c r="AR46" s="20">
        <v>1</v>
      </c>
      <c r="AS46" s="20">
        <v>1</v>
      </c>
      <c r="AT46" s="20">
        <v>2</v>
      </c>
      <c r="AU46" s="20">
        <v>2</v>
      </c>
      <c r="AV46" s="20">
        <v>2</v>
      </c>
      <c r="AW46" s="23">
        <v>0</v>
      </c>
      <c r="AX46" s="21">
        <v>0</v>
      </c>
      <c r="AY46" s="21">
        <v>0</v>
      </c>
      <c r="AZ46" s="23" t="s">
        <v>62</v>
      </c>
      <c r="BA46" s="23" t="s">
        <v>62</v>
      </c>
      <c r="BB46" s="23" t="s">
        <v>62</v>
      </c>
      <c r="BC46" s="23" t="s">
        <v>62</v>
      </c>
      <c r="BD46" s="23" t="s">
        <v>62</v>
      </c>
      <c r="BE46" s="20">
        <v>13</v>
      </c>
      <c r="BF46" s="21"/>
      <c r="BG46" s="24"/>
    </row>
    <row r="47" spans="1:59" ht="15">
      <c r="A47" s="9" t="s">
        <v>438</v>
      </c>
      <c r="B47" s="25">
        <v>962</v>
      </c>
      <c r="C47" s="11">
        <v>3695083</v>
      </c>
      <c r="D47" s="11">
        <v>2048618498</v>
      </c>
      <c r="E47" s="12">
        <v>1101114255637</v>
      </c>
      <c r="F47" s="13" t="s">
        <v>439</v>
      </c>
      <c r="G47" s="13" t="s">
        <v>80</v>
      </c>
      <c r="H47" s="13" t="s">
        <v>53</v>
      </c>
      <c r="I47" s="13" t="s">
        <v>54</v>
      </c>
      <c r="J47" s="13" t="s">
        <v>235</v>
      </c>
      <c r="K47" s="11">
        <v>5</v>
      </c>
      <c r="L47" s="11" t="s">
        <v>440</v>
      </c>
      <c r="M47" s="14">
        <v>1</v>
      </c>
      <c r="N47" s="14" t="s">
        <v>83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26">
        <v>28884864</v>
      </c>
      <c r="U47" s="14">
        <v>0</v>
      </c>
      <c r="V47" s="26">
        <v>64565986</v>
      </c>
      <c r="W47" s="26">
        <v>419785000</v>
      </c>
      <c r="X47" s="14">
        <v>0</v>
      </c>
      <c r="Y47" s="11">
        <f t="shared" ref="Y47:Y48" si="35">INT(O47 / 10000000)/ 10</f>
        <v>0</v>
      </c>
      <c r="Z47" s="11">
        <f t="shared" ref="Z47:Z48" si="36">INT((P47+Q47+X47) / 10000000)/ 10</f>
        <v>0</v>
      </c>
      <c r="AA47" s="11">
        <f t="shared" ref="AA47:AA48" si="37">INT((R47) / 10000000)/ 10</f>
        <v>0</v>
      </c>
      <c r="AB47" s="11">
        <f t="shared" ref="AB47:AB48" si="38">INT((S47+T47) / 10000000)/ 10</f>
        <v>0.2</v>
      </c>
      <c r="AC47" s="11">
        <f t="shared" ref="AC47:AC48" si="39">INT((V47+U47+W47) / 10000000)/ 10</f>
        <v>4.8</v>
      </c>
      <c r="AD47" s="11" t="s">
        <v>441</v>
      </c>
      <c r="AE47" s="13" t="s">
        <v>442</v>
      </c>
      <c r="AF47" s="13" t="s">
        <v>443</v>
      </c>
      <c r="AG47" s="15" t="s">
        <v>444</v>
      </c>
      <c r="AH47" s="16" t="s">
        <v>88</v>
      </c>
      <c r="AI47" s="17">
        <v>10</v>
      </c>
      <c r="AJ47" s="17">
        <v>20100106</v>
      </c>
      <c r="AK47" s="18">
        <v>123</v>
      </c>
      <c r="AL47" s="18">
        <v>202212</v>
      </c>
      <c r="AM47" s="18">
        <v>2022</v>
      </c>
      <c r="AN47" s="17">
        <v>36967642</v>
      </c>
      <c r="AO47" s="17">
        <v>25704853</v>
      </c>
      <c r="AP47" s="17">
        <v>2500000</v>
      </c>
      <c r="AQ47" s="23">
        <v>1</v>
      </c>
      <c r="AR47" s="23"/>
      <c r="AS47" s="27">
        <v>2</v>
      </c>
      <c r="AT47" s="27">
        <v>2</v>
      </c>
      <c r="AU47" s="27">
        <v>2</v>
      </c>
      <c r="AV47" s="27">
        <v>2</v>
      </c>
      <c r="AW47" s="23">
        <v>0</v>
      </c>
      <c r="AX47" s="21">
        <v>0</v>
      </c>
      <c r="AY47" s="21">
        <v>0</v>
      </c>
      <c r="AZ47" s="23" t="s">
        <v>62</v>
      </c>
      <c r="BA47" s="23" t="s">
        <v>62</v>
      </c>
      <c r="BB47" s="23" t="s">
        <v>62</v>
      </c>
      <c r="BC47" s="23" t="s">
        <v>62</v>
      </c>
      <c r="BD47" s="23" t="s">
        <v>62</v>
      </c>
      <c r="BE47" s="27">
        <v>13</v>
      </c>
      <c r="BF47" s="23"/>
      <c r="BG47" s="23"/>
    </row>
    <row r="48" spans="1:59" ht="15">
      <c r="A48" s="9" t="s">
        <v>445</v>
      </c>
      <c r="B48" s="25">
        <v>3863</v>
      </c>
      <c r="C48" s="11">
        <v>2779092</v>
      </c>
      <c r="D48" s="11">
        <v>5088120571</v>
      </c>
      <c r="E48" s="12">
        <v>1743110005268</v>
      </c>
      <c r="F48" s="13" t="s">
        <v>446</v>
      </c>
      <c r="G48" s="13" t="s">
        <v>80</v>
      </c>
      <c r="H48" s="13" t="s">
        <v>53</v>
      </c>
      <c r="I48" s="13" t="s">
        <v>54</v>
      </c>
      <c r="J48" s="13" t="s">
        <v>353</v>
      </c>
      <c r="K48" s="11">
        <v>24</v>
      </c>
      <c r="L48" s="11" t="s">
        <v>447</v>
      </c>
      <c r="M48" s="14">
        <v>1</v>
      </c>
      <c r="N48" s="14" t="s">
        <v>83</v>
      </c>
      <c r="O48" s="14">
        <v>0</v>
      </c>
      <c r="P48" s="14">
        <v>0</v>
      </c>
      <c r="Q48" s="14">
        <v>0</v>
      </c>
      <c r="R48" s="26">
        <v>97300000</v>
      </c>
      <c r="S48" s="14">
        <v>0</v>
      </c>
      <c r="T48" s="14">
        <v>0</v>
      </c>
      <c r="U48" s="26">
        <v>410260000</v>
      </c>
      <c r="V48" s="29">
        <v>8416124</v>
      </c>
      <c r="W48" s="14">
        <v>0</v>
      </c>
      <c r="X48" s="14">
        <v>0</v>
      </c>
      <c r="Y48" s="11">
        <f t="shared" si="35"/>
        <v>0</v>
      </c>
      <c r="Z48" s="11">
        <f t="shared" si="36"/>
        <v>0</v>
      </c>
      <c r="AA48" s="11">
        <f t="shared" si="37"/>
        <v>0.9</v>
      </c>
      <c r="AB48" s="11">
        <f t="shared" si="38"/>
        <v>0</v>
      </c>
      <c r="AC48" s="11">
        <f t="shared" si="39"/>
        <v>4.0999999999999996</v>
      </c>
      <c r="AD48" s="11" t="s">
        <v>448</v>
      </c>
      <c r="AE48" s="13" t="s">
        <v>449</v>
      </c>
      <c r="AF48" s="13" t="s">
        <v>450</v>
      </c>
      <c r="AG48" s="15" t="s">
        <v>451</v>
      </c>
      <c r="AH48" s="16" t="s">
        <v>88</v>
      </c>
      <c r="AI48" s="17">
        <v>10</v>
      </c>
      <c r="AJ48" s="17">
        <v>20061228</v>
      </c>
      <c r="AK48" s="18">
        <v>102</v>
      </c>
      <c r="AL48" s="18">
        <v>202212</v>
      </c>
      <c r="AM48" s="18">
        <v>2022</v>
      </c>
      <c r="AN48" s="17">
        <v>29604249</v>
      </c>
      <c r="AO48" s="17">
        <v>20695544</v>
      </c>
      <c r="AP48" s="17">
        <v>4000000</v>
      </c>
      <c r="AQ48" s="20">
        <v>3</v>
      </c>
      <c r="AR48" s="20">
        <v>3</v>
      </c>
      <c r="AS48" s="20">
        <v>1</v>
      </c>
      <c r="AT48" s="20">
        <v>2</v>
      </c>
      <c r="AU48" s="20">
        <v>2</v>
      </c>
      <c r="AV48" s="20">
        <v>1</v>
      </c>
      <c r="AW48" s="23">
        <v>0</v>
      </c>
      <c r="AX48" s="20">
        <v>1</v>
      </c>
      <c r="AY48" s="21">
        <v>0</v>
      </c>
      <c r="AZ48" s="23" t="s">
        <v>62</v>
      </c>
      <c r="BA48" s="23" t="s">
        <v>62</v>
      </c>
      <c r="BB48" s="23" t="s">
        <v>62</v>
      </c>
      <c r="BC48" s="23" t="s">
        <v>62</v>
      </c>
      <c r="BD48" s="23" t="s">
        <v>62</v>
      </c>
      <c r="BE48" s="20">
        <v>13</v>
      </c>
      <c r="BF48" s="20" t="s">
        <v>452</v>
      </c>
      <c r="BG48" s="24"/>
    </row>
    <row r="49" spans="1:59" ht="15">
      <c r="A49" s="9" t="s">
        <v>453</v>
      </c>
      <c r="B49" s="25">
        <v>9215</v>
      </c>
      <c r="C49" s="11">
        <v>1186880</v>
      </c>
      <c r="D49" s="11">
        <v>4128102608</v>
      </c>
      <c r="E49" s="12">
        <v>2001110011505</v>
      </c>
      <c r="F49" s="13" t="s">
        <v>454</v>
      </c>
      <c r="G49" s="13" t="s">
        <v>80</v>
      </c>
      <c r="H49" s="13" t="s">
        <v>53</v>
      </c>
      <c r="I49" s="13" t="s">
        <v>54</v>
      </c>
      <c r="J49" s="13" t="s">
        <v>128</v>
      </c>
      <c r="K49" s="11">
        <v>46</v>
      </c>
      <c r="L49" s="11" t="s">
        <v>455</v>
      </c>
      <c r="M49" s="14">
        <v>1</v>
      </c>
      <c r="N49" s="14" t="s">
        <v>121</v>
      </c>
      <c r="O49" s="32">
        <v>838946</v>
      </c>
      <c r="P49" s="32">
        <v>38659</v>
      </c>
      <c r="Q49" s="14">
        <v>0</v>
      </c>
      <c r="R49" s="14">
        <v>0</v>
      </c>
      <c r="S49" s="14">
        <v>0</v>
      </c>
      <c r="T49" s="32">
        <v>159055</v>
      </c>
      <c r="U49" s="14">
        <v>0</v>
      </c>
      <c r="V49" s="14">
        <v>0</v>
      </c>
      <c r="W49" s="14">
        <v>0</v>
      </c>
      <c r="X49" s="14">
        <v>0</v>
      </c>
      <c r="Y49" s="11">
        <f>INT(O49 / 10000) / 10</f>
        <v>8.3000000000000007</v>
      </c>
      <c r="Z49" s="11">
        <f>INT((P49+Q49+X49) / 10000) / 10</f>
        <v>0.3</v>
      </c>
      <c r="AA49" s="11">
        <f>INT((R49) / 10000) / 10</f>
        <v>0</v>
      </c>
      <c r="AB49" s="11">
        <f>INT((S49+T49) / 10000) / 10</f>
        <v>1.5</v>
      </c>
      <c r="AC49" s="11">
        <f>INT((V49+U49+W49) / 10000) / 10</f>
        <v>0</v>
      </c>
      <c r="AD49" s="11" t="s">
        <v>456</v>
      </c>
      <c r="AE49" s="13" t="s">
        <v>457</v>
      </c>
      <c r="AF49" s="13" t="s">
        <v>458</v>
      </c>
      <c r="AG49" s="15" t="s">
        <v>459</v>
      </c>
      <c r="AH49" s="16" t="s">
        <v>88</v>
      </c>
      <c r="AI49" s="17">
        <v>10</v>
      </c>
      <c r="AJ49" s="17">
        <v>19840101</v>
      </c>
      <c r="AK49" s="18">
        <v>268</v>
      </c>
      <c r="AL49" s="18">
        <v>202212</v>
      </c>
      <c r="AM49" s="18">
        <v>2022</v>
      </c>
      <c r="AN49" s="17">
        <v>34803293</v>
      </c>
      <c r="AO49" s="17">
        <v>28001316</v>
      </c>
      <c r="AP49" s="17">
        <v>1000000</v>
      </c>
      <c r="AQ49" s="20">
        <v>1</v>
      </c>
      <c r="AR49" s="21"/>
      <c r="AS49" s="20">
        <v>2</v>
      </c>
      <c r="AT49" s="20">
        <v>2</v>
      </c>
      <c r="AU49" s="20">
        <v>2</v>
      </c>
      <c r="AV49" s="20">
        <v>2</v>
      </c>
      <c r="AW49" s="23">
        <v>0</v>
      </c>
      <c r="AX49" s="21">
        <v>0</v>
      </c>
      <c r="AY49" s="21">
        <v>0</v>
      </c>
      <c r="AZ49" s="23" t="s">
        <v>62</v>
      </c>
      <c r="BA49" s="23" t="s">
        <v>62</v>
      </c>
      <c r="BB49" s="23" t="s">
        <v>62</v>
      </c>
      <c r="BC49" s="23" t="s">
        <v>62</v>
      </c>
      <c r="BD49" s="23" t="s">
        <v>62</v>
      </c>
      <c r="BE49" s="20">
        <v>13</v>
      </c>
      <c r="BF49" s="21"/>
      <c r="BG49" s="24"/>
    </row>
    <row r="50" spans="1:59" ht="15">
      <c r="A50" s="9" t="s">
        <v>460</v>
      </c>
      <c r="B50" s="25">
        <v>948</v>
      </c>
      <c r="C50" s="11">
        <v>1412439</v>
      </c>
      <c r="D50" s="11">
        <v>1208137455</v>
      </c>
      <c r="E50" s="12">
        <v>1101110546600</v>
      </c>
      <c r="F50" s="13" t="s">
        <v>461</v>
      </c>
      <c r="G50" s="13" t="s">
        <v>80</v>
      </c>
      <c r="H50" s="13" t="s">
        <v>53</v>
      </c>
      <c r="I50" s="13" t="s">
        <v>307</v>
      </c>
      <c r="J50" s="13" t="s">
        <v>235</v>
      </c>
      <c r="K50" s="11">
        <v>5</v>
      </c>
      <c r="L50" s="11" t="s">
        <v>462</v>
      </c>
      <c r="M50" s="14">
        <v>1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1" t="s">
        <v>463</v>
      </c>
      <c r="AE50" s="13" t="s">
        <v>464</v>
      </c>
      <c r="AF50" s="13" t="s">
        <v>465</v>
      </c>
      <c r="AG50" s="15" t="s">
        <v>466</v>
      </c>
      <c r="AH50" s="16" t="s">
        <v>88</v>
      </c>
      <c r="AI50" s="17">
        <v>10</v>
      </c>
      <c r="AJ50" s="17">
        <v>19871010</v>
      </c>
      <c r="AK50" s="18">
        <v>120</v>
      </c>
      <c r="AL50" s="18">
        <v>202212</v>
      </c>
      <c r="AM50" s="18">
        <v>2022</v>
      </c>
      <c r="AN50" s="17">
        <v>248710696</v>
      </c>
      <c r="AO50" s="17">
        <v>170930414</v>
      </c>
      <c r="AP50" s="17">
        <v>600000</v>
      </c>
      <c r="AQ50" s="27">
        <v>2</v>
      </c>
      <c r="AR50" s="27">
        <v>4</v>
      </c>
      <c r="AS50" s="27">
        <v>1</v>
      </c>
      <c r="AT50" s="27">
        <v>2</v>
      </c>
      <c r="AU50" s="27">
        <v>2</v>
      </c>
      <c r="AV50" s="27">
        <v>2</v>
      </c>
      <c r="AW50" s="23">
        <v>0</v>
      </c>
      <c r="AX50" s="21">
        <v>0</v>
      </c>
      <c r="AY50" s="21">
        <v>0</v>
      </c>
      <c r="AZ50" s="27" t="s">
        <v>467</v>
      </c>
      <c r="BA50" s="27" t="s">
        <v>468</v>
      </c>
      <c r="BB50" s="23" t="s">
        <v>62</v>
      </c>
      <c r="BC50" s="23" t="s">
        <v>62</v>
      </c>
      <c r="BD50" s="23" t="s">
        <v>62</v>
      </c>
      <c r="BE50" s="27">
        <v>13</v>
      </c>
      <c r="BF50" s="23"/>
      <c r="BG50" s="23"/>
    </row>
    <row r="51" spans="1:59" ht="15">
      <c r="A51" s="9" t="s">
        <v>469</v>
      </c>
      <c r="B51" s="25">
        <v>1119</v>
      </c>
      <c r="C51" s="11">
        <v>1993359</v>
      </c>
      <c r="D51" s="11">
        <v>6038119568</v>
      </c>
      <c r="E51" s="12">
        <v>1801110080571</v>
      </c>
      <c r="F51" s="13" t="s">
        <v>470</v>
      </c>
      <c r="G51" s="13" t="s">
        <v>80</v>
      </c>
      <c r="H51" s="13" t="s">
        <v>53</v>
      </c>
      <c r="I51" s="13" t="s">
        <v>54</v>
      </c>
      <c r="J51" s="13" t="s">
        <v>265</v>
      </c>
      <c r="K51" s="11">
        <v>6</v>
      </c>
      <c r="L51" s="11" t="s">
        <v>471</v>
      </c>
      <c r="M51" s="14">
        <v>1</v>
      </c>
      <c r="N51" s="14" t="s">
        <v>121</v>
      </c>
      <c r="O51" s="14">
        <v>0</v>
      </c>
      <c r="P51" s="14">
        <v>0</v>
      </c>
      <c r="Q51" s="14">
        <v>0</v>
      </c>
      <c r="R51" s="26">
        <v>543104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1">
        <f>INT(O51 / 10000) / 10</f>
        <v>0</v>
      </c>
      <c r="Z51" s="11">
        <f>INT((P51+Q51+X51) / 10000) / 10</f>
        <v>0</v>
      </c>
      <c r="AA51" s="11">
        <f>INT((R51) / 10000) / 10</f>
        <v>5.4</v>
      </c>
      <c r="AB51" s="11">
        <f>INT((S51+T51) / 10000) / 10</f>
        <v>0</v>
      </c>
      <c r="AC51" s="11">
        <f>INT((V51+U51+W51) / 10000) / 10</f>
        <v>0</v>
      </c>
      <c r="AD51" s="11" t="s">
        <v>472</v>
      </c>
      <c r="AE51" s="13" t="s">
        <v>473</v>
      </c>
      <c r="AF51" s="13" t="s">
        <v>474</v>
      </c>
      <c r="AG51" s="15" t="s">
        <v>475</v>
      </c>
      <c r="AH51" s="16" t="s">
        <v>88</v>
      </c>
      <c r="AI51" s="17">
        <v>10</v>
      </c>
      <c r="AJ51" s="17">
        <v>19880401</v>
      </c>
      <c r="AK51" s="18">
        <v>103</v>
      </c>
      <c r="AL51" s="18">
        <v>202212</v>
      </c>
      <c r="AM51" s="18">
        <v>2022</v>
      </c>
      <c r="AN51" s="17">
        <v>23304596</v>
      </c>
      <c r="AO51" s="17">
        <v>11122074</v>
      </c>
      <c r="AP51" s="17">
        <v>17752380</v>
      </c>
      <c r="AQ51" s="27">
        <v>2</v>
      </c>
      <c r="AR51" s="27">
        <v>2</v>
      </c>
      <c r="AS51" s="27">
        <v>1</v>
      </c>
      <c r="AT51" s="27">
        <v>2</v>
      </c>
      <c r="AU51" s="27">
        <v>2</v>
      </c>
      <c r="AV51" s="27">
        <v>2</v>
      </c>
      <c r="AW51" s="23">
        <v>0</v>
      </c>
      <c r="AX51" s="20">
        <v>1</v>
      </c>
      <c r="AY51" s="20">
        <v>1</v>
      </c>
      <c r="AZ51" s="27" t="s">
        <v>476</v>
      </c>
      <c r="BA51" s="28" t="s">
        <v>473</v>
      </c>
      <c r="BB51" s="27" t="s">
        <v>477</v>
      </c>
      <c r="BC51" s="27" t="s">
        <v>393</v>
      </c>
      <c r="BD51" s="27" t="s">
        <v>478</v>
      </c>
      <c r="BE51" s="27">
        <v>13</v>
      </c>
      <c r="BF51" s="23"/>
      <c r="BG51" s="23"/>
    </row>
    <row r="52" spans="1:59" ht="15">
      <c r="A52" s="9" t="s">
        <v>479</v>
      </c>
      <c r="B52" s="25">
        <v>11725</v>
      </c>
      <c r="C52" s="11">
        <v>1908223</v>
      </c>
      <c r="D52" s="11">
        <v>6038105574</v>
      </c>
      <c r="E52" s="12">
        <v>1801110044361</v>
      </c>
      <c r="F52" s="13" t="s">
        <v>480</v>
      </c>
      <c r="G52" s="13" t="s">
        <v>80</v>
      </c>
      <c r="H52" s="13" t="s">
        <v>53</v>
      </c>
      <c r="I52" s="13" t="s">
        <v>54</v>
      </c>
      <c r="J52" s="13" t="s">
        <v>143</v>
      </c>
      <c r="K52" s="11">
        <v>53</v>
      </c>
      <c r="L52" s="11" t="s">
        <v>481</v>
      </c>
      <c r="M52" s="14">
        <v>1</v>
      </c>
      <c r="N52" s="14" t="s">
        <v>83</v>
      </c>
      <c r="O52" s="14">
        <v>0</v>
      </c>
      <c r="P52" s="26">
        <v>86000000</v>
      </c>
      <c r="Q52" s="14">
        <v>0</v>
      </c>
      <c r="R52" s="26">
        <v>410000000</v>
      </c>
      <c r="S52" s="14">
        <v>0</v>
      </c>
      <c r="T52" s="14">
        <v>0</v>
      </c>
      <c r="U52" s="14">
        <v>0</v>
      </c>
      <c r="V52" s="29">
        <v>16050000</v>
      </c>
      <c r="W52" s="14">
        <v>0</v>
      </c>
      <c r="X52" s="14">
        <v>0</v>
      </c>
      <c r="Y52" s="11">
        <f>INT(O52 / 10000000)/ 10</f>
        <v>0</v>
      </c>
      <c r="Z52" s="11">
        <f>INT((P52+Q52+X52) / 10000000)/ 10</f>
        <v>0.8</v>
      </c>
      <c r="AA52" s="11">
        <f>INT((R52) / 10000000)/ 10</f>
        <v>4.0999999999999996</v>
      </c>
      <c r="AB52" s="11">
        <f>INT((S52+T52) / 10000000)/ 10</f>
        <v>0</v>
      </c>
      <c r="AC52" s="11">
        <f>INT((V52+U52+W52) / 10000000)/ 10</f>
        <v>0.1</v>
      </c>
      <c r="AD52" s="11" t="s">
        <v>482</v>
      </c>
      <c r="AE52" s="13" t="s">
        <v>483</v>
      </c>
      <c r="AF52" s="13" t="s">
        <v>484</v>
      </c>
      <c r="AG52" s="15" t="s">
        <v>485</v>
      </c>
      <c r="AH52" s="16" t="s">
        <v>88</v>
      </c>
      <c r="AI52" s="17">
        <v>10</v>
      </c>
      <c r="AJ52" s="17">
        <v>19820610</v>
      </c>
      <c r="AK52" s="18">
        <v>53</v>
      </c>
      <c r="AL52" s="18">
        <v>202212</v>
      </c>
      <c r="AM52" s="18">
        <v>2022</v>
      </c>
      <c r="AN52" s="17">
        <v>7802385</v>
      </c>
      <c r="AO52" s="17">
        <v>64004273</v>
      </c>
      <c r="AP52" s="17">
        <v>996300</v>
      </c>
      <c r="AQ52" s="20">
        <v>1</v>
      </c>
      <c r="AR52" s="21"/>
      <c r="AS52" s="20">
        <v>1</v>
      </c>
      <c r="AT52" s="20">
        <v>2</v>
      </c>
      <c r="AU52" s="20">
        <v>2</v>
      </c>
      <c r="AV52" s="20">
        <v>2</v>
      </c>
      <c r="AW52" s="23">
        <v>0</v>
      </c>
      <c r="AX52" s="21">
        <v>0</v>
      </c>
      <c r="AY52" s="21">
        <v>0</v>
      </c>
      <c r="AZ52" s="23" t="s">
        <v>62</v>
      </c>
      <c r="BA52" s="23" t="s">
        <v>62</v>
      </c>
      <c r="BB52" s="23" t="s">
        <v>62</v>
      </c>
      <c r="BC52" s="23" t="s">
        <v>62</v>
      </c>
      <c r="BD52" s="23" t="s">
        <v>62</v>
      </c>
      <c r="BE52" s="20">
        <v>13</v>
      </c>
      <c r="BF52" s="21"/>
      <c r="BG52" s="24"/>
    </row>
    <row r="53" spans="1:59" ht="15">
      <c r="A53" s="9" t="s">
        <v>486</v>
      </c>
      <c r="B53" s="25">
        <v>21058</v>
      </c>
      <c r="C53" s="11">
        <v>3741550</v>
      </c>
      <c r="D53" s="11">
        <v>1198629663</v>
      </c>
      <c r="E53" s="12">
        <v>1101114362531</v>
      </c>
      <c r="F53" s="13" t="s">
        <v>487</v>
      </c>
      <c r="G53" s="13" t="s">
        <v>52</v>
      </c>
      <c r="H53" s="13" t="s">
        <v>53</v>
      </c>
      <c r="I53" s="13" t="s">
        <v>54</v>
      </c>
      <c r="J53" s="13" t="s">
        <v>384</v>
      </c>
      <c r="K53" s="11">
        <v>30</v>
      </c>
      <c r="L53" s="11" t="s">
        <v>488</v>
      </c>
      <c r="M53" s="14">
        <v>1</v>
      </c>
      <c r="N53" s="14" t="s">
        <v>121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26">
        <v>6922</v>
      </c>
      <c r="W53" s="14">
        <v>0</v>
      </c>
      <c r="X53" s="14">
        <v>0</v>
      </c>
      <c r="Y53" s="11">
        <f t="shared" ref="Y53:Y55" si="40">INT(O53 / 10000) / 10</f>
        <v>0</v>
      </c>
      <c r="Z53" s="11">
        <f t="shared" ref="Z53:Z55" si="41">INT((P53+Q53+X53) / 10000) / 10</f>
        <v>0</v>
      </c>
      <c r="AA53" s="11">
        <f t="shared" ref="AA53:AA55" si="42">INT((R53) / 10000) / 10</f>
        <v>0</v>
      </c>
      <c r="AB53" s="11">
        <f t="shared" ref="AB53:AB55" si="43">INT((S53+T53) / 10000) / 10</f>
        <v>0</v>
      </c>
      <c r="AC53" s="11">
        <f t="shared" ref="AC53:AC55" si="44">INT((V53+U53+W53) / 10000) / 10</f>
        <v>0</v>
      </c>
      <c r="AD53" s="11" t="s">
        <v>489</v>
      </c>
      <c r="AE53" s="13" t="s">
        <v>490</v>
      </c>
      <c r="AF53" s="13" t="s">
        <v>491</v>
      </c>
      <c r="AG53" s="15" t="s">
        <v>492</v>
      </c>
      <c r="AH53" s="16" t="s">
        <v>232</v>
      </c>
      <c r="AI53" s="17">
        <v>10</v>
      </c>
      <c r="AJ53" s="17">
        <v>20100603</v>
      </c>
      <c r="AK53" s="18">
        <v>50</v>
      </c>
      <c r="AL53" s="18">
        <v>202306</v>
      </c>
      <c r="AM53" s="18">
        <v>2022</v>
      </c>
      <c r="AN53" s="17">
        <v>2519102</v>
      </c>
      <c r="AO53" s="17">
        <v>45983516</v>
      </c>
      <c r="AP53" s="17">
        <v>9620309</v>
      </c>
      <c r="AQ53" s="20">
        <v>1</v>
      </c>
      <c r="AR53" s="20">
        <v>1</v>
      </c>
      <c r="AS53" s="20">
        <v>1</v>
      </c>
      <c r="AT53" s="20">
        <v>2</v>
      </c>
      <c r="AU53" s="20">
        <v>2</v>
      </c>
      <c r="AV53" s="20">
        <v>2</v>
      </c>
      <c r="AW53" s="23">
        <v>0</v>
      </c>
      <c r="AX53" s="21">
        <v>0</v>
      </c>
      <c r="AY53" s="21">
        <v>0</v>
      </c>
      <c r="AZ53" s="23" t="s">
        <v>62</v>
      </c>
      <c r="BA53" s="23" t="s">
        <v>62</v>
      </c>
      <c r="BB53" s="23" t="s">
        <v>62</v>
      </c>
      <c r="BC53" s="23" t="s">
        <v>62</v>
      </c>
      <c r="BD53" s="23" t="s">
        <v>62</v>
      </c>
      <c r="BE53" s="20">
        <v>13</v>
      </c>
      <c r="BF53" s="21"/>
      <c r="BG53" s="24"/>
    </row>
    <row r="54" spans="1:59" ht="15">
      <c r="A54" s="9" t="s">
        <v>493</v>
      </c>
      <c r="B54" s="25">
        <v>8485</v>
      </c>
      <c r="C54" s="11">
        <v>1399808</v>
      </c>
      <c r="D54" s="11">
        <v>2088124885</v>
      </c>
      <c r="E54" s="12">
        <v>1101111474389</v>
      </c>
      <c r="F54" s="13" t="s">
        <v>494</v>
      </c>
      <c r="G54" s="13" t="s">
        <v>80</v>
      </c>
      <c r="H54" s="13" t="s">
        <v>53</v>
      </c>
      <c r="I54" s="13" t="s">
        <v>54</v>
      </c>
      <c r="J54" s="13" t="s">
        <v>128</v>
      </c>
      <c r="K54" s="11">
        <v>46</v>
      </c>
      <c r="L54" s="11" t="s">
        <v>495</v>
      </c>
      <c r="M54" s="14">
        <v>2</v>
      </c>
      <c r="N54" s="14" t="s">
        <v>121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1">
        <f t="shared" si="40"/>
        <v>0</v>
      </c>
      <c r="Z54" s="11">
        <f t="shared" si="41"/>
        <v>0</v>
      </c>
      <c r="AA54" s="11">
        <f t="shared" si="42"/>
        <v>0</v>
      </c>
      <c r="AB54" s="11">
        <f t="shared" si="43"/>
        <v>0</v>
      </c>
      <c r="AC54" s="11">
        <f t="shared" si="44"/>
        <v>0</v>
      </c>
      <c r="AD54" s="11" t="s">
        <v>496</v>
      </c>
      <c r="AE54" s="13" t="s">
        <v>497</v>
      </c>
      <c r="AF54" s="13" t="s">
        <v>498</v>
      </c>
      <c r="AG54" s="15" t="s">
        <v>499</v>
      </c>
      <c r="AH54" s="16" t="s">
        <v>88</v>
      </c>
      <c r="AI54" s="17">
        <v>10</v>
      </c>
      <c r="AJ54" s="17">
        <v>19971018</v>
      </c>
      <c r="AK54" s="18">
        <v>102</v>
      </c>
      <c r="AL54" s="18">
        <v>202212</v>
      </c>
      <c r="AM54" s="18">
        <v>2022</v>
      </c>
      <c r="AN54" s="17">
        <v>113752030</v>
      </c>
      <c r="AO54" s="17">
        <v>58980046</v>
      </c>
      <c r="AP54" s="17">
        <v>1400000</v>
      </c>
      <c r="AQ54" s="20">
        <v>1</v>
      </c>
      <c r="AR54" s="21"/>
      <c r="AS54" s="20">
        <v>2</v>
      </c>
      <c r="AT54" s="20">
        <v>2</v>
      </c>
      <c r="AU54" s="20">
        <v>2</v>
      </c>
      <c r="AV54" s="20">
        <v>2</v>
      </c>
      <c r="AW54" s="23">
        <v>0</v>
      </c>
      <c r="AX54" s="21">
        <v>0</v>
      </c>
      <c r="AY54" s="21">
        <v>0</v>
      </c>
      <c r="AZ54" s="23" t="s">
        <v>62</v>
      </c>
      <c r="BA54" s="23" t="s">
        <v>62</v>
      </c>
      <c r="BB54" s="23" t="s">
        <v>62</v>
      </c>
      <c r="BC54" s="23" t="s">
        <v>62</v>
      </c>
      <c r="BD54" s="23" t="s">
        <v>62</v>
      </c>
      <c r="BE54" s="20">
        <v>13</v>
      </c>
      <c r="BF54" s="21"/>
      <c r="BG54" s="24"/>
    </row>
    <row r="55" spans="1:59" ht="15">
      <c r="A55" s="9" t="s">
        <v>500</v>
      </c>
      <c r="B55" s="25">
        <v>5552</v>
      </c>
      <c r="C55" s="11">
        <v>2222125</v>
      </c>
      <c r="D55" s="11">
        <v>2068188409</v>
      </c>
      <c r="E55" s="12">
        <v>1101112955908</v>
      </c>
      <c r="F55" s="13" t="s">
        <v>501</v>
      </c>
      <c r="G55" s="13" t="s">
        <v>80</v>
      </c>
      <c r="H55" s="13" t="s">
        <v>53</v>
      </c>
      <c r="I55" s="13" t="s">
        <v>54</v>
      </c>
      <c r="J55" s="13" t="s">
        <v>65</v>
      </c>
      <c r="K55" s="11">
        <v>56</v>
      </c>
      <c r="L55" s="11" t="s">
        <v>502</v>
      </c>
      <c r="M55" s="14">
        <v>1</v>
      </c>
      <c r="N55" s="14" t="s">
        <v>121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26">
        <v>43959</v>
      </c>
      <c r="W55" s="26">
        <v>52400</v>
      </c>
      <c r="X55" s="14">
        <v>0</v>
      </c>
      <c r="Y55" s="11">
        <f t="shared" si="40"/>
        <v>0</v>
      </c>
      <c r="Z55" s="11">
        <f t="shared" si="41"/>
        <v>0</v>
      </c>
      <c r="AA55" s="11">
        <f t="shared" si="42"/>
        <v>0</v>
      </c>
      <c r="AB55" s="11">
        <f t="shared" si="43"/>
        <v>0</v>
      </c>
      <c r="AC55" s="11">
        <f t="shared" si="44"/>
        <v>0.9</v>
      </c>
      <c r="AD55" s="11" t="s">
        <v>503</v>
      </c>
      <c r="AE55" s="13" t="s">
        <v>504</v>
      </c>
      <c r="AF55" s="13" t="s">
        <v>505</v>
      </c>
      <c r="AG55" s="15" t="s">
        <v>506</v>
      </c>
      <c r="AH55" s="16" t="s">
        <v>88</v>
      </c>
      <c r="AI55" s="17">
        <v>10</v>
      </c>
      <c r="AJ55" s="17">
        <v>20040220</v>
      </c>
      <c r="AK55" s="18">
        <v>200</v>
      </c>
      <c r="AL55" s="18">
        <v>202304</v>
      </c>
      <c r="AM55" s="18">
        <v>2022</v>
      </c>
      <c r="AN55" s="17">
        <v>42433989</v>
      </c>
      <c r="AO55" s="17">
        <v>29843502</v>
      </c>
      <c r="AP55" s="17">
        <v>1448000</v>
      </c>
      <c r="AQ55" s="20">
        <v>1</v>
      </c>
      <c r="AR55" s="20">
        <v>1</v>
      </c>
      <c r="AS55" s="20">
        <v>1</v>
      </c>
      <c r="AT55" s="20">
        <v>2</v>
      </c>
      <c r="AU55" s="20">
        <v>2</v>
      </c>
      <c r="AV55" s="20">
        <v>2</v>
      </c>
      <c r="AW55" s="23">
        <v>0</v>
      </c>
      <c r="AX55" s="21">
        <v>0</v>
      </c>
      <c r="AY55" s="21">
        <v>0</v>
      </c>
      <c r="AZ55" s="23" t="s">
        <v>62</v>
      </c>
      <c r="BA55" s="23" t="s">
        <v>62</v>
      </c>
      <c r="BB55" s="23" t="s">
        <v>62</v>
      </c>
      <c r="BC55" s="23" t="s">
        <v>62</v>
      </c>
      <c r="BD55" s="23" t="s">
        <v>62</v>
      </c>
      <c r="BE55" s="20">
        <v>13</v>
      </c>
      <c r="BF55" s="21"/>
      <c r="BG55" s="24"/>
    </row>
    <row r="56" spans="1:59" ht="15">
      <c r="A56" s="9" t="s">
        <v>507</v>
      </c>
      <c r="B56" s="25">
        <v>2519</v>
      </c>
      <c r="C56" s="11">
        <v>1990185</v>
      </c>
      <c r="D56" s="11">
        <v>1358144297</v>
      </c>
      <c r="E56" s="12">
        <v>1345110047256</v>
      </c>
      <c r="F56" s="13" t="s">
        <v>508</v>
      </c>
      <c r="G56" s="13" t="s">
        <v>80</v>
      </c>
      <c r="H56" s="13" t="s">
        <v>53</v>
      </c>
      <c r="I56" s="13" t="s">
        <v>54</v>
      </c>
      <c r="J56" s="13" t="s">
        <v>257</v>
      </c>
      <c r="K56" s="11">
        <v>17</v>
      </c>
      <c r="L56" s="11" t="s">
        <v>509</v>
      </c>
      <c r="M56" s="14">
        <v>1</v>
      </c>
      <c r="N56" s="14" t="s">
        <v>510</v>
      </c>
      <c r="O56" s="14">
        <v>0</v>
      </c>
      <c r="P56" s="41">
        <v>270</v>
      </c>
      <c r="Q56" s="14">
        <v>0</v>
      </c>
      <c r="R56" s="42">
        <v>45</v>
      </c>
      <c r="S56" s="14">
        <v>0</v>
      </c>
      <c r="T56" s="14">
        <v>0</v>
      </c>
      <c r="U56" s="14">
        <v>0</v>
      </c>
      <c r="V56" s="41">
        <v>7</v>
      </c>
      <c r="W56" s="41">
        <v>263</v>
      </c>
      <c r="X56" s="14">
        <v>0</v>
      </c>
      <c r="Y56" s="11">
        <f>INT(O56 / 1) / 10</f>
        <v>0</v>
      </c>
      <c r="Z56" s="11">
        <f>INT((P56+Q56+X56) / 10) / 10</f>
        <v>2.7</v>
      </c>
      <c r="AA56" s="11">
        <f>INT((R56) / 10) / 10</f>
        <v>0.4</v>
      </c>
      <c r="AB56" s="11">
        <f>INT((S56+T56) / 10) / 10</f>
        <v>0</v>
      </c>
      <c r="AC56" s="11">
        <f>INT((U56+V56+W56) / 10) / 10</f>
        <v>2.7</v>
      </c>
      <c r="AD56" s="11" t="s">
        <v>511</v>
      </c>
      <c r="AE56" s="13" t="s">
        <v>512</v>
      </c>
      <c r="AF56" s="13" t="s">
        <v>513</v>
      </c>
      <c r="AG56" s="15" t="s">
        <v>514</v>
      </c>
      <c r="AH56" s="16" t="s">
        <v>88</v>
      </c>
      <c r="AI56" s="17">
        <v>10</v>
      </c>
      <c r="AJ56" s="17">
        <v>20010226</v>
      </c>
      <c r="AK56" s="18">
        <v>50</v>
      </c>
      <c r="AL56" s="18">
        <v>202212</v>
      </c>
      <c r="AM56" s="18">
        <v>2022</v>
      </c>
      <c r="AN56" s="17">
        <v>41693033</v>
      </c>
      <c r="AO56" s="17">
        <v>47007159</v>
      </c>
      <c r="AP56" s="17">
        <v>3500000</v>
      </c>
      <c r="AQ56" s="20">
        <v>2</v>
      </c>
      <c r="AR56" s="20">
        <v>2</v>
      </c>
      <c r="AS56" s="20">
        <v>1</v>
      </c>
      <c r="AT56" s="20">
        <v>2</v>
      </c>
      <c r="AU56" s="20">
        <v>2</v>
      </c>
      <c r="AV56" s="20">
        <v>1</v>
      </c>
      <c r="AW56" s="23">
        <v>0</v>
      </c>
      <c r="AX56" s="21">
        <v>0</v>
      </c>
      <c r="AY56" s="21">
        <v>0</v>
      </c>
      <c r="AZ56" s="23" t="s">
        <v>62</v>
      </c>
      <c r="BA56" s="30" t="s">
        <v>62</v>
      </c>
      <c r="BB56" s="23" t="s">
        <v>62</v>
      </c>
      <c r="BC56" s="23" t="s">
        <v>62</v>
      </c>
      <c r="BD56" s="23" t="s">
        <v>62</v>
      </c>
      <c r="BE56" s="20">
        <v>13</v>
      </c>
      <c r="BF56" s="21"/>
      <c r="BG56" s="24"/>
    </row>
    <row r="57" spans="1:59" ht="15">
      <c r="A57" s="9" t="s">
        <v>515</v>
      </c>
      <c r="B57" s="25">
        <v>10727</v>
      </c>
      <c r="C57" s="11">
        <v>1135721</v>
      </c>
      <c r="D57" s="11">
        <v>2148113888</v>
      </c>
      <c r="E57" s="12">
        <v>1101110529747</v>
      </c>
      <c r="F57" s="13" t="s">
        <v>516</v>
      </c>
      <c r="G57" s="13" t="s">
        <v>80</v>
      </c>
      <c r="H57" s="13" t="s">
        <v>53</v>
      </c>
      <c r="I57" s="13" t="s">
        <v>54</v>
      </c>
      <c r="J57" s="13" t="s">
        <v>81</v>
      </c>
      <c r="K57" s="11">
        <v>9</v>
      </c>
      <c r="L57" s="11" t="s">
        <v>517</v>
      </c>
      <c r="M57" s="14">
        <v>1</v>
      </c>
      <c r="N57" s="14" t="s">
        <v>121</v>
      </c>
      <c r="O57" s="14">
        <v>0</v>
      </c>
      <c r="P57" s="14">
        <v>0</v>
      </c>
      <c r="Q57" s="14">
        <v>0</v>
      </c>
      <c r="R57" s="32">
        <v>39950</v>
      </c>
      <c r="S57" s="14">
        <v>0</v>
      </c>
      <c r="T57" s="32">
        <v>41924</v>
      </c>
      <c r="U57" s="14">
        <v>0</v>
      </c>
      <c r="V57" s="36">
        <v>94269</v>
      </c>
      <c r="W57" s="14">
        <f>SUM(20200,79700)</f>
        <v>99900</v>
      </c>
      <c r="X57" s="32">
        <v>1085847</v>
      </c>
      <c r="Y57" s="11">
        <f t="shared" ref="Y57:Y60" si="45">INT(O57 / 10000) / 10</f>
        <v>0</v>
      </c>
      <c r="Z57" s="11">
        <f t="shared" ref="Z57:Z60" si="46">INT((P57+Q57+X57) / 10000) / 10</f>
        <v>10.8</v>
      </c>
      <c r="AA57" s="11">
        <f t="shared" ref="AA57:AA60" si="47">INT((R57) / 10000) / 10</f>
        <v>0.3</v>
      </c>
      <c r="AB57" s="11">
        <f t="shared" ref="AB57:AB60" si="48">INT((S57+T57) / 10000) / 10</f>
        <v>0.4</v>
      </c>
      <c r="AC57" s="11">
        <f t="shared" ref="AC57:AC60" si="49">INT((V57+U57+W57) / 10000) / 10</f>
        <v>1.9</v>
      </c>
      <c r="AD57" s="11" t="s">
        <v>518</v>
      </c>
      <c r="AE57" s="13" t="s">
        <v>519</v>
      </c>
      <c r="AF57" s="13" t="s">
        <v>520</v>
      </c>
      <c r="AG57" s="15" t="s">
        <v>521</v>
      </c>
      <c r="AH57" s="16" t="s">
        <v>522</v>
      </c>
      <c r="AI57" s="17">
        <v>10</v>
      </c>
      <c r="AJ57" s="17">
        <v>19870507</v>
      </c>
      <c r="AK57" s="18">
        <v>55</v>
      </c>
      <c r="AL57" s="18">
        <v>202306</v>
      </c>
      <c r="AM57" s="18">
        <v>2022</v>
      </c>
      <c r="AN57" s="17">
        <v>10945430</v>
      </c>
      <c r="AO57" s="17">
        <v>60242411</v>
      </c>
      <c r="AP57" s="17">
        <v>13120642</v>
      </c>
      <c r="AQ57" s="27">
        <v>2</v>
      </c>
      <c r="AR57" s="27">
        <v>2</v>
      </c>
      <c r="AS57" s="27">
        <v>1</v>
      </c>
      <c r="AT57" s="27">
        <v>1</v>
      </c>
      <c r="AU57" s="27">
        <v>2</v>
      </c>
      <c r="AV57" s="27">
        <v>2</v>
      </c>
      <c r="AW57" s="23">
        <v>0</v>
      </c>
      <c r="AX57" s="21">
        <v>0</v>
      </c>
      <c r="AY57" s="21">
        <v>0</v>
      </c>
      <c r="AZ57" s="23" t="s">
        <v>62</v>
      </c>
      <c r="BA57" s="23" t="s">
        <v>62</v>
      </c>
      <c r="BB57" s="23" t="s">
        <v>62</v>
      </c>
      <c r="BC57" s="23" t="s">
        <v>62</v>
      </c>
      <c r="BD57" s="23" t="s">
        <v>62</v>
      </c>
      <c r="BE57" s="27">
        <v>13</v>
      </c>
      <c r="BF57" s="23"/>
      <c r="BG57" s="23"/>
    </row>
    <row r="58" spans="1:59" ht="15">
      <c r="A58" s="9" t="s">
        <v>523</v>
      </c>
      <c r="B58" s="25">
        <v>2478</v>
      </c>
      <c r="C58" s="11">
        <v>1484209</v>
      </c>
      <c r="D58" s="11">
        <v>2248104616</v>
      </c>
      <c r="E58" s="12">
        <v>1412110004279</v>
      </c>
      <c r="F58" s="13" t="s">
        <v>524</v>
      </c>
      <c r="G58" s="13" t="s">
        <v>80</v>
      </c>
      <c r="H58" s="13" t="s">
        <v>53</v>
      </c>
      <c r="I58" s="13" t="s">
        <v>54</v>
      </c>
      <c r="J58" s="13" t="s">
        <v>257</v>
      </c>
      <c r="K58" s="11">
        <v>17</v>
      </c>
      <c r="L58" s="11" t="s">
        <v>525</v>
      </c>
      <c r="M58" s="14">
        <v>1</v>
      </c>
      <c r="N58" s="14" t="s">
        <v>121</v>
      </c>
      <c r="O58" s="26">
        <v>3285167</v>
      </c>
      <c r="P58" s="26">
        <v>3666255</v>
      </c>
      <c r="Q58" s="26">
        <v>418385</v>
      </c>
      <c r="R58" s="26">
        <v>164971</v>
      </c>
      <c r="S58" s="14">
        <v>0</v>
      </c>
      <c r="T58" s="14">
        <v>0</v>
      </c>
      <c r="U58" s="14">
        <v>0</v>
      </c>
      <c r="V58" s="14">
        <v>0</v>
      </c>
      <c r="W58" s="35">
        <v>592694</v>
      </c>
      <c r="X58" s="26">
        <v>469786</v>
      </c>
      <c r="Y58" s="11">
        <f t="shared" si="45"/>
        <v>32.799999999999997</v>
      </c>
      <c r="Z58" s="11">
        <f t="shared" si="46"/>
        <v>45.5</v>
      </c>
      <c r="AA58" s="11">
        <f t="shared" si="47"/>
        <v>1.6</v>
      </c>
      <c r="AB58" s="11">
        <f t="shared" si="48"/>
        <v>0</v>
      </c>
      <c r="AC58" s="11">
        <f t="shared" si="49"/>
        <v>5.9</v>
      </c>
      <c r="AD58" s="11" t="s">
        <v>526</v>
      </c>
      <c r="AE58" s="13" t="s">
        <v>527</v>
      </c>
      <c r="AF58" s="13" t="s">
        <v>528</v>
      </c>
      <c r="AG58" s="15" t="s">
        <v>529</v>
      </c>
      <c r="AH58" s="16" t="s">
        <v>232</v>
      </c>
      <c r="AI58" s="17">
        <v>10</v>
      </c>
      <c r="AJ58" s="17">
        <v>19901101</v>
      </c>
      <c r="AK58" s="18">
        <v>113</v>
      </c>
      <c r="AL58" s="18">
        <v>202306</v>
      </c>
      <c r="AM58" s="18">
        <v>2022</v>
      </c>
      <c r="AN58" s="17">
        <v>45983827</v>
      </c>
      <c r="AO58" s="17">
        <v>52219165</v>
      </c>
      <c r="AP58" s="17">
        <v>19705524</v>
      </c>
      <c r="AQ58" s="20">
        <v>1</v>
      </c>
      <c r="AR58" s="21"/>
      <c r="AS58" s="20">
        <v>1</v>
      </c>
      <c r="AT58" s="20">
        <v>2</v>
      </c>
      <c r="AU58" s="20">
        <v>2</v>
      </c>
      <c r="AV58" s="20">
        <v>2</v>
      </c>
      <c r="AW58" s="23">
        <v>0</v>
      </c>
      <c r="AX58" s="21">
        <v>0</v>
      </c>
      <c r="AY58" s="21">
        <v>0</v>
      </c>
      <c r="AZ58" s="23" t="s">
        <v>62</v>
      </c>
      <c r="BA58" s="23" t="s">
        <v>62</v>
      </c>
      <c r="BB58" s="23" t="s">
        <v>62</v>
      </c>
      <c r="BC58" s="23" t="s">
        <v>62</v>
      </c>
      <c r="BD58" s="23" t="s">
        <v>62</v>
      </c>
      <c r="BE58" s="20">
        <v>13</v>
      </c>
      <c r="BF58" s="21"/>
      <c r="BG58" s="24"/>
    </row>
    <row r="59" spans="1:59" ht="15">
      <c r="A59" s="9" t="s">
        <v>530</v>
      </c>
      <c r="B59" s="25">
        <v>1909</v>
      </c>
      <c r="C59" s="11">
        <v>3705809</v>
      </c>
      <c r="D59" s="11">
        <v>3128614304</v>
      </c>
      <c r="E59" s="12">
        <v>1615110115034</v>
      </c>
      <c r="F59" s="13" t="s">
        <v>531</v>
      </c>
      <c r="G59" s="13" t="s">
        <v>80</v>
      </c>
      <c r="H59" s="13" t="s">
        <v>53</v>
      </c>
      <c r="I59" s="13" t="s">
        <v>54</v>
      </c>
      <c r="J59" s="13" t="s">
        <v>532</v>
      </c>
      <c r="K59" s="11">
        <v>14</v>
      </c>
      <c r="L59" s="11" t="s">
        <v>533</v>
      </c>
      <c r="M59" s="14">
        <v>1</v>
      </c>
      <c r="N59" s="14" t="s">
        <v>121</v>
      </c>
      <c r="O59" s="14">
        <v>0</v>
      </c>
      <c r="P59" s="14">
        <v>0</v>
      </c>
      <c r="Q59" s="14">
        <v>0</v>
      </c>
      <c r="R59" s="26">
        <v>421389</v>
      </c>
      <c r="S59" s="14">
        <v>0</v>
      </c>
      <c r="T59" s="29">
        <v>42386</v>
      </c>
      <c r="U59" s="26">
        <v>1200</v>
      </c>
      <c r="V59" s="26">
        <v>4596</v>
      </c>
      <c r="W59" s="14">
        <v>0</v>
      </c>
      <c r="X59" s="26">
        <v>8300</v>
      </c>
      <c r="Y59" s="11">
        <f t="shared" si="45"/>
        <v>0</v>
      </c>
      <c r="Z59" s="11">
        <f t="shared" si="46"/>
        <v>0</v>
      </c>
      <c r="AA59" s="11">
        <f t="shared" si="47"/>
        <v>4.2</v>
      </c>
      <c r="AB59" s="11">
        <f t="shared" si="48"/>
        <v>0.4</v>
      </c>
      <c r="AC59" s="11">
        <f t="shared" si="49"/>
        <v>0</v>
      </c>
      <c r="AD59" s="11" t="s">
        <v>534</v>
      </c>
      <c r="AE59" s="13" t="s">
        <v>535</v>
      </c>
      <c r="AF59" s="13" t="s">
        <v>536</v>
      </c>
      <c r="AG59" s="15" t="s">
        <v>537</v>
      </c>
      <c r="AH59" s="16" t="s">
        <v>88</v>
      </c>
      <c r="AI59" s="17">
        <v>10</v>
      </c>
      <c r="AJ59" s="17">
        <v>20100211</v>
      </c>
      <c r="AK59" s="18">
        <v>110</v>
      </c>
      <c r="AL59" s="18">
        <v>202212</v>
      </c>
      <c r="AM59" s="18">
        <v>2022</v>
      </c>
      <c r="AN59" s="17">
        <v>20025862</v>
      </c>
      <c r="AO59" s="17">
        <v>37438668</v>
      </c>
      <c r="AP59" s="17">
        <v>2226990</v>
      </c>
      <c r="AQ59" s="20">
        <v>1</v>
      </c>
      <c r="AR59" s="20">
        <v>1</v>
      </c>
      <c r="AS59" s="20">
        <v>1</v>
      </c>
      <c r="AT59" s="20">
        <v>2</v>
      </c>
      <c r="AU59" s="20">
        <v>2</v>
      </c>
      <c r="AV59" s="20">
        <v>2</v>
      </c>
      <c r="AW59" s="23">
        <v>0</v>
      </c>
      <c r="AX59" s="21">
        <v>0</v>
      </c>
      <c r="AY59" s="21">
        <v>0</v>
      </c>
      <c r="AZ59" s="23" t="s">
        <v>62</v>
      </c>
      <c r="BA59" s="23" t="s">
        <v>62</v>
      </c>
      <c r="BB59" s="23" t="s">
        <v>62</v>
      </c>
      <c r="BC59" s="23" t="s">
        <v>62</v>
      </c>
      <c r="BD59" s="23" t="s">
        <v>62</v>
      </c>
      <c r="BE59" s="20">
        <v>13</v>
      </c>
      <c r="BF59" s="21"/>
      <c r="BG59" s="24"/>
    </row>
    <row r="60" spans="1:59" ht="15">
      <c r="A60" s="9" t="s">
        <v>538</v>
      </c>
      <c r="B60" s="25">
        <v>6210</v>
      </c>
      <c r="C60" s="11">
        <v>1975176</v>
      </c>
      <c r="D60" s="11">
        <v>1398135994</v>
      </c>
      <c r="E60" s="12">
        <v>1201110168519</v>
      </c>
      <c r="F60" s="13" t="s">
        <v>539</v>
      </c>
      <c r="G60" s="13" t="s">
        <v>80</v>
      </c>
      <c r="H60" s="13" t="s">
        <v>53</v>
      </c>
      <c r="I60" s="13" t="s">
        <v>54</v>
      </c>
      <c r="J60" s="13" t="s">
        <v>425</v>
      </c>
      <c r="K60" s="11">
        <v>36</v>
      </c>
      <c r="L60" s="11" t="s">
        <v>540</v>
      </c>
      <c r="M60" s="14">
        <v>1</v>
      </c>
      <c r="N60" s="14" t="s">
        <v>121</v>
      </c>
      <c r="O60" s="14">
        <v>0</v>
      </c>
      <c r="P60" s="14">
        <v>0</v>
      </c>
      <c r="Q60" s="14">
        <v>0</v>
      </c>
      <c r="R60" s="29">
        <v>2382706</v>
      </c>
      <c r="S60" s="14">
        <v>0</v>
      </c>
      <c r="T60" s="14">
        <v>0</v>
      </c>
      <c r="U60" s="26">
        <v>40670</v>
      </c>
      <c r="V60" s="26">
        <v>131811</v>
      </c>
      <c r="W60" s="26">
        <v>71300</v>
      </c>
      <c r="X60" s="29">
        <v>1058290</v>
      </c>
      <c r="Y60" s="11">
        <f t="shared" si="45"/>
        <v>0</v>
      </c>
      <c r="Z60" s="11">
        <f t="shared" si="46"/>
        <v>10.5</v>
      </c>
      <c r="AA60" s="11">
        <f t="shared" si="47"/>
        <v>23.8</v>
      </c>
      <c r="AB60" s="11">
        <f t="shared" si="48"/>
        <v>0</v>
      </c>
      <c r="AC60" s="11">
        <f t="shared" si="49"/>
        <v>2.4</v>
      </c>
      <c r="AD60" s="11" t="s">
        <v>541</v>
      </c>
      <c r="AE60" s="13" t="s">
        <v>542</v>
      </c>
      <c r="AF60" s="13" t="s">
        <v>543</v>
      </c>
      <c r="AG60" s="15" t="s">
        <v>544</v>
      </c>
      <c r="AH60" s="16" t="s">
        <v>88</v>
      </c>
      <c r="AI60" s="17">
        <v>10</v>
      </c>
      <c r="AJ60" s="17">
        <v>19980403</v>
      </c>
      <c r="AK60" s="18">
        <v>100</v>
      </c>
      <c r="AL60" s="18">
        <v>202212</v>
      </c>
      <c r="AM60" s="18">
        <v>2022</v>
      </c>
      <c r="AN60" s="17">
        <v>31518016</v>
      </c>
      <c r="AO60" s="17">
        <v>55424622</v>
      </c>
      <c r="AP60" s="17">
        <v>350000</v>
      </c>
      <c r="AQ60" s="27">
        <v>1</v>
      </c>
      <c r="AR60" s="23"/>
      <c r="AS60" s="27">
        <v>1</v>
      </c>
      <c r="AT60" s="27">
        <v>2</v>
      </c>
      <c r="AU60" s="27">
        <v>2</v>
      </c>
      <c r="AV60" s="27">
        <v>2</v>
      </c>
      <c r="AW60" s="23">
        <v>0</v>
      </c>
      <c r="AX60" s="20">
        <v>1</v>
      </c>
      <c r="AY60" s="21">
        <v>0</v>
      </c>
      <c r="AZ60" s="23" t="s">
        <v>62</v>
      </c>
      <c r="BA60" s="23" t="s">
        <v>62</v>
      </c>
      <c r="BB60" s="23" t="s">
        <v>62</v>
      </c>
      <c r="BC60" s="23" t="s">
        <v>62</v>
      </c>
      <c r="BD60" s="23" t="s">
        <v>62</v>
      </c>
      <c r="BE60" s="27">
        <v>13</v>
      </c>
      <c r="BF60" s="23"/>
      <c r="BG60" s="23"/>
    </row>
    <row r="61" spans="1:59" ht="15">
      <c r="A61" s="9" t="s">
        <v>545</v>
      </c>
      <c r="B61" s="25">
        <v>22126</v>
      </c>
      <c r="C61" s="11">
        <v>1934810</v>
      </c>
      <c r="D61" s="11">
        <v>3078115252</v>
      </c>
      <c r="E61" s="12">
        <v>1612110008235</v>
      </c>
      <c r="F61" s="13" t="s">
        <v>546</v>
      </c>
      <c r="G61" s="13" t="s">
        <v>52</v>
      </c>
      <c r="H61" s="13" t="s">
        <v>53</v>
      </c>
      <c r="I61" s="13" t="s">
        <v>54</v>
      </c>
      <c r="J61" s="13" t="s">
        <v>128</v>
      </c>
      <c r="K61" s="11">
        <v>46</v>
      </c>
      <c r="L61" s="11" t="s">
        <v>547</v>
      </c>
      <c r="M61" s="14">
        <v>1</v>
      </c>
      <c r="N61" s="14">
        <v>0</v>
      </c>
      <c r="O61" s="14">
        <v>0</v>
      </c>
      <c r="P61" s="14">
        <v>0</v>
      </c>
      <c r="Q61" s="14">
        <v>0</v>
      </c>
      <c r="R61" s="21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21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1" t="s">
        <v>548</v>
      </c>
      <c r="AE61" s="13" t="s">
        <v>549</v>
      </c>
      <c r="AF61" s="13" t="s">
        <v>550</v>
      </c>
      <c r="AG61" s="15" t="s">
        <v>551</v>
      </c>
      <c r="AH61" s="16" t="s">
        <v>61</v>
      </c>
      <c r="AI61" s="17">
        <v>10</v>
      </c>
      <c r="AJ61" s="17">
        <v>20000608</v>
      </c>
      <c r="AK61" s="18">
        <v>53</v>
      </c>
      <c r="AL61" s="18">
        <v>202105</v>
      </c>
      <c r="AM61" s="18">
        <v>2022</v>
      </c>
      <c r="AN61" s="17">
        <v>40556298</v>
      </c>
      <c r="AO61" s="17">
        <v>11942084</v>
      </c>
      <c r="AP61" s="17">
        <v>2250000</v>
      </c>
      <c r="AQ61" s="20">
        <v>1</v>
      </c>
      <c r="AR61" s="21"/>
      <c r="AS61" s="20">
        <v>2</v>
      </c>
      <c r="AT61" s="20">
        <v>2</v>
      </c>
      <c r="AU61" s="20">
        <v>2</v>
      </c>
      <c r="AV61" s="20">
        <v>2</v>
      </c>
      <c r="AW61" s="23">
        <v>0</v>
      </c>
      <c r="AX61" s="21">
        <v>0</v>
      </c>
      <c r="AY61" s="21">
        <v>0</v>
      </c>
      <c r="AZ61" s="23" t="s">
        <v>62</v>
      </c>
      <c r="BA61" s="23" t="s">
        <v>62</v>
      </c>
      <c r="BB61" s="23" t="s">
        <v>62</v>
      </c>
      <c r="BC61" s="23" t="s">
        <v>62</v>
      </c>
      <c r="BD61" s="23" t="s">
        <v>62</v>
      </c>
      <c r="BE61" s="20">
        <v>13</v>
      </c>
      <c r="BF61" s="21"/>
      <c r="BG61" s="24"/>
    </row>
    <row r="62" spans="1:59" ht="15">
      <c r="A62" s="9" t="s">
        <v>552</v>
      </c>
      <c r="B62" s="25">
        <v>2096</v>
      </c>
      <c r="C62" s="11">
        <v>1395236</v>
      </c>
      <c r="D62" s="11">
        <v>1058184395</v>
      </c>
      <c r="E62" s="12">
        <v>1101111358682</v>
      </c>
      <c r="F62" s="13" t="s">
        <v>553</v>
      </c>
      <c r="G62" s="13" t="s">
        <v>80</v>
      </c>
      <c r="H62" s="13" t="s">
        <v>53</v>
      </c>
      <c r="I62" s="13" t="s">
        <v>54</v>
      </c>
      <c r="J62" s="13" t="s">
        <v>226</v>
      </c>
      <c r="K62" s="11">
        <v>15</v>
      </c>
      <c r="L62" s="11" t="s">
        <v>554</v>
      </c>
      <c r="M62" s="14">
        <v>1</v>
      </c>
      <c r="N62" s="14" t="s">
        <v>121</v>
      </c>
      <c r="O62" s="14">
        <v>0</v>
      </c>
      <c r="P62" s="14">
        <v>0</v>
      </c>
      <c r="Q62" s="14">
        <v>0</v>
      </c>
      <c r="R62" s="32">
        <v>257120</v>
      </c>
      <c r="S62" s="14">
        <v>0</v>
      </c>
      <c r="T62" s="32">
        <v>89383</v>
      </c>
      <c r="U62" s="14">
        <v>0</v>
      </c>
      <c r="V62" s="32">
        <v>6900</v>
      </c>
      <c r="W62" s="14">
        <f>SUM(8300,11500)</f>
        <v>19800</v>
      </c>
      <c r="X62" s="32">
        <v>4360862</v>
      </c>
      <c r="Y62" s="11">
        <f>INT(O62 / 10000) / 10</f>
        <v>0</v>
      </c>
      <c r="Z62" s="11">
        <f>INT((P62+Q62+X62) / 10000) / 10</f>
        <v>43.6</v>
      </c>
      <c r="AA62" s="11">
        <f>INT((R62) / 10000) / 10</f>
        <v>2.5</v>
      </c>
      <c r="AB62" s="11">
        <f>INT((S62+T62) / 10000) / 10</f>
        <v>0.8</v>
      </c>
      <c r="AC62" s="11">
        <f>INT((V62+U62+W62) / 10000) / 10</f>
        <v>0.2</v>
      </c>
      <c r="AD62" s="11" t="s">
        <v>555</v>
      </c>
      <c r="AE62" s="13" t="s">
        <v>556</v>
      </c>
      <c r="AF62" s="13" t="s">
        <v>557</v>
      </c>
      <c r="AG62" s="15" t="s">
        <v>558</v>
      </c>
      <c r="AH62" s="16" t="s">
        <v>88</v>
      </c>
      <c r="AI62" s="17">
        <v>10</v>
      </c>
      <c r="AJ62" s="17">
        <v>19970101</v>
      </c>
      <c r="AK62" s="18">
        <v>206</v>
      </c>
      <c r="AL62" s="18">
        <v>202212</v>
      </c>
      <c r="AM62" s="18">
        <v>2022</v>
      </c>
      <c r="AN62" s="17">
        <v>67208682</v>
      </c>
      <c r="AO62" s="17">
        <v>59941950</v>
      </c>
      <c r="AP62" s="17">
        <v>1120000</v>
      </c>
      <c r="AQ62" s="27">
        <v>1</v>
      </c>
      <c r="AR62" s="27">
        <v>1</v>
      </c>
      <c r="AS62" s="27">
        <v>1</v>
      </c>
      <c r="AT62" s="27">
        <v>1</v>
      </c>
      <c r="AU62" s="27">
        <v>2</v>
      </c>
      <c r="AV62" s="27">
        <v>2</v>
      </c>
      <c r="AW62" s="23">
        <v>0</v>
      </c>
      <c r="AX62" s="20">
        <v>1</v>
      </c>
      <c r="AY62" s="21">
        <v>0</v>
      </c>
      <c r="AZ62" s="23" t="s">
        <v>62</v>
      </c>
      <c r="BA62" s="23" t="s">
        <v>62</v>
      </c>
      <c r="BB62" s="23" t="s">
        <v>62</v>
      </c>
      <c r="BC62" s="23" t="s">
        <v>62</v>
      </c>
      <c r="BD62" s="23" t="s">
        <v>62</v>
      </c>
      <c r="BE62" s="27">
        <v>13</v>
      </c>
      <c r="BF62" s="23"/>
      <c r="BG62" s="23"/>
    </row>
    <row r="63" spans="1:59" ht="15">
      <c r="A63" s="9" t="s">
        <v>559</v>
      </c>
      <c r="B63" s="25">
        <v>23791</v>
      </c>
      <c r="C63" s="11">
        <v>8921925</v>
      </c>
      <c r="D63" s="11">
        <v>6488601386</v>
      </c>
      <c r="E63" s="12">
        <v>1101117065984</v>
      </c>
      <c r="F63" s="13" t="s">
        <v>560</v>
      </c>
      <c r="G63" s="13" t="s">
        <v>52</v>
      </c>
      <c r="H63" s="13" t="s">
        <v>53</v>
      </c>
      <c r="I63" s="13" t="s">
        <v>54</v>
      </c>
      <c r="J63" s="13" t="s">
        <v>189</v>
      </c>
      <c r="K63" s="11">
        <v>61</v>
      </c>
      <c r="L63" s="11" t="s">
        <v>561</v>
      </c>
      <c r="M63" s="14">
        <v>2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1" t="s">
        <v>562</v>
      </c>
      <c r="AE63" s="13" t="s">
        <v>563</v>
      </c>
      <c r="AF63" s="13" t="s">
        <v>564</v>
      </c>
      <c r="AG63" s="15" t="s">
        <v>565</v>
      </c>
      <c r="AH63" s="16" t="s">
        <v>61</v>
      </c>
      <c r="AI63" s="17">
        <v>10</v>
      </c>
      <c r="AJ63" s="17">
        <v>20190404</v>
      </c>
      <c r="AK63" s="18">
        <v>55</v>
      </c>
      <c r="AL63" s="18">
        <v>202004</v>
      </c>
      <c r="AM63" s="18">
        <v>2022</v>
      </c>
      <c r="AN63" s="17">
        <v>2708422</v>
      </c>
      <c r="AO63" s="17">
        <v>2824566</v>
      </c>
      <c r="AP63" s="17">
        <v>100000</v>
      </c>
      <c r="AQ63" s="20">
        <v>1</v>
      </c>
      <c r="AR63" s="21"/>
      <c r="AS63" s="20">
        <v>2</v>
      </c>
      <c r="AT63" s="22">
        <v>2</v>
      </c>
      <c r="AU63" s="22">
        <v>2</v>
      </c>
      <c r="AV63" s="20">
        <v>2</v>
      </c>
      <c r="AW63" s="23">
        <v>0</v>
      </c>
      <c r="AX63" s="21">
        <v>0</v>
      </c>
      <c r="AY63" s="21">
        <v>0</v>
      </c>
      <c r="AZ63" s="23" t="s">
        <v>62</v>
      </c>
      <c r="BA63" s="23" t="s">
        <v>62</v>
      </c>
      <c r="BB63" s="23" t="s">
        <v>62</v>
      </c>
      <c r="BC63" s="23" t="s">
        <v>62</v>
      </c>
      <c r="BD63" s="23" t="s">
        <v>62</v>
      </c>
      <c r="BE63" s="20">
        <v>13</v>
      </c>
      <c r="BF63" s="21"/>
      <c r="BG63" s="24"/>
    </row>
    <row r="64" spans="1:59" ht="15">
      <c r="A64" s="9" t="s">
        <v>566</v>
      </c>
      <c r="B64" s="25">
        <v>4487</v>
      </c>
      <c r="C64" s="11">
        <v>4217101</v>
      </c>
      <c r="D64" s="11">
        <v>1078791986</v>
      </c>
      <c r="E64" s="12">
        <v>1101115112414</v>
      </c>
      <c r="F64" s="13" t="s">
        <v>567</v>
      </c>
      <c r="G64" s="13" t="s">
        <v>80</v>
      </c>
      <c r="H64" s="13" t="s">
        <v>53</v>
      </c>
      <c r="I64" s="13" t="s">
        <v>54</v>
      </c>
      <c r="J64" s="13" t="s">
        <v>568</v>
      </c>
      <c r="K64" s="11">
        <v>27</v>
      </c>
      <c r="L64" s="11" t="s">
        <v>569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1" t="s">
        <v>570</v>
      </c>
      <c r="AE64" s="13" t="s">
        <v>571</v>
      </c>
      <c r="AF64" s="13" t="s">
        <v>572</v>
      </c>
      <c r="AG64" s="15" t="s">
        <v>573</v>
      </c>
      <c r="AH64" s="16" t="s">
        <v>88</v>
      </c>
      <c r="AI64" s="17">
        <v>10</v>
      </c>
      <c r="AJ64" s="18">
        <v>20130412</v>
      </c>
      <c r="AK64" s="18">
        <v>50</v>
      </c>
      <c r="AL64" s="18">
        <v>202303</v>
      </c>
      <c r="AM64" s="18">
        <v>2022</v>
      </c>
      <c r="AN64" s="17">
        <v>43679927</v>
      </c>
      <c r="AO64" s="17">
        <v>15422114</v>
      </c>
      <c r="AP64" s="17">
        <v>3000000</v>
      </c>
      <c r="AQ64" s="27">
        <v>1</v>
      </c>
      <c r="AR64" s="23"/>
      <c r="AS64" s="27">
        <v>2</v>
      </c>
      <c r="AT64" s="27">
        <v>2</v>
      </c>
      <c r="AU64" s="27">
        <v>2</v>
      </c>
      <c r="AV64" s="27">
        <v>2</v>
      </c>
      <c r="AW64" s="23">
        <v>0</v>
      </c>
      <c r="AX64" s="21">
        <v>0</v>
      </c>
      <c r="AY64" s="21">
        <v>0</v>
      </c>
      <c r="AZ64" s="23" t="s">
        <v>62</v>
      </c>
      <c r="BA64" s="23" t="s">
        <v>62</v>
      </c>
      <c r="BB64" s="23" t="s">
        <v>62</v>
      </c>
      <c r="BC64" s="23" t="s">
        <v>62</v>
      </c>
      <c r="BD64" s="23" t="s">
        <v>62</v>
      </c>
      <c r="BE64" s="27">
        <v>13</v>
      </c>
      <c r="BF64" s="23"/>
      <c r="BG64" s="23"/>
    </row>
    <row r="65" spans="1:59" ht="15">
      <c r="A65" s="9" t="s">
        <v>574</v>
      </c>
      <c r="B65" s="25">
        <v>12250</v>
      </c>
      <c r="C65" s="11">
        <v>2597337</v>
      </c>
      <c r="D65" s="11">
        <v>2118773725</v>
      </c>
      <c r="E65" s="12">
        <v>1101113343037</v>
      </c>
      <c r="F65" s="13" t="s">
        <v>575</v>
      </c>
      <c r="G65" s="13" t="s">
        <v>80</v>
      </c>
      <c r="H65" s="13" t="s">
        <v>53</v>
      </c>
      <c r="I65" s="13" t="s">
        <v>54</v>
      </c>
      <c r="J65" s="13" t="s">
        <v>103</v>
      </c>
      <c r="K65" s="11">
        <v>1</v>
      </c>
      <c r="L65" s="11" t="s">
        <v>576</v>
      </c>
      <c r="M65" s="14">
        <v>2</v>
      </c>
      <c r="N65" s="14" t="s">
        <v>121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26">
        <v>31264</v>
      </c>
      <c r="U65" s="14">
        <v>0</v>
      </c>
      <c r="V65" s="26">
        <v>228057</v>
      </c>
      <c r="W65" s="26">
        <v>201411</v>
      </c>
      <c r="X65" s="26">
        <v>497867</v>
      </c>
      <c r="Y65" s="11">
        <f>INT(O65 / 10000) / 10</f>
        <v>0</v>
      </c>
      <c r="Z65" s="11">
        <f>INT((P65+Q65+X65) / 10000) / 10</f>
        <v>4.9000000000000004</v>
      </c>
      <c r="AA65" s="11">
        <f>INT((R65) / 10000) / 10</f>
        <v>0</v>
      </c>
      <c r="AB65" s="11">
        <f>INT((S65+T65) / 10000) / 10</f>
        <v>0.3</v>
      </c>
      <c r="AC65" s="11">
        <f>INT((V65+U65+W65) / 10000) / 10</f>
        <v>4.2</v>
      </c>
      <c r="AD65" s="11" t="s">
        <v>577</v>
      </c>
      <c r="AE65" s="13" t="s">
        <v>578</v>
      </c>
      <c r="AF65" s="13" t="s">
        <v>579</v>
      </c>
      <c r="AG65" s="15" t="s">
        <v>580</v>
      </c>
      <c r="AH65" s="16" t="s">
        <v>88</v>
      </c>
      <c r="AI65" s="17">
        <v>10</v>
      </c>
      <c r="AJ65" s="17">
        <v>20051116</v>
      </c>
      <c r="AK65" s="18">
        <v>212</v>
      </c>
      <c r="AL65" s="18">
        <v>202212</v>
      </c>
      <c r="AM65" s="18">
        <v>2022</v>
      </c>
      <c r="AN65" s="17">
        <v>16574727</v>
      </c>
      <c r="AO65" s="17">
        <v>8076076</v>
      </c>
      <c r="AP65" s="17">
        <v>4500000</v>
      </c>
      <c r="AQ65" s="20">
        <v>1</v>
      </c>
      <c r="AR65" s="21"/>
      <c r="AS65" s="20">
        <v>2</v>
      </c>
      <c r="AT65" s="20">
        <v>2</v>
      </c>
      <c r="AU65" s="20">
        <v>2</v>
      </c>
      <c r="AV65" s="20">
        <v>2</v>
      </c>
      <c r="AW65" s="23">
        <v>0</v>
      </c>
      <c r="AX65" s="21">
        <v>0</v>
      </c>
      <c r="AY65" s="21">
        <v>0</v>
      </c>
      <c r="AZ65" s="23" t="s">
        <v>62</v>
      </c>
      <c r="BA65" s="23" t="s">
        <v>62</v>
      </c>
      <c r="BB65" s="23" t="s">
        <v>62</v>
      </c>
      <c r="BC65" s="23" t="s">
        <v>62</v>
      </c>
      <c r="BD65" s="23" t="s">
        <v>62</v>
      </c>
      <c r="BE65" s="20">
        <v>13</v>
      </c>
      <c r="BF65" s="21"/>
      <c r="BG65" s="24"/>
    </row>
    <row r="66" spans="1:59" ht="15">
      <c r="A66" s="9" t="s">
        <v>581</v>
      </c>
      <c r="B66" s="25">
        <v>2418</v>
      </c>
      <c r="C66" s="11">
        <v>1159036</v>
      </c>
      <c r="D66" s="11">
        <v>5058122565</v>
      </c>
      <c r="E66" s="12">
        <v>1747110004684</v>
      </c>
      <c r="F66" s="13" t="s">
        <v>582</v>
      </c>
      <c r="G66" s="13" t="s">
        <v>80</v>
      </c>
      <c r="H66" s="13" t="s">
        <v>53</v>
      </c>
      <c r="I66" s="13" t="s">
        <v>307</v>
      </c>
      <c r="J66" s="13" t="s">
        <v>583</v>
      </c>
      <c r="K66" s="11">
        <v>16</v>
      </c>
      <c r="L66" s="11" t="s">
        <v>584</v>
      </c>
      <c r="M66" s="14">
        <v>1</v>
      </c>
      <c r="N66" s="14" t="s">
        <v>83</v>
      </c>
      <c r="O66" s="14">
        <v>0</v>
      </c>
      <c r="P66" s="14">
        <v>0</v>
      </c>
      <c r="Q66" s="32">
        <v>35788000</v>
      </c>
      <c r="R66" s="36">
        <v>199961091</v>
      </c>
      <c r="S66" s="14">
        <v>0</v>
      </c>
      <c r="T66" s="14">
        <v>0</v>
      </c>
      <c r="U66" s="32">
        <v>440000</v>
      </c>
      <c r="V66" s="32">
        <v>57630908</v>
      </c>
      <c r="W66" s="14">
        <v>0</v>
      </c>
      <c r="X66" s="36">
        <v>439445040</v>
      </c>
      <c r="Y66" s="11">
        <f>INT(O66 / 10000000)/ 10</f>
        <v>0</v>
      </c>
      <c r="Z66" s="11">
        <f>INT((P66+Q66+X66) / 10000000)/ 10</f>
        <v>4.7</v>
      </c>
      <c r="AA66" s="11">
        <f>INT((R66) / 10000000)/ 10</f>
        <v>1.9</v>
      </c>
      <c r="AB66" s="11">
        <f>INT((S66+T66) / 10000000)/ 10</f>
        <v>0</v>
      </c>
      <c r="AC66" s="11">
        <f>INT((V66+U66+W66) / 10000000)/ 10</f>
        <v>0.5</v>
      </c>
      <c r="AD66" s="11" t="s">
        <v>585</v>
      </c>
      <c r="AE66" s="13" t="s">
        <v>586</v>
      </c>
      <c r="AF66" s="13" t="s">
        <v>587</v>
      </c>
      <c r="AG66" s="15" t="s">
        <v>588</v>
      </c>
      <c r="AH66" s="16" t="s">
        <v>88</v>
      </c>
      <c r="AI66" s="17">
        <v>10</v>
      </c>
      <c r="AJ66" s="18">
        <v>19950501</v>
      </c>
      <c r="AK66" s="18">
        <v>54</v>
      </c>
      <c r="AL66" s="18">
        <v>202212</v>
      </c>
      <c r="AM66" s="18">
        <v>2022</v>
      </c>
      <c r="AN66" s="17">
        <v>12777562</v>
      </c>
      <c r="AO66" s="17">
        <v>17189589</v>
      </c>
      <c r="AP66" s="17">
        <v>5000000</v>
      </c>
      <c r="AQ66" s="27">
        <v>1</v>
      </c>
      <c r="AR66" s="23"/>
      <c r="AS66" s="27">
        <v>1</v>
      </c>
      <c r="AT66" s="27">
        <v>2</v>
      </c>
      <c r="AU66" s="27">
        <v>2</v>
      </c>
      <c r="AV66" s="27">
        <v>2</v>
      </c>
      <c r="AW66" s="23">
        <v>0</v>
      </c>
      <c r="AX66" s="21">
        <v>0</v>
      </c>
      <c r="AY66" s="21">
        <v>0</v>
      </c>
      <c r="AZ66" s="23" t="s">
        <v>62</v>
      </c>
      <c r="BA66" s="23" t="s">
        <v>62</v>
      </c>
      <c r="BB66" s="23" t="s">
        <v>62</v>
      </c>
      <c r="BC66" s="23" t="s">
        <v>62</v>
      </c>
      <c r="BD66" s="23" t="s">
        <v>62</v>
      </c>
      <c r="BE66" s="27">
        <v>13</v>
      </c>
      <c r="BF66" s="23"/>
      <c r="BG66" s="23"/>
    </row>
    <row r="67" spans="1:59" ht="15">
      <c r="A67" s="9" t="s">
        <v>589</v>
      </c>
      <c r="B67" s="25">
        <v>10352</v>
      </c>
      <c r="C67" s="11">
        <v>1951621</v>
      </c>
      <c r="D67" s="11">
        <v>1018119252</v>
      </c>
      <c r="E67" s="12">
        <v>1101110546808</v>
      </c>
      <c r="F67" s="13" t="s">
        <v>590</v>
      </c>
      <c r="G67" s="13" t="s">
        <v>80</v>
      </c>
      <c r="H67" s="13" t="s">
        <v>53</v>
      </c>
      <c r="I67" s="13" t="s">
        <v>54</v>
      </c>
      <c r="J67" s="13" t="s">
        <v>591</v>
      </c>
      <c r="K67" s="11">
        <v>29</v>
      </c>
      <c r="L67" s="11" t="s">
        <v>592</v>
      </c>
      <c r="M67" s="14">
        <v>1</v>
      </c>
      <c r="N67" s="14" t="s">
        <v>121</v>
      </c>
      <c r="O67" s="14">
        <v>0</v>
      </c>
      <c r="P67" s="14">
        <v>0</v>
      </c>
      <c r="Q67" s="14">
        <v>0</v>
      </c>
      <c r="R67" s="26">
        <v>1084</v>
      </c>
      <c r="S67" s="14">
        <v>0</v>
      </c>
      <c r="T67" s="26">
        <v>5383</v>
      </c>
      <c r="U67" s="14">
        <v>0</v>
      </c>
      <c r="V67" s="29">
        <v>10685</v>
      </c>
      <c r="W67" s="14">
        <v>0</v>
      </c>
      <c r="X67" s="14">
        <v>0</v>
      </c>
      <c r="Y67" s="11">
        <f t="shared" ref="Y67:Y70" si="50">INT(O67 / 10000) / 10</f>
        <v>0</v>
      </c>
      <c r="Z67" s="11">
        <f t="shared" ref="Z67:Z70" si="51">INT((P67+Q67+X67) / 10000) / 10</f>
        <v>0</v>
      </c>
      <c r="AA67" s="11">
        <f t="shared" ref="AA67:AA70" si="52">INT((R67) / 10000) / 10</f>
        <v>0</v>
      </c>
      <c r="AB67" s="11">
        <f t="shared" ref="AB67:AB70" si="53">INT((S67+T67) / 10000) / 10</f>
        <v>0</v>
      </c>
      <c r="AC67" s="11">
        <f t="shared" ref="AC67:AC70" si="54">INT((V67+U67+W67) / 10000) / 10</f>
        <v>0.1</v>
      </c>
      <c r="AD67" s="11" t="s">
        <v>593</v>
      </c>
      <c r="AE67" s="13" t="s">
        <v>594</v>
      </c>
      <c r="AF67" s="13" t="s">
        <v>595</v>
      </c>
      <c r="AG67" s="15" t="s">
        <v>596</v>
      </c>
      <c r="AH67" s="16" t="s">
        <v>88</v>
      </c>
      <c r="AI67" s="17">
        <v>10</v>
      </c>
      <c r="AJ67" s="17">
        <v>19871015</v>
      </c>
      <c r="AK67" s="18">
        <v>58</v>
      </c>
      <c r="AL67" s="18">
        <v>202212</v>
      </c>
      <c r="AM67" s="18">
        <v>2022</v>
      </c>
      <c r="AN67" s="17">
        <v>11624741</v>
      </c>
      <c r="AO67" s="17">
        <v>16008280</v>
      </c>
      <c r="AP67" s="17">
        <v>2297000</v>
      </c>
      <c r="AQ67" s="20">
        <v>1</v>
      </c>
      <c r="AR67" s="21"/>
      <c r="AS67" s="20">
        <v>2</v>
      </c>
      <c r="AT67" s="20">
        <v>2</v>
      </c>
      <c r="AU67" s="20">
        <v>2</v>
      </c>
      <c r="AV67" s="20">
        <v>2</v>
      </c>
      <c r="AW67" s="23">
        <v>0</v>
      </c>
      <c r="AX67" s="21">
        <v>0</v>
      </c>
      <c r="AY67" s="21">
        <v>0</v>
      </c>
      <c r="AZ67" s="23" t="s">
        <v>62</v>
      </c>
      <c r="BA67" s="23" t="s">
        <v>62</v>
      </c>
      <c r="BB67" s="23" t="s">
        <v>62</v>
      </c>
      <c r="BC67" s="23" t="s">
        <v>62</v>
      </c>
      <c r="BD67" s="23" t="s">
        <v>62</v>
      </c>
      <c r="BE67" s="20">
        <v>13</v>
      </c>
      <c r="BF67" s="21"/>
      <c r="BG67" s="24"/>
    </row>
    <row r="68" spans="1:59" ht="15">
      <c r="A68" s="9" t="s">
        <v>597</v>
      </c>
      <c r="B68" s="25">
        <v>7603</v>
      </c>
      <c r="C68" s="11">
        <v>1156081</v>
      </c>
      <c r="D68" s="11">
        <v>5138128648</v>
      </c>
      <c r="E68" s="12">
        <v>1760110032760</v>
      </c>
      <c r="F68" s="13" t="s">
        <v>598</v>
      </c>
      <c r="G68" s="13" t="s">
        <v>80</v>
      </c>
      <c r="H68" s="13" t="s">
        <v>53</v>
      </c>
      <c r="I68" s="13" t="s">
        <v>54</v>
      </c>
      <c r="J68" s="13" t="s">
        <v>599</v>
      </c>
      <c r="K68" s="11">
        <v>38</v>
      </c>
      <c r="L68" s="11" t="s">
        <v>600</v>
      </c>
      <c r="M68" s="14">
        <v>1</v>
      </c>
      <c r="N68" s="14" t="s">
        <v>121</v>
      </c>
      <c r="O68" s="14">
        <v>0</v>
      </c>
      <c r="P68" s="14">
        <v>0</v>
      </c>
      <c r="Q68" s="26">
        <v>2500</v>
      </c>
      <c r="R68" s="26">
        <v>1397918</v>
      </c>
      <c r="S68" s="14">
        <v>0</v>
      </c>
      <c r="T68" s="14">
        <v>0</v>
      </c>
      <c r="U68" s="26">
        <v>68710</v>
      </c>
      <c r="V68" s="29">
        <v>17839</v>
      </c>
      <c r="W68" s="14">
        <f>SUM(145260,194500)</f>
        <v>339760</v>
      </c>
      <c r="X68" s="26">
        <v>132837</v>
      </c>
      <c r="Y68" s="11">
        <f t="shared" si="50"/>
        <v>0</v>
      </c>
      <c r="Z68" s="11">
        <f t="shared" si="51"/>
        <v>1.3</v>
      </c>
      <c r="AA68" s="11">
        <f t="shared" si="52"/>
        <v>13.9</v>
      </c>
      <c r="AB68" s="11">
        <f t="shared" si="53"/>
        <v>0</v>
      </c>
      <c r="AC68" s="11">
        <f t="shared" si="54"/>
        <v>4.2</v>
      </c>
      <c r="AD68" s="11" t="s">
        <v>601</v>
      </c>
      <c r="AE68" s="13" t="s">
        <v>602</v>
      </c>
      <c r="AF68" s="13" t="s">
        <v>603</v>
      </c>
      <c r="AG68" s="15" t="s">
        <v>604</v>
      </c>
      <c r="AH68" s="16" t="s">
        <v>88</v>
      </c>
      <c r="AI68" s="17">
        <v>10</v>
      </c>
      <c r="AJ68" s="17">
        <v>20030101</v>
      </c>
      <c r="AK68" s="18">
        <v>105</v>
      </c>
      <c r="AL68" s="18">
        <v>202302</v>
      </c>
      <c r="AM68" s="18">
        <v>2022</v>
      </c>
      <c r="AN68" s="17">
        <v>28962664</v>
      </c>
      <c r="AO68" s="17">
        <v>15742699</v>
      </c>
      <c r="AP68" s="17">
        <v>1087780</v>
      </c>
      <c r="AQ68" s="27">
        <v>1</v>
      </c>
      <c r="AR68" s="23"/>
      <c r="AS68" s="27">
        <v>1</v>
      </c>
      <c r="AT68" s="27">
        <v>2</v>
      </c>
      <c r="AU68" s="27">
        <v>2</v>
      </c>
      <c r="AV68" s="27">
        <v>2</v>
      </c>
      <c r="AW68" s="23">
        <v>0</v>
      </c>
      <c r="AX68" s="21">
        <v>0</v>
      </c>
      <c r="AY68" s="21">
        <v>0</v>
      </c>
      <c r="AZ68" s="23" t="s">
        <v>62</v>
      </c>
      <c r="BA68" s="30" t="s">
        <v>62</v>
      </c>
      <c r="BB68" s="23" t="s">
        <v>62</v>
      </c>
      <c r="BC68" s="23" t="s">
        <v>62</v>
      </c>
      <c r="BD68" s="23" t="s">
        <v>62</v>
      </c>
      <c r="BE68" s="27">
        <v>13</v>
      </c>
      <c r="BF68" s="23"/>
      <c r="BG68" s="23"/>
    </row>
    <row r="69" spans="1:59" ht="15">
      <c r="A69" s="9" t="s">
        <v>605</v>
      </c>
      <c r="B69" s="25">
        <v>831</v>
      </c>
      <c r="C69" s="11">
        <v>3694168</v>
      </c>
      <c r="D69" s="11">
        <v>1388157049</v>
      </c>
      <c r="E69" s="12">
        <v>1341110185492</v>
      </c>
      <c r="F69" s="13" t="s">
        <v>606</v>
      </c>
      <c r="G69" s="13" t="s">
        <v>80</v>
      </c>
      <c r="H69" s="13" t="s">
        <v>53</v>
      </c>
      <c r="I69" s="13" t="s">
        <v>54</v>
      </c>
      <c r="J69" s="13" t="s">
        <v>607</v>
      </c>
      <c r="K69" s="11">
        <v>4</v>
      </c>
      <c r="L69" s="11" t="s">
        <v>608</v>
      </c>
      <c r="M69" s="14">
        <v>1</v>
      </c>
      <c r="N69" s="14" t="s">
        <v>121</v>
      </c>
      <c r="O69" s="14">
        <v>0</v>
      </c>
      <c r="P69" s="14">
        <v>0</v>
      </c>
      <c r="Q69" s="14">
        <v>0</v>
      </c>
      <c r="R69" s="26">
        <v>5597</v>
      </c>
      <c r="S69" s="14">
        <v>0</v>
      </c>
      <c r="T69" s="29">
        <v>18404</v>
      </c>
      <c r="U69" s="14">
        <v>0</v>
      </c>
      <c r="V69" s="14">
        <v>0</v>
      </c>
      <c r="W69" s="14">
        <v>0</v>
      </c>
      <c r="X69" s="26">
        <v>9000</v>
      </c>
      <c r="Y69" s="11">
        <f t="shared" si="50"/>
        <v>0</v>
      </c>
      <c r="Z69" s="11">
        <f t="shared" si="51"/>
        <v>0</v>
      </c>
      <c r="AA69" s="11">
        <f t="shared" si="52"/>
        <v>0</v>
      </c>
      <c r="AB69" s="11">
        <f t="shared" si="53"/>
        <v>0.1</v>
      </c>
      <c r="AC69" s="11">
        <f t="shared" si="54"/>
        <v>0</v>
      </c>
      <c r="AD69" s="11" t="s">
        <v>609</v>
      </c>
      <c r="AE69" s="13" t="s">
        <v>610</v>
      </c>
      <c r="AF69" s="13" t="s">
        <v>611</v>
      </c>
      <c r="AG69" s="15" t="s">
        <v>612</v>
      </c>
      <c r="AH69" s="16" t="s">
        <v>88</v>
      </c>
      <c r="AI69" s="17">
        <v>10</v>
      </c>
      <c r="AJ69" s="17">
        <v>20100104</v>
      </c>
      <c r="AK69" s="18">
        <v>50</v>
      </c>
      <c r="AL69" s="18">
        <v>202212</v>
      </c>
      <c r="AM69" s="18">
        <v>2022</v>
      </c>
      <c r="AN69" s="17">
        <v>30349270</v>
      </c>
      <c r="AO69" s="17">
        <v>43173533</v>
      </c>
      <c r="AP69" s="17">
        <v>300000</v>
      </c>
      <c r="AQ69" s="27">
        <v>1</v>
      </c>
      <c r="AR69" s="27">
        <v>4</v>
      </c>
      <c r="AS69" s="27">
        <v>1</v>
      </c>
      <c r="AT69" s="27">
        <v>2</v>
      </c>
      <c r="AU69" s="27">
        <v>2</v>
      </c>
      <c r="AV69" s="27">
        <v>2</v>
      </c>
      <c r="AW69" s="23">
        <v>0</v>
      </c>
      <c r="AX69" s="21">
        <v>0</v>
      </c>
      <c r="AY69" s="21">
        <v>0</v>
      </c>
      <c r="AZ69" s="23" t="s">
        <v>62</v>
      </c>
      <c r="BA69" s="23" t="s">
        <v>62</v>
      </c>
      <c r="BB69" s="23" t="s">
        <v>62</v>
      </c>
      <c r="BC69" s="23" t="s">
        <v>62</v>
      </c>
      <c r="BD69" s="23" t="s">
        <v>62</v>
      </c>
      <c r="BE69" s="27">
        <v>13</v>
      </c>
      <c r="BF69" s="23"/>
      <c r="BG69" s="23"/>
    </row>
    <row r="70" spans="1:59" ht="15">
      <c r="A70" s="9" t="s">
        <v>613</v>
      </c>
      <c r="B70" s="25">
        <v>11299</v>
      </c>
      <c r="C70" s="11">
        <v>1686796</v>
      </c>
      <c r="D70" s="11">
        <v>6058107660</v>
      </c>
      <c r="E70" s="12">
        <v>1801110035815</v>
      </c>
      <c r="F70" s="13" t="s">
        <v>614</v>
      </c>
      <c r="G70" s="13" t="s">
        <v>80</v>
      </c>
      <c r="H70" s="13" t="s">
        <v>53</v>
      </c>
      <c r="I70" s="13" t="s">
        <v>54</v>
      </c>
      <c r="J70" s="13" t="s">
        <v>173</v>
      </c>
      <c r="K70" s="11">
        <v>50</v>
      </c>
      <c r="L70" s="11" t="s">
        <v>615</v>
      </c>
      <c r="M70" s="14">
        <v>1</v>
      </c>
      <c r="N70" s="14" t="s">
        <v>121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26">
        <v>2220853</v>
      </c>
      <c r="U70" s="14">
        <v>0</v>
      </c>
      <c r="V70" s="14">
        <v>0</v>
      </c>
      <c r="W70" s="14">
        <v>0</v>
      </c>
      <c r="X70" s="14">
        <v>0</v>
      </c>
      <c r="Y70" s="11">
        <f t="shared" si="50"/>
        <v>0</v>
      </c>
      <c r="Z70" s="11">
        <f t="shared" si="51"/>
        <v>0</v>
      </c>
      <c r="AA70" s="11">
        <f t="shared" si="52"/>
        <v>0</v>
      </c>
      <c r="AB70" s="11">
        <f t="shared" si="53"/>
        <v>22.2</v>
      </c>
      <c r="AC70" s="11">
        <f t="shared" si="54"/>
        <v>0</v>
      </c>
      <c r="AD70" s="11" t="s">
        <v>616</v>
      </c>
      <c r="AE70" s="13" t="s">
        <v>617</v>
      </c>
      <c r="AF70" s="13" t="s">
        <v>618</v>
      </c>
      <c r="AG70" s="15" t="s">
        <v>619</v>
      </c>
      <c r="AH70" s="16" t="s">
        <v>88</v>
      </c>
      <c r="AI70" s="17">
        <v>10</v>
      </c>
      <c r="AJ70" s="17">
        <v>19800116</v>
      </c>
      <c r="AK70" s="18">
        <v>212</v>
      </c>
      <c r="AL70" s="18">
        <v>202212</v>
      </c>
      <c r="AM70" s="18">
        <v>2022</v>
      </c>
      <c r="AN70" s="17">
        <v>19791942</v>
      </c>
      <c r="AO70" s="17">
        <v>15030959</v>
      </c>
      <c r="AP70" s="17">
        <v>150000</v>
      </c>
      <c r="AQ70" s="20">
        <v>1</v>
      </c>
      <c r="AR70" s="21"/>
      <c r="AS70" s="20">
        <v>2</v>
      </c>
      <c r="AT70" s="20">
        <v>2</v>
      </c>
      <c r="AU70" s="20">
        <v>2</v>
      </c>
      <c r="AV70" s="20">
        <v>2</v>
      </c>
      <c r="AW70" s="23">
        <v>0</v>
      </c>
      <c r="AX70" s="21">
        <v>0</v>
      </c>
      <c r="AY70" s="21">
        <v>0</v>
      </c>
      <c r="AZ70" s="23" t="s">
        <v>62</v>
      </c>
      <c r="BA70" s="23" t="s">
        <v>62</v>
      </c>
      <c r="BB70" s="23" t="s">
        <v>62</v>
      </c>
      <c r="BC70" s="23" t="s">
        <v>62</v>
      </c>
      <c r="BD70" s="23" t="s">
        <v>62</v>
      </c>
      <c r="BE70" s="20">
        <v>13</v>
      </c>
      <c r="BF70" s="21"/>
      <c r="BG70" s="24"/>
    </row>
    <row r="71" spans="1:59" ht="15">
      <c r="A71" s="9" t="s">
        <v>620</v>
      </c>
      <c r="B71" s="25">
        <v>21724</v>
      </c>
      <c r="C71" s="11">
        <v>1155215</v>
      </c>
      <c r="D71" s="11">
        <v>1248610002</v>
      </c>
      <c r="E71" s="12">
        <v>1348110083642</v>
      </c>
      <c r="F71" s="13" t="s">
        <v>621</v>
      </c>
      <c r="G71" s="13" t="s">
        <v>52</v>
      </c>
      <c r="H71" s="13" t="s">
        <v>53</v>
      </c>
      <c r="I71" s="13" t="s">
        <v>54</v>
      </c>
      <c r="J71" s="13" t="s">
        <v>622</v>
      </c>
      <c r="K71" s="11">
        <v>39</v>
      </c>
      <c r="L71" s="11" t="s">
        <v>623</v>
      </c>
      <c r="M71" s="14">
        <v>1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1" t="s">
        <v>624</v>
      </c>
      <c r="AE71" s="13" t="s">
        <v>625</v>
      </c>
      <c r="AF71" s="13" t="s">
        <v>626</v>
      </c>
      <c r="AG71" s="15" t="s">
        <v>627</v>
      </c>
      <c r="AH71" s="16" t="s">
        <v>61</v>
      </c>
      <c r="AI71" s="17">
        <v>10</v>
      </c>
      <c r="AJ71" s="17">
        <v>20030605</v>
      </c>
      <c r="AK71" s="18">
        <v>52</v>
      </c>
      <c r="AL71" s="18">
        <v>201903</v>
      </c>
      <c r="AM71" s="14"/>
      <c r="AN71" s="19"/>
      <c r="AO71" s="19"/>
      <c r="AP71" s="19"/>
      <c r="AQ71" s="27">
        <v>1</v>
      </c>
      <c r="AR71" s="23"/>
      <c r="AS71" s="27">
        <v>2</v>
      </c>
      <c r="AT71" s="27">
        <v>2</v>
      </c>
      <c r="AU71" s="27">
        <v>2</v>
      </c>
      <c r="AV71" s="27">
        <v>2</v>
      </c>
      <c r="AW71" s="23">
        <v>0</v>
      </c>
      <c r="AX71" s="21">
        <v>0</v>
      </c>
      <c r="AY71" s="21">
        <v>0</v>
      </c>
      <c r="AZ71" s="23" t="s">
        <v>62</v>
      </c>
      <c r="BA71" s="23" t="s">
        <v>62</v>
      </c>
      <c r="BB71" s="23" t="s">
        <v>62</v>
      </c>
      <c r="BC71" s="23" t="s">
        <v>62</v>
      </c>
      <c r="BD71" s="23" t="s">
        <v>62</v>
      </c>
      <c r="BE71" s="27">
        <v>13</v>
      </c>
      <c r="BF71" s="23"/>
      <c r="BG71" s="23"/>
    </row>
    <row r="72" spans="1:59" ht="15">
      <c r="A72" s="9" t="s">
        <v>628</v>
      </c>
      <c r="B72" s="25">
        <v>8341</v>
      </c>
      <c r="C72" s="11">
        <v>3994785</v>
      </c>
      <c r="D72" s="11">
        <v>5138163121</v>
      </c>
      <c r="E72" s="12">
        <v>1760110069903</v>
      </c>
      <c r="F72" s="13" t="s">
        <v>629</v>
      </c>
      <c r="G72" s="13" t="s">
        <v>80</v>
      </c>
      <c r="H72" s="13" t="s">
        <v>53</v>
      </c>
      <c r="I72" s="13" t="s">
        <v>54</v>
      </c>
      <c r="J72" s="13" t="s">
        <v>630</v>
      </c>
      <c r="K72" s="11">
        <v>45</v>
      </c>
      <c r="L72" s="11" t="s">
        <v>631</v>
      </c>
      <c r="M72" s="14">
        <v>1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1" t="s">
        <v>632</v>
      </c>
      <c r="AE72" s="13" t="s">
        <v>633</v>
      </c>
      <c r="AF72" s="13" t="s">
        <v>634</v>
      </c>
      <c r="AG72" s="15" t="s">
        <v>635</v>
      </c>
      <c r="AH72" s="16" t="s">
        <v>61</v>
      </c>
      <c r="AI72" s="17">
        <v>10</v>
      </c>
      <c r="AJ72" s="17">
        <v>20110419</v>
      </c>
      <c r="AK72" s="18">
        <v>51</v>
      </c>
      <c r="AL72" s="18">
        <v>202212</v>
      </c>
      <c r="AM72" s="18">
        <v>2022</v>
      </c>
      <c r="AN72" s="17">
        <v>10130589</v>
      </c>
      <c r="AO72" s="17">
        <v>11745441</v>
      </c>
      <c r="AP72" s="17">
        <v>320000</v>
      </c>
      <c r="AQ72" s="27">
        <v>1</v>
      </c>
      <c r="AR72" s="23"/>
      <c r="AS72" s="27">
        <v>1</v>
      </c>
      <c r="AT72" s="27">
        <v>2</v>
      </c>
      <c r="AU72" s="27">
        <v>2</v>
      </c>
      <c r="AV72" s="27">
        <v>2</v>
      </c>
      <c r="AW72" s="23">
        <v>0</v>
      </c>
      <c r="AX72" s="21">
        <v>0</v>
      </c>
      <c r="AY72" s="21">
        <v>0</v>
      </c>
      <c r="AZ72" s="23" t="s">
        <v>62</v>
      </c>
      <c r="BA72" s="23" t="s">
        <v>62</v>
      </c>
      <c r="BB72" s="23" t="s">
        <v>62</v>
      </c>
      <c r="BC72" s="23" t="s">
        <v>62</v>
      </c>
      <c r="BD72" s="23" t="s">
        <v>62</v>
      </c>
      <c r="BE72" s="27">
        <v>13</v>
      </c>
      <c r="BF72" s="23"/>
      <c r="BG72" s="23"/>
    </row>
    <row r="73" spans="1:59" ht="15">
      <c r="A73" s="9" t="s">
        <v>636</v>
      </c>
      <c r="B73" s="25">
        <v>3050</v>
      </c>
      <c r="C73" s="11">
        <v>1195361</v>
      </c>
      <c r="D73" s="11">
        <v>1348132459</v>
      </c>
      <c r="E73" s="12">
        <v>1201110002212</v>
      </c>
      <c r="F73" s="13" t="s">
        <v>637</v>
      </c>
      <c r="G73" s="13" t="s">
        <v>80</v>
      </c>
      <c r="H73" s="13" t="s">
        <v>53</v>
      </c>
      <c r="I73" s="13" t="s">
        <v>307</v>
      </c>
      <c r="J73" s="13" t="s">
        <v>638</v>
      </c>
      <c r="K73" s="11">
        <v>21</v>
      </c>
      <c r="L73" s="11" t="s">
        <v>639</v>
      </c>
      <c r="M73" s="14">
        <v>1</v>
      </c>
      <c r="N73" s="14" t="s">
        <v>121</v>
      </c>
      <c r="O73" s="32">
        <v>691436</v>
      </c>
      <c r="P73" s="33">
        <v>2198775</v>
      </c>
      <c r="Q73" s="14">
        <v>0</v>
      </c>
      <c r="R73" s="14">
        <v>0</v>
      </c>
      <c r="S73" s="14">
        <v>0</v>
      </c>
      <c r="T73" s="32">
        <v>14143</v>
      </c>
      <c r="U73" s="14">
        <v>0</v>
      </c>
      <c r="V73" s="14">
        <v>0</v>
      </c>
      <c r="W73" s="32">
        <v>2821</v>
      </c>
      <c r="X73" s="33">
        <v>11108687</v>
      </c>
      <c r="Y73" s="11">
        <f t="shared" ref="Y73:Y74" si="55">INT(O73 / 10000) / 10</f>
        <v>6.9</v>
      </c>
      <c r="Z73" s="11">
        <f t="shared" ref="Z73:Z74" si="56">INT((P73+Q73+X73) / 10000) / 10</f>
        <v>133</v>
      </c>
      <c r="AA73" s="11">
        <f t="shared" ref="AA73:AA74" si="57">INT((R73) / 10000) / 10</f>
        <v>0</v>
      </c>
      <c r="AB73" s="11">
        <f t="shared" ref="AB73:AB74" si="58">INT((S73+T73) / 10000) / 10</f>
        <v>0.1</v>
      </c>
      <c r="AC73" s="11">
        <f t="shared" ref="AC73:AC74" si="59">INT((V73+U73+W73) / 10000) / 10</f>
        <v>0</v>
      </c>
      <c r="AD73" s="11" t="s">
        <v>640</v>
      </c>
      <c r="AE73" s="13" t="s">
        <v>641</v>
      </c>
      <c r="AF73" s="13" t="s">
        <v>642</v>
      </c>
      <c r="AG73" s="15" t="s">
        <v>643</v>
      </c>
      <c r="AH73" s="16" t="s">
        <v>644</v>
      </c>
      <c r="AI73" s="17">
        <v>10</v>
      </c>
      <c r="AJ73" s="17">
        <v>19730920</v>
      </c>
      <c r="AK73" s="18">
        <v>226</v>
      </c>
      <c r="AL73" s="18">
        <v>202307</v>
      </c>
      <c r="AM73" s="18">
        <v>2022</v>
      </c>
      <c r="AN73" s="17">
        <v>239479973</v>
      </c>
      <c r="AO73" s="17">
        <v>278312224</v>
      </c>
      <c r="AP73" s="17">
        <v>23056172</v>
      </c>
      <c r="AQ73" s="27">
        <v>2</v>
      </c>
      <c r="AR73" s="27">
        <v>2</v>
      </c>
      <c r="AS73" s="27">
        <v>1</v>
      </c>
      <c r="AT73" s="27">
        <v>2</v>
      </c>
      <c r="AU73" s="27">
        <v>2</v>
      </c>
      <c r="AV73" s="27">
        <v>1</v>
      </c>
      <c r="AW73" s="23">
        <v>0</v>
      </c>
      <c r="AX73" s="21">
        <v>0</v>
      </c>
      <c r="AY73" s="21">
        <v>1</v>
      </c>
      <c r="AZ73" s="27" t="s">
        <v>645</v>
      </c>
      <c r="BA73" s="43" t="s">
        <v>646</v>
      </c>
      <c r="BB73" s="27" t="s">
        <v>392</v>
      </c>
      <c r="BC73" s="27" t="s">
        <v>647</v>
      </c>
      <c r="BD73" s="27" t="s">
        <v>648</v>
      </c>
      <c r="BE73" s="27">
        <v>13</v>
      </c>
      <c r="BF73" s="23"/>
      <c r="BG73" s="23"/>
    </row>
    <row r="74" spans="1:59" ht="15">
      <c r="A74" s="9" t="s">
        <v>649</v>
      </c>
      <c r="B74" s="25">
        <v>3536</v>
      </c>
      <c r="C74" s="11">
        <v>1813684</v>
      </c>
      <c r="D74" s="11">
        <v>1348108925</v>
      </c>
      <c r="E74" s="12">
        <v>1101110021058</v>
      </c>
      <c r="F74" s="13" t="s">
        <v>650</v>
      </c>
      <c r="G74" s="13" t="s">
        <v>80</v>
      </c>
      <c r="H74" s="13" t="s">
        <v>53</v>
      </c>
      <c r="I74" s="13" t="s">
        <v>54</v>
      </c>
      <c r="J74" s="13" t="s">
        <v>353</v>
      </c>
      <c r="K74" s="11">
        <v>24</v>
      </c>
      <c r="L74" s="11" t="s">
        <v>651</v>
      </c>
      <c r="M74" s="14">
        <v>1</v>
      </c>
      <c r="N74" s="14" t="s">
        <v>121</v>
      </c>
      <c r="O74" s="26">
        <v>81358</v>
      </c>
      <c r="P74" s="26">
        <v>420853</v>
      </c>
      <c r="Q74" s="14">
        <v>0</v>
      </c>
      <c r="R74" s="26">
        <v>10500</v>
      </c>
      <c r="S74" s="14">
        <v>0</v>
      </c>
      <c r="T74" s="29">
        <v>177300</v>
      </c>
      <c r="U74" s="26">
        <v>26400</v>
      </c>
      <c r="V74" s="29">
        <v>355745</v>
      </c>
      <c r="W74" s="14">
        <v>0</v>
      </c>
      <c r="X74" s="26">
        <v>15594731</v>
      </c>
      <c r="Y74" s="11">
        <f t="shared" si="55"/>
        <v>0.8</v>
      </c>
      <c r="Z74" s="11">
        <f t="shared" si="56"/>
        <v>160.1</v>
      </c>
      <c r="AA74" s="11">
        <f t="shared" si="57"/>
        <v>0.1</v>
      </c>
      <c r="AB74" s="11">
        <f t="shared" si="58"/>
        <v>1.7</v>
      </c>
      <c r="AC74" s="11">
        <f t="shared" si="59"/>
        <v>3.8</v>
      </c>
      <c r="AD74" s="11" t="s">
        <v>652</v>
      </c>
      <c r="AE74" s="13" t="s">
        <v>653</v>
      </c>
      <c r="AF74" s="13" t="s">
        <v>654</v>
      </c>
      <c r="AG74" s="15" t="s">
        <v>655</v>
      </c>
      <c r="AH74" s="16" t="s">
        <v>88</v>
      </c>
      <c r="AI74" s="17">
        <v>10</v>
      </c>
      <c r="AJ74" s="17">
        <v>19700325</v>
      </c>
      <c r="AK74" s="18">
        <v>206</v>
      </c>
      <c r="AL74" s="18">
        <v>202303</v>
      </c>
      <c r="AM74" s="18">
        <v>2022</v>
      </c>
      <c r="AN74" s="17">
        <v>53060558</v>
      </c>
      <c r="AO74" s="17">
        <v>68859173</v>
      </c>
      <c r="AP74" s="17">
        <v>1426100</v>
      </c>
      <c r="AQ74" s="20">
        <v>1</v>
      </c>
      <c r="AR74" s="20">
        <v>1</v>
      </c>
      <c r="AS74" s="20">
        <v>1</v>
      </c>
      <c r="AT74" s="20">
        <v>2</v>
      </c>
      <c r="AU74" s="20">
        <v>2</v>
      </c>
      <c r="AV74" s="20">
        <v>2</v>
      </c>
      <c r="AW74" s="23">
        <v>0</v>
      </c>
      <c r="AX74" s="21">
        <v>0</v>
      </c>
      <c r="AY74" s="21">
        <v>0</v>
      </c>
      <c r="AZ74" s="23" t="s">
        <v>62</v>
      </c>
      <c r="BA74" s="23" t="s">
        <v>62</v>
      </c>
      <c r="BB74" s="23" t="s">
        <v>62</v>
      </c>
      <c r="BC74" s="23" t="s">
        <v>62</v>
      </c>
      <c r="BD74" s="23" t="s">
        <v>62</v>
      </c>
      <c r="BE74" s="20">
        <v>13</v>
      </c>
      <c r="BF74" s="21"/>
      <c r="BG74" s="24"/>
    </row>
    <row r="75" spans="1:59" ht="15">
      <c r="A75" s="9" t="s">
        <v>656</v>
      </c>
      <c r="B75" s="25">
        <v>23336</v>
      </c>
      <c r="C75" s="11">
        <v>1821159</v>
      </c>
      <c r="D75" s="11">
        <v>2158155144</v>
      </c>
      <c r="E75" s="12">
        <v>1101111288409</v>
      </c>
      <c r="F75" s="13" t="s">
        <v>657</v>
      </c>
      <c r="G75" s="13" t="s">
        <v>52</v>
      </c>
      <c r="H75" s="13" t="s">
        <v>53</v>
      </c>
      <c r="I75" s="13" t="s">
        <v>54</v>
      </c>
      <c r="J75" s="13" t="s">
        <v>111</v>
      </c>
      <c r="K75" s="11">
        <v>55</v>
      </c>
      <c r="L75" s="11" t="s">
        <v>658</v>
      </c>
      <c r="M75" s="14">
        <v>1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1" t="s">
        <v>659</v>
      </c>
      <c r="AE75" s="13" t="s">
        <v>660</v>
      </c>
      <c r="AF75" s="13" t="s">
        <v>661</v>
      </c>
      <c r="AG75" s="15" t="s">
        <v>662</v>
      </c>
      <c r="AH75" s="16" t="s">
        <v>61</v>
      </c>
      <c r="AI75" s="17">
        <v>10</v>
      </c>
      <c r="AJ75" s="17">
        <v>19960626</v>
      </c>
      <c r="AK75" s="18">
        <v>58</v>
      </c>
      <c r="AL75" s="18">
        <v>201903</v>
      </c>
      <c r="AM75" s="14"/>
      <c r="AN75" s="19"/>
      <c r="AO75" s="19"/>
      <c r="AP75" s="19"/>
      <c r="AQ75" s="20">
        <v>1</v>
      </c>
      <c r="AR75" s="21"/>
      <c r="AS75" s="20">
        <v>2</v>
      </c>
      <c r="AT75" s="21"/>
      <c r="AU75" s="21"/>
      <c r="AV75" s="21"/>
      <c r="AW75" s="23">
        <v>0</v>
      </c>
      <c r="AX75" s="21">
        <v>0</v>
      </c>
      <c r="AY75" s="21">
        <v>0</v>
      </c>
      <c r="AZ75" s="23" t="s">
        <v>62</v>
      </c>
      <c r="BA75" s="23" t="s">
        <v>62</v>
      </c>
      <c r="BB75" s="23" t="s">
        <v>62</v>
      </c>
      <c r="BC75" s="23" t="s">
        <v>62</v>
      </c>
      <c r="BD75" s="23" t="s">
        <v>62</v>
      </c>
      <c r="BE75" s="20">
        <v>13</v>
      </c>
      <c r="BF75" s="21"/>
      <c r="BG75" s="24"/>
    </row>
    <row r="76" spans="1:59" ht="15">
      <c r="A76" s="9" t="s">
        <v>663</v>
      </c>
      <c r="B76" s="25">
        <v>1521</v>
      </c>
      <c r="C76" s="11">
        <v>1742640</v>
      </c>
      <c r="D76" s="11">
        <v>1138168697</v>
      </c>
      <c r="E76" s="12">
        <v>1101112224759</v>
      </c>
      <c r="F76" s="13" t="s">
        <v>664</v>
      </c>
      <c r="G76" s="13" t="s">
        <v>80</v>
      </c>
      <c r="H76" s="13" t="s">
        <v>53</v>
      </c>
      <c r="I76" s="13" t="s">
        <v>54</v>
      </c>
      <c r="J76" s="13" t="s">
        <v>277</v>
      </c>
      <c r="K76" s="11">
        <v>48</v>
      </c>
      <c r="L76" s="11" t="s">
        <v>665</v>
      </c>
      <c r="M76" s="14">
        <v>1</v>
      </c>
      <c r="N76" s="14" t="s">
        <v>121</v>
      </c>
      <c r="O76" s="14">
        <v>0</v>
      </c>
      <c r="P76" s="33">
        <v>29500</v>
      </c>
      <c r="Q76" s="33">
        <v>28300</v>
      </c>
      <c r="R76" s="32">
        <v>510089</v>
      </c>
      <c r="S76" s="14">
        <v>0</v>
      </c>
      <c r="T76" s="32">
        <v>3136</v>
      </c>
      <c r="U76" s="14">
        <v>0</v>
      </c>
      <c r="V76" s="32">
        <v>12186</v>
      </c>
      <c r="W76" s="14">
        <f>SUM(10800,125250)</f>
        <v>136050</v>
      </c>
      <c r="X76" s="14">
        <v>0</v>
      </c>
      <c r="Y76" s="11">
        <f>INT(O76 / 10000) / 10</f>
        <v>0</v>
      </c>
      <c r="Z76" s="11">
        <f>INT((P76+Q76+X76) / 10000) / 10</f>
        <v>0.5</v>
      </c>
      <c r="AA76" s="11">
        <f>INT((R76) / 10000) / 10</f>
        <v>5.0999999999999996</v>
      </c>
      <c r="AB76" s="11">
        <f>INT((S76+T76) / 10000) / 10</f>
        <v>0</v>
      </c>
      <c r="AC76" s="11">
        <f>INT((V76+U76+W76) / 10000) / 10</f>
        <v>1.4</v>
      </c>
      <c r="AD76" s="11" t="s">
        <v>666</v>
      </c>
      <c r="AE76" s="13" t="s">
        <v>667</v>
      </c>
      <c r="AF76" s="13" t="s">
        <v>668</v>
      </c>
      <c r="AG76" s="15" t="s">
        <v>669</v>
      </c>
      <c r="AH76" s="16" t="s">
        <v>88</v>
      </c>
      <c r="AI76" s="17">
        <v>10</v>
      </c>
      <c r="AJ76" s="17">
        <v>20010421</v>
      </c>
      <c r="AK76" s="18">
        <v>52</v>
      </c>
      <c r="AL76" s="18">
        <v>202304</v>
      </c>
      <c r="AM76" s="18">
        <v>2022</v>
      </c>
      <c r="AN76" s="17">
        <v>35265951</v>
      </c>
      <c r="AO76" s="17">
        <v>43064759</v>
      </c>
      <c r="AP76" s="17">
        <v>1545365</v>
      </c>
      <c r="AQ76" s="27">
        <v>1</v>
      </c>
      <c r="AR76" s="23"/>
      <c r="AS76" s="27">
        <v>1</v>
      </c>
      <c r="AT76" s="27">
        <v>2</v>
      </c>
      <c r="AU76" s="27">
        <v>2</v>
      </c>
      <c r="AV76" s="27">
        <v>2</v>
      </c>
      <c r="AW76" s="23">
        <v>0</v>
      </c>
      <c r="AX76" s="21">
        <v>0</v>
      </c>
      <c r="AY76" s="21">
        <v>0</v>
      </c>
      <c r="AZ76" s="23" t="s">
        <v>62</v>
      </c>
      <c r="BA76" s="23" t="s">
        <v>62</v>
      </c>
      <c r="BB76" s="23" t="s">
        <v>62</v>
      </c>
      <c r="BC76" s="23" t="s">
        <v>62</v>
      </c>
      <c r="BD76" s="23" t="s">
        <v>62</v>
      </c>
      <c r="BE76" s="27">
        <v>13</v>
      </c>
      <c r="BF76" s="23"/>
      <c r="BG76" s="23"/>
    </row>
    <row r="77" spans="1:59" ht="15">
      <c r="A77" s="9" t="s">
        <v>670</v>
      </c>
      <c r="B77" s="25">
        <v>22109</v>
      </c>
      <c r="C77" s="11">
        <v>1423771</v>
      </c>
      <c r="D77" s="11">
        <v>1088114068</v>
      </c>
      <c r="E77" s="12">
        <v>1101110229636</v>
      </c>
      <c r="F77" s="13" t="s">
        <v>671</v>
      </c>
      <c r="G77" s="13" t="s">
        <v>52</v>
      </c>
      <c r="H77" s="13" t="s">
        <v>53</v>
      </c>
      <c r="I77" s="13" t="s">
        <v>54</v>
      </c>
      <c r="J77" s="13" t="s">
        <v>128</v>
      </c>
      <c r="K77" s="11">
        <v>46</v>
      </c>
      <c r="L77" s="11" t="s">
        <v>672</v>
      </c>
      <c r="M77" s="14">
        <v>1</v>
      </c>
      <c r="N77" s="14">
        <v>0</v>
      </c>
      <c r="O77" s="14">
        <v>0</v>
      </c>
      <c r="P77" s="21">
        <v>0</v>
      </c>
      <c r="Q77" s="21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1" t="s">
        <v>673</v>
      </c>
      <c r="AE77" s="13" t="s">
        <v>674</v>
      </c>
      <c r="AF77" s="13" t="s">
        <v>675</v>
      </c>
      <c r="AG77" s="15" t="s">
        <v>676</v>
      </c>
      <c r="AH77" s="16" t="s">
        <v>88</v>
      </c>
      <c r="AI77" s="17">
        <v>10</v>
      </c>
      <c r="AJ77" s="17">
        <v>19800101</v>
      </c>
      <c r="AK77" s="18">
        <v>91</v>
      </c>
      <c r="AL77" s="18">
        <v>202012</v>
      </c>
      <c r="AM77" s="14"/>
      <c r="AN77" s="19"/>
      <c r="AO77" s="19"/>
      <c r="AP77" s="19"/>
      <c r="AQ77" s="20">
        <v>1</v>
      </c>
      <c r="AR77" s="21"/>
      <c r="AS77" s="20">
        <v>2</v>
      </c>
      <c r="AT77" s="20">
        <v>2</v>
      </c>
      <c r="AU77" s="20">
        <v>2</v>
      </c>
      <c r="AV77" s="20">
        <v>2</v>
      </c>
      <c r="AW77" s="23">
        <v>0</v>
      </c>
      <c r="AX77" s="21">
        <v>0</v>
      </c>
      <c r="AY77" s="21">
        <v>0</v>
      </c>
      <c r="AZ77" s="23" t="s">
        <v>62</v>
      </c>
      <c r="BA77" s="23" t="s">
        <v>62</v>
      </c>
      <c r="BB77" s="23" t="s">
        <v>62</v>
      </c>
      <c r="BC77" s="23" t="s">
        <v>62</v>
      </c>
      <c r="BD77" s="23" t="s">
        <v>62</v>
      </c>
      <c r="BE77" s="20">
        <v>13</v>
      </c>
      <c r="BF77" s="21"/>
      <c r="BG77" s="24"/>
    </row>
    <row r="78" spans="1:59" ht="15">
      <c r="A78" s="9" t="s">
        <v>677</v>
      </c>
      <c r="B78" s="25">
        <v>9720</v>
      </c>
      <c r="C78" s="11">
        <v>1851864</v>
      </c>
      <c r="D78" s="11">
        <v>1128100205</v>
      </c>
      <c r="E78" s="12">
        <v>1101110204000</v>
      </c>
      <c r="F78" s="13" t="s">
        <v>678</v>
      </c>
      <c r="G78" s="13" t="s">
        <v>80</v>
      </c>
      <c r="H78" s="13" t="s">
        <v>53</v>
      </c>
      <c r="I78" s="13" t="s">
        <v>54</v>
      </c>
      <c r="J78" s="13" t="s">
        <v>277</v>
      </c>
      <c r="K78" s="11">
        <v>48</v>
      </c>
      <c r="L78" s="11" t="s">
        <v>679</v>
      </c>
      <c r="M78" s="14">
        <v>1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1" t="s">
        <v>680</v>
      </c>
      <c r="AE78" s="13" t="s">
        <v>681</v>
      </c>
      <c r="AF78" s="13" t="s">
        <v>682</v>
      </c>
      <c r="AG78" s="15" t="s">
        <v>683</v>
      </c>
      <c r="AH78" s="16" t="s">
        <v>88</v>
      </c>
      <c r="AI78" s="17">
        <v>10</v>
      </c>
      <c r="AJ78" s="17">
        <v>19761022</v>
      </c>
      <c r="AK78" s="18">
        <v>166</v>
      </c>
      <c r="AL78" s="18">
        <v>202303</v>
      </c>
      <c r="AM78" s="18">
        <v>2022</v>
      </c>
      <c r="AN78" s="17">
        <v>86454329</v>
      </c>
      <c r="AO78" s="17">
        <v>65875496</v>
      </c>
      <c r="AP78" s="17">
        <v>300000</v>
      </c>
      <c r="AQ78" s="23">
        <v>1</v>
      </c>
      <c r="AR78" s="23"/>
      <c r="AS78" s="27">
        <v>2</v>
      </c>
      <c r="AT78" s="22">
        <v>2</v>
      </c>
      <c r="AU78" s="22">
        <v>2</v>
      </c>
      <c r="AV78" s="23"/>
      <c r="AW78" s="23">
        <v>0</v>
      </c>
      <c r="AX78" s="21">
        <v>0</v>
      </c>
      <c r="AY78" s="21">
        <v>0</v>
      </c>
      <c r="AZ78" s="23" t="s">
        <v>62</v>
      </c>
      <c r="BA78" s="23" t="s">
        <v>62</v>
      </c>
      <c r="BB78" s="23" t="s">
        <v>62</v>
      </c>
      <c r="BC78" s="23" t="s">
        <v>62</v>
      </c>
      <c r="BD78" s="23" t="s">
        <v>62</v>
      </c>
      <c r="BE78" s="27">
        <v>13</v>
      </c>
      <c r="BF78" s="23"/>
      <c r="BG78" s="23"/>
    </row>
    <row r="79" spans="1:59" ht="15">
      <c r="A79" s="9" t="s">
        <v>684</v>
      </c>
      <c r="B79" s="25">
        <v>12241</v>
      </c>
      <c r="C79" s="11">
        <v>1652489</v>
      </c>
      <c r="D79" s="11">
        <v>5048118597</v>
      </c>
      <c r="E79" s="12">
        <v>1752110004203</v>
      </c>
      <c r="F79" s="13" t="s">
        <v>685</v>
      </c>
      <c r="G79" s="13" t="s">
        <v>80</v>
      </c>
      <c r="H79" s="13" t="s">
        <v>53</v>
      </c>
      <c r="I79" s="13" t="s">
        <v>54</v>
      </c>
      <c r="J79" s="13" t="s">
        <v>111</v>
      </c>
      <c r="K79" s="11">
        <v>55</v>
      </c>
      <c r="L79" s="11" t="s">
        <v>686</v>
      </c>
      <c r="M79" s="14">
        <v>1</v>
      </c>
      <c r="N79" s="14" t="s">
        <v>121</v>
      </c>
      <c r="O79" s="14">
        <v>0</v>
      </c>
      <c r="P79" s="26">
        <v>100595</v>
      </c>
      <c r="Q79" s="14">
        <v>0</v>
      </c>
      <c r="R79" s="26">
        <v>29155</v>
      </c>
      <c r="S79" s="14">
        <v>0</v>
      </c>
      <c r="T79" s="14">
        <v>0</v>
      </c>
      <c r="U79" s="14">
        <v>0</v>
      </c>
      <c r="V79" s="29">
        <v>23093</v>
      </c>
      <c r="W79" s="26">
        <v>96662</v>
      </c>
      <c r="X79" s="14">
        <v>0</v>
      </c>
      <c r="Y79" s="11">
        <f t="shared" ref="Y79:Y82" si="60">INT(O79 / 10000) / 10</f>
        <v>0</v>
      </c>
      <c r="Z79" s="11">
        <f t="shared" ref="Z79:Z82" si="61">INT((P79+Q79+X79) / 10000) / 10</f>
        <v>1</v>
      </c>
      <c r="AA79" s="11">
        <f t="shared" ref="AA79:AA82" si="62">INT((R79) / 10000) / 10</f>
        <v>0.2</v>
      </c>
      <c r="AB79" s="11">
        <f t="shared" ref="AB79:AB82" si="63">INT((S79+T79) / 10000) / 10</f>
        <v>0</v>
      </c>
      <c r="AC79" s="11">
        <f t="shared" ref="AC79:AC82" si="64">INT((V79+U79+W79) / 10000) / 10</f>
        <v>1.1000000000000001</v>
      </c>
      <c r="AD79" s="11" t="s">
        <v>687</v>
      </c>
      <c r="AE79" s="13" t="s">
        <v>688</v>
      </c>
      <c r="AF79" s="13" t="s">
        <v>689</v>
      </c>
      <c r="AG79" s="15" t="s">
        <v>690</v>
      </c>
      <c r="AH79" s="16" t="s">
        <v>88</v>
      </c>
      <c r="AI79" s="17">
        <v>10</v>
      </c>
      <c r="AJ79" s="17">
        <v>19950501</v>
      </c>
      <c r="AK79" s="18">
        <v>107</v>
      </c>
      <c r="AL79" s="18">
        <v>202212</v>
      </c>
      <c r="AM79" s="18">
        <v>2022</v>
      </c>
      <c r="AN79" s="17">
        <v>20903975</v>
      </c>
      <c r="AO79" s="17">
        <v>19766801</v>
      </c>
      <c r="AP79" s="17">
        <v>753200</v>
      </c>
      <c r="AQ79" s="20">
        <v>1</v>
      </c>
      <c r="AR79" s="21"/>
      <c r="AS79" s="20">
        <v>2</v>
      </c>
      <c r="AT79" s="21"/>
      <c r="AU79" s="21"/>
      <c r="AV79" s="20">
        <v>2</v>
      </c>
      <c r="AW79" s="23">
        <v>0</v>
      </c>
      <c r="AX79" s="21">
        <v>0</v>
      </c>
      <c r="AY79" s="21">
        <v>0</v>
      </c>
      <c r="AZ79" s="23" t="s">
        <v>62</v>
      </c>
      <c r="BA79" s="23" t="s">
        <v>62</v>
      </c>
      <c r="BB79" s="23" t="s">
        <v>62</v>
      </c>
      <c r="BC79" s="23" t="s">
        <v>62</v>
      </c>
      <c r="BD79" s="23" t="s">
        <v>62</v>
      </c>
      <c r="BE79" s="20">
        <v>13</v>
      </c>
      <c r="BF79" s="21"/>
      <c r="BG79" s="24"/>
    </row>
    <row r="80" spans="1:59" ht="15">
      <c r="A80" s="9" t="s">
        <v>691</v>
      </c>
      <c r="B80" s="25">
        <v>1923</v>
      </c>
      <c r="C80" s="11">
        <v>6558022</v>
      </c>
      <c r="D80" s="11">
        <v>7198100253</v>
      </c>
      <c r="E80" s="12">
        <v>1355110289667</v>
      </c>
      <c r="F80" s="13" t="s">
        <v>692</v>
      </c>
      <c r="G80" s="13" t="s">
        <v>80</v>
      </c>
      <c r="H80" s="13" t="s">
        <v>53</v>
      </c>
      <c r="I80" s="13" t="s">
        <v>54</v>
      </c>
      <c r="J80" s="13" t="s">
        <v>532</v>
      </c>
      <c r="K80" s="11">
        <v>14</v>
      </c>
      <c r="L80" s="11" t="s">
        <v>693</v>
      </c>
      <c r="M80" s="14">
        <v>1</v>
      </c>
      <c r="N80" s="14" t="s">
        <v>121</v>
      </c>
      <c r="O80" s="14">
        <v>0</v>
      </c>
      <c r="P80" s="14">
        <v>0</v>
      </c>
      <c r="Q80" s="14">
        <v>0</v>
      </c>
      <c r="R80" s="26">
        <v>10000</v>
      </c>
      <c r="S80" s="14">
        <v>0</v>
      </c>
      <c r="T80" s="26">
        <v>115420</v>
      </c>
      <c r="U80" s="14">
        <v>0</v>
      </c>
      <c r="V80" s="14">
        <v>0</v>
      </c>
      <c r="W80" s="26">
        <v>11700</v>
      </c>
      <c r="X80" s="14">
        <v>0</v>
      </c>
      <c r="Y80" s="11">
        <f t="shared" si="60"/>
        <v>0</v>
      </c>
      <c r="Z80" s="11">
        <f t="shared" si="61"/>
        <v>0</v>
      </c>
      <c r="AA80" s="11">
        <f t="shared" si="62"/>
        <v>0.1</v>
      </c>
      <c r="AB80" s="11">
        <f t="shared" si="63"/>
        <v>1.1000000000000001</v>
      </c>
      <c r="AC80" s="11">
        <f t="shared" si="64"/>
        <v>0.1</v>
      </c>
      <c r="AD80" s="11" t="s">
        <v>694</v>
      </c>
      <c r="AE80" s="13" t="s">
        <v>695</v>
      </c>
      <c r="AF80" s="13" t="s">
        <v>696</v>
      </c>
      <c r="AG80" s="15" t="s">
        <v>697</v>
      </c>
      <c r="AH80" s="16" t="s">
        <v>88</v>
      </c>
      <c r="AI80" s="17">
        <v>10</v>
      </c>
      <c r="AJ80" s="18">
        <v>20151209</v>
      </c>
      <c r="AK80" s="18">
        <v>59</v>
      </c>
      <c r="AL80" s="18">
        <v>202212</v>
      </c>
      <c r="AM80" s="18">
        <v>2022</v>
      </c>
      <c r="AN80" s="17">
        <v>22047560</v>
      </c>
      <c r="AO80" s="17">
        <v>15166861</v>
      </c>
      <c r="AP80" s="17">
        <v>50000</v>
      </c>
      <c r="AQ80" s="21">
        <v>1</v>
      </c>
      <c r="AR80" s="21"/>
      <c r="AS80" s="20">
        <v>2</v>
      </c>
      <c r="AT80" s="20">
        <v>2</v>
      </c>
      <c r="AU80" s="20">
        <v>2</v>
      </c>
      <c r="AV80" s="20">
        <v>2</v>
      </c>
      <c r="AW80" s="23">
        <v>0</v>
      </c>
      <c r="AX80" s="21">
        <v>0</v>
      </c>
      <c r="AY80" s="21">
        <v>0</v>
      </c>
      <c r="AZ80" s="23" t="s">
        <v>62</v>
      </c>
      <c r="BA80" s="23" t="s">
        <v>62</v>
      </c>
      <c r="BB80" s="23" t="s">
        <v>62</v>
      </c>
      <c r="BC80" s="23" t="s">
        <v>62</v>
      </c>
      <c r="BD80" s="23" t="s">
        <v>62</v>
      </c>
      <c r="BE80" s="20">
        <v>13</v>
      </c>
      <c r="BF80" s="21"/>
      <c r="BG80" s="24"/>
    </row>
    <row r="81" spans="1:59" ht="15">
      <c r="A81" s="9" t="s">
        <v>698</v>
      </c>
      <c r="B81" s="25">
        <v>2068</v>
      </c>
      <c r="C81" s="11">
        <v>1725395</v>
      </c>
      <c r="D81" s="11">
        <v>1048117699</v>
      </c>
      <c r="E81" s="12">
        <v>1101110578033</v>
      </c>
      <c r="F81" s="13" t="s">
        <v>699</v>
      </c>
      <c r="G81" s="13" t="s">
        <v>80</v>
      </c>
      <c r="H81" s="13" t="s">
        <v>53</v>
      </c>
      <c r="I81" s="13" t="s">
        <v>54</v>
      </c>
      <c r="J81" s="13" t="s">
        <v>532</v>
      </c>
      <c r="K81" s="11">
        <v>14</v>
      </c>
      <c r="L81" s="11" t="s">
        <v>700</v>
      </c>
      <c r="M81" s="14">
        <v>1</v>
      </c>
      <c r="N81" s="14" t="s">
        <v>121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32">
        <v>42894</v>
      </c>
      <c r="U81" s="14">
        <v>0</v>
      </c>
      <c r="V81" s="14">
        <v>0</v>
      </c>
      <c r="W81" s="14">
        <v>0</v>
      </c>
      <c r="X81" s="14">
        <v>0</v>
      </c>
      <c r="Y81" s="11">
        <f t="shared" si="60"/>
        <v>0</v>
      </c>
      <c r="Z81" s="11">
        <f t="shared" si="61"/>
        <v>0</v>
      </c>
      <c r="AA81" s="11">
        <f t="shared" si="62"/>
        <v>0</v>
      </c>
      <c r="AB81" s="11">
        <f t="shared" si="63"/>
        <v>0.4</v>
      </c>
      <c r="AC81" s="11">
        <f t="shared" si="64"/>
        <v>0</v>
      </c>
      <c r="AD81" s="11" t="s">
        <v>701</v>
      </c>
      <c r="AE81" s="13" t="s">
        <v>702</v>
      </c>
      <c r="AF81" s="13" t="s">
        <v>703</v>
      </c>
      <c r="AG81" s="15" t="s">
        <v>704</v>
      </c>
      <c r="AH81" s="16" t="s">
        <v>88</v>
      </c>
      <c r="AI81" s="17">
        <v>10</v>
      </c>
      <c r="AJ81" s="17">
        <v>19880627</v>
      </c>
      <c r="AK81" s="18">
        <v>52</v>
      </c>
      <c r="AL81" s="18">
        <v>202212</v>
      </c>
      <c r="AM81" s="18">
        <v>2022</v>
      </c>
      <c r="AN81" s="17">
        <v>25055516</v>
      </c>
      <c r="AO81" s="17">
        <v>15063555</v>
      </c>
      <c r="AP81" s="17">
        <v>1200000</v>
      </c>
      <c r="AQ81" s="21">
        <v>1</v>
      </c>
      <c r="AR81" s="21"/>
      <c r="AS81" s="20">
        <v>1</v>
      </c>
      <c r="AT81" s="20">
        <v>2</v>
      </c>
      <c r="AU81" s="20">
        <v>2</v>
      </c>
      <c r="AV81" s="20">
        <v>2</v>
      </c>
      <c r="AW81" s="23">
        <v>0</v>
      </c>
      <c r="AX81" s="21">
        <v>0</v>
      </c>
      <c r="AY81" s="21">
        <v>0</v>
      </c>
      <c r="AZ81" s="23" t="s">
        <v>62</v>
      </c>
      <c r="BA81" s="23" t="s">
        <v>62</v>
      </c>
      <c r="BB81" s="23" t="s">
        <v>62</v>
      </c>
      <c r="BC81" s="23" t="s">
        <v>62</v>
      </c>
      <c r="BD81" s="23" t="s">
        <v>62</v>
      </c>
      <c r="BE81" s="20">
        <v>13</v>
      </c>
      <c r="BF81" s="21"/>
      <c r="BG81" s="24"/>
    </row>
    <row r="82" spans="1:59" ht="15">
      <c r="A82" s="9" t="s">
        <v>705</v>
      </c>
      <c r="B82" s="25">
        <v>2895</v>
      </c>
      <c r="C82" s="11">
        <v>1751008</v>
      </c>
      <c r="D82" s="11">
        <v>4118113136</v>
      </c>
      <c r="E82" s="12">
        <v>2011110004418</v>
      </c>
      <c r="F82" s="13" t="s">
        <v>706</v>
      </c>
      <c r="G82" s="13" t="s">
        <v>80</v>
      </c>
      <c r="H82" s="13" t="s">
        <v>53</v>
      </c>
      <c r="I82" s="13" t="s">
        <v>307</v>
      </c>
      <c r="J82" s="13" t="s">
        <v>707</v>
      </c>
      <c r="K82" s="11">
        <v>19</v>
      </c>
      <c r="L82" s="11" t="s">
        <v>708</v>
      </c>
      <c r="M82" s="14">
        <v>1</v>
      </c>
      <c r="N82" s="14" t="s">
        <v>121</v>
      </c>
      <c r="O82" s="14">
        <v>0</v>
      </c>
      <c r="P82" s="26">
        <v>22515</v>
      </c>
      <c r="Q82" s="29">
        <v>48821</v>
      </c>
      <c r="R82" s="29">
        <v>1422543</v>
      </c>
      <c r="S82" s="14">
        <v>0</v>
      </c>
      <c r="T82" s="14">
        <v>0</v>
      </c>
      <c r="U82" s="14">
        <v>0</v>
      </c>
      <c r="V82" s="14">
        <v>0</v>
      </c>
      <c r="W82" s="26">
        <v>52480</v>
      </c>
      <c r="X82" s="29">
        <v>6379991</v>
      </c>
      <c r="Y82" s="11">
        <f t="shared" si="60"/>
        <v>0</v>
      </c>
      <c r="Z82" s="11">
        <f t="shared" si="61"/>
        <v>64.5</v>
      </c>
      <c r="AA82" s="11">
        <f t="shared" si="62"/>
        <v>14.2</v>
      </c>
      <c r="AB82" s="11">
        <f t="shared" si="63"/>
        <v>0</v>
      </c>
      <c r="AC82" s="11">
        <f t="shared" si="64"/>
        <v>0.5</v>
      </c>
      <c r="AD82" s="11" t="s">
        <v>709</v>
      </c>
      <c r="AE82" s="13" t="s">
        <v>710</v>
      </c>
      <c r="AF82" s="13" t="s">
        <v>711</v>
      </c>
      <c r="AG82" s="15" t="s">
        <v>712</v>
      </c>
      <c r="AH82" s="16" t="s">
        <v>88</v>
      </c>
      <c r="AI82" s="17">
        <v>10</v>
      </c>
      <c r="AJ82" s="17">
        <v>19910629</v>
      </c>
      <c r="AK82" s="18">
        <v>68</v>
      </c>
      <c r="AL82" s="18">
        <v>202212</v>
      </c>
      <c r="AM82" s="18">
        <v>2022</v>
      </c>
      <c r="AN82" s="17">
        <v>119859420</v>
      </c>
      <c r="AO82" s="17">
        <v>236203119</v>
      </c>
      <c r="AP82" s="17">
        <v>5600000</v>
      </c>
      <c r="AQ82" s="20">
        <v>1</v>
      </c>
      <c r="AR82" s="20">
        <v>1</v>
      </c>
      <c r="AS82" s="20">
        <v>1</v>
      </c>
      <c r="AT82" s="20">
        <v>1</v>
      </c>
      <c r="AU82" s="20">
        <v>2</v>
      </c>
      <c r="AV82" s="20">
        <v>1</v>
      </c>
      <c r="AW82" s="23">
        <v>0</v>
      </c>
      <c r="AX82" s="20">
        <v>1</v>
      </c>
      <c r="AY82" s="20">
        <v>1</v>
      </c>
      <c r="AZ82" s="20" t="s">
        <v>713</v>
      </c>
      <c r="BA82" s="28" t="s">
        <v>710</v>
      </c>
      <c r="BB82" s="20" t="s">
        <v>90</v>
      </c>
      <c r="BC82" s="20" t="s">
        <v>714</v>
      </c>
      <c r="BD82" s="20" t="s">
        <v>715</v>
      </c>
      <c r="BE82" s="20">
        <v>13</v>
      </c>
      <c r="BF82" s="21"/>
      <c r="BG82" s="24"/>
    </row>
    <row r="83" spans="1:59" ht="15">
      <c r="A83" s="9" t="s">
        <v>716</v>
      </c>
      <c r="B83" s="25">
        <v>8595</v>
      </c>
      <c r="C83" s="11">
        <v>1457225</v>
      </c>
      <c r="D83" s="11">
        <v>3038110876</v>
      </c>
      <c r="E83" s="12">
        <v>1511110006556</v>
      </c>
      <c r="F83" s="13" t="s">
        <v>717</v>
      </c>
      <c r="G83" s="13" t="s">
        <v>80</v>
      </c>
      <c r="H83" s="13" t="s">
        <v>53</v>
      </c>
      <c r="I83" s="13" t="s">
        <v>54</v>
      </c>
      <c r="J83" s="13" t="s">
        <v>128</v>
      </c>
      <c r="K83" s="11">
        <v>46</v>
      </c>
      <c r="L83" s="11" t="s">
        <v>718</v>
      </c>
      <c r="M83" s="14">
        <v>1</v>
      </c>
      <c r="N83" s="14" t="s">
        <v>83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1">
        <f>INT(O83 / 10000000)/ 10</f>
        <v>0</v>
      </c>
      <c r="Z83" s="11">
        <f>INT((P83+Q83+X83) / 10000000)/ 10</f>
        <v>0</v>
      </c>
      <c r="AA83" s="11">
        <f>INT((R83) / 10000000)/ 10</f>
        <v>0</v>
      </c>
      <c r="AB83" s="11">
        <f>INT((S83+T83) / 10000000)/ 10</f>
        <v>0</v>
      </c>
      <c r="AC83" s="11">
        <f>INT((V83+U83+W83) / 10000000)/ 10</f>
        <v>0</v>
      </c>
      <c r="AD83" s="11" t="s">
        <v>719</v>
      </c>
      <c r="AE83" s="13" t="s">
        <v>720</v>
      </c>
      <c r="AF83" s="13" t="s">
        <v>721</v>
      </c>
      <c r="AG83" s="15" t="s">
        <v>722</v>
      </c>
      <c r="AH83" s="16" t="s">
        <v>88</v>
      </c>
      <c r="AI83" s="17">
        <v>10</v>
      </c>
      <c r="AJ83" s="17">
        <v>19940720</v>
      </c>
      <c r="AK83" s="18">
        <v>192</v>
      </c>
      <c r="AL83" s="18">
        <v>202304</v>
      </c>
      <c r="AM83" s="18">
        <v>2022</v>
      </c>
      <c r="AN83" s="17">
        <v>169658428</v>
      </c>
      <c r="AO83" s="17">
        <v>56643402</v>
      </c>
      <c r="AP83" s="17">
        <v>3450000</v>
      </c>
      <c r="AQ83" s="20">
        <v>1</v>
      </c>
      <c r="AR83" s="21"/>
      <c r="AS83" s="20">
        <v>2</v>
      </c>
      <c r="AT83" s="20">
        <v>2</v>
      </c>
      <c r="AU83" s="20">
        <v>2</v>
      </c>
      <c r="AV83" s="20">
        <v>2</v>
      </c>
      <c r="AW83" s="23">
        <v>0</v>
      </c>
      <c r="AX83" s="21">
        <v>0</v>
      </c>
      <c r="AY83" s="21">
        <v>0</v>
      </c>
      <c r="AZ83" s="23" t="s">
        <v>62</v>
      </c>
      <c r="BA83" s="23" t="s">
        <v>62</v>
      </c>
      <c r="BB83" s="23" t="s">
        <v>62</v>
      </c>
      <c r="BC83" s="23" t="s">
        <v>62</v>
      </c>
      <c r="BD83" s="23" t="s">
        <v>62</v>
      </c>
      <c r="BE83" s="20">
        <v>13</v>
      </c>
      <c r="BF83" s="21"/>
      <c r="BG83" s="24"/>
    </row>
    <row r="84" spans="1:59" ht="15">
      <c r="A84" s="9" t="s">
        <v>723</v>
      </c>
      <c r="B84" s="25">
        <v>22103</v>
      </c>
      <c r="C84" s="11">
        <v>1236015</v>
      </c>
      <c r="D84" s="11">
        <v>1118114477</v>
      </c>
      <c r="E84" s="12">
        <v>1101110704888</v>
      </c>
      <c r="F84" s="13" t="s">
        <v>724</v>
      </c>
      <c r="G84" s="13" t="s">
        <v>52</v>
      </c>
      <c r="H84" s="13" t="s">
        <v>53</v>
      </c>
      <c r="I84" s="13" t="s">
        <v>54</v>
      </c>
      <c r="J84" s="13" t="s">
        <v>128</v>
      </c>
      <c r="K84" s="11">
        <v>46</v>
      </c>
      <c r="L84" s="11" t="s">
        <v>725</v>
      </c>
      <c r="M84" s="14">
        <v>1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1" t="s">
        <v>726</v>
      </c>
      <c r="AE84" s="13" t="s">
        <v>727</v>
      </c>
      <c r="AF84" s="13" t="s">
        <v>728</v>
      </c>
      <c r="AG84" s="15" t="s">
        <v>729</v>
      </c>
      <c r="AH84" s="16" t="s">
        <v>61</v>
      </c>
      <c r="AI84" s="17">
        <v>10</v>
      </c>
      <c r="AJ84" s="17">
        <v>19900101</v>
      </c>
      <c r="AK84" s="18">
        <v>52</v>
      </c>
      <c r="AL84" s="18">
        <v>201903</v>
      </c>
      <c r="AM84" s="14"/>
      <c r="AN84" s="19"/>
      <c r="AO84" s="19"/>
      <c r="AP84" s="19"/>
      <c r="AQ84" s="20">
        <v>1</v>
      </c>
      <c r="AR84" s="21"/>
      <c r="AS84" s="20">
        <v>2</v>
      </c>
      <c r="AT84" s="20">
        <v>2</v>
      </c>
      <c r="AU84" s="20">
        <v>2</v>
      </c>
      <c r="AV84" s="20">
        <v>2</v>
      </c>
      <c r="AW84" s="23">
        <v>0</v>
      </c>
      <c r="AX84" s="21">
        <v>0</v>
      </c>
      <c r="AY84" s="20">
        <v>1</v>
      </c>
      <c r="AZ84" s="20" t="s">
        <v>730</v>
      </c>
      <c r="BA84" s="28" t="s">
        <v>727</v>
      </c>
      <c r="BB84" s="20" t="s">
        <v>272</v>
      </c>
      <c r="BC84" s="20" t="s">
        <v>731</v>
      </c>
      <c r="BD84" s="20" t="s">
        <v>732</v>
      </c>
      <c r="BE84" s="20">
        <v>13</v>
      </c>
      <c r="BF84" s="21"/>
      <c r="BG84" s="24"/>
    </row>
    <row r="85" spans="1:59" ht="15">
      <c r="A85" s="9" t="s">
        <v>733</v>
      </c>
      <c r="B85" s="25">
        <v>20180</v>
      </c>
      <c r="C85" s="11">
        <v>6677231</v>
      </c>
      <c r="D85" s="11">
        <v>6778100250</v>
      </c>
      <c r="E85" s="12">
        <v>2802110151840</v>
      </c>
      <c r="F85" s="13" t="s">
        <v>734</v>
      </c>
      <c r="G85" s="13" t="s">
        <v>52</v>
      </c>
      <c r="H85" s="13" t="s">
        <v>53</v>
      </c>
      <c r="I85" s="13" t="s">
        <v>54</v>
      </c>
      <c r="J85" s="13" t="s">
        <v>607</v>
      </c>
      <c r="K85" s="11">
        <v>4</v>
      </c>
      <c r="L85" s="11" t="s">
        <v>735</v>
      </c>
      <c r="M85" s="14">
        <v>2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1" t="s">
        <v>736</v>
      </c>
      <c r="AE85" s="13" t="s">
        <v>737</v>
      </c>
      <c r="AF85" s="13" t="s">
        <v>738</v>
      </c>
      <c r="AG85" s="15" t="s">
        <v>739</v>
      </c>
      <c r="AH85" s="16" t="s">
        <v>61</v>
      </c>
      <c r="AI85" s="17">
        <v>10</v>
      </c>
      <c r="AJ85" s="17">
        <v>20160311</v>
      </c>
      <c r="AK85" s="18">
        <v>50</v>
      </c>
      <c r="AL85" s="18">
        <v>201903</v>
      </c>
      <c r="AM85" s="14"/>
      <c r="AN85" s="19"/>
      <c r="AO85" s="19"/>
      <c r="AP85" s="19"/>
      <c r="AQ85" s="27">
        <v>1</v>
      </c>
      <c r="AR85" s="23"/>
      <c r="AS85" s="27">
        <v>1</v>
      </c>
      <c r="AT85" s="27">
        <v>2</v>
      </c>
      <c r="AU85" s="27">
        <v>2</v>
      </c>
      <c r="AV85" s="27">
        <v>2</v>
      </c>
      <c r="AW85" s="23">
        <v>0</v>
      </c>
      <c r="AX85" s="21">
        <v>0</v>
      </c>
      <c r="AY85" s="21">
        <v>0</v>
      </c>
      <c r="AZ85" s="23" t="s">
        <v>62</v>
      </c>
      <c r="BA85" s="23" t="s">
        <v>62</v>
      </c>
      <c r="BB85" s="23" t="s">
        <v>62</v>
      </c>
      <c r="BC85" s="23" t="s">
        <v>62</v>
      </c>
      <c r="BD85" s="23" t="s">
        <v>62</v>
      </c>
      <c r="BE85" s="27">
        <v>13</v>
      </c>
      <c r="BF85" s="23"/>
      <c r="BG85" s="23"/>
    </row>
    <row r="86" spans="1:59" ht="15">
      <c r="A86" s="9" t="s">
        <v>740</v>
      </c>
      <c r="B86" s="25">
        <v>22755</v>
      </c>
      <c r="C86" s="11">
        <v>1100177</v>
      </c>
      <c r="D86" s="11">
        <v>4188102718</v>
      </c>
      <c r="E86" s="12">
        <v>2101110002578</v>
      </c>
      <c r="F86" s="13" t="s">
        <v>741</v>
      </c>
      <c r="G86" s="13" t="s">
        <v>52</v>
      </c>
      <c r="H86" s="13" t="s">
        <v>53</v>
      </c>
      <c r="I86" s="13" t="s">
        <v>54</v>
      </c>
      <c r="J86" s="13" t="s">
        <v>173</v>
      </c>
      <c r="K86" s="11">
        <v>50</v>
      </c>
      <c r="L86" s="11" t="s">
        <v>742</v>
      </c>
      <c r="M86" s="14">
        <v>1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1" t="s">
        <v>743</v>
      </c>
      <c r="AE86" s="13" t="s">
        <v>744</v>
      </c>
      <c r="AF86" s="13" t="s">
        <v>745</v>
      </c>
      <c r="AG86" s="15" t="s">
        <v>746</v>
      </c>
      <c r="AH86" s="16" t="s">
        <v>61</v>
      </c>
      <c r="AI86" s="17">
        <v>10</v>
      </c>
      <c r="AJ86" s="17">
        <v>19830228</v>
      </c>
      <c r="AK86" s="18">
        <v>100</v>
      </c>
      <c r="AL86" s="18">
        <v>200807</v>
      </c>
      <c r="AM86" s="14"/>
      <c r="AN86" s="19"/>
      <c r="AO86" s="19"/>
      <c r="AP86" s="19"/>
      <c r="AQ86" s="20">
        <v>1</v>
      </c>
      <c r="AR86" s="21"/>
      <c r="AS86" s="20">
        <v>2</v>
      </c>
      <c r="AT86" s="20">
        <v>2</v>
      </c>
      <c r="AU86" s="20">
        <v>2</v>
      </c>
      <c r="AV86" s="20">
        <v>2</v>
      </c>
      <c r="AW86" s="23">
        <v>0</v>
      </c>
      <c r="AX86" s="21">
        <v>0</v>
      </c>
      <c r="AY86" s="21">
        <v>0</v>
      </c>
      <c r="AZ86" s="23" t="s">
        <v>62</v>
      </c>
      <c r="BA86" s="23" t="s">
        <v>62</v>
      </c>
      <c r="BB86" s="23" t="s">
        <v>62</v>
      </c>
      <c r="BC86" s="23" t="s">
        <v>62</v>
      </c>
      <c r="BD86" s="23" t="s">
        <v>62</v>
      </c>
      <c r="BE86" s="20">
        <v>13</v>
      </c>
      <c r="BF86" s="21"/>
      <c r="BG86" s="24"/>
    </row>
    <row r="87" spans="1:59" ht="15">
      <c r="A87" s="9" t="s">
        <v>747</v>
      </c>
      <c r="B87" s="25">
        <v>1833</v>
      </c>
      <c r="C87" s="11">
        <v>4004091</v>
      </c>
      <c r="D87" s="11">
        <v>1318628077</v>
      </c>
      <c r="E87" s="12">
        <v>1201110568024</v>
      </c>
      <c r="F87" s="13" t="s">
        <v>748</v>
      </c>
      <c r="G87" s="13" t="s">
        <v>80</v>
      </c>
      <c r="H87" s="13" t="s">
        <v>53</v>
      </c>
      <c r="I87" s="13" t="s">
        <v>54</v>
      </c>
      <c r="J87" s="13" t="s">
        <v>532</v>
      </c>
      <c r="K87" s="11">
        <v>14</v>
      </c>
      <c r="L87" s="11" t="s">
        <v>749</v>
      </c>
      <c r="M87" s="14">
        <v>1</v>
      </c>
      <c r="N87" s="14" t="s">
        <v>121</v>
      </c>
      <c r="O87" s="14">
        <v>0</v>
      </c>
      <c r="P87" s="14">
        <v>0</v>
      </c>
      <c r="Q87" s="14">
        <v>0</v>
      </c>
      <c r="R87" s="26">
        <v>11578</v>
      </c>
      <c r="S87" s="14">
        <v>0</v>
      </c>
      <c r="T87" s="26">
        <v>179865</v>
      </c>
      <c r="U87" s="14">
        <v>0</v>
      </c>
      <c r="V87" s="14">
        <v>0</v>
      </c>
      <c r="W87" s="35">
        <v>220526</v>
      </c>
      <c r="X87" s="26">
        <v>12554762</v>
      </c>
      <c r="Y87" s="11">
        <f>INT(O87 / 10000) / 10</f>
        <v>0</v>
      </c>
      <c r="Z87" s="11">
        <f>INT((P87+Q87+X87) / 10000) / 10</f>
        <v>125.5</v>
      </c>
      <c r="AA87" s="11">
        <f>INT((R87) / 10000) / 10</f>
        <v>0.1</v>
      </c>
      <c r="AB87" s="11">
        <f>INT((S87+T87) / 10000) / 10</f>
        <v>1.7</v>
      </c>
      <c r="AC87" s="11">
        <f>INT((V87+U87+W87) / 10000) / 10</f>
        <v>2.2000000000000002</v>
      </c>
      <c r="AD87" s="11" t="s">
        <v>750</v>
      </c>
      <c r="AE87" s="13" t="s">
        <v>751</v>
      </c>
      <c r="AF87" s="13" t="s">
        <v>752</v>
      </c>
      <c r="AG87" s="15" t="s">
        <v>753</v>
      </c>
      <c r="AH87" s="16" t="s">
        <v>88</v>
      </c>
      <c r="AI87" s="17">
        <v>10</v>
      </c>
      <c r="AJ87" s="17">
        <v>20110511</v>
      </c>
      <c r="AK87" s="18">
        <v>126</v>
      </c>
      <c r="AL87" s="18">
        <v>202212</v>
      </c>
      <c r="AM87" s="18">
        <v>2022</v>
      </c>
      <c r="AN87" s="17">
        <v>26625612</v>
      </c>
      <c r="AO87" s="17">
        <v>89221591</v>
      </c>
      <c r="AP87" s="17">
        <v>521000</v>
      </c>
      <c r="AQ87" s="20">
        <v>1</v>
      </c>
      <c r="AR87" s="20">
        <v>1</v>
      </c>
      <c r="AS87" s="20">
        <v>1</v>
      </c>
      <c r="AT87" s="20">
        <v>2</v>
      </c>
      <c r="AU87" s="20">
        <v>2</v>
      </c>
      <c r="AV87" s="20">
        <v>2</v>
      </c>
      <c r="AW87" s="23">
        <v>0</v>
      </c>
      <c r="AX87" s="21">
        <v>0</v>
      </c>
      <c r="AY87" s="21">
        <v>0</v>
      </c>
      <c r="AZ87" s="23" t="s">
        <v>62</v>
      </c>
      <c r="BA87" s="23" t="s">
        <v>62</v>
      </c>
      <c r="BB87" s="23" t="s">
        <v>62</v>
      </c>
      <c r="BC87" s="23" t="s">
        <v>62</v>
      </c>
      <c r="BD87" s="23" t="s">
        <v>62</v>
      </c>
      <c r="BE87" s="20">
        <v>13</v>
      </c>
      <c r="BF87" s="21"/>
      <c r="BG87" s="24"/>
    </row>
    <row r="88" spans="1:59" ht="15">
      <c r="A88" s="9" t="s">
        <v>754</v>
      </c>
      <c r="B88" s="25">
        <v>518</v>
      </c>
      <c r="C88" s="11">
        <v>5196153</v>
      </c>
      <c r="D88" s="11">
        <v>2648114470</v>
      </c>
      <c r="E88" s="12">
        <v>1101115097731</v>
      </c>
      <c r="F88" s="13" t="s">
        <v>755</v>
      </c>
      <c r="G88" s="13" t="s">
        <v>80</v>
      </c>
      <c r="H88" s="13" t="s">
        <v>53</v>
      </c>
      <c r="I88" s="13" t="s">
        <v>54</v>
      </c>
      <c r="J88" s="13" t="s">
        <v>277</v>
      </c>
      <c r="K88" s="11">
        <v>48</v>
      </c>
      <c r="L88" s="11" t="s">
        <v>756</v>
      </c>
      <c r="M88" s="14">
        <v>1</v>
      </c>
      <c r="N88" s="14" t="s">
        <v>83</v>
      </c>
      <c r="O88" s="14">
        <v>0</v>
      </c>
      <c r="P88" s="14">
        <v>0</v>
      </c>
      <c r="Q88" s="14">
        <v>0</v>
      </c>
      <c r="R88" s="35">
        <v>9840766</v>
      </c>
      <c r="S88" s="14">
        <v>0</v>
      </c>
      <c r="T88" s="26">
        <v>14600000</v>
      </c>
      <c r="U88" s="14">
        <v>0</v>
      </c>
      <c r="V88" s="26">
        <v>12459000</v>
      </c>
      <c r="W88" s="35">
        <v>28596000</v>
      </c>
      <c r="X88" s="35">
        <v>300000000</v>
      </c>
      <c r="Y88" s="11">
        <f t="shared" ref="Y88:Y90" si="65">INT(O88 / 10000000)/ 10</f>
        <v>0</v>
      </c>
      <c r="Z88" s="11">
        <f t="shared" ref="Z88:Z90" si="66">INT((P88+Q88+X88) / 10000000)/ 10</f>
        <v>3</v>
      </c>
      <c r="AA88" s="11">
        <f t="shared" ref="AA88:AA90" si="67">INT((R88) / 10000000)/ 10</f>
        <v>0</v>
      </c>
      <c r="AB88" s="11">
        <f t="shared" ref="AB88:AB90" si="68">INT((S88+T88) / 10000000)/ 10</f>
        <v>0.1</v>
      </c>
      <c r="AC88" s="11">
        <f t="shared" ref="AC88:AC90" si="69">INT((V88+U88+W88) / 10000000)/ 10</f>
        <v>0.4</v>
      </c>
      <c r="AD88" s="11" t="s">
        <v>757</v>
      </c>
      <c r="AE88" s="13" t="s">
        <v>758</v>
      </c>
      <c r="AF88" s="13" t="s">
        <v>759</v>
      </c>
      <c r="AG88" s="15" t="s">
        <v>760</v>
      </c>
      <c r="AH88" s="16" t="s">
        <v>88</v>
      </c>
      <c r="AI88" s="17">
        <v>10</v>
      </c>
      <c r="AJ88" s="17">
        <v>20130326</v>
      </c>
      <c r="AK88" s="18">
        <v>65</v>
      </c>
      <c r="AL88" s="18">
        <v>202212</v>
      </c>
      <c r="AM88" s="18">
        <v>2022</v>
      </c>
      <c r="AN88" s="17">
        <v>69380870</v>
      </c>
      <c r="AO88" s="17">
        <v>25385251</v>
      </c>
      <c r="AP88" s="17">
        <v>800000</v>
      </c>
      <c r="AQ88" s="27">
        <v>1</v>
      </c>
      <c r="AR88" s="23"/>
      <c r="AS88" s="27">
        <v>1</v>
      </c>
      <c r="AT88" s="27">
        <v>2</v>
      </c>
      <c r="AU88" s="27">
        <v>2</v>
      </c>
      <c r="AV88" s="27">
        <v>2</v>
      </c>
      <c r="AW88" s="23">
        <v>0</v>
      </c>
      <c r="AX88" s="21">
        <v>0</v>
      </c>
      <c r="AY88" s="21">
        <v>0</v>
      </c>
      <c r="AZ88" s="23" t="s">
        <v>62</v>
      </c>
      <c r="BA88" s="23" t="s">
        <v>62</v>
      </c>
      <c r="BB88" s="23" t="s">
        <v>62</v>
      </c>
      <c r="BC88" s="23" t="s">
        <v>62</v>
      </c>
      <c r="BD88" s="23" t="s">
        <v>62</v>
      </c>
      <c r="BE88" s="27">
        <v>13</v>
      </c>
      <c r="BF88" s="23"/>
      <c r="BG88" s="23"/>
    </row>
    <row r="89" spans="1:59" ht="15">
      <c r="A89" s="9" t="s">
        <v>761</v>
      </c>
      <c r="B89" s="25">
        <v>13731</v>
      </c>
      <c r="C89" s="11">
        <v>2942961</v>
      </c>
      <c r="D89" s="11">
        <v>1018635198</v>
      </c>
      <c r="E89" s="12">
        <v>1101113765166</v>
      </c>
      <c r="F89" s="13" t="s">
        <v>762</v>
      </c>
      <c r="G89" s="13" t="s">
        <v>80</v>
      </c>
      <c r="H89" s="13" t="s">
        <v>53</v>
      </c>
      <c r="I89" s="13" t="s">
        <v>54</v>
      </c>
      <c r="J89" s="13" t="s">
        <v>189</v>
      </c>
      <c r="K89" s="11">
        <v>61</v>
      </c>
      <c r="L89" s="11" t="s">
        <v>763</v>
      </c>
      <c r="M89" s="14">
        <v>1</v>
      </c>
      <c r="N89" s="14" t="s">
        <v>83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32">
        <v>1659880</v>
      </c>
      <c r="U89" s="33">
        <v>62880000</v>
      </c>
      <c r="V89" s="33">
        <v>90916100</v>
      </c>
      <c r="W89" s="32">
        <v>688536545</v>
      </c>
      <c r="X89" s="14">
        <v>0</v>
      </c>
      <c r="Y89" s="11">
        <f t="shared" si="65"/>
        <v>0</v>
      </c>
      <c r="Z89" s="11">
        <f t="shared" si="66"/>
        <v>0</v>
      </c>
      <c r="AA89" s="11">
        <f t="shared" si="67"/>
        <v>0</v>
      </c>
      <c r="AB89" s="11">
        <f t="shared" si="68"/>
        <v>0</v>
      </c>
      <c r="AC89" s="11">
        <f t="shared" si="69"/>
        <v>8.4</v>
      </c>
      <c r="AD89" s="11" t="s">
        <v>764</v>
      </c>
      <c r="AE89" s="13" t="s">
        <v>765</v>
      </c>
      <c r="AF89" s="13" t="s">
        <v>766</v>
      </c>
      <c r="AG89" s="15" t="s">
        <v>767</v>
      </c>
      <c r="AH89" s="16" t="s">
        <v>88</v>
      </c>
      <c r="AI89" s="17">
        <v>10</v>
      </c>
      <c r="AJ89" s="17">
        <v>20071010</v>
      </c>
      <c r="AK89" s="18">
        <v>135</v>
      </c>
      <c r="AL89" s="18">
        <v>202212</v>
      </c>
      <c r="AM89" s="18">
        <v>2022</v>
      </c>
      <c r="AN89" s="17">
        <v>33559622</v>
      </c>
      <c r="AO89" s="17">
        <v>68207591</v>
      </c>
      <c r="AP89" s="17">
        <v>1500000</v>
      </c>
      <c r="AQ89" s="20">
        <v>1</v>
      </c>
      <c r="AR89" s="21"/>
      <c r="AS89" s="20">
        <v>2</v>
      </c>
      <c r="AT89" s="21"/>
      <c r="AU89" s="21"/>
      <c r="AV89" s="20">
        <v>2</v>
      </c>
      <c r="AW89" s="23">
        <v>0</v>
      </c>
      <c r="AX89" s="21">
        <v>0</v>
      </c>
      <c r="AY89" s="21">
        <v>0</v>
      </c>
      <c r="AZ89" s="23" t="s">
        <v>62</v>
      </c>
      <c r="BA89" s="23" t="s">
        <v>62</v>
      </c>
      <c r="BB89" s="23" t="s">
        <v>62</v>
      </c>
      <c r="BC89" s="23" t="s">
        <v>62</v>
      </c>
      <c r="BD89" s="23" t="s">
        <v>62</v>
      </c>
      <c r="BE89" s="20">
        <v>13</v>
      </c>
      <c r="BF89" s="21"/>
      <c r="BG89" s="24"/>
    </row>
    <row r="90" spans="1:59" ht="15">
      <c r="A90" s="9" t="s">
        <v>768</v>
      </c>
      <c r="B90" s="25">
        <v>1173</v>
      </c>
      <c r="C90" s="11">
        <v>2951762</v>
      </c>
      <c r="D90" s="11">
        <v>1248665055</v>
      </c>
      <c r="E90" s="12">
        <v>1348110153718</v>
      </c>
      <c r="F90" s="13" t="s">
        <v>769</v>
      </c>
      <c r="G90" s="13" t="s">
        <v>80</v>
      </c>
      <c r="H90" s="13" t="s">
        <v>53</v>
      </c>
      <c r="I90" s="13" t="s">
        <v>54</v>
      </c>
      <c r="J90" s="13" t="s">
        <v>770</v>
      </c>
      <c r="K90" s="11">
        <v>7</v>
      </c>
      <c r="L90" s="11" t="s">
        <v>771</v>
      </c>
      <c r="M90" s="14">
        <v>1</v>
      </c>
      <c r="N90" s="14" t="s">
        <v>83</v>
      </c>
      <c r="O90" s="26">
        <v>4086545492</v>
      </c>
      <c r="P90" s="35">
        <v>1899632185</v>
      </c>
      <c r="Q90" s="14">
        <v>0</v>
      </c>
      <c r="R90" s="14">
        <v>0</v>
      </c>
      <c r="S90" s="14">
        <v>0</v>
      </c>
      <c r="T90" s="35">
        <v>135009380</v>
      </c>
      <c r="U90" s="14">
        <v>0</v>
      </c>
      <c r="V90" s="26">
        <v>287360702</v>
      </c>
      <c r="W90" s="14">
        <v>0</v>
      </c>
      <c r="X90" s="35">
        <v>18545454</v>
      </c>
      <c r="Y90" s="11">
        <f t="shared" si="65"/>
        <v>40.799999999999997</v>
      </c>
      <c r="Z90" s="11">
        <f t="shared" si="66"/>
        <v>19.100000000000001</v>
      </c>
      <c r="AA90" s="11">
        <f t="shared" si="67"/>
        <v>0</v>
      </c>
      <c r="AB90" s="11">
        <f t="shared" si="68"/>
        <v>1.3</v>
      </c>
      <c r="AC90" s="11">
        <f t="shared" si="69"/>
        <v>2.8</v>
      </c>
      <c r="AD90" s="11" t="s">
        <v>772</v>
      </c>
      <c r="AE90" s="18">
        <v>16443696</v>
      </c>
      <c r="AF90" s="13" t="s">
        <v>773</v>
      </c>
      <c r="AG90" s="15" t="s">
        <v>774</v>
      </c>
      <c r="AH90" s="16" t="s">
        <v>88</v>
      </c>
      <c r="AI90" s="17">
        <v>10</v>
      </c>
      <c r="AJ90" s="18">
        <v>20080314</v>
      </c>
      <c r="AK90" s="18">
        <v>52</v>
      </c>
      <c r="AL90" s="18">
        <v>202212</v>
      </c>
      <c r="AM90" s="18">
        <v>2022</v>
      </c>
      <c r="AN90" s="17">
        <v>78332649</v>
      </c>
      <c r="AO90" s="17">
        <v>47805273</v>
      </c>
      <c r="AP90" s="17">
        <v>500000</v>
      </c>
      <c r="AQ90" s="27">
        <v>1</v>
      </c>
      <c r="AR90" s="23"/>
      <c r="AS90" s="27">
        <v>2</v>
      </c>
      <c r="AT90" s="27">
        <v>2</v>
      </c>
      <c r="AU90" s="27">
        <v>2</v>
      </c>
      <c r="AV90" s="27">
        <v>2</v>
      </c>
      <c r="AW90" s="23">
        <v>0</v>
      </c>
      <c r="AX90" s="21">
        <v>0</v>
      </c>
      <c r="AY90" s="21">
        <v>0</v>
      </c>
      <c r="AZ90" s="23" t="s">
        <v>62</v>
      </c>
      <c r="BA90" s="23" t="s">
        <v>62</v>
      </c>
      <c r="BB90" s="23" t="s">
        <v>62</v>
      </c>
      <c r="BC90" s="23" t="s">
        <v>62</v>
      </c>
      <c r="BD90" s="23" t="s">
        <v>62</v>
      </c>
      <c r="BE90" s="27">
        <v>13</v>
      </c>
      <c r="BF90" s="23"/>
      <c r="BG90" s="23"/>
    </row>
    <row r="91" spans="1:59" ht="15">
      <c r="A91" s="9" t="s">
        <v>775</v>
      </c>
      <c r="B91" s="25">
        <v>1056</v>
      </c>
      <c r="C91" s="11">
        <v>5857409</v>
      </c>
      <c r="D91" s="11">
        <v>1288703548</v>
      </c>
      <c r="E91" s="12">
        <v>2850110256318</v>
      </c>
      <c r="F91" s="13" t="s">
        <v>776</v>
      </c>
      <c r="G91" s="13" t="s">
        <v>80</v>
      </c>
      <c r="H91" s="13" t="s">
        <v>53</v>
      </c>
      <c r="I91" s="13" t="s">
        <v>54</v>
      </c>
      <c r="J91" s="13" t="s">
        <v>277</v>
      </c>
      <c r="K91" s="11">
        <v>48</v>
      </c>
      <c r="L91" s="11" t="s">
        <v>777</v>
      </c>
      <c r="M91" s="14">
        <v>1</v>
      </c>
      <c r="N91" s="14" t="s">
        <v>121</v>
      </c>
      <c r="O91" s="26">
        <v>33309378</v>
      </c>
      <c r="P91" s="26">
        <v>382809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26">
        <v>202438</v>
      </c>
      <c r="W91" s="26">
        <v>1003672</v>
      </c>
      <c r="X91" s="26">
        <v>1695388</v>
      </c>
      <c r="Y91" s="11">
        <f>INT(O91 / 10000) / 10</f>
        <v>333</v>
      </c>
      <c r="Z91" s="11">
        <f>INT((P91+Q91+X91) / 10000) / 10</f>
        <v>20.7</v>
      </c>
      <c r="AA91" s="11">
        <f>INT((R91) / 10000) / 10</f>
        <v>0</v>
      </c>
      <c r="AB91" s="11">
        <f>INT((S91+T91) / 10000) / 10</f>
        <v>0</v>
      </c>
      <c r="AC91" s="11">
        <f>INT((V91+U91+W91) / 10000) / 10</f>
        <v>12</v>
      </c>
      <c r="AD91" s="11" t="s">
        <v>778</v>
      </c>
      <c r="AE91" s="13" t="s">
        <v>779</v>
      </c>
      <c r="AF91" s="13" t="s">
        <v>780</v>
      </c>
      <c r="AG91" s="15" t="s">
        <v>781</v>
      </c>
      <c r="AH91" s="16" t="s">
        <v>88</v>
      </c>
      <c r="AI91" s="17">
        <v>10</v>
      </c>
      <c r="AJ91" s="17">
        <v>20140101</v>
      </c>
      <c r="AK91" s="18">
        <v>190</v>
      </c>
      <c r="AL91" s="18">
        <v>202304</v>
      </c>
      <c r="AM91" s="18">
        <v>2022</v>
      </c>
      <c r="AN91" s="17">
        <v>90394518</v>
      </c>
      <c r="AO91" s="17">
        <v>90675501</v>
      </c>
      <c r="AP91" s="17">
        <v>510990</v>
      </c>
      <c r="AQ91" s="27">
        <v>1</v>
      </c>
      <c r="AR91" s="27">
        <v>1</v>
      </c>
      <c r="AS91" s="27">
        <v>1</v>
      </c>
      <c r="AT91" s="27">
        <v>2</v>
      </c>
      <c r="AU91" s="27">
        <v>2</v>
      </c>
      <c r="AV91" s="27">
        <v>2</v>
      </c>
      <c r="AW91" s="23">
        <v>0</v>
      </c>
      <c r="AX91" s="21">
        <v>0</v>
      </c>
      <c r="AY91" s="21">
        <v>0</v>
      </c>
      <c r="AZ91" s="23" t="s">
        <v>62</v>
      </c>
      <c r="BA91" s="23" t="s">
        <v>62</v>
      </c>
      <c r="BB91" s="23" t="s">
        <v>62</v>
      </c>
      <c r="BC91" s="23" t="s">
        <v>62</v>
      </c>
      <c r="BD91" s="23" t="s">
        <v>62</v>
      </c>
      <c r="BE91" s="27">
        <v>13</v>
      </c>
      <c r="BF91" s="27" t="s">
        <v>782</v>
      </c>
      <c r="BG91" s="23"/>
    </row>
    <row r="92" spans="1:59" ht="15">
      <c r="A92" s="9" t="s">
        <v>783</v>
      </c>
      <c r="B92" s="25">
        <v>13085</v>
      </c>
      <c r="C92" s="11">
        <v>9248601</v>
      </c>
      <c r="D92" s="11">
        <v>3868801503</v>
      </c>
      <c r="E92" s="12">
        <v>1101117300588</v>
      </c>
      <c r="F92" s="13" t="s">
        <v>784</v>
      </c>
      <c r="G92" s="13" t="s">
        <v>80</v>
      </c>
      <c r="H92" s="13" t="s">
        <v>53</v>
      </c>
      <c r="I92" s="13" t="s">
        <v>54</v>
      </c>
      <c r="J92" s="13" t="s">
        <v>65</v>
      </c>
      <c r="K92" s="11">
        <v>56</v>
      </c>
      <c r="L92" s="11" t="s">
        <v>785</v>
      </c>
      <c r="M92" s="14">
        <v>1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1" t="s">
        <v>786</v>
      </c>
      <c r="AE92" s="13" t="s">
        <v>787</v>
      </c>
      <c r="AF92" s="13" t="s">
        <v>788</v>
      </c>
      <c r="AG92" s="15" t="s">
        <v>789</v>
      </c>
      <c r="AH92" s="16" t="s">
        <v>61</v>
      </c>
      <c r="AI92" s="17">
        <v>10</v>
      </c>
      <c r="AJ92" s="17">
        <v>20191201</v>
      </c>
      <c r="AK92" s="18">
        <v>114</v>
      </c>
      <c r="AL92" s="18">
        <v>202303</v>
      </c>
      <c r="AM92" s="18">
        <v>2022</v>
      </c>
      <c r="AN92" s="17">
        <v>5493777</v>
      </c>
      <c r="AO92" s="17">
        <v>2202556</v>
      </c>
      <c r="AP92" s="17">
        <v>300000</v>
      </c>
      <c r="AQ92" s="20">
        <v>1</v>
      </c>
      <c r="AR92" s="21"/>
      <c r="AS92" s="20">
        <v>2</v>
      </c>
      <c r="AT92" s="20">
        <v>2</v>
      </c>
      <c r="AU92" s="20">
        <v>2</v>
      </c>
      <c r="AV92" s="20">
        <v>2</v>
      </c>
      <c r="AW92" s="23">
        <v>0</v>
      </c>
      <c r="AX92" s="21">
        <v>0</v>
      </c>
      <c r="AY92" s="21">
        <v>0</v>
      </c>
      <c r="AZ92" s="23" t="s">
        <v>62</v>
      </c>
      <c r="BA92" s="23" t="s">
        <v>62</v>
      </c>
      <c r="BB92" s="23" t="s">
        <v>62</v>
      </c>
      <c r="BC92" s="23" t="s">
        <v>62</v>
      </c>
      <c r="BD92" s="23" t="s">
        <v>62</v>
      </c>
      <c r="BE92" s="20">
        <v>13</v>
      </c>
      <c r="BF92" s="21"/>
      <c r="BG92" s="24"/>
    </row>
    <row r="93" spans="1:59" ht="15">
      <c r="A93" s="9" t="s">
        <v>790</v>
      </c>
      <c r="B93" s="25">
        <v>9616</v>
      </c>
      <c r="C93" s="11">
        <v>8467393</v>
      </c>
      <c r="D93" s="11">
        <v>1168600992</v>
      </c>
      <c r="E93" s="12">
        <v>1101116627769</v>
      </c>
      <c r="F93" s="13" t="s">
        <v>791</v>
      </c>
      <c r="G93" s="13" t="s">
        <v>80</v>
      </c>
      <c r="H93" s="13" t="s">
        <v>53</v>
      </c>
      <c r="I93" s="13" t="s">
        <v>54</v>
      </c>
      <c r="J93" s="13" t="s">
        <v>277</v>
      </c>
      <c r="K93" s="11">
        <v>48</v>
      </c>
      <c r="L93" s="11" t="s">
        <v>792</v>
      </c>
      <c r="M93" s="14">
        <v>1</v>
      </c>
      <c r="N93" s="14" t="s">
        <v>83</v>
      </c>
      <c r="O93" s="14">
        <v>0</v>
      </c>
      <c r="P93" s="14">
        <v>0</v>
      </c>
      <c r="Q93" s="26">
        <v>26775000</v>
      </c>
      <c r="R93" s="26">
        <v>52414000</v>
      </c>
      <c r="S93" s="14">
        <v>0</v>
      </c>
      <c r="T93" s="26">
        <v>132284485</v>
      </c>
      <c r="U93" s="14">
        <v>0</v>
      </c>
      <c r="V93" s="26">
        <v>74300261</v>
      </c>
      <c r="W93" s="14">
        <v>0</v>
      </c>
      <c r="X93" s="14">
        <v>0</v>
      </c>
      <c r="Y93" s="11">
        <f>INT(O93 / 10000000)/ 10</f>
        <v>0</v>
      </c>
      <c r="Z93" s="11">
        <f>INT((P93+Q93+X93) / 10000000)/ 10</f>
        <v>0.2</v>
      </c>
      <c r="AA93" s="11">
        <f>INT((R93) / 10000000)/ 10</f>
        <v>0.5</v>
      </c>
      <c r="AB93" s="11">
        <f>INT((S93+T93) / 10000000)/ 10</f>
        <v>1.3</v>
      </c>
      <c r="AC93" s="11">
        <f>INT((V93+U93+W93) / 10000000)/ 10</f>
        <v>0.7</v>
      </c>
      <c r="AD93" s="11" t="s">
        <v>793</v>
      </c>
      <c r="AE93" s="13" t="s">
        <v>794</v>
      </c>
      <c r="AF93" s="13" t="s">
        <v>795</v>
      </c>
      <c r="AG93" s="15" t="s">
        <v>796</v>
      </c>
      <c r="AH93" s="16" t="s">
        <v>88</v>
      </c>
      <c r="AI93" s="17">
        <v>10</v>
      </c>
      <c r="AJ93" s="17">
        <v>20180112</v>
      </c>
      <c r="AK93" s="18">
        <v>134</v>
      </c>
      <c r="AL93" s="18">
        <v>202212</v>
      </c>
      <c r="AM93" s="18">
        <v>2022</v>
      </c>
      <c r="AN93" s="17">
        <v>50685943</v>
      </c>
      <c r="AO93" s="17">
        <v>30351070</v>
      </c>
      <c r="AP93" s="17">
        <v>854060</v>
      </c>
      <c r="AQ93" s="27">
        <v>1</v>
      </c>
      <c r="AR93" s="27">
        <v>1</v>
      </c>
      <c r="AS93" s="27">
        <v>2</v>
      </c>
      <c r="AT93" s="27">
        <v>2</v>
      </c>
      <c r="AU93" s="27">
        <v>2</v>
      </c>
      <c r="AV93" s="27">
        <v>2</v>
      </c>
      <c r="AW93" s="23">
        <v>0</v>
      </c>
      <c r="AX93" s="20">
        <v>1</v>
      </c>
      <c r="AY93" s="21">
        <v>0</v>
      </c>
      <c r="AZ93" s="23" t="s">
        <v>62</v>
      </c>
      <c r="BA93" s="23" t="s">
        <v>62</v>
      </c>
      <c r="BB93" s="23" t="s">
        <v>62</v>
      </c>
      <c r="BC93" s="23" t="s">
        <v>62</v>
      </c>
      <c r="BD93" s="23" t="s">
        <v>62</v>
      </c>
      <c r="BE93" s="27">
        <v>13</v>
      </c>
      <c r="BF93" s="23"/>
      <c r="BG93" s="23"/>
    </row>
    <row r="94" spans="1:59" ht="15">
      <c r="A94" s="9" t="s">
        <v>797</v>
      </c>
      <c r="B94" s="25">
        <v>9391</v>
      </c>
      <c r="C94" s="11">
        <v>3990218</v>
      </c>
      <c r="D94" s="11">
        <v>2248150672</v>
      </c>
      <c r="E94" s="12">
        <v>1412110055587</v>
      </c>
      <c r="F94" s="13" t="s">
        <v>798</v>
      </c>
      <c r="G94" s="13" t="s">
        <v>80</v>
      </c>
      <c r="H94" s="13" t="s">
        <v>53</v>
      </c>
      <c r="I94" s="13" t="s">
        <v>54</v>
      </c>
      <c r="J94" s="13" t="s">
        <v>799</v>
      </c>
      <c r="K94" s="11">
        <v>47</v>
      </c>
      <c r="L94" s="11" t="s">
        <v>800</v>
      </c>
      <c r="M94" s="14">
        <v>1</v>
      </c>
      <c r="N94" s="14" t="s">
        <v>121</v>
      </c>
      <c r="O94" s="14">
        <v>0</v>
      </c>
      <c r="P94" s="14">
        <v>0</v>
      </c>
      <c r="Q94" s="14">
        <v>0</v>
      </c>
      <c r="R94" s="36">
        <v>26300</v>
      </c>
      <c r="S94" s="14">
        <v>0</v>
      </c>
      <c r="T94" s="32">
        <v>25074</v>
      </c>
      <c r="U94" s="32">
        <v>60381</v>
      </c>
      <c r="V94" s="36">
        <v>15085</v>
      </c>
      <c r="W94" s="14">
        <v>0</v>
      </c>
      <c r="X94" s="14">
        <v>0</v>
      </c>
      <c r="Y94" s="11">
        <f t="shared" ref="Y94:Y95" si="70">INT(O94 / 10000) / 10</f>
        <v>0</v>
      </c>
      <c r="Z94" s="11">
        <f t="shared" ref="Z94:Z95" si="71">INT((P94+Q94+X94) / 10000) / 10</f>
        <v>0</v>
      </c>
      <c r="AA94" s="11">
        <f t="shared" ref="AA94:AA95" si="72">INT((R94) / 10000) / 10</f>
        <v>0.2</v>
      </c>
      <c r="AB94" s="11">
        <f t="shared" ref="AB94:AB95" si="73">INT((S94+T94) / 10000) / 10</f>
        <v>0.2</v>
      </c>
      <c r="AC94" s="11">
        <f t="shared" ref="AC94:AC95" si="74">INT((V94+U94+W94) / 10000) / 10</f>
        <v>0.7</v>
      </c>
      <c r="AD94" s="11" t="s">
        <v>801</v>
      </c>
      <c r="AE94" s="13" t="s">
        <v>802</v>
      </c>
      <c r="AF94" s="13" t="s">
        <v>803</v>
      </c>
      <c r="AG94" s="15" t="s">
        <v>804</v>
      </c>
      <c r="AH94" s="16" t="s">
        <v>88</v>
      </c>
      <c r="AI94" s="17">
        <v>10</v>
      </c>
      <c r="AJ94" s="17">
        <v>20110329</v>
      </c>
      <c r="AK94" s="18">
        <v>57</v>
      </c>
      <c r="AL94" s="18">
        <v>202212</v>
      </c>
      <c r="AM94" s="18">
        <v>2022</v>
      </c>
      <c r="AN94" s="17">
        <v>106761916</v>
      </c>
      <c r="AO94" s="17">
        <v>53104363</v>
      </c>
      <c r="AP94" s="17">
        <v>2000000</v>
      </c>
      <c r="AQ94" s="20">
        <v>1</v>
      </c>
      <c r="AR94" s="21"/>
      <c r="AS94" s="20">
        <v>1</v>
      </c>
      <c r="AT94" s="20">
        <v>2</v>
      </c>
      <c r="AU94" s="20">
        <v>2</v>
      </c>
      <c r="AV94" s="20">
        <v>2</v>
      </c>
      <c r="AW94" s="23">
        <v>0</v>
      </c>
      <c r="AX94" s="21">
        <v>0</v>
      </c>
      <c r="AY94" s="21">
        <v>0</v>
      </c>
      <c r="AZ94" s="23" t="s">
        <v>62</v>
      </c>
      <c r="BA94" s="23" t="s">
        <v>62</v>
      </c>
      <c r="BB94" s="23" t="s">
        <v>62</v>
      </c>
      <c r="BC94" s="23" t="s">
        <v>62</v>
      </c>
      <c r="BD94" s="23" t="s">
        <v>62</v>
      </c>
      <c r="BE94" s="20">
        <v>13</v>
      </c>
      <c r="BF94" s="21"/>
      <c r="BG94" s="24"/>
    </row>
    <row r="95" spans="1:59" ht="15">
      <c r="A95" s="9" t="s">
        <v>805</v>
      </c>
      <c r="B95" s="25">
        <v>14746</v>
      </c>
      <c r="C95" s="11">
        <v>4066922</v>
      </c>
      <c r="D95" s="11">
        <v>8998800150</v>
      </c>
      <c r="E95" s="12">
        <v>1801110788430</v>
      </c>
      <c r="F95" s="13" t="s">
        <v>806</v>
      </c>
      <c r="G95" s="13" t="s">
        <v>80</v>
      </c>
      <c r="H95" s="13" t="s">
        <v>53</v>
      </c>
      <c r="I95" s="13" t="s">
        <v>54</v>
      </c>
      <c r="J95" s="13" t="s">
        <v>55</v>
      </c>
      <c r="K95" s="11">
        <v>63</v>
      </c>
      <c r="L95" s="11" t="s">
        <v>807</v>
      </c>
      <c r="M95" s="14">
        <v>1</v>
      </c>
      <c r="N95" s="14" t="s">
        <v>121</v>
      </c>
      <c r="O95" s="14">
        <v>0</v>
      </c>
      <c r="P95" s="26">
        <v>283000</v>
      </c>
      <c r="Q95" s="14">
        <v>0</v>
      </c>
      <c r="R95" s="14">
        <v>0</v>
      </c>
      <c r="S95" s="14">
        <v>0</v>
      </c>
      <c r="T95" s="26">
        <v>35377</v>
      </c>
      <c r="U95" s="14">
        <v>0</v>
      </c>
      <c r="V95" s="29">
        <v>199507</v>
      </c>
      <c r="W95" s="26">
        <v>209400</v>
      </c>
      <c r="X95" s="14">
        <v>0</v>
      </c>
      <c r="Y95" s="11">
        <f t="shared" si="70"/>
        <v>0</v>
      </c>
      <c r="Z95" s="11">
        <f t="shared" si="71"/>
        <v>2.8</v>
      </c>
      <c r="AA95" s="11">
        <f t="shared" si="72"/>
        <v>0</v>
      </c>
      <c r="AB95" s="11">
        <f t="shared" si="73"/>
        <v>0.3</v>
      </c>
      <c r="AC95" s="11">
        <f t="shared" si="74"/>
        <v>4</v>
      </c>
      <c r="AD95" s="11" t="s">
        <v>808</v>
      </c>
      <c r="AE95" s="13" t="s">
        <v>809</v>
      </c>
      <c r="AF95" s="13" t="s">
        <v>810</v>
      </c>
      <c r="AG95" s="15" t="s">
        <v>811</v>
      </c>
      <c r="AH95" s="16" t="s">
        <v>88</v>
      </c>
      <c r="AI95" s="17">
        <v>10</v>
      </c>
      <c r="AJ95" s="17">
        <v>20111227</v>
      </c>
      <c r="AK95" s="18">
        <v>210</v>
      </c>
      <c r="AL95" s="18">
        <v>202212</v>
      </c>
      <c r="AM95" s="18">
        <v>2022</v>
      </c>
      <c r="AN95" s="17">
        <v>44400807</v>
      </c>
      <c r="AO95" s="17">
        <v>38317025</v>
      </c>
      <c r="AP95" s="17">
        <v>990000</v>
      </c>
      <c r="AQ95" s="20">
        <v>1</v>
      </c>
      <c r="AR95" s="21"/>
      <c r="AS95" s="20">
        <v>2</v>
      </c>
      <c r="AT95" s="20">
        <v>2</v>
      </c>
      <c r="AU95" s="20">
        <v>2</v>
      </c>
      <c r="AV95" s="20">
        <v>2</v>
      </c>
      <c r="AW95" s="23">
        <v>0</v>
      </c>
      <c r="AX95" s="21">
        <v>0</v>
      </c>
      <c r="AY95" s="21">
        <v>0</v>
      </c>
      <c r="AZ95" s="23" t="s">
        <v>62</v>
      </c>
      <c r="BA95" s="23" t="s">
        <v>62</v>
      </c>
      <c r="BB95" s="23" t="s">
        <v>62</v>
      </c>
      <c r="BC95" s="23" t="s">
        <v>62</v>
      </c>
      <c r="BD95" s="23" t="s">
        <v>62</v>
      </c>
      <c r="BE95" s="20">
        <v>13</v>
      </c>
      <c r="BF95" s="21"/>
      <c r="BG95" s="24"/>
    </row>
    <row r="96" spans="1:59" ht="15">
      <c r="A96" s="9" t="s">
        <v>812</v>
      </c>
      <c r="B96" s="25">
        <v>22782</v>
      </c>
      <c r="C96" s="11">
        <v>1289977</v>
      </c>
      <c r="D96" s="11">
        <v>4108116504</v>
      </c>
      <c r="E96" s="12">
        <v>2001110029798</v>
      </c>
      <c r="F96" s="13" t="s">
        <v>813</v>
      </c>
      <c r="G96" s="13" t="s">
        <v>52</v>
      </c>
      <c r="H96" s="13" t="s">
        <v>53</v>
      </c>
      <c r="I96" s="13" t="s">
        <v>54</v>
      </c>
      <c r="J96" s="13" t="s">
        <v>173</v>
      </c>
      <c r="K96" s="11">
        <v>50</v>
      </c>
      <c r="L96" s="11" t="s">
        <v>814</v>
      </c>
      <c r="M96" s="14">
        <v>1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21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1" t="s">
        <v>815</v>
      </c>
      <c r="AE96" s="13" t="s">
        <v>816</v>
      </c>
      <c r="AF96" s="13" t="s">
        <v>817</v>
      </c>
      <c r="AG96" s="15" t="s">
        <v>818</v>
      </c>
      <c r="AH96" s="16" t="s">
        <v>61</v>
      </c>
      <c r="AI96" s="17">
        <v>10</v>
      </c>
      <c r="AJ96" s="17">
        <v>19910901</v>
      </c>
      <c r="AK96" s="18">
        <v>100</v>
      </c>
      <c r="AL96" s="18">
        <v>200110</v>
      </c>
      <c r="AM96" s="14"/>
      <c r="AN96" s="19"/>
      <c r="AO96" s="19"/>
      <c r="AP96" s="19"/>
      <c r="AQ96" s="20">
        <v>1</v>
      </c>
      <c r="AR96" s="21"/>
      <c r="AS96" s="20">
        <v>2</v>
      </c>
      <c r="AT96" s="20">
        <v>2</v>
      </c>
      <c r="AU96" s="20">
        <v>2</v>
      </c>
      <c r="AV96" s="20">
        <v>2</v>
      </c>
      <c r="AW96" s="23">
        <v>0</v>
      </c>
      <c r="AX96" s="21">
        <v>0</v>
      </c>
      <c r="AY96" s="21">
        <v>0</v>
      </c>
      <c r="AZ96" s="23" t="s">
        <v>62</v>
      </c>
      <c r="BA96" s="23" t="s">
        <v>62</v>
      </c>
      <c r="BB96" s="23" t="s">
        <v>62</v>
      </c>
      <c r="BC96" s="23" t="s">
        <v>62</v>
      </c>
      <c r="BD96" s="23" t="s">
        <v>62</v>
      </c>
      <c r="BE96" s="20">
        <v>13</v>
      </c>
      <c r="BF96" s="21"/>
      <c r="BG96" s="24"/>
    </row>
    <row r="97" spans="1:59" ht="15">
      <c r="A97" s="9" t="s">
        <v>819</v>
      </c>
      <c r="B97" s="25">
        <v>7813</v>
      </c>
      <c r="C97" s="11">
        <v>1497884</v>
      </c>
      <c r="D97" s="11">
        <v>6098119396</v>
      </c>
      <c r="E97" s="12">
        <v>1941110002884</v>
      </c>
      <c r="F97" s="13" t="s">
        <v>820</v>
      </c>
      <c r="G97" s="13" t="s">
        <v>80</v>
      </c>
      <c r="H97" s="13" t="s">
        <v>53</v>
      </c>
      <c r="I97" s="13" t="s">
        <v>54</v>
      </c>
      <c r="J97" s="13" t="s">
        <v>622</v>
      </c>
      <c r="K97" s="11">
        <v>39</v>
      </c>
      <c r="L97" s="11" t="s">
        <v>821</v>
      </c>
      <c r="M97" s="14">
        <v>1</v>
      </c>
      <c r="N97" s="14" t="s">
        <v>121</v>
      </c>
      <c r="O97" s="26">
        <v>4471556</v>
      </c>
      <c r="P97" s="26">
        <v>2783150</v>
      </c>
      <c r="Q97" s="14">
        <v>0</v>
      </c>
      <c r="R97" s="26">
        <v>1100435</v>
      </c>
      <c r="S97" s="14">
        <v>0</v>
      </c>
      <c r="T97" s="14">
        <v>0</v>
      </c>
      <c r="U97" s="14">
        <v>0</v>
      </c>
      <c r="V97" s="14">
        <v>0</v>
      </c>
      <c r="W97" s="26">
        <v>310527</v>
      </c>
      <c r="X97" s="14">
        <v>0</v>
      </c>
      <c r="Y97" s="11">
        <f>INT(O97 / 10000) / 10</f>
        <v>44.7</v>
      </c>
      <c r="Z97" s="11">
        <f>INT((P97+Q97+X97) / 10000) / 10</f>
        <v>27.8</v>
      </c>
      <c r="AA97" s="11">
        <f>INT((R97) / 10000) / 10</f>
        <v>11</v>
      </c>
      <c r="AB97" s="11">
        <f>INT((S97+T97) / 10000) / 10</f>
        <v>0</v>
      </c>
      <c r="AC97" s="11">
        <f>INT((V97+U97+W97) / 10000) / 10</f>
        <v>3.1</v>
      </c>
      <c r="AD97" s="11" t="s">
        <v>822</v>
      </c>
      <c r="AE97" s="13" t="s">
        <v>823</v>
      </c>
      <c r="AF97" s="13" t="s">
        <v>824</v>
      </c>
      <c r="AG97" s="15" t="s">
        <v>825</v>
      </c>
      <c r="AH97" s="16" t="s">
        <v>232</v>
      </c>
      <c r="AI97" s="17">
        <v>10</v>
      </c>
      <c r="AJ97" s="17">
        <v>19940706</v>
      </c>
      <c r="AK97" s="18">
        <v>50</v>
      </c>
      <c r="AL97" s="18">
        <v>202306</v>
      </c>
      <c r="AM97" s="18">
        <v>2022</v>
      </c>
      <c r="AN97" s="17">
        <v>24859837</v>
      </c>
      <c r="AO97" s="17">
        <v>44315225</v>
      </c>
      <c r="AP97" s="17">
        <v>6770501</v>
      </c>
      <c r="AQ97" s="27">
        <v>1</v>
      </c>
      <c r="AR97" s="23"/>
      <c r="AS97" s="27">
        <v>1</v>
      </c>
      <c r="AT97" s="27">
        <v>2</v>
      </c>
      <c r="AU97" s="27">
        <v>2</v>
      </c>
      <c r="AV97" s="27">
        <v>2</v>
      </c>
      <c r="AW97" s="23">
        <v>0</v>
      </c>
      <c r="AX97" s="20">
        <v>1</v>
      </c>
      <c r="AY97" s="21">
        <v>0</v>
      </c>
      <c r="AZ97" s="23" t="s">
        <v>62</v>
      </c>
      <c r="BA97" s="23" t="s">
        <v>62</v>
      </c>
      <c r="BB97" s="23" t="s">
        <v>62</v>
      </c>
      <c r="BC97" s="23" t="s">
        <v>62</v>
      </c>
      <c r="BD97" s="23" t="s">
        <v>62</v>
      </c>
      <c r="BE97" s="27">
        <v>13</v>
      </c>
      <c r="BF97" s="23"/>
      <c r="BG97" s="23"/>
    </row>
    <row r="98" spans="1:59" ht="15">
      <c r="A98" s="9" t="s">
        <v>826</v>
      </c>
      <c r="B98" s="25">
        <v>2414</v>
      </c>
      <c r="C98" s="11">
        <v>1976002</v>
      </c>
      <c r="D98" s="11">
        <v>3128116651</v>
      </c>
      <c r="E98" s="12">
        <v>1615110013741</v>
      </c>
      <c r="F98" s="13" t="s">
        <v>827</v>
      </c>
      <c r="G98" s="13" t="s">
        <v>80</v>
      </c>
      <c r="H98" s="13" t="s">
        <v>53</v>
      </c>
      <c r="I98" s="13" t="s">
        <v>54</v>
      </c>
      <c r="J98" s="13" t="s">
        <v>583</v>
      </c>
      <c r="K98" s="11">
        <v>16</v>
      </c>
      <c r="L98" s="11" t="s">
        <v>828</v>
      </c>
      <c r="M98" s="14">
        <v>1</v>
      </c>
      <c r="N98" s="14" t="s">
        <v>83</v>
      </c>
      <c r="O98" s="14">
        <v>0</v>
      </c>
      <c r="P98" s="14">
        <v>0</v>
      </c>
      <c r="Q98" s="14">
        <v>0</v>
      </c>
      <c r="R98" s="32">
        <v>15650000</v>
      </c>
      <c r="S98" s="14">
        <v>0</v>
      </c>
      <c r="T98" s="32">
        <v>42467894</v>
      </c>
      <c r="U98" s="32">
        <v>18000000</v>
      </c>
      <c r="V98" s="32">
        <v>4800000</v>
      </c>
      <c r="W98" s="36">
        <v>106860000</v>
      </c>
      <c r="X98" s="14">
        <v>0</v>
      </c>
      <c r="Y98" s="11">
        <f>INT(O98 / 10000000)/ 10</f>
        <v>0</v>
      </c>
      <c r="Z98" s="11">
        <f>INT((P98+Q98+X98) / 10000000)/ 10</f>
        <v>0</v>
      </c>
      <c r="AA98" s="11">
        <f>INT((R98) / 10000000)/ 10</f>
        <v>0.1</v>
      </c>
      <c r="AB98" s="11">
        <f>INT((S98+T98) / 10000000)/ 10</f>
        <v>0.4</v>
      </c>
      <c r="AC98" s="11">
        <f>INT((V98+U98+W98) / 10000000)/ 10</f>
        <v>1.2</v>
      </c>
      <c r="AD98" s="11" t="s">
        <v>829</v>
      </c>
      <c r="AE98" s="13" t="s">
        <v>830</v>
      </c>
      <c r="AF98" s="13" t="s">
        <v>831</v>
      </c>
      <c r="AG98" s="15" t="s">
        <v>832</v>
      </c>
      <c r="AH98" s="16" t="s">
        <v>88</v>
      </c>
      <c r="AI98" s="17">
        <v>10</v>
      </c>
      <c r="AJ98" s="18">
        <v>19940415</v>
      </c>
      <c r="AK98" s="18">
        <v>52</v>
      </c>
      <c r="AL98" s="18">
        <v>202212</v>
      </c>
      <c r="AM98" s="18">
        <v>2022</v>
      </c>
      <c r="AN98" s="17">
        <v>13457368</v>
      </c>
      <c r="AO98" s="17">
        <v>20725154</v>
      </c>
      <c r="AP98" s="17">
        <v>1300000</v>
      </c>
      <c r="AQ98" s="27">
        <v>1</v>
      </c>
      <c r="AR98" s="27">
        <v>1</v>
      </c>
      <c r="AS98" s="27">
        <v>1</v>
      </c>
      <c r="AT98" s="27">
        <v>2</v>
      </c>
      <c r="AU98" s="27">
        <v>2</v>
      </c>
      <c r="AV98" s="27">
        <v>2</v>
      </c>
      <c r="AW98" s="23">
        <v>0</v>
      </c>
      <c r="AX98" s="21">
        <v>0</v>
      </c>
      <c r="AY98" s="21">
        <v>0</v>
      </c>
      <c r="AZ98" s="23" t="s">
        <v>62</v>
      </c>
      <c r="BA98" s="23" t="s">
        <v>62</v>
      </c>
      <c r="BB98" s="23" t="s">
        <v>62</v>
      </c>
      <c r="BC98" s="23" t="s">
        <v>62</v>
      </c>
      <c r="BD98" s="23" t="s">
        <v>62</v>
      </c>
      <c r="BE98" s="27">
        <v>13</v>
      </c>
      <c r="BF98" s="23"/>
      <c r="BG98" s="23"/>
    </row>
    <row r="99" spans="1:59" ht="15">
      <c r="A99" s="9" t="s">
        <v>833</v>
      </c>
      <c r="B99" s="25">
        <v>2567</v>
      </c>
      <c r="C99" s="11">
        <v>1783360</v>
      </c>
      <c r="D99" s="11">
        <v>3108106671</v>
      </c>
      <c r="E99" s="12">
        <v>1612110002906</v>
      </c>
      <c r="F99" s="13" t="s">
        <v>834</v>
      </c>
      <c r="G99" s="13" t="s">
        <v>80</v>
      </c>
      <c r="H99" s="13" t="s">
        <v>53</v>
      </c>
      <c r="I99" s="13" t="s">
        <v>307</v>
      </c>
      <c r="J99" s="13" t="s">
        <v>257</v>
      </c>
      <c r="K99" s="11">
        <v>17</v>
      </c>
      <c r="L99" s="40" t="s">
        <v>835</v>
      </c>
      <c r="M99" s="44">
        <v>1</v>
      </c>
      <c r="N99" s="14" t="s">
        <v>121</v>
      </c>
      <c r="O99" s="26">
        <v>133067</v>
      </c>
      <c r="P99" s="29">
        <v>905531</v>
      </c>
      <c r="Q99" s="14">
        <v>0</v>
      </c>
      <c r="R99" s="29">
        <v>1760858</v>
      </c>
      <c r="S99" s="14">
        <v>0</v>
      </c>
      <c r="T99" s="14">
        <v>0</v>
      </c>
      <c r="U99" s="14">
        <v>0</v>
      </c>
      <c r="V99" s="14">
        <v>0</v>
      </c>
      <c r="W99" s="29">
        <v>469717</v>
      </c>
      <c r="X99" s="26">
        <v>19153426</v>
      </c>
      <c r="Y99" s="11">
        <f t="shared" ref="Y99:Y100" si="75">INT(O99 / 10000) / 10</f>
        <v>1.3</v>
      </c>
      <c r="Z99" s="11">
        <f t="shared" ref="Z99:Z100" si="76">INT((P99+Q99+X99) / 10000) / 10</f>
        <v>200.5</v>
      </c>
      <c r="AA99" s="11">
        <f t="shared" ref="AA99:AA100" si="77">INT((R99) / 10000) / 10</f>
        <v>17.600000000000001</v>
      </c>
      <c r="AB99" s="11">
        <f t="shared" ref="AB99:AB100" si="78">INT((S99+T99) / 10000) / 10</f>
        <v>0</v>
      </c>
      <c r="AC99" s="11">
        <f t="shared" ref="AC99:AC100" si="79">INT((V99+U99+W99) / 10000) / 10</f>
        <v>4.5999999999999996</v>
      </c>
      <c r="AD99" s="11" t="s">
        <v>836</v>
      </c>
      <c r="AE99" s="13" t="s">
        <v>837</v>
      </c>
      <c r="AF99" s="13" t="s">
        <v>838</v>
      </c>
      <c r="AG99" s="15" t="s">
        <v>839</v>
      </c>
      <c r="AH99" s="16" t="s">
        <v>88</v>
      </c>
      <c r="AI99" s="17">
        <v>10</v>
      </c>
      <c r="AJ99" s="17">
        <v>19950401</v>
      </c>
      <c r="AK99" s="18">
        <v>207</v>
      </c>
      <c r="AL99" s="18">
        <v>202303</v>
      </c>
      <c r="AM99" s="18">
        <v>2022</v>
      </c>
      <c r="AN99" s="17">
        <v>258229134</v>
      </c>
      <c r="AO99" s="17">
        <v>164737543</v>
      </c>
      <c r="AP99" s="17">
        <v>3843955</v>
      </c>
      <c r="AQ99" s="21">
        <v>1</v>
      </c>
      <c r="AR99" s="21"/>
      <c r="AS99" s="20">
        <v>1</v>
      </c>
      <c r="AT99" s="21"/>
      <c r="AU99" s="21"/>
      <c r="AV99" s="20">
        <v>1</v>
      </c>
      <c r="AW99" s="23">
        <v>0</v>
      </c>
      <c r="AX99" s="21">
        <v>0</v>
      </c>
      <c r="AY99" s="21">
        <v>0</v>
      </c>
      <c r="AZ99" s="23" t="s">
        <v>62</v>
      </c>
      <c r="BA99" s="23" t="s">
        <v>62</v>
      </c>
      <c r="BB99" s="23" t="s">
        <v>62</v>
      </c>
      <c r="BC99" s="23" t="s">
        <v>62</v>
      </c>
      <c r="BD99" s="23" t="s">
        <v>62</v>
      </c>
      <c r="BE99" s="20">
        <v>13</v>
      </c>
      <c r="BF99" s="21"/>
      <c r="BG99" s="24"/>
    </row>
    <row r="100" spans="1:59" ht="15">
      <c r="A100" s="9" t="s">
        <v>840</v>
      </c>
      <c r="B100" s="25">
        <v>12532</v>
      </c>
      <c r="C100" s="11">
        <v>1257615</v>
      </c>
      <c r="D100" s="11">
        <v>1018162201</v>
      </c>
      <c r="E100" s="12">
        <v>1101112062331</v>
      </c>
      <c r="F100" s="13" t="s">
        <v>841</v>
      </c>
      <c r="G100" s="13" t="s">
        <v>80</v>
      </c>
      <c r="H100" s="13" t="s">
        <v>53</v>
      </c>
      <c r="I100" s="13" t="s">
        <v>307</v>
      </c>
      <c r="J100" s="13" t="s">
        <v>65</v>
      </c>
      <c r="K100" s="11">
        <v>56</v>
      </c>
      <c r="L100" s="11" t="s">
        <v>842</v>
      </c>
      <c r="M100" s="14">
        <v>2</v>
      </c>
      <c r="N100" s="14" t="s">
        <v>121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26">
        <v>31700</v>
      </c>
      <c r="W100" s="14">
        <v>0</v>
      </c>
      <c r="X100" s="14">
        <v>0</v>
      </c>
      <c r="Y100" s="11">
        <f t="shared" si="75"/>
        <v>0</v>
      </c>
      <c r="Z100" s="11">
        <f t="shared" si="76"/>
        <v>0</v>
      </c>
      <c r="AA100" s="11">
        <f t="shared" si="77"/>
        <v>0</v>
      </c>
      <c r="AB100" s="11">
        <f t="shared" si="78"/>
        <v>0</v>
      </c>
      <c r="AC100" s="11">
        <f t="shared" si="79"/>
        <v>0.3</v>
      </c>
      <c r="AD100" s="11" t="s">
        <v>843</v>
      </c>
      <c r="AE100" s="13" t="s">
        <v>844</v>
      </c>
      <c r="AF100" s="13" t="s">
        <v>845</v>
      </c>
      <c r="AG100" s="15" t="s">
        <v>846</v>
      </c>
      <c r="AH100" s="16" t="s">
        <v>88</v>
      </c>
      <c r="AI100" s="17">
        <v>10</v>
      </c>
      <c r="AJ100" s="17">
        <v>20000901</v>
      </c>
      <c r="AK100" s="18">
        <v>114</v>
      </c>
      <c r="AL100" s="18">
        <v>202212</v>
      </c>
      <c r="AM100" s="18">
        <v>2022</v>
      </c>
      <c r="AN100" s="17">
        <v>16135052</v>
      </c>
      <c r="AO100" s="17">
        <v>14653061</v>
      </c>
      <c r="AP100" s="17">
        <v>1276500</v>
      </c>
      <c r="AQ100" s="20">
        <v>1</v>
      </c>
      <c r="AR100" s="21"/>
      <c r="AS100" s="20">
        <v>2</v>
      </c>
      <c r="AT100" s="20">
        <v>2</v>
      </c>
      <c r="AU100" s="20">
        <v>2</v>
      </c>
      <c r="AV100" s="20">
        <v>2</v>
      </c>
      <c r="AW100" s="23">
        <v>0</v>
      </c>
      <c r="AX100" s="21">
        <v>0</v>
      </c>
      <c r="AY100" s="21">
        <v>0</v>
      </c>
      <c r="AZ100" s="23" t="s">
        <v>62</v>
      </c>
      <c r="BA100" s="23" t="s">
        <v>62</v>
      </c>
      <c r="BB100" s="23" t="s">
        <v>62</v>
      </c>
      <c r="BC100" s="23" t="s">
        <v>62</v>
      </c>
      <c r="BD100" s="23" t="s">
        <v>62</v>
      </c>
      <c r="BE100" s="20">
        <v>13</v>
      </c>
      <c r="BF100" s="21"/>
      <c r="BG100" s="24"/>
    </row>
    <row r="101" spans="1:59" ht="15">
      <c r="A101" s="9" t="s">
        <v>847</v>
      </c>
      <c r="B101" s="25">
        <v>22766</v>
      </c>
      <c r="C101" s="11">
        <v>1461539</v>
      </c>
      <c r="D101" s="11">
        <v>4178100060</v>
      </c>
      <c r="E101" s="12">
        <v>2047110000099</v>
      </c>
      <c r="F101" s="13" t="s">
        <v>848</v>
      </c>
      <c r="G101" s="13" t="s">
        <v>52</v>
      </c>
      <c r="H101" s="13" t="s">
        <v>53</v>
      </c>
      <c r="I101" s="13" t="s">
        <v>54</v>
      </c>
      <c r="J101" s="13" t="s">
        <v>173</v>
      </c>
      <c r="K101" s="11">
        <v>50</v>
      </c>
      <c r="L101" s="11" t="s">
        <v>849</v>
      </c>
      <c r="M101" s="14">
        <v>1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1" t="s">
        <v>850</v>
      </c>
      <c r="AE101" s="13" t="s">
        <v>851</v>
      </c>
      <c r="AF101" s="13" t="s">
        <v>852</v>
      </c>
      <c r="AG101" s="15" t="s">
        <v>853</v>
      </c>
      <c r="AH101" s="16" t="s">
        <v>61</v>
      </c>
      <c r="AI101" s="17">
        <v>10</v>
      </c>
      <c r="AJ101" s="17">
        <v>19710826</v>
      </c>
      <c r="AK101" s="18">
        <v>100</v>
      </c>
      <c r="AL101" s="18">
        <v>201903</v>
      </c>
      <c r="AM101" s="14"/>
      <c r="AN101" s="19"/>
      <c r="AO101" s="19"/>
      <c r="AP101" s="19"/>
      <c r="AQ101" s="20">
        <v>1</v>
      </c>
      <c r="AR101" s="21"/>
      <c r="AS101" s="20">
        <v>2</v>
      </c>
      <c r="AT101" s="20">
        <v>2</v>
      </c>
      <c r="AU101" s="20">
        <v>2</v>
      </c>
      <c r="AV101" s="20">
        <v>2</v>
      </c>
      <c r="AW101" s="23">
        <v>0</v>
      </c>
      <c r="AX101" s="21">
        <v>0</v>
      </c>
      <c r="AY101" s="21">
        <v>0</v>
      </c>
      <c r="AZ101" s="23" t="s">
        <v>62</v>
      </c>
      <c r="BA101" s="23" t="s">
        <v>62</v>
      </c>
      <c r="BB101" s="23" t="s">
        <v>62</v>
      </c>
      <c r="BC101" s="23" t="s">
        <v>62</v>
      </c>
      <c r="BD101" s="23" t="s">
        <v>62</v>
      </c>
      <c r="BE101" s="20">
        <v>13</v>
      </c>
      <c r="BF101" s="21"/>
      <c r="BG101" s="24"/>
    </row>
    <row r="102" spans="1:59" ht="15">
      <c r="A102" s="9" t="s">
        <v>854</v>
      </c>
      <c r="B102" s="25">
        <v>12198</v>
      </c>
      <c r="C102" s="11">
        <v>1875787</v>
      </c>
      <c r="D102" s="11">
        <v>3078105263</v>
      </c>
      <c r="E102" s="12">
        <v>1647110002804</v>
      </c>
      <c r="F102" s="13" t="s">
        <v>855</v>
      </c>
      <c r="G102" s="13" t="s">
        <v>80</v>
      </c>
      <c r="H102" s="13" t="s">
        <v>53</v>
      </c>
      <c r="I102" s="13" t="s">
        <v>54</v>
      </c>
      <c r="J102" s="13" t="s">
        <v>103</v>
      </c>
      <c r="K102" s="11">
        <v>1</v>
      </c>
      <c r="L102" s="11" t="s">
        <v>856</v>
      </c>
      <c r="M102" s="14">
        <v>1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1" t="s">
        <v>857</v>
      </c>
      <c r="AE102" s="13" t="s">
        <v>858</v>
      </c>
      <c r="AF102" s="13" t="s">
        <v>859</v>
      </c>
      <c r="AG102" s="15" t="s">
        <v>860</v>
      </c>
      <c r="AH102" s="16" t="s">
        <v>88</v>
      </c>
      <c r="AI102" s="17">
        <v>10</v>
      </c>
      <c r="AJ102" s="17">
        <v>19931215</v>
      </c>
      <c r="AK102" s="18">
        <v>105</v>
      </c>
      <c r="AL102" s="18">
        <v>202208</v>
      </c>
      <c r="AM102" s="18">
        <v>2022</v>
      </c>
      <c r="AN102" s="17">
        <v>71568502</v>
      </c>
      <c r="AO102" s="17">
        <v>10956367</v>
      </c>
      <c r="AP102" s="17">
        <v>4780000</v>
      </c>
      <c r="AQ102" s="20">
        <v>2</v>
      </c>
      <c r="AR102" s="21"/>
      <c r="AS102" s="20">
        <v>1</v>
      </c>
      <c r="AT102" s="20">
        <v>2</v>
      </c>
      <c r="AU102" s="20">
        <v>2</v>
      </c>
      <c r="AV102" s="20">
        <v>1</v>
      </c>
      <c r="AW102" s="20">
        <v>30</v>
      </c>
      <c r="AX102" s="20">
        <v>1</v>
      </c>
      <c r="AY102" s="20">
        <v>1</v>
      </c>
      <c r="AZ102" s="20" t="s">
        <v>861</v>
      </c>
      <c r="BA102" s="20" t="s">
        <v>862</v>
      </c>
      <c r="BB102" s="20" t="s">
        <v>863</v>
      </c>
      <c r="BC102" s="20" t="s">
        <v>864</v>
      </c>
      <c r="BD102" s="20" t="s">
        <v>865</v>
      </c>
      <c r="BE102" s="20">
        <v>13</v>
      </c>
      <c r="BF102" s="21"/>
      <c r="BG102" s="24"/>
    </row>
    <row r="103" spans="1:59" ht="15">
      <c r="A103" s="9" t="s">
        <v>866</v>
      </c>
      <c r="B103" s="25">
        <v>3326</v>
      </c>
      <c r="C103" s="11">
        <v>1922568</v>
      </c>
      <c r="D103" s="11">
        <v>3078119976</v>
      </c>
      <c r="E103" s="12">
        <v>1647110010922</v>
      </c>
      <c r="F103" s="13" t="s">
        <v>867</v>
      </c>
      <c r="G103" s="13" t="s">
        <v>80</v>
      </c>
      <c r="H103" s="13" t="s">
        <v>53</v>
      </c>
      <c r="I103" s="13" t="s">
        <v>54</v>
      </c>
      <c r="J103" s="13" t="s">
        <v>868</v>
      </c>
      <c r="K103" s="11">
        <v>22</v>
      </c>
      <c r="L103" s="11" t="s">
        <v>869</v>
      </c>
      <c r="M103" s="14">
        <v>1</v>
      </c>
      <c r="N103" s="14" t="s">
        <v>121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32">
        <v>45621</v>
      </c>
      <c r="U103" s="14">
        <v>0</v>
      </c>
      <c r="V103" s="32">
        <v>7648</v>
      </c>
      <c r="W103" s="14">
        <v>0</v>
      </c>
      <c r="X103" s="32">
        <v>1122969</v>
      </c>
      <c r="Y103" s="11">
        <f>INT(O103 / 10000) / 10</f>
        <v>0</v>
      </c>
      <c r="Z103" s="11">
        <f>INT((P103+Q103+X103) / 10000) / 10</f>
        <v>11.2</v>
      </c>
      <c r="AA103" s="11">
        <f>INT((R103) / 10000) / 10</f>
        <v>0</v>
      </c>
      <c r="AB103" s="11">
        <f>INT((S103+T103) / 10000) / 10</f>
        <v>0.4</v>
      </c>
      <c r="AC103" s="11">
        <f>INT((V103+U103+W103) / 10000) / 10</f>
        <v>0</v>
      </c>
      <c r="AD103" s="11" t="s">
        <v>870</v>
      </c>
      <c r="AE103" s="13" t="s">
        <v>871</v>
      </c>
      <c r="AF103" s="13" t="s">
        <v>872</v>
      </c>
      <c r="AG103" s="15" t="s">
        <v>873</v>
      </c>
      <c r="AH103" s="16" t="s">
        <v>88</v>
      </c>
      <c r="AI103" s="17">
        <v>10</v>
      </c>
      <c r="AJ103" s="17">
        <v>20030127</v>
      </c>
      <c r="AK103" s="18">
        <v>215</v>
      </c>
      <c r="AL103" s="18">
        <v>202212</v>
      </c>
      <c r="AM103" s="18">
        <v>2022</v>
      </c>
      <c r="AN103" s="17">
        <v>151166257</v>
      </c>
      <c r="AO103" s="17">
        <v>90600346</v>
      </c>
      <c r="AP103" s="17">
        <v>2601550</v>
      </c>
      <c r="AQ103" s="20">
        <v>1</v>
      </c>
      <c r="AR103" s="20">
        <v>1</v>
      </c>
      <c r="AS103" s="20">
        <v>1</v>
      </c>
      <c r="AT103" s="20">
        <v>1</v>
      </c>
      <c r="AU103" s="20">
        <v>1</v>
      </c>
      <c r="AV103" s="20">
        <v>1</v>
      </c>
      <c r="AW103" s="23">
        <v>0</v>
      </c>
      <c r="AX103" s="20">
        <v>1</v>
      </c>
      <c r="AY103" s="21">
        <v>0</v>
      </c>
      <c r="AZ103" s="23" t="s">
        <v>62</v>
      </c>
      <c r="BA103" s="23" t="s">
        <v>62</v>
      </c>
      <c r="BB103" s="23" t="s">
        <v>62</v>
      </c>
      <c r="BC103" s="23" t="s">
        <v>62</v>
      </c>
      <c r="BD103" s="23" t="s">
        <v>62</v>
      </c>
      <c r="BE103" s="20">
        <v>13</v>
      </c>
      <c r="BF103" s="20" t="s">
        <v>874</v>
      </c>
      <c r="BG103" s="24"/>
    </row>
    <row r="104" spans="1:59" ht="15">
      <c r="A104" s="9" t="s">
        <v>875</v>
      </c>
      <c r="B104" s="25">
        <v>8316</v>
      </c>
      <c r="C104" s="11">
        <v>1939561</v>
      </c>
      <c r="D104" s="11">
        <v>4118123745</v>
      </c>
      <c r="E104" s="12">
        <v>2057110003688</v>
      </c>
      <c r="F104" s="13" t="s">
        <v>876</v>
      </c>
      <c r="G104" s="13" t="s">
        <v>80</v>
      </c>
      <c r="H104" s="13" t="s">
        <v>53</v>
      </c>
      <c r="I104" s="13" t="s">
        <v>54</v>
      </c>
      <c r="J104" s="13" t="s">
        <v>630</v>
      </c>
      <c r="K104" s="11">
        <v>45</v>
      </c>
      <c r="L104" s="11" t="s">
        <v>877</v>
      </c>
      <c r="M104" s="14">
        <v>1</v>
      </c>
      <c r="N104" s="14" t="s">
        <v>510</v>
      </c>
      <c r="O104" s="14">
        <v>0</v>
      </c>
      <c r="P104" s="14"/>
      <c r="Q104" s="14">
        <v>0</v>
      </c>
      <c r="R104" s="45">
        <v>784</v>
      </c>
      <c r="S104" s="14">
        <v>0</v>
      </c>
      <c r="T104" s="45">
        <v>127</v>
      </c>
      <c r="U104" s="14">
        <v>0</v>
      </c>
      <c r="V104" s="45">
        <v>17</v>
      </c>
      <c r="W104" s="45">
        <v>957</v>
      </c>
      <c r="X104" s="14">
        <v>0</v>
      </c>
      <c r="Y104" s="11">
        <f>INT(O104 / 1) / 10</f>
        <v>0</v>
      </c>
      <c r="Z104" s="11">
        <f>INT((P104+Q104+X104) / 10) / 10</f>
        <v>0</v>
      </c>
      <c r="AA104" s="11">
        <f>INT((R104) / 10) / 10</f>
        <v>7.8</v>
      </c>
      <c r="AB104" s="11">
        <f>INT((S104+T104) / 10) / 10</f>
        <v>1.2</v>
      </c>
      <c r="AC104" s="11">
        <f>INT((U104+V104+W104) / 10) / 10</f>
        <v>9.6999999999999993</v>
      </c>
      <c r="AD104" s="11" t="s">
        <v>878</v>
      </c>
      <c r="AE104" s="13" t="s">
        <v>879</v>
      </c>
      <c r="AF104" s="13" t="s">
        <v>880</v>
      </c>
      <c r="AG104" s="15" t="s">
        <v>881</v>
      </c>
      <c r="AH104" s="16" t="s">
        <v>88</v>
      </c>
      <c r="AI104" s="17">
        <v>10</v>
      </c>
      <c r="AJ104" s="17">
        <v>20000201</v>
      </c>
      <c r="AK104" s="18">
        <v>51</v>
      </c>
      <c r="AL104" s="18">
        <v>202212</v>
      </c>
      <c r="AM104" s="18">
        <v>2022</v>
      </c>
      <c r="AN104" s="17">
        <v>11635747</v>
      </c>
      <c r="AO104" s="17">
        <v>25320589</v>
      </c>
      <c r="AP104" s="17">
        <v>3400000</v>
      </c>
      <c r="AQ104" s="27">
        <v>2</v>
      </c>
      <c r="AR104" s="23"/>
      <c r="AS104" s="27">
        <v>1</v>
      </c>
      <c r="AT104" s="27">
        <v>2</v>
      </c>
      <c r="AU104" s="27">
        <v>2</v>
      </c>
      <c r="AV104" s="27">
        <v>2</v>
      </c>
      <c r="AW104" s="23">
        <v>0</v>
      </c>
      <c r="AX104" s="21">
        <v>0</v>
      </c>
      <c r="AY104" s="21">
        <v>0</v>
      </c>
      <c r="AZ104" s="23" t="s">
        <v>62</v>
      </c>
      <c r="BA104" s="23" t="s">
        <v>62</v>
      </c>
      <c r="BB104" s="23" t="s">
        <v>62</v>
      </c>
      <c r="BC104" s="23" t="s">
        <v>62</v>
      </c>
      <c r="BD104" s="23" t="s">
        <v>62</v>
      </c>
      <c r="BE104" s="27">
        <v>13</v>
      </c>
      <c r="BF104" s="23"/>
      <c r="BG104" s="23"/>
    </row>
    <row r="105" spans="1:59" ht="15">
      <c r="A105" s="9" t="s">
        <v>882</v>
      </c>
      <c r="B105" s="25">
        <v>5070</v>
      </c>
      <c r="C105" s="11">
        <v>3146376</v>
      </c>
      <c r="D105" s="11">
        <v>1308637461</v>
      </c>
      <c r="E105" s="12">
        <v>1211110177155</v>
      </c>
      <c r="F105" s="13" t="s">
        <v>883</v>
      </c>
      <c r="G105" s="13" t="s">
        <v>80</v>
      </c>
      <c r="H105" s="13" t="s">
        <v>53</v>
      </c>
      <c r="I105" s="13" t="s">
        <v>54</v>
      </c>
      <c r="J105" s="13" t="s">
        <v>384</v>
      </c>
      <c r="K105" s="11">
        <v>30</v>
      </c>
      <c r="L105" s="11" t="s">
        <v>884</v>
      </c>
      <c r="M105" s="14">
        <v>1</v>
      </c>
      <c r="N105" s="14" t="s">
        <v>121</v>
      </c>
      <c r="O105" s="14">
        <v>0</v>
      </c>
      <c r="P105" s="14">
        <v>0</v>
      </c>
      <c r="Q105" s="14">
        <v>0</v>
      </c>
      <c r="R105" s="26">
        <v>869940</v>
      </c>
      <c r="S105" s="14">
        <v>0</v>
      </c>
      <c r="T105" s="26">
        <v>16422</v>
      </c>
      <c r="U105" s="29">
        <v>45850</v>
      </c>
      <c r="V105" s="26">
        <v>3356</v>
      </c>
      <c r="W105" s="29">
        <v>39854</v>
      </c>
      <c r="X105" s="14">
        <v>0</v>
      </c>
      <c r="Y105" s="11">
        <f t="shared" ref="Y105:Y108" si="80">INT(O105 / 10000) / 10</f>
        <v>0</v>
      </c>
      <c r="Z105" s="11">
        <f t="shared" ref="Z105:Z108" si="81">INT((P105+Q105+X105) / 10000) / 10</f>
        <v>0</v>
      </c>
      <c r="AA105" s="11">
        <f t="shared" ref="AA105:AA108" si="82">INT((R105) / 10000) / 10</f>
        <v>8.6</v>
      </c>
      <c r="AB105" s="11">
        <f t="shared" ref="AB105:AB108" si="83">INT((S105+T105) / 10000) / 10</f>
        <v>0.1</v>
      </c>
      <c r="AC105" s="11">
        <f t="shared" ref="AC105:AC108" si="84">INT((V105+U105+W105) / 10000) / 10</f>
        <v>0.8</v>
      </c>
      <c r="AD105" s="11" t="s">
        <v>885</v>
      </c>
      <c r="AE105" s="13" t="s">
        <v>886</v>
      </c>
      <c r="AF105" s="13" t="s">
        <v>887</v>
      </c>
      <c r="AG105" s="15" t="s">
        <v>888</v>
      </c>
      <c r="AH105" s="16" t="s">
        <v>88</v>
      </c>
      <c r="AI105" s="17">
        <v>10</v>
      </c>
      <c r="AJ105" s="17">
        <v>20081001</v>
      </c>
      <c r="AK105" s="18">
        <v>101</v>
      </c>
      <c r="AL105" s="18">
        <v>202304</v>
      </c>
      <c r="AM105" s="18">
        <v>2022</v>
      </c>
      <c r="AN105" s="17">
        <v>15807694</v>
      </c>
      <c r="AO105" s="17">
        <v>37946905</v>
      </c>
      <c r="AP105" s="17">
        <v>1097170</v>
      </c>
      <c r="AQ105" s="21">
        <v>1</v>
      </c>
      <c r="AR105" s="21"/>
      <c r="AS105" s="20">
        <v>1</v>
      </c>
      <c r="AT105" s="20">
        <v>2</v>
      </c>
      <c r="AU105" s="20">
        <v>2</v>
      </c>
      <c r="AV105" s="20">
        <v>2</v>
      </c>
      <c r="AW105" s="23">
        <v>0</v>
      </c>
      <c r="AX105" s="21">
        <v>0</v>
      </c>
      <c r="AY105" s="21">
        <v>0</v>
      </c>
      <c r="AZ105" s="23" t="s">
        <v>62</v>
      </c>
      <c r="BA105" s="23" t="s">
        <v>62</v>
      </c>
      <c r="BB105" s="23" t="s">
        <v>62</v>
      </c>
      <c r="BC105" s="23" t="s">
        <v>62</v>
      </c>
      <c r="BD105" s="23" t="s">
        <v>62</v>
      </c>
      <c r="BE105" s="20">
        <v>13</v>
      </c>
      <c r="BF105" s="21"/>
      <c r="BG105" s="24"/>
    </row>
    <row r="106" spans="1:59" ht="15">
      <c r="A106" s="9" t="s">
        <v>889</v>
      </c>
      <c r="B106" s="25">
        <v>10981</v>
      </c>
      <c r="C106" s="11">
        <v>8080237</v>
      </c>
      <c r="D106" s="11">
        <v>6438100505</v>
      </c>
      <c r="E106" s="12">
        <v>1101116275998</v>
      </c>
      <c r="F106" s="13" t="s">
        <v>890</v>
      </c>
      <c r="G106" s="13" t="s">
        <v>80</v>
      </c>
      <c r="H106" s="13" t="s">
        <v>53</v>
      </c>
      <c r="I106" s="13" t="s">
        <v>54</v>
      </c>
      <c r="J106" s="13" t="s">
        <v>235</v>
      </c>
      <c r="K106" s="11">
        <v>5</v>
      </c>
      <c r="L106" s="11" t="s">
        <v>891</v>
      </c>
      <c r="M106" s="14">
        <v>1</v>
      </c>
      <c r="N106" s="14" t="s">
        <v>121</v>
      </c>
      <c r="O106" s="14">
        <v>0</v>
      </c>
      <c r="P106" s="14">
        <v>0</v>
      </c>
      <c r="Q106" s="14">
        <v>0</v>
      </c>
      <c r="R106" s="26">
        <v>190400</v>
      </c>
      <c r="S106" s="14">
        <v>0</v>
      </c>
      <c r="T106" s="14">
        <v>0</v>
      </c>
      <c r="U106" s="35">
        <v>3030</v>
      </c>
      <c r="V106" s="14">
        <v>0</v>
      </c>
      <c r="W106" s="35">
        <v>141310</v>
      </c>
      <c r="X106" s="14">
        <v>0</v>
      </c>
      <c r="Y106" s="11">
        <f t="shared" si="80"/>
        <v>0</v>
      </c>
      <c r="Z106" s="11">
        <f t="shared" si="81"/>
        <v>0</v>
      </c>
      <c r="AA106" s="11">
        <f t="shared" si="82"/>
        <v>1.9</v>
      </c>
      <c r="AB106" s="11">
        <f t="shared" si="83"/>
        <v>0</v>
      </c>
      <c r="AC106" s="11">
        <f t="shared" si="84"/>
        <v>1.4</v>
      </c>
      <c r="AD106" s="11" t="s">
        <v>892</v>
      </c>
      <c r="AE106" s="13" t="s">
        <v>893</v>
      </c>
      <c r="AF106" s="13" t="s">
        <v>894</v>
      </c>
      <c r="AG106" s="15" t="s">
        <v>895</v>
      </c>
      <c r="AH106" s="16" t="s">
        <v>88</v>
      </c>
      <c r="AI106" s="17">
        <v>10</v>
      </c>
      <c r="AJ106" s="17">
        <v>20161230</v>
      </c>
      <c r="AK106" s="18">
        <v>104</v>
      </c>
      <c r="AL106" s="18">
        <v>202212</v>
      </c>
      <c r="AM106" s="18">
        <v>2022</v>
      </c>
      <c r="AN106" s="17">
        <v>22411539</v>
      </c>
      <c r="AO106" s="17">
        <v>37186019</v>
      </c>
      <c r="AP106" s="17">
        <v>500000</v>
      </c>
      <c r="AQ106" s="27">
        <v>1</v>
      </c>
      <c r="AR106" s="23"/>
      <c r="AS106" s="27">
        <v>1</v>
      </c>
      <c r="AT106" s="27">
        <v>2</v>
      </c>
      <c r="AU106" s="27">
        <v>2</v>
      </c>
      <c r="AV106" s="27">
        <v>2</v>
      </c>
      <c r="AW106" s="23">
        <v>0</v>
      </c>
      <c r="AX106" s="20">
        <v>1</v>
      </c>
      <c r="AY106" s="21">
        <v>0</v>
      </c>
      <c r="AZ106" s="23" t="s">
        <v>62</v>
      </c>
      <c r="BA106" s="23" t="s">
        <v>62</v>
      </c>
      <c r="BB106" s="23" t="s">
        <v>62</v>
      </c>
      <c r="BC106" s="23" t="s">
        <v>62</v>
      </c>
      <c r="BD106" s="23" t="s">
        <v>62</v>
      </c>
      <c r="BE106" s="27">
        <v>13</v>
      </c>
      <c r="BF106" s="23"/>
      <c r="BG106" s="23"/>
    </row>
    <row r="107" spans="1:59" ht="15">
      <c r="A107" s="9" t="s">
        <v>896</v>
      </c>
      <c r="B107" s="25">
        <v>6196</v>
      </c>
      <c r="C107" s="11">
        <v>2647568</v>
      </c>
      <c r="D107" s="11">
        <v>1078677594</v>
      </c>
      <c r="E107" s="12">
        <v>1101113441245</v>
      </c>
      <c r="F107" s="13" t="s">
        <v>897</v>
      </c>
      <c r="G107" s="13" t="s">
        <v>80</v>
      </c>
      <c r="H107" s="13" t="s">
        <v>53</v>
      </c>
      <c r="I107" s="13" t="s">
        <v>54</v>
      </c>
      <c r="J107" s="13" t="s">
        <v>425</v>
      </c>
      <c r="K107" s="11">
        <v>36</v>
      </c>
      <c r="L107" s="11" t="s">
        <v>898</v>
      </c>
      <c r="M107" s="14">
        <v>1</v>
      </c>
      <c r="N107" s="14" t="s">
        <v>121</v>
      </c>
      <c r="O107" s="14">
        <v>0</v>
      </c>
      <c r="P107" s="14">
        <v>0</v>
      </c>
      <c r="Q107" s="14">
        <v>0</v>
      </c>
      <c r="R107" s="26">
        <v>4909</v>
      </c>
      <c r="S107" s="14">
        <v>0</v>
      </c>
      <c r="T107" s="26">
        <v>60200</v>
      </c>
      <c r="U107" s="26">
        <v>176344</v>
      </c>
      <c r="V107" s="26">
        <v>96084</v>
      </c>
      <c r="W107" s="26">
        <v>253966</v>
      </c>
      <c r="X107" s="14">
        <v>0</v>
      </c>
      <c r="Y107" s="11">
        <f t="shared" si="80"/>
        <v>0</v>
      </c>
      <c r="Z107" s="11">
        <f t="shared" si="81"/>
        <v>0</v>
      </c>
      <c r="AA107" s="11">
        <f t="shared" si="82"/>
        <v>0</v>
      </c>
      <c r="AB107" s="11">
        <f t="shared" si="83"/>
        <v>0.6</v>
      </c>
      <c r="AC107" s="11">
        <f t="shared" si="84"/>
        <v>5.2</v>
      </c>
      <c r="AD107" s="11" t="s">
        <v>899</v>
      </c>
      <c r="AE107" s="13" t="s">
        <v>900</v>
      </c>
      <c r="AF107" s="13" t="s">
        <v>901</v>
      </c>
      <c r="AG107" s="15" t="s">
        <v>902</v>
      </c>
      <c r="AH107" s="16" t="s">
        <v>88</v>
      </c>
      <c r="AI107" s="17">
        <v>10</v>
      </c>
      <c r="AJ107" s="17">
        <v>20060417</v>
      </c>
      <c r="AK107" s="18">
        <v>106</v>
      </c>
      <c r="AL107" s="18">
        <v>202212</v>
      </c>
      <c r="AM107" s="18">
        <v>2022</v>
      </c>
      <c r="AN107" s="17">
        <v>89340122</v>
      </c>
      <c r="AO107" s="17">
        <v>81947524</v>
      </c>
      <c r="AP107" s="17">
        <v>3891200</v>
      </c>
      <c r="AQ107" s="27">
        <v>3</v>
      </c>
      <c r="AR107" s="27">
        <v>3</v>
      </c>
      <c r="AS107" s="27">
        <v>1</v>
      </c>
      <c r="AT107" s="27">
        <v>2</v>
      </c>
      <c r="AU107" s="27">
        <v>2</v>
      </c>
      <c r="AV107" s="27">
        <v>1</v>
      </c>
      <c r="AW107" s="23">
        <v>0</v>
      </c>
      <c r="AX107" s="21">
        <v>0</v>
      </c>
      <c r="AY107" s="21">
        <v>0</v>
      </c>
      <c r="AZ107" s="23" t="s">
        <v>62</v>
      </c>
      <c r="BA107" s="23" t="s">
        <v>62</v>
      </c>
      <c r="BB107" s="23" t="s">
        <v>62</v>
      </c>
      <c r="BC107" s="23" t="s">
        <v>62</v>
      </c>
      <c r="BD107" s="23" t="s">
        <v>62</v>
      </c>
      <c r="BE107" s="27">
        <v>13</v>
      </c>
      <c r="BF107" s="23"/>
      <c r="BG107" s="23"/>
    </row>
    <row r="108" spans="1:59" ht="15">
      <c r="A108" s="9" t="s">
        <v>903</v>
      </c>
      <c r="B108" s="25">
        <v>839</v>
      </c>
      <c r="C108" s="11">
        <v>1819955</v>
      </c>
      <c r="D108" s="11">
        <v>1338122467</v>
      </c>
      <c r="E108" s="12">
        <v>1350110073961</v>
      </c>
      <c r="F108" s="13" t="s">
        <v>904</v>
      </c>
      <c r="G108" s="13" t="s">
        <v>80</v>
      </c>
      <c r="H108" s="13" t="s">
        <v>53</v>
      </c>
      <c r="I108" s="13" t="s">
        <v>54</v>
      </c>
      <c r="J108" s="13" t="s">
        <v>607</v>
      </c>
      <c r="K108" s="11">
        <v>4</v>
      </c>
      <c r="L108" s="11" t="s">
        <v>905</v>
      </c>
      <c r="M108" s="14">
        <v>1</v>
      </c>
      <c r="N108" s="14" t="s">
        <v>121</v>
      </c>
      <c r="O108" s="26">
        <v>32655</v>
      </c>
      <c r="P108" s="29">
        <v>156415</v>
      </c>
      <c r="Q108" s="14">
        <v>0</v>
      </c>
      <c r="R108" s="14">
        <v>0</v>
      </c>
      <c r="S108" s="14">
        <v>0</v>
      </c>
      <c r="T108" s="26">
        <v>30559</v>
      </c>
      <c r="U108" s="14">
        <v>0</v>
      </c>
      <c r="V108" s="14">
        <v>0</v>
      </c>
      <c r="W108" s="14">
        <v>0</v>
      </c>
      <c r="X108" s="26">
        <v>936105</v>
      </c>
      <c r="Y108" s="11">
        <f t="shared" si="80"/>
        <v>0.3</v>
      </c>
      <c r="Z108" s="11">
        <f t="shared" si="81"/>
        <v>10.9</v>
      </c>
      <c r="AA108" s="11">
        <f t="shared" si="82"/>
        <v>0</v>
      </c>
      <c r="AB108" s="11">
        <f t="shared" si="83"/>
        <v>0.3</v>
      </c>
      <c r="AC108" s="11">
        <f t="shared" si="84"/>
        <v>0</v>
      </c>
      <c r="AD108" s="11" t="s">
        <v>906</v>
      </c>
      <c r="AE108" s="13" t="s">
        <v>907</v>
      </c>
      <c r="AF108" s="13" t="s">
        <v>908</v>
      </c>
      <c r="AG108" s="15" t="s">
        <v>909</v>
      </c>
      <c r="AH108" s="16" t="s">
        <v>88</v>
      </c>
      <c r="AI108" s="17">
        <v>10</v>
      </c>
      <c r="AJ108" s="17">
        <v>19960401</v>
      </c>
      <c r="AK108" s="18">
        <v>53</v>
      </c>
      <c r="AL108" s="18">
        <v>202304</v>
      </c>
      <c r="AM108" s="18">
        <v>2022</v>
      </c>
      <c r="AN108" s="17">
        <v>17571943</v>
      </c>
      <c r="AO108" s="17">
        <v>16101559</v>
      </c>
      <c r="AP108" s="17">
        <v>1743575</v>
      </c>
      <c r="AQ108" s="27">
        <v>1</v>
      </c>
      <c r="AR108" s="27">
        <v>1</v>
      </c>
      <c r="AS108" s="27">
        <v>1</v>
      </c>
      <c r="AT108" s="27">
        <v>2</v>
      </c>
      <c r="AU108" s="27">
        <v>2</v>
      </c>
      <c r="AV108" s="27">
        <v>2</v>
      </c>
      <c r="AW108" s="23">
        <v>0</v>
      </c>
      <c r="AX108" s="21">
        <v>0</v>
      </c>
      <c r="AY108" s="21">
        <v>0</v>
      </c>
      <c r="AZ108" s="23" t="s">
        <v>62</v>
      </c>
      <c r="BA108" s="23" t="s">
        <v>62</v>
      </c>
      <c r="BB108" s="23" t="s">
        <v>62</v>
      </c>
      <c r="BC108" s="23" t="s">
        <v>62</v>
      </c>
      <c r="BD108" s="23" t="s">
        <v>62</v>
      </c>
      <c r="BE108" s="27">
        <v>13</v>
      </c>
      <c r="BF108" s="23"/>
      <c r="BG108" s="23"/>
    </row>
    <row r="109" spans="1:59" ht="15">
      <c r="A109" s="9" t="s">
        <v>910</v>
      </c>
      <c r="B109" s="25">
        <v>23879</v>
      </c>
      <c r="C109" s="11">
        <v>1761893</v>
      </c>
      <c r="D109" s="11">
        <v>2158653194</v>
      </c>
      <c r="E109" s="12">
        <v>1101112949612</v>
      </c>
      <c r="F109" s="13" t="s">
        <v>911</v>
      </c>
      <c r="G109" s="13" t="s">
        <v>52</v>
      </c>
      <c r="H109" s="13" t="s">
        <v>53</v>
      </c>
      <c r="I109" s="13" t="s">
        <v>54</v>
      </c>
      <c r="J109" s="13" t="s">
        <v>95</v>
      </c>
      <c r="K109" s="11">
        <v>62</v>
      </c>
      <c r="L109" s="11" t="s">
        <v>912</v>
      </c>
      <c r="M109" s="14">
        <v>1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1" t="s">
        <v>913</v>
      </c>
      <c r="AE109" s="18">
        <v>15440851</v>
      </c>
      <c r="AF109" s="13" t="s">
        <v>914</v>
      </c>
      <c r="AG109" s="15" t="s">
        <v>915</v>
      </c>
      <c r="AH109" s="16" t="s">
        <v>61</v>
      </c>
      <c r="AI109" s="17">
        <v>10</v>
      </c>
      <c r="AJ109" s="17">
        <v>20040209</v>
      </c>
      <c r="AK109" s="18">
        <v>50</v>
      </c>
      <c r="AL109" s="18">
        <v>201903</v>
      </c>
      <c r="AM109" s="14"/>
      <c r="AN109" s="19"/>
      <c r="AO109" s="19"/>
      <c r="AP109" s="19"/>
      <c r="AQ109" s="20">
        <v>1</v>
      </c>
      <c r="AR109" s="21"/>
      <c r="AS109" s="20">
        <v>2</v>
      </c>
      <c r="AT109" s="20">
        <v>2</v>
      </c>
      <c r="AU109" s="20">
        <v>2</v>
      </c>
      <c r="AV109" s="20">
        <v>2</v>
      </c>
      <c r="AW109" s="23">
        <v>0</v>
      </c>
      <c r="AX109" s="21">
        <v>0</v>
      </c>
      <c r="AY109" s="21">
        <v>0</v>
      </c>
      <c r="AZ109" s="23" t="s">
        <v>62</v>
      </c>
      <c r="BA109" s="23" t="s">
        <v>62</v>
      </c>
      <c r="BB109" s="23" t="s">
        <v>62</v>
      </c>
      <c r="BC109" s="23" t="s">
        <v>62</v>
      </c>
      <c r="BD109" s="23" t="s">
        <v>62</v>
      </c>
      <c r="BE109" s="20">
        <v>13</v>
      </c>
      <c r="BF109" s="21"/>
      <c r="BG109" s="24"/>
    </row>
    <row r="110" spans="1:59" ht="15">
      <c r="A110" s="9" t="s">
        <v>916</v>
      </c>
      <c r="B110" s="25">
        <v>544</v>
      </c>
      <c r="C110" s="11">
        <v>5970881</v>
      </c>
      <c r="D110" s="11">
        <v>3058636765</v>
      </c>
      <c r="E110" s="12">
        <v>1642110025319</v>
      </c>
      <c r="F110" s="13" t="s">
        <v>917</v>
      </c>
      <c r="G110" s="13" t="s">
        <v>80</v>
      </c>
      <c r="H110" s="13" t="s">
        <v>53</v>
      </c>
      <c r="I110" s="13" t="s">
        <v>54</v>
      </c>
      <c r="J110" s="13" t="s">
        <v>103</v>
      </c>
      <c r="K110" s="11">
        <v>1</v>
      </c>
      <c r="L110" s="11" t="s">
        <v>918</v>
      </c>
      <c r="M110" s="14">
        <v>1</v>
      </c>
      <c r="N110" s="14" t="s">
        <v>121</v>
      </c>
      <c r="O110" s="26">
        <v>2052232</v>
      </c>
      <c r="P110" s="35">
        <v>3196138</v>
      </c>
      <c r="Q110" s="35">
        <v>248223</v>
      </c>
      <c r="R110" s="26">
        <v>57764</v>
      </c>
      <c r="S110" s="14">
        <v>0</v>
      </c>
      <c r="T110" s="26">
        <v>137587</v>
      </c>
      <c r="U110" s="26">
        <v>16470</v>
      </c>
      <c r="V110" s="26">
        <v>280521</v>
      </c>
      <c r="W110" s="26">
        <v>261400</v>
      </c>
      <c r="X110" s="26">
        <v>7429077</v>
      </c>
      <c r="Y110" s="11">
        <f t="shared" ref="Y110:Y111" si="85">INT(O110 / 10000) / 10</f>
        <v>20.5</v>
      </c>
      <c r="Z110" s="11">
        <f t="shared" ref="Z110:Z111" si="86">INT((P110+Q110+X110) / 10000) / 10</f>
        <v>108.7</v>
      </c>
      <c r="AA110" s="11">
        <f t="shared" ref="AA110:AA111" si="87">INT((R110) / 10000) / 10</f>
        <v>0.5</v>
      </c>
      <c r="AB110" s="11">
        <f t="shared" ref="AB110:AB111" si="88">INT((S110+T110) / 10000) / 10</f>
        <v>1.3</v>
      </c>
      <c r="AC110" s="11">
        <f t="shared" ref="AC110:AC111" si="89">INT((V110+U110+W110) / 10000) / 10</f>
        <v>5.5</v>
      </c>
      <c r="AD110" s="11" t="s">
        <v>919</v>
      </c>
      <c r="AE110" s="13" t="s">
        <v>920</v>
      </c>
      <c r="AF110" s="13" t="s">
        <v>921</v>
      </c>
      <c r="AG110" s="15" t="s">
        <v>922</v>
      </c>
      <c r="AH110" s="16" t="s">
        <v>88</v>
      </c>
      <c r="AI110" s="17">
        <v>10</v>
      </c>
      <c r="AJ110" s="17">
        <v>20141006</v>
      </c>
      <c r="AK110" s="18">
        <v>50</v>
      </c>
      <c r="AL110" s="18">
        <v>202212</v>
      </c>
      <c r="AM110" s="18">
        <v>2022</v>
      </c>
      <c r="AN110" s="17">
        <v>40861292</v>
      </c>
      <c r="AO110" s="17">
        <v>61059958</v>
      </c>
      <c r="AP110" s="17">
        <v>600000</v>
      </c>
      <c r="AQ110" s="20">
        <v>1</v>
      </c>
      <c r="AR110" s="20">
        <v>1</v>
      </c>
      <c r="AS110" s="20">
        <v>1</v>
      </c>
      <c r="AT110" s="20">
        <v>2</v>
      </c>
      <c r="AU110" s="20">
        <v>2</v>
      </c>
      <c r="AV110" s="20">
        <v>2</v>
      </c>
      <c r="AW110" s="23">
        <v>0</v>
      </c>
      <c r="AX110" s="21">
        <v>0</v>
      </c>
      <c r="AY110" s="21">
        <v>0</v>
      </c>
      <c r="AZ110" s="23" t="s">
        <v>62</v>
      </c>
      <c r="BA110" s="23" t="s">
        <v>62</v>
      </c>
      <c r="BB110" s="23" t="s">
        <v>62</v>
      </c>
      <c r="BC110" s="23" t="s">
        <v>62</v>
      </c>
      <c r="BD110" s="23" t="s">
        <v>62</v>
      </c>
      <c r="BE110" s="20">
        <v>13</v>
      </c>
      <c r="BF110" s="21"/>
      <c r="BG110" s="24"/>
    </row>
    <row r="111" spans="1:59" ht="15">
      <c r="A111" s="9" t="s">
        <v>923</v>
      </c>
      <c r="B111" s="25">
        <v>6029</v>
      </c>
      <c r="C111" s="11">
        <v>1510514</v>
      </c>
      <c r="D111" s="11">
        <v>6038115335</v>
      </c>
      <c r="E111" s="12">
        <v>1801110039099</v>
      </c>
      <c r="F111" s="13" t="s">
        <v>924</v>
      </c>
      <c r="G111" s="13" t="s">
        <v>80</v>
      </c>
      <c r="H111" s="13" t="s">
        <v>53</v>
      </c>
      <c r="I111" s="13" t="s">
        <v>307</v>
      </c>
      <c r="J111" s="13" t="s">
        <v>345</v>
      </c>
      <c r="K111" s="11">
        <v>35</v>
      </c>
      <c r="L111" s="11" t="s">
        <v>925</v>
      </c>
      <c r="M111" s="14">
        <v>1</v>
      </c>
      <c r="N111" s="14" t="s">
        <v>121</v>
      </c>
      <c r="O111" s="14">
        <v>0</v>
      </c>
      <c r="P111" s="29">
        <v>347000</v>
      </c>
      <c r="Q111" s="14">
        <v>0</v>
      </c>
      <c r="R111" s="26">
        <v>98500</v>
      </c>
      <c r="S111" s="14">
        <v>0</v>
      </c>
      <c r="T111" s="26">
        <v>195712</v>
      </c>
      <c r="U111" s="14">
        <v>0</v>
      </c>
      <c r="V111" s="14">
        <v>0</v>
      </c>
      <c r="W111" s="26">
        <v>242824</v>
      </c>
      <c r="X111" s="26">
        <v>328820</v>
      </c>
      <c r="Y111" s="11">
        <f t="shared" si="85"/>
        <v>0</v>
      </c>
      <c r="Z111" s="11">
        <f t="shared" si="86"/>
        <v>6.7</v>
      </c>
      <c r="AA111" s="11">
        <f t="shared" si="87"/>
        <v>0.9</v>
      </c>
      <c r="AB111" s="11">
        <f t="shared" si="88"/>
        <v>1.9</v>
      </c>
      <c r="AC111" s="11">
        <f t="shared" si="89"/>
        <v>2.4</v>
      </c>
      <c r="AD111" s="11" t="s">
        <v>926</v>
      </c>
      <c r="AE111" s="13" t="s">
        <v>927</v>
      </c>
      <c r="AF111" s="13" t="s">
        <v>928</v>
      </c>
      <c r="AG111" s="15" t="s">
        <v>929</v>
      </c>
      <c r="AH111" s="16" t="s">
        <v>88</v>
      </c>
      <c r="AI111" s="17">
        <v>10</v>
      </c>
      <c r="AJ111" s="17">
        <v>19801230</v>
      </c>
      <c r="AK111" s="18">
        <v>201</v>
      </c>
      <c r="AL111" s="18">
        <v>202212</v>
      </c>
      <c r="AM111" s="18">
        <v>2022</v>
      </c>
      <c r="AN111" s="17">
        <v>129234357</v>
      </c>
      <c r="AO111" s="17">
        <v>188967144</v>
      </c>
      <c r="AP111" s="17">
        <v>2220225</v>
      </c>
      <c r="AQ111" s="27">
        <v>3</v>
      </c>
      <c r="AR111" s="27">
        <v>3</v>
      </c>
      <c r="AS111" s="27">
        <v>1</v>
      </c>
      <c r="AT111" s="27">
        <v>2</v>
      </c>
      <c r="AU111" s="27">
        <v>2</v>
      </c>
      <c r="AV111" s="27">
        <v>1</v>
      </c>
      <c r="AW111" s="23">
        <v>0</v>
      </c>
      <c r="AX111" s="21">
        <v>0</v>
      </c>
      <c r="AY111" s="21">
        <v>0</v>
      </c>
      <c r="AZ111" s="23" t="s">
        <v>62</v>
      </c>
      <c r="BA111" s="23" t="s">
        <v>62</v>
      </c>
      <c r="BB111" s="23" t="s">
        <v>62</v>
      </c>
      <c r="BC111" s="23" t="s">
        <v>62</v>
      </c>
      <c r="BD111" s="23" t="s">
        <v>62</v>
      </c>
      <c r="BE111" s="27">
        <v>13</v>
      </c>
      <c r="BF111" s="27" t="s">
        <v>930</v>
      </c>
      <c r="BG111" s="23"/>
    </row>
    <row r="112" spans="1:59" ht="15">
      <c r="A112" s="9" t="s">
        <v>931</v>
      </c>
      <c r="B112" s="25">
        <v>21855</v>
      </c>
      <c r="C112" s="11">
        <v>1894235</v>
      </c>
      <c r="D112" s="11">
        <v>1278142911</v>
      </c>
      <c r="E112" s="12">
        <v>1154110025132</v>
      </c>
      <c r="F112" s="13" t="s">
        <v>932</v>
      </c>
      <c r="G112" s="13" t="s">
        <v>52</v>
      </c>
      <c r="H112" s="13" t="s">
        <v>53</v>
      </c>
      <c r="I112" s="13" t="s">
        <v>54</v>
      </c>
      <c r="J112" s="13" t="s">
        <v>933</v>
      </c>
      <c r="K112" s="11">
        <v>42</v>
      </c>
      <c r="L112" s="11" t="s">
        <v>934</v>
      </c>
      <c r="M112" s="14">
        <v>1</v>
      </c>
      <c r="N112" s="14">
        <v>0</v>
      </c>
      <c r="O112" s="14">
        <v>0</v>
      </c>
      <c r="P112" s="21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1" t="s">
        <v>935</v>
      </c>
      <c r="AE112" s="13" t="s">
        <v>936</v>
      </c>
      <c r="AF112" s="13" t="s">
        <v>937</v>
      </c>
      <c r="AG112" s="15" t="s">
        <v>938</v>
      </c>
      <c r="AH112" s="16" t="s">
        <v>61</v>
      </c>
      <c r="AI112" s="17">
        <v>10</v>
      </c>
      <c r="AJ112" s="17">
        <v>20001207</v>
      </c>
      <c r="AK112" s="18">
        <v>106</v>
      </c>
      <c r="AL112" s="18">
        <v>201903</v>
      </c>
      <c r="AM112" s="14"/>
      <c r="AN112" s="19"/>
      <c r="AO112" s="19"/>
      <c r="AP112" s="19"/>
      <c r="AQ112" s="20">
        <v>1</v>
      </c>
      <c r="AR112" s="21"/>
      <c r="AS112" s="20">
        <v>1</v>
      </c>
      <c r="AT112" s="20">
        <v>2</v>
      </c>
      <c r="AU112" s="20">
        <v>2</v>
      </c>
      <c r="AV112" s="20">
        <v>1</v>
      </c>
      <c r="AW112" s="23">
        <v>0</v>
      </c>
      <c r="AX112" s="20">
        <v>1</v>
      </c>
      <c r="AY112" s="21">
        <v>0</v>
      </c>
      <c r="AZ112" s="23" t="s">
        <v>62</v>
      </c>
      <c r="BA112" s="23" t="s">
        <v>62</v>
      </c>
      <c r="BB112" s="23" t="s">
        <v>62</v>
      </c>
      <c r="BC112" s="23" t="s">
        <v>62</v>
      </c>
      <c r="BD112" s="23" t="s">
        <v>62</v>
      </c>
      <c r="BE112" s="20">
        <v>13</v>
      </c>
      <c r="BF112" s="21"/>
      <c r="BG112" s="24"/>
    </row>
    <row r="113" spans="1:59" ht="15">
      <c r="A113" s="9" t="s">
        <v>939</v>
      </c>
      <c r="B113" s="25">
        <v>13423</v>
      </c>
      <c r="C113" s="11">
        <v>2476278</v>
      </c>
      <c r="D113" s="11">
        <v>1078646499</v>
      </c>
      <c r="E113" s="12">
        <v>1101112954413</v>
      </c>
      <c r="F113" s="13" t="s">
        <v>940</v>
      </c>
      <c r="G113" s="13" t="s">
        <v>80</v>
      </c>
      <c r="H113" s="13" t="s">
        <v>53</v>
      </c>
      <c r="I113" s="13" t="s">
        <v>54</v>
      </c>
      <c r="J113" s="13" t="s">
        <v>941</v>
      </c>
      <c r="K113" s="11">
        <v>60</v>
      </c>
      <c r="L113" s="11" t="s">
        <v>942</v>
      </c>
      <c r="M113" s="14">
        <v>1</v>
      </c>
      <c r="N113" s="14" t="s">
        <v>121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1">
        <f t="shared" ref="Y113:Y121" si="90">INT(O113 / 10000) / 10</f>
        <v>0</v>
      </c>
      <c r="Z113" s="11">
        <f t="shared" ref="Z113:Z121" si="91">INT((P113+Q113+X113) / 10000) / 10</f>
        <v>0</v>
      </c>
      <c r="AA113" s="11">
        <f t="shared" ref="AA113:AA121" si="92">INT((R113) / 10000) / 10</f>
        <v>0</v>
      </c>
      <c r="AB113" s="11">
        <f t="shared" ref="AB113:AB121" si="93">INT((S113+T113) / 10000) / 10</f>
        <v>0</v>
      </c>
      <c r="AC113" s="11">
        <f t="shared" ref="AC113:AC121" si="94">INT((V113+U113+W113) / 10000) / 10</f>
        <v>0</v>
      </c>
      <c r="AD113" s="11" t="s">
        <v>943</v>
      </c>
      <c r="AE113" s="13" t="s">
        <v>944</v>
      </c>
      <c r="AF113" s="13" t="s">
        <v>945</v>
      </c>
      <c r="AG113" s="15" t="s">
        <v>946</v>
      </c>
      <c r="AH113" s="16" t="s">
        <v>88</v>
      </c>
      <c r="AI113" s="17">
        <v>10</v>
      </c>
      <c r="AJ113" s="17">
        <v>20040301</v>
      </c>
      <c r="AK113" s="18">
        <v>226</v>
      </c>
      <c r="AL113" s="18">
        <v>202212</v>
      </c>
      <c r="AM113" s="18">
        <v>2022</v>
      </c>
      <c r="AN113" s="17">
        <v>33657050</v>
      </c>
      <c r="AO113" s="17">
        <v>7956123</v>
      </c>
      <c r="AP113" s="17">
        <v>300000</v>
      </c>
      <c r="AQ113" s="20">
        <v>1</v>
      </c>
      <c r="AR113" s="21"/>
      <c r="AS113" s="20">
        <v>2</v>
      </c>
      <c r="AT113" s="21"/>
      <c r="AU113" s="21"/>
      <c r="AV113" s="20">
        <v>2</v>
      </c>
      <c r="AW113" s="23">
        <v>0</v>
      </c>
      <c r="AX113" s="21">
        <v>0</v>
      </c>
      <c r="AY113" s="21">
        <v>0</v>
      </c>
      <c r="AZ113" s="23" t="s">
        <v>62</v>
      </c>
      <c r="BA113" s="23" t="s">
        <v>62</v>
      </c>
      <c r="BB113" s="23" t="s">
        <v>62</v>
      </c>
      <c r="BC113" s="23" t="s">
        <v>62</v>
      </c>
      <c r="BD113" s="23" t="s">
        <v>62</v>
      </c>
      <c r="BE113" s="20">
        <v>13</v>
      </c>
      <c r="BF113" s="21"/>
      <c r="BG113" s="24"/>
    </row>
    <row r="114" spans="1:59" ht="15">
      <c r="A114" s="9" t="s">
        <v>947</v>
      </c>
      <c r="B114" s="25">
        <v>2524</v>
      </c>
      <c r="C114" s="11">
        <v>1398068</v>
      </c>
      <c r="D114" s="11">
        <v>2028139755</v>
      </c>
      <c r="E114" s="12">
        <v>1101110372112</v>
      </c>
      <c r="F114" s="13" t="s">
        <v>948</v>
      </c>
      <c r="G114" s="13" t="s">
        <v>80</v>
      </c>
      <c r="H114" s="13" t="s">
        <v>53</v>
      </c>
      <c r="I114" s="13" t="s">
        <v>54</v>
      </c>
      <c r="J114" s="13" t="s">
        <v>257</v>
      </c>
      <c r="K114" s="11">
        <v>17</v>
      </c>
      <c r="L114" s="11" t="s">
        <v>949</v>
      </c>
      <c r="M114" s="14">
        <v>1</v>
      </c>
      <c r="N114" s="14" t="s">
        <v>121</v>
      </c>
      <c r="O114" s="14">
        <v>0</v>
      </c>
      <c r="P114" s="14">
        <v>0</v>
      </c>
      <c r="Q114" s="14">
        <v>0</v>
      </c>
      <c r="R114" s="26">
        <v>200547</v>
      </c>
      <c r="S114" s="14">
        <v>0</v>
      </c>
      <c r="T114" s="14">
        <v>0</v>
      </c>
      <c r="U114" s="14">
        <v>0</v>
      </c>
      <c r="V114" s="26">
        <v>21623</v>
      </c>
      <c r="W114" s="26">
        <v>182043</v>
      </c>
      <c r="X114" s="14">
        <v>0</v>
      </c>
      <c r="Y114" s="11">
        <f t="shared" si="90"/>
        <v>0</v>
      </c>
      <c r="Z114" s="11">
        <f t="shared" si="91"/>
        <v>0</v>
      </c>
      <c r="AA114" s="11">
        <f t="shared" si="92"/>
        <v>2</v>
      </c>
      <c r="AB114" s="11">
        <f t="shared" si="93"/>
        <v>0</v>
      </c>
      <c r="AC114" s="11">
        <f t="shared" si="94"/>
        <v>2</v>
      </c>
      <c r="AD114" s="11" t="s">
        <v>950</v>
      </c>
      <c r="AE114" s="13" t="s">
        <v>951</v>
      </c>
      <c r="AF114" s="13" t="s">
        <v>952</v>
      </c>
      <c r="AG114" s="15" t="s">
        <v>953</v>
      </c>
      <c r="AH114" s="16" t="s">
        <v>88</v>
      </c>
      <c r="AI114" s="17">
        <v>10</v>
      </c>
      <c r="AJ114" s="17">
        <v>19840410</v>
      </c>
      <c r="AK114" s="18">
        <v>101</v>
      </c>
      <c r="AL114" s="18">
        <v>202212</v>
      </c>
      <c r="AM114" s="18">
        <v>2022</v>
      </c>
      <c r="AN114" s="17">
        <v>48001076</v>
      </c>
      <c r="AO114" s="17">
        <v>62635071</v>
      </c>
      <c r="AP114" s="17">
        <v>3805490</v>
      </c>
      <c r="AQ114" s="20">
        <v>1</v>
      </c>
      <c r="AR114" s="20">
        <v>1</v>
      </c>
      <c r="AS114" s="20">
        <v>2</v>
      </c>
      <c r="AT114" s="20">
        <v>2</v>
      </c>
      <c r="AU114" s="20">
        <v>2</v>
      </c>
      <c r="AV114" s="20">
        <v>2</v>
      </c>
      <c r="AW114" s="23">
        <v>0</v>
      </c>
      <c r="AX114" s="21">
        <v>0</v>
      </c>
      <c r="AY114" s="21">
        <v>0</v>
      </c>
      <c r="AZ114" s="23" t="s">
        <v>62</v>
      </c>
      <c r="BA114" s="23" t="s">
        <v>62</v>
      </c>
      <c r="BB114" s="23" t="s">
        <v>62</v>
      </c>
      <c r="BC114" s="23" t="s">
        <v>62</v>
      </c>
      <c r="BD114" s="23" t="s">
        <v>62</v>
      </c>
      <c r="BE114" s="20">
        <v>13</v>
      </c>
      <c r="BF114" s="21"/>
      <c r="BG114" s="24"/>
    </row>
    <row r="115" spans="1:59" ht="15">
      <c r="A115" s="9" t="s">
        <v>954</v>
      </c>
      <c r="B115" s="25">
        <v>8015</v>
      </c>
      <c r="C115" s="11">
        <v>1472242</v>
      </c>
      <c r="D115" s="11">
        <v>1368107470</v>
      </c>
      <c r="E115" s="12">
        <v>1201110040676</v>
      </c>
      <c r="F115" s="13" t="s">
        <v>955</v>
      </c>
      <c r="G115" s="13" t="s">
        <v>80</v>
      </c>
      <c r="H115" s="13" t="s">
        <v>53</v>
      </c>
      <c r="I115" s="13" t="s">
        <v>54</v>
      </c>
      <c r="J115" s="13" t="s">
        <v>956</v>
      </c>
      <c r="K115" s="11">
        <v>41</v>
      </c>
      <c r="L115" s="11" t="s">
        <v>957</v>
      </c>
      <c r="M115" s="14">
        <v>1</v>
      </c>
      <c r="N115" s="14" t="s">
        <v>121</v>
      </c>
      <c r="O115" s="14">
        <v>0</v>
      </c>
      <c r="P115" s="14">
        <v>0</v>
      </c>
      <c r="Q115" s="14">
        <v>0</v>
      </c>
      <c r="R115" s="29">
        <v>989260</v>
      </c>
      <c r="S115" s="14">
        <v>0</v>
      </c>
      <c r="T115" s="29">
        <v>29151</v>
      </c>
      <c r="U115" s="14">
        <v>0</v>
      </c>
      <c r="V115" s="26">
        <v>25260</v>
      </c>
      <c r="W115" s="14">
        <f>SUM(117554,389600,398264,42722)</f>
        <v>948140</v>
      </c>
      <c r="X115" s="26">
        <v>411168</v>
      </c>
      <c r="Y115" s="11">
        <f t="shared" si="90"/>
        <v>0</v>
      </c>
      <c r="Z115" s="11">
        <f t="shared" si="91"/>
        <v>4.0999999999999996</v>
      </c>
      <c r="AA115" s="11">
        <f t="shared" si="92"/>
        <v>9.8000000000000007</v>
      </c>
      <c r="AB115" s="11">
        <f t="shared" si="93"/>
        <v>0.2</v>
      </c>
      <c r="AC115" s="11">
        <f t="shared" si="94"/>
        <v>9.6999999999999993</v>
      </c>
      <c r="AD115" s="11" t="s">
        <v>958</v>
      </c>
      <c r="AE115" s="13" t="s">
        <v>959</v>
      </c>
      <c r="AF115" s="13" t="s">
        <v>960</v>
      </c>
      <c r="AG115" s="15" t="s">
        <v>961</v>
      </c>
      <c r="AH115" s="16" t="s">
        <v>232</v>
      </c>
      <c r="AI115" s="17">
        <v>10</v>
      </c>
      <c r="AJ115" s="17">
        <v>19870422</v>
      </c>
      <c r="AK115" s="18">
        <v>102</v>
      </c>
      <c r="AL115" s="18">
        <v>202306</v>
      </c>
      <c r="AM115" s="18">
        <v>2022</v>
      </c>
      <c r="AN115" s="17">
        <v>31222834</v>
      </c>
      <c r="AO115" s="17">
        <v>26871018</v>
      </c>
      <c r="AP115" s="17">
        <v>5984020</v>
      </c>
      <c r="AQ115" s="27">
        <v>1</v>
      </c>
      <c r="AR115" s="27">
        <v>1</v>
      </c>
      <c r="AS115" s="27">
        <v>1</v>
      </c>
      <c r="AT115" s="27">
        <v>2</v>
      </c>
      <c r="AU115" s="27">
        <v>2</v>
      </c>
      <c r="AV115" s="27">
        <v>2</v>
      </c>
      <c r="AW115" s="23">
        <v>0</v>
      </c>
      <c r="AX115" s="20">
        <v>1</v>
      </c>
      <c r="AY115" s="21">
        <v>0</v>
      </c>
      <c r="AZ115" s="23" t="s">
        <v>62</v>
      </c>
      <c r="BA115" s="23" t="s">
        <v>62</v>
      </c>
      <c r="BB115" s="23" t="s">
        <v>62</v>
      </c>
      <c r="BC115" s="23" t="s">
        <v>62</v>
      </c>
      <c r="BD115" s="23" t="s">
        <v>62</v>
      </c>
      <c r="BE115" s="27">
        <v>13</v>
      </c>
      <c r="BF115" s="23"/>
      <c r="BG115" s="23"/>
    </row>
    <row r="116" spans="1:59" ht="15">
      <c r="A116" s="9" t="s">
        <v>962</v>
      </c>
      <c r="B116" s="25">
        <v>12847</v>
      </c>
      <c r="C116" s="11">
        <v>5917548</v>
      </c>
      <c r="D116" s="11">
        <v>1078822434</v>
      </c>
      <c r="E116" s="12">
        <v>1101115448356</v>
      </c>
      <c r="F116" s="13" t="s">
        <v>963</v>
      </c>
      <c r="G116" s="13" t="s">
        <v>80</v>
      </c>
      <c r="H116" s="13" t="s">
        <v>53</v>
      </c>
      <c r="I116" s="13" t="s">
        <v>54</v>
      </c>
      <c r="J116" s="13" t="s">
        <v>65</v>
      </c>
      <c r="K116" s="11">
        <v>56</v>
      </c>
      <c r="L116" s="11" t="s">
        <v>964</v>
      </c>
      <c r="M116" s="14">
        <v>1</v>
      </c>
      <c r="N116" s="14" t="s">
        <v>121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26">
        <v>71102</v>
      </c>
      <c r="W116" s="14">
        <f>SUM(2062,7710)</f>
        <v>9772</v>
      </c>
      <c r="X116" s="14">
        <v>0</v>
      </c>
      <c r="Y116" s="11">
        <f t="shared" si="90"/>
        <v>0</v>
      </c>
      <c r="Z116" s="11">
        <f t="shared" si="91"/>
        <v>0</v>
      </c>
      <c r="AA116" s="11">
        <f t="shared" si="92"/>
        <v>0</v>
      </c>
      <c r="AB116" s="11">
        <f t="shared" si="93"/>
        <v>0</v>
      </c>
      <c r="AC116" s="11">
        <f t="shared" si="94"/>
        <v>0.8</v>
      </c>
      <c r="AD116" s="11" t="s">
        <v>965</v>
      </c>
      <c r="AE116" s="13" t="s">
        <v>966</v>
      </c>
      <c r="AF116" s="13" t="s">
        <v>967</v>
      </c>
      <c r="AG116" s="15" t="s">
        <v>968</v>
      </c>
      <c r="AH116" s="16" t="s">
        <v>232</v>
      </c>
      <c r="AI116" s="17">
        <v>10</v>
      </c>
      <c r="AJ116" s="17">
        <v>20140626</v>
      </c>
      <c r="AK116" s="18">
        <v>201</v>
      </c>
      <c r="AL116" s="18">
        <v>202306</v>
      </c>
      <c r="AM116" s="18">
        <v>2022</v>
      </c>
      <c r="AN116" s="17">
        <v>30223969</v>
      </c>
      <c r="AO116" s="17">
        <v>140109861</v>
      </c>
      <c r="AP116" s="17">
        <v>5060575</v>
      </c>
      <c r="AQ116" s="20">
        <v>1</v>
      </c>
      <c r="AR116" s="21"/>
      <c r="AS116" s="20">
        <v>2</v>
      </c>
      <c r="AT116" s="20">
        <v>2</v>
      </c>
      <c r="AU116" s="20">
        <v>2</v>
      </c>
      <c r="AV116" s="20">
        <v>2</v>
      </c>
      <c r="AW116" s="23">
        <v>0</v>
      </c>
      <c r="AX116" s="21">
        <v>0</v>
      </c>
      <c r="AY116" s="21">
        <v>0</v>
      </c>
      <c r="AZ116" s="23" t="s">
        <v>62</v>
      </c>
      <c r="BA116" s="23" t="s">
        <v>62</v>
      </c>
      <c r="BB116" s="23" t="s">
        <v>62</v>
      </c>
      <c r="BC116" s="23" t="s">
        <v>62</v>
      </c>
      <c r="BD116" s="23" t="s">
        <v>62</v>
      </c>
      <c r="BE116" s="20">
        <v>13</v>
      </c>
      <c r="BF116" s="21"/>
      <c r="BG116" s="24"/>
    </row>
    <row r="117" spans="1:59" ht="15">
      <c r="A117" s="9" t="s">
        <v>969</v>
      </c>
      <c r="B117" s="25">
        <v>8234</v>
      </c>
      <c r="C117" s="11">
        <v>2604553</v>
      </c>
      <c r="D117" s="11">
        <v>4168150887</v>
      </c>
      <c r="E117" s="12">
        <v>2046110022805</v>
      </c>
      <c r="F117" s="13" t="s">
        <v>970</v>
      </c>
      <c r="G117" s="13" t="s">
        <v>80</v>
      </c>
      <c r="H117" s="13" t="s">
        <v>53</v>
      </c>
      <c r="I117" s="13" t="s">
        <v>54</v>
      </c>
      <c r="J117" s="13" t="s">
        <v>630</v>
      </c>
      <c r="K117" s="11">
        <v>45</v>
      </c>
      <c r="L117" s="11" t="s">
        <v>971</v>
      </c>
      <c r="M117" s="14">
        <v>1</v>
      </c>
      <c r="N117" s="14" t="s">
        <v>121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26">
        <v>20465</v>
      </c>
      <c r="U117" s="14">
        <v>0</v>
      </c>
      <c r="V117" s="29">
        <v>25592</v>
      </c>
      <c r="W117" s="14">
        <v>0</v>
      </c>
      <c r="X117" s="14">
        <v>0</v>
      </c>
      <c r="Y117" s="11">
        <f t="shared" si="90"/>
        <v>0</v>
      </c>
      <c r="Z117" s="11">
        <f t="shared" si="91"/>
        <v>0</v>
      </c>
      <c r="AA117" s="11">
        <f t="shared" si="92"/>
        <v>0</v>
      </c>
      <c r="AB117" s="11">
        <f t="shared" si="93"/>
        <v>0.2</v>
      </c>
      <c r="AC117" s="11">
        <f t="shared" si="94"/>
        <v>0.2</v>
      </c>
      <c r="AD117" s="11" t="s">
        <v>972</v>
      </c>
      <c r="AE117" s="13" t="s">
        <v>973</v>
      </c>
      <c r="AF117" s="13" t="s">
        <v>974</v>
      </c>
      <c r="AG117" s="15" t="s">
        <v>975</v>
      </c>
      <c r="AH117" s="16" t="s">
        <v>88</v>
      </c>
      <c r="AI117" s="17">
        <v>10</v>
      </c>
      <c r="AJ117" s="17">
        <v>20051207</v>
      </c>
      <c r="AK117" s="18">
        <v>212</v>
      </c>
      <c r="AL117" s="18">
        <v>202212</v>
      </c>
      <c r="AM117" s="18">
        <v>2022</v>
      </c>
      <c r="AN117" s="17">
        <v>18169639</v>
      </c>
      <c r="AO117" s="17">
        <v>5010093</v>
      </c>
      <c r="AP117" s="17">
        <v>300000</v>
      </c>
      <c r="AQ117" s="27">
        <v>1</v>
      </c>
      <c r="AR117" s="23"/>
      <c r="AS117" s="27">
        <v>1</v>
      </c>
      <c r="AT117" s="27">
        <v>2</v>
      </c>
      <c r="AU117" s="27">
        <v>2</v>
      </c>
      <c r="AV117" s="27">
        <v>2</v>
      </c>
      <c r="AW117" s="23">
        <v>0</v>
      </c>
      <c r="AX117" s="21">
        <v>0</v>
      </c>
      <c r="AY117" s="21">
        <v>0</v>
      </c>
      <c r="AZ117" s="23" t="s">
        <v>62</v>
      </c>
      <c r="BA117" s="23" t="s">
        <v>62</v>
      </c>
      <c r="BB117" s="23" t="s">
        <v>62</v>
      </c>
      <c r="BC117" s="23" t="s">
        <v>62</v>
      </c>
      <c r="BD117" s="23" t="s">
        <v>62</v>
      </c>
      <c r="BE117" s="27">
        <v>13</v>
      </c>
      <c r="BF117" s="23"/>
      <c r="BG117" s="23"/>
    </row>
    <row r="118" spans="1:59" ht="15">
      <c r="A118" s="9" t="s">
        <v>976</v>
      </c>
      <c r="B118" s="25">
        <v>6276</v>
      </c>
      <c r="C118" s="11">
        <v>1257729</v>
      </c>
      <c r="D118" s="11">
        <v>2118124974</v>
      </c>
      <c r="E118" s="12">
        <v>1101110039209</v>
      </c>
      <c r="F118" s="13" t="s">
        <v>977</v>
      </c>
      <c r="G118" s="13" t="s">
        <v>80</v>
      </c>
      <c r="H118" s="13" t="s">
        <v>53</v>
      </c>
      <c r="I118" s="13" t="s">
        <v>307</v>
      </c>
      <c r="J118" s="13" t="s">
        <v>384</v>
      </c>
      <c r="K118" s="11">
        <v>30</v>
      </c>
      <c r="L118" s="11" t="s">
        <v>978</v>
      </c>
      <c r="M118" s="14">
        <v>1</v>
      </c>
      <c r="N118" s="14" t="s">
        <v>121</v>
      </c>
      <c r="O118" s="14">
        <v>0</v>
      </c>
      <c r="P118" s="26">
        <v>493089</v>
      </c>
      <c r="Q118" s="14">
        <v>0</v>
      </c>
      <c r="R118" s="29">
        <v>134500</v>
      </c>
      <c r="S118" s="14">
        <v>0</v>
      </c>
      <c r="T118" s="29">
        <v>519474</v>
      </c>
      <c r="U118" s="26">
        <v>464429</v>
      </c>
      <c r="V118" s="26">
        <v>387795</v>
      </c>
      <c r="W118" s="14">
        <v>0</v>
      </c>
      <c r="X118" s="26">
        <v>461969</v>
      </c>
      <c r="Y118" s="11">
        <f t="shared" si="90"/>
        <v>0</v>
      </c>
      <c r="Z118" s="11">
        <f t="shared" si="91"/>
        <v>9.5</v>
      </c>
      <c r="AA118" s="11">
        <f t="shared" si="92"/>
        <v>1.3</v>
      </c>
      <c r="AB118" s="11">
        <f t="shared" si="93"/>
        <v>5.0999999999999996</v>
      </c>
      <c r="AC118" s="11">
        <f t="shared" si="94"/>
        <v>8.5</v>
      </c>
      <c r="AD118" s="11" t="s">
        <v>979</v>
      </c>
      <c r="AE118" s="13" t="s">
        <v>980</v>
      </c>
      <c r="AF118" s="13" t="s">
        <v>981</v>
      </c>
      <c r="AG118" s="15" t="s">
        <v>982</v>
      </c>
      <c r="AH118" s="16" t="s">
        <v>644</v>
      </c>
      <c r="AI118" s="17">
        <v>10</v>
      </c>
      <c r="AJ118" s="17">
        <v>19610316</v>
      </c>
      <c r="AK118" s="18">
        <v>210</v>
      </c>
      <c r="AL118" s="18">
        <v>202306</v>
      </c>
      <c r="AM118" s="18">
        <v>2022</v>
      </c>
      <c r="AN118" s="17">
        <v>151824315</v>
      </c>
      <c r="AO118" s="17">
        <v>217873583</v>
      </c>
      <c r="AP118" s="17">
        <v>17248393</v>
      </c>
      <c r="AQ118" s="20">
        <v>1</v>
      </c>
      <c r="AR118" s="20">
        <v>1</v>
      </c>
      <c r="AS118" s="20">
        <v>1</v>
      </c>
      <c r="AT118" s="20">
        <v>2</v>
      </c>
      <c r="AU118" s="20">
        <v>2</v>
      </c>
      <c r="AV118" s="20">
        <v>2</v>
      </c>
      <c r="AW118" s="23">
        <v>0</v>
      </c>
      <c r="AX118" s="21">
        <v>0</v>
      </c>
      <c r="AY118" s="21">
        <v>0</v>
      </c>
      <c r="AZ118" s="23" t="s">
        <v>62</v>
      </c>
      <c r="BA118" s="23" t="s">
        <v>62</v>
      </c>
      <c r="BB118" s="23" t="s">
        <v>62</v>
      </c>
      <c r="BC118" s="23" t="s">
        <v>62</v>
      </c>
      <c r="BD118" s="23" t="s">
        <v>62</v>
      </c>
      <c r="BE118" s="20">
        <v>13</v>
      </c>
      <c r="BF118" s="21"/>
      <c r="BG118" s="24"/>
    </row>
    <row r="119" spans="1:59" ht="15">
      <c r="A119" s="9" t="s">
        <v>983</v>
      </c>
      <c r="B119" s="25">
        <v>12302</v>
      </c>
      <c r="C119" s="11">
        <v>4069324</v>
      </c>
      <c r="D119" s="11">
        <v>1058767194</v>
      </c>
      <c r="E119" s="12">
        <v>1101114767153</v>
      </c>
      <c r="F119" s="13" t="s">
        <v>984</v>
      </c>
      <c r="G119" s="13" t="s">
        <v>80</v>
      </c>
      <c r="H119" s="13" t="s">
        <v>53</v>
      </c>
      <c r="I119" s="13" t="s">
        <v>54</v>
      </c>
      <c r="J119" s="13" t="s">
        <v>65</v>
      </c>
      <c r="K119" s="11">
        <v>56</v>
      </c>
      <c r="L119" s="11" t="s">
        <v>985</v>
      </c>
      <c r="M119" s="14">
        <v>1</v>
      </c>
      <c r="N119" s="14" t="s">
        <v>121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f>SUM(5732,4729,180022)</f>
        <v>190483</v>
      </c>
      <c r="X119" s="14">
        <v>0</v>
      </c>
      <c r="Y119" s="11">
        <f t="shared" si="90"/>
        <v>0</v>
      </c>
      <c r="Z119" s="11">
        <f t="shared" si="91"/>
        <v>0</v>
      </c>
      <c r="AA119" s="11">
        <f t="shared" si="92"/>
        <v>0</v>
      </c>
      <c r="AB119" s="11">
        <f t="shared" si="93"/>
        <v>0</v>
      </c>
      <c r="AC119" s="11">
        <f t="shared" si="94"/>
        <v>1.9</v>
      </c>
      <c r="AD119" s="11" t="s">
        <v>986</v>
      </c>
      <c r="AE119" s="13" t="s">
        <v>987</v>
      </c>
      <c r="AF119" s="13" t="s">
        <v>988</v>
      </c>
      <c r="AG119" s="15" t="s">
        <v>989</v>
      </c>
      <c r="AH119" s="16" t="s">
        <v>232</v>
      </c>
      <c r="AI119" s="17">
        <v>10</v>
      </c>
      <c r="AJ119" s="17">
        <v>20120104</v>
      </c>
      <c r="AK119" s="18">
        <v>52</v>
      </c>
      <c r="AL119" s="18">
        <v>202306</v>
      </c>
      <c r="AM119" s="18">
        <v>2022</v>
      </c>
      <c r="AN119" s="17">
        <v>21860028</v>
      </c>
      <c r="AO119" s="17">
        <v>62522035</v>
      </c>
      <c r="AP119" s="17">
        <v>6137556</v>
      </c>
      <c r="AQ119" s="20">
        <v>2</v>
      </c>
      <c r="AR119" s="20">
        <v>4</v>
      </c>
      <c r="AS119" s="20">
        <v>2</v>
      </c>
      <c r="AT119" s="20">
        <v>2</v>
      </c>
      <c r="AU119" s="20">
        <v>2</v>
      </c>
      <c r="AV119" s="20">
        <v>2</v>
      </c>
      <c r="AW119" s="23">
        <v>0</v>
      </c>
      <c r="AX119" s="21">
        <v>0</v>
      </c>
      <c r="AY119" s="21">
        <v>0</v>
      </c>
      <c r="AZ119" s="23" t="s">
        <v>62</v>
      </c>
      <c r="BA119" s="23" t="s">
        <v>62</v>
      </c>
      <c r="BB119" s="23" t="s">
        <v>62</v>
      </c>
      <c r="BC119" s="23" t="s">
        <v>62</v>
      </c>
      <c r="BD119" s="23" t="s">
        <v>62</v>
      </c>
      <c r="BE119" s="20">
        <v>13</v>
      </c>
      <c r="BF119" s="21"/>
      <c r="BG119" s="24"/>
    </row>
    <row r="120" spans="1:59" ht="15">
      <c r="A120" s="9" t="s">
        <v>990</v>
      </c>
      <c r="B120" s="25">
        <v>3006</v>
      </c>
      <c r="C120" s="11">
        <v>1380511</v>
      </c>
      <c r="D120" s="11">
        <v>1378107570</v>
      </c>
      <c r="E120" s="12">
        <v>1201110016156</v>
      </c>
      <c r="F120" s="13" t="s">
        <v>991</v>
      </c>
      <c r="G120" s="13" t="s">
        <v>80</v>
      </c>
      <c r="H120" s="13" t="s">
        <v>53</v>
      </c>
      <c r="I120" s="13" t="s">
        <v>307</v>
      </c>
      <c r="J120" s="13" t="s">
        <v>992</v>
      </c>
      <c r="K120" s="11">
        <v>20</v>
      </c>
      <c r="L120" s="11" t="s">
        <v>993</v>
      </c>
      <c r="M120" s="14">
        <v>1</v>
      </c>
      <c r="N120" s="14" t="s">
        <v>121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26">
        <v>678982</v>
      </c>
      <c r="Y120" s="11">
        <f t="shared" si="90"/>
        <v>0</v>
      </c>
      <c r="Z120" s="11">
        <f t="shared" si="91"/>
        <v>6.7</v>
      </c>
      <c r="AA120" s="11">
        <f t="shared" si="92"/>
        <v>0</v>
      </c>
      <c r="AB120" s="11">
        <f t="shared" si="93"/>
        <v>0</v>
      </c>
      <c r="AC120" s="11">
        <f t="shared" si="94"/>
        <v>0</v>
      </c>
      <c r="AD120" s="11" t="s">
        <v>994</v>
      </c>
      <c r="AE120" s="13" t="s">
        <v>995</v>
      </c>
      <c r="AF120" s="13" t="s">
        <v>996</v>
      </c>
      <c r="AG120" s="15" t="s">
        <v>997</v>
      </c>
      <c r="AH120" s="16" t="s">
        <v>88</v>
      </c>
      <c r="AI120" s="17">
        <v>10</v>
      </c>
      <c r="AJ120" s="17">
        <v>19630423</v>
      </c>
      <c r="AK120" s="18">
        <v>228</v>
      </c>
      <c r="AL120" s="18">
        <v>202212</v>
      </c>
      <c r="AM120" s="18">
        <v>2022</v>
      </c>
      <c r="AN120" s="17">
        <v>146461539</v>
      </c>
      <c r="AO120" s="17">
        <v>157791152</v>
      </c>
      <c r="AP120" s="17">
        <v>7217060</v>
      </c>
      <c r="AQ120" s="20">
        <v>1</v>
      </c>
      <c r="AR120" s="20">
        <v>1</v>
      </c>
      <c r="AS120" s="20">
        <v>1</v>
      </c>
      <c r="AT120" s="20">
        <v>2</v>
      </c>
      <c r="AU120" s="20">
        <v>2</v>
      </c>
      <c r="AV120" s="20">
        <v>2</v>
      </c>
      <c r="AW120" s="23">
        <v>0</v>
      </c>
      <c r="AX120" s="21">
        <v>0</v>
      </c>
      <c r="AY120" s="21">
        <v>0</v>
      </c>
      <c r="AZ120" s="23" t="s">
        <v>62</v>
      </c>
      <c r="BA120" s="23" t="s">
        <v>62</v>
      </c>
      <c r="BB120" s="23" t="s">
        <v>62</v>
      </c>
      <c r="BC120" s="23" t="s">
        <v>62</v>
      </c>
      <c r="BD120" s="23" t="s">
        <v>62</v>
      </c>
      <c r="BE120" s="20">
        <v>13</v>
      </c>
      <c r="BF120" s="24"/>
      <c r="BG120" s="24"/>
    </row>
    <row r="121" spans="1:59" ht="15">
      <c r="A121" s="9" t="s">
        <v>998</v>
      </c>
      <c r="B121" s="25">
        <v>5491</v>
      </c>
      <c r="C121" s="11">
        <v>5968333</v>
      </c>
      <c r="D121" s="11">
        <v>4108702720</v>
      </c>
      <c r="E121" s="12">
        <v>2001110408554</v>
      </c>
      <c r="F121" s="13" t="s">
        <v>999</v>
      </c>
      <c r="G121" s="13" t="s">
        <v>80</v>
      </c>
      <c r="H121" s="13" t="s">
        <v>53</v>
      </c>
      <c r="I121" s="13" t="s">
        <v>54</v>
      </c>
      <c r="J121" s="13" t="s">
        <v>361</v>
      </c>
      <c r="K121" s="11">
        <v>34</v>
      </c>
      <c r="L121" s="11" t="s">
        <v>1000</v>
      </c>
      <c r="M121" s="14">
        <v>1</v>
      </c>
      <c r="N121" s="14" t="s">
        <v>121</v>
      </c>
      <c r="O121" s="14">
        <v>0</v>
      </c>
      <c r="P121" s="14">
        <v>0</v>
      </c>
      <c r="Q121" s="14">
        <v>0</v>
      </c>
      <c r="R121" s="32">
        <v>160143</v>
      </c>
      <c r="S121" s="14">
        <v>0</v>
      </c>
      <c r="T121" s="14">
        <v>0</v>
      </c>
      <c r="U121" s="33">
        <v>71017</v>
      </c>
      <c r="V121" s="32">
        <v>241631</v>
      </c>
      <c r="W121" s="32">
        <v>393370</v>
      </c>
      <c r="X121" s="14">
        <v>0</v>
      </c>
      <c r="Y121" s="11">
        <f t="shared" si="90"/>
        <v>0</v>
      </c>
      <c r="Z121" s="11">
        <f t="shared" si="91"/>
        <v>0</v>
      </c>
      <c r="AA121" s="11">
        <f t="shared" si="92"/>
        <v>1.6</v>
      </c>
      <c r="AB121" s="11">
        <f t="shared" si="93"/>
        <v>0</v>
      </c>
      <c r="AC121" s="11">
        <f t="shared" si="94"/>
        <v>7</v>
      </c>
      <c r="AD121" s="11" t="s">
        <v>1001</v>
      </c>
      <c r="AE121" s="13" t="s">
        <v>1002</v>
      </c>
      <c r="AF121" s="13" t="s">
        <v>1003</v>
      </c>
      <c r="AG121" s="15" t="s">
        <v>1004</v>
      </c>
      <c r="AH121" s="16" t="s">
        <v>88</v>
      </c>
      <c r="AI121" s="17">
        <v>10</v>
      </c>
      <c r="AJ121" s="17">
        <v>20141016</v>
      </c>
      <c r="AK121" s="18">
        <v>93</v>
      </c>
      <c r="AL121" s="18">
        <v>202212</v>
      </c>
      <c r="AM121" s="18">
        <v>2022</v>
      </c>
      <c r="AN121" s="17">
        <v>36467540</v>
      </c>
      <c r="AO121" s="17">
        <v>24326414</v>
      </c>
      <c r="AP121" s="17">
        <v>1880000</v>
      </c>
      <c r="AQ121" s="20">
        <v>1</v>
      </c>
      <c r="AR121" s="21"/>
      <c r="AS121" s="20">
        <v>2</v>
      </c>
      <c r="AT121" s="21"/>
      <c r="AU121" s="21"/>
      <c r="AV121" s="20">
        <v>2</v>
      </c>
      <c r="AW121" s="23">
        <v>0</v>
      </c>
      <c r="AX121" s="21">
        <v>0</v>
      </c>
      <c r="AY121" s="21">
        <v>0</v>
      </c>
      <c r="AZ121" s="23" t="s">
        <v>62</v>
      </c>
      <c r="BA121" s="23" t="s">
        <v>62</v>
      </c>
      <c r="BB121" s="23" t="s">
        <v>62</v>
      </c>
      <c r="BC121" s="23" t="s">
        <v>62</v>
      </c>
      <c r="BD121" s="23" t="s">
        <v>62</v>
      </c>
      <c r="BE121" s="20">
        <v>13</v>
      </c>
      <c r="BF121" s="21"/>
      <c r="BG121" s="24"/>
    </row>
    <row r="122" spans="1:59" ht="15">
      <c r="A122" s="9" t="s">
        <v>1005</v>
      </c>
      <c r="B122" s="25">
        <v>7665</v>
      </c>
      <c r="C122" s="11">
        <v>1500726</v>
      </c>
      <c r="D122" s="11">
        <v>6228114206</v>
      </c>
      <c r="E122" s="12">
        <v>1846110019005</v>
      </c>
      <c r="F122" s="13" t="s">
        <v>1006</v>
      </c>
      <c r="G122" s="13" t="s">
        <v>80</v>
      </c>
      <c r="H122" s="13" t="s">
        <v>53</v>
      </c>
      <c r="I122" s="13" t="s">
        <v>54</v>
      </c>
      <c r="J122" s="13" t="s">
        <v>599</v>
      </c>
      <c r="K122" s="11">
        <v>38</v>
      </c>
      <c r="L122" s="11" t="s">
        <v>1007</v>
      </c>
      <c r="M122" s="14">
        <v>1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21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1" t="s">
        <v>1008</v>
      </c>
      <c r="AE122" s="13" t="s">
        <v>1009</v>
      </c>
      <c r="AF122" s="13" t="s">
        <v>1010</v>
      </c>
      <c r="AG122" s="15" t="s">
        <v>1011</v>
      </c>
      <c r="AH122" s="16" t="s">
        <v>61</v>
      </c>
      <c r="AI122" s="17">
        <v>10</v>
      </c>
      <c r="AJ122" s="17">
        <v>19960701</v>
      </c>
      <c r="AK122" s="18">
        <v>50</v>
      </c>
      <c r="AL122" s="18">
        <v>202307</v>
      </c>
      <c r="AM122" s="18">
        <v>2022</v>
      </c>
      <c r="AN122" s="17">
        <v>11117951</v>
      </c>
      <c r="AO122" s="17">
        <v>10968781</v>
      </c>
      <c r="AP122" s="17">
        <v>600000</v>
      </c>
      <c r="AQ122" s="27">
        <v>1</v>
      </c>
      <c r="AR122" s="27">
        <v>1</v>
      </c>
      <c r="AS122" s="27">
        <v>1</v>
      </c>
      <c r="AT122" s="27">
        <v>2</v>
      </c>
      <c r="AU122" s="27">
        <v>2</v>
      </c>
      <c r="AV122" s="27">
        <v>2</v>
      </c>
      <c r="AW122" s="23">
        <v>0</v>
      </c>
      <c r="AX122" s="20">
        <v>1</v>
      </c>
      <c r="AY122" s="21">
        <v>0</v>
      </c>
      <c r="AZ122" s="23" t="s">
        <v>62</v>
      </c>
      <c r="BA122" s="23" t="s">
        <v>62</v>
      </c>
      <c r="BB122" s="23" t="s">
        <v>62</v>
      </c>
      <c r="BC122" s="23" t="s">
        <v>62</v>
      </c>
      <c r="BD122" s="23" t="s">
        <v>62</v>
      </c>
      <c r="BE122" s="27">
        <v>13</v>
      </c>
      <c r="BF122" s="23"/>
      <c r="BG122" s="23"/>
    </row>
    <row r="123" spans="1:59" ht="15">
      <c r="A123" s="9" t="s">
        <v>1012</v>
      </c>
      <c r="B123" s="25">
        <v>1918</v>
      </c>
      <c r="C123" s="11">
        <v>6414700</v>
      </c>
      <c r="D123" s="11">
        <v>5958100040</v>
      </c>
      <c r="E123" s="12">
        <v>1101115703594</v>
      </c>
      <c r="F123" s="13" t="s">
        <v>1013</v>
      </c>
      <c r="G123" s="13" t="s">
        <v>80</v>
      </c>
      <c r="H123" s="13" t="s">
        <v>53</v>
      </c>
      <c r="I123" s="13" t="s">
        <v>54</v>
      </c>
      <c r="J123" s="13" t="s">
        <v>277</v>
      </c>
      <c r="K123" s="11">
        <v>48</v>
      </c>
      <c r="L123" s="11" t="s">
        <v>1014</v>
      </c>
      <c r="M123" s="14">
        <v>1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1" t="s">
        <v>1015</v>
      </c>
      <c r="AE123" s="13" t="s">
        <v>1016</v>
      </c>
      <c r="AF123" s="13" t="s">
        <v>1017</v>
      </c>
      <c r="AG123" s="15" t="s">
        <v>1018</v>
      </c>
      <c r="AH123" s="16" t="s">
        <v>232</v>
      </c>
      <c r="AI123" s="17">
        <v>10</v>
      </c>
      <c r="AJ123" s="17">
        <v>20150422</v>
      </c>
      <c r="AK123" s="18">
        <v>78</v>
      </c>
      <c r="AL123" s="18">
        <v>202306</v>
      </c>
      <c r="AM123" s="18">
        <v>2022</v>
      </c>
      <c r="AN123" s="17">
        <v>20838795</v>
      </c>
      <c r="AO123" s="17">
        <v>47280538</v>
      </c>
      <c r="AP123" s="17">
        <v>18368795</v>
      </c>
      <c r="AQ123" s="27">
        <v>1</v>
      </c>
      <c r="AR123" s="27">
        <v>1</v>
      </c>
      <c r="AS123" s="27">
        <v>2</v>
      </c>
      <c r="AT123" s="27">
        <v>2</v>
      </c>
      <c r="AU123" s="27">
        <v>2</v>
      </c>
      <c r="AV123" s="27">
        <v>2</v>
      </c>
      <c r="AW123" s="23">
        <v>0</v>
      </c>
      <c r="AX123" s="21">
        <v>0</v>
      </c>
      <c r="AY123" s="21">
        <v>0</v>
      </c>
      <c r="AZ123" s="23" t="s">
        <v>62</v>
      </c>
      <c r="BA123" s="23" t="s">
        <v>62</v>
      </c>
      <c r="BB123" s="23" t="s">
        <v>62</v>
      </c>
      <c r="BC123" s="23" t="s">
        <v>62</v>
      </c>
      <c r="BD123" s="23" t="s">
        <v>62</v>
      </c>
      <c r="BE123" s="27">
        <v>13</v>
      </c>
      <c r="BF123" s="23"/>
      <c r="BG123" s="23"/>
    </row>
    <row r="124" spans="1:59" ht="15">
      <c r="A124" s="9" t="s">
        <v>1019</v>
      </c>
      <c r="B124" s="25">
        <v>12324</v>
      </c>
      <c r="C124" s="11">
        <v>1424668</v>
      </c>
      <c r="D124" s="11">
        <v>2038143529</v>
      </c>
      <c r="E124" s="12">
        <v>1101110534952</v>
      </c>
      <c r="F124" s="13" t="s">
        <v>1020</v>
      </c>
      <c r="G124" s="13" t="s">
        <v>80</v>
      </c>
      <c r="H124" s="13" t="s">
        <v>53</v>
      </c>
      <c r="I124" s="13" t="s">
        <v>54</v>
      </c>
      <c r="J124" s="13" t="s">
        <v>65</v>
      </c>
      <c r="K124" s="11">
        <v>56</v>
      </c>
      <c r="L124" s="11" t="s">
        <v>1021</v>
      </c>
      <c r="M124" s="14">
        <v>1</v>
      </c>
      <c r="N124" s="14" t="s">
        <v>121</v>
      </c>
      <c r="O124" s="14">
        <v>0</v>
      </c>
      <c r="P124" s="32">
        <v>1829</v>
      </c>
      <c r="Q124" s="14">
        <v>0</v>
      </c>
      <c r="R124" s="14">
        <v>0</v>
      </c>
      <c r="S124" s="14">
        <v>0</v>
      </c>
      <c r="T124" s="32">
        <v>144325</v>
      </c>
      <c r="U124" s="14">
        <v>0</v>
      </c>
      <c r="V124" s="32">
        <v>98540</v>
      </c>
      <c r="W124" s="14">
        <f>SUM(365207,16319)</f>
        <v>381526</v>
      </c>
      <c r="X124" s="14">
        <v>0</v>
      </c>
      <c r="Y124" s="11">
        <f>INT(O124 / 10000) / 10</f>
        <v>0</v>
      </c>
      <c r="Z124" s="11">
        <f>INT((P124+Q124+X124) / 10000) / 10</f>
        <v>0</v>
      </c>
      <c r="AA124" s="11">
        <f>INT((R124) / 10000) / 10</f>
        <v>0</v>
      </c>
      <c r="AB124" s="11">
        <f>INT((S124+T124) / 10000) / 10</f>
        <v>1.4</v>
      </c>
      <c r="AC124" s="11">
        <f>INT((V124+U124+W124) / 10000) / 10</f>
        <v>4.8</v>
      </c>
      <c r="AD124" s="11" t="s">
        <v>1022</v>
      </c>
      <c r="AE124" s="13" t="s">
        <v>1023</v>
      </c>
      <c r="AF124" s="13" t="s">
        <v>1024</v>
      </c>
      <c r="AG124" s="15" t="s">
        <v>1025</v>
      </c>
      <c r="AH124" s="16" t="s">
        <v>88</v>
      </c>
      <c r="AI124" s="17">
        <v>10</v>
      </c>
      <c r="AJ124" s="17">
        <v>19870623</v>
      </c>
      <c r="AK124" s="18">
        <v>100</v>
      </c>
      <c r="AL124" s="18">
        <v>202304</v>
      </c>
      <c r="AM124" s="18">
        <v>2022</v>
      </c>
      <c r="AN124" s="17">
        <v>25097928</v>
      </c>
      <c r="AO124" s="17">
        <v>44330342</v>
      </c>
      <c r="AP124" s="17">
        <v>1090785</v>
      </c>
      <c r="AQ124" s="20">
        <v>1</v>
      </c>
      <c r="AR124" s="20">
        <v>1</v>
      </c>
      <c r="AS124" s="20">
        <v>2</v>
      </c>
      <c r="AT124" s="20">
        <v>2</v>
      </c>
      <c r="AU124" s="20">
        <v>2</v>
      </c>
      <c r="AV124" s="20">
        <v>2</v>
      </c>
      <c r="AW124" s="23">
        <v>0</v>
      </c>
      <c r="AX124" s="21">
        <v>0</v>
      </c>
      <c r="AY124" s="21">
        <v>0</v>
      </c>
      <c r="AZ124" s="23" t="s">
        <v>62</v>
      </c>
      <c r="BA124" s="23" t="s">
        <v>62</v>
      </c>
      <c r="BB124" s="23" t="s">
        <v>62</v>
      </c>
      <c r="BC124" s="23" t="s">
        <v>62</v>
      </c>
      <c r="BD124" s="23" t="s">
        <v>62</v>
      </c>
      <c r="BE124" s="20">
        <v>13</v>
      </c>
      <c r="BF124" s="21"/>
      <c r="BG124" s="24"/>
    </row>
    <row r="125" spans="1:59" ht="15">
      <c r="A125" s="9" t="s">
        <v>1026</v>
      </c>
      <c r="B125" s="25">
        <v>12643</v>
      </c>
      <c r="C125" s="11">
        <v>1881862</v>
      </c>
      <c r="D125" s="11">
        <v>1018157784</v>
      </c>
      <c r="E125" s="12">
        <v>1101111928295</v>
      </c>
      <c r="F125" s="13" t="s">
        <v>1027</v>
      </c>
      <c r="G125" s="13" t="s">
        <v>80</v>
      </c>
      <c r="H125" s="13" t="s">
        <v>53</v>
      </c>
      <c r="I125" s="13" t="s">
        <v>54</v>
      </c>
      <c r="J125" s="13" t="s">
        <v>65</v>
      </c>
      <c r="K125" s="11">
        <v>56</v>
      </c>
      <c r="L125" s="11" t="s">
        <v>1028</v>
      </c>
      <c r="M125" s="14">
        <v>1</v>
      </c>
      <c r="N125" s="14" t="s">
        <v>83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46">
        <v>1053638</v>
      </c>
      <c r="W125" s="46">
        <v>57865109</v>
      </c>
      <c r="X125" s="14">
        <v>0</v>
      </c>
      <c r="Y125" s="11">
        <f>INT(O125 / 10000000)/ 10</f>
        <v>0</v>
      </c>
      <c r="Z125" s="11">
        <f>INT((P125+Q125+X125) / 10000000)/ 10</f>
        <v>0</v>
      </c>
      <c r="AA125" s="11">
        <f>INT((R125) / 10000000)/ 10</f>
        <v>0</v>
      </c>
      <c r="AB125" s="11">
        <f>INT((S125+T125) / 10000000)/ 10</f>
        <v>0</v>
      </c>
      <c r="AC125" s="11">
        <f>INT((V125+U125+W125) / 10000000)/ 10</f>
        <v>0.5</v>
      </c>
      <c r="AD125" s="11" t="s">
        <v>1029</v>
      </c>
      <c r="AE125" s="13" t="s">
        <v>1030</v>
      </c>
      <c r="AF125" s="13" t="s">
        <v>1031</v>
      </c>
      <c r="AG125" s="15" t="s">
        <v>1032</v>
      </c>
      <c r="AH125" s="16" t="s">
        <v>232</v>
      </c>
      <c r="AI125" s="17">
        <v>10</v>
      </c>
      <c r="AJ125" s="17">
        <v>20000401</v>
      </c>
      <c r="AK125" s="18">
        <v>109</v>
      </c>
      <c r="AL125" s="18">
        <v>202306</v>
      </c>
      <c r="AM125" s="18">
        <v>2022</v>
      </c>
      <c r="AN125" s="17">
        <v>13146240</v>
      </c>
      <c r="AO125" s="17">
        <v>48492857</v>
      </c>
      <c r="AP125" s="17">
        <v>4781714</v>
      </c>
      <c r="AQ125" s="20">
        <v>1</v>
      </c>
      <c r="AR125" s="21"/>
      <c r="AS125" s="20">
        <v>2</v>
      </c>
      <c r="AT125" s="20">
        <v>2</v>
      </c>
      <c r="AU125" s="20">
        <v>2</v>
      </c>
      <c r="AV125" s="20">
        <v>2</v>
      </c>
      <c r="AW125" s="23">
        <v>0</v>
      </c>
      <c r="AX125" s="21">
        <v>0</v>
      </c>
      <c r="AY125" s="21">
        <v>0</v>
      </c>
      <c r="AZ125" s="23" t="s">
        <v>62</v>
      </c>
      <c r="BA125" s="23" t="s">
        <v>62</v>
      </c>
      <c r="BB125" s="23" t="s">
        <v>62</v>
      </c>
      <c r="BC125" s="23" t="s">
        <v>62</v>
      </c>
      <c r="BD125" s="23" t="s">
        <v>62</v>
      </c>
      <c r="BE125" s="20">
        <v>13</v>
      </c>
      <c r="BF125" s="21"/>
      <c r="BG125" s="24"/>
    </row>
    <row r="126" spans="1:59" ht="15">
      <c r="A126" s="9" t="s">
        <v>1033</v>
      </c>
      <c r="B126" s="25">
        <v>23721</v>
      </c>
      <c r="C126" s="11">
        <v>2209851</v>
      </c>
      <c r="D126" s="11">
        <v>1058671430</v>
      </c>
      <c r="E126" s="12">
        <v>1101113086942</v>
      </c>
      <c r="F126" s="13" t="s">
        <v>1034</v>
      </c>
      <c r="G126" s="13" t="s">
        <v>52</v>
      </c>
      <c r="H126" s="13" t="s">
        <v>53</v>
      </c>
      <c r="I126" s="13" t="s">
        <v>54</v>
      </c>
      <c r="J126" s="13" t="s">
        <v>941</v>
      </c>
      <c r="K126" s="11">
        <v>60</v>
      </c>
      <c r="L126" s="11" t="s">
        <v>1035</v>
      </c>
      <c r="M126" s="14">
        <v>1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21">
        <v>0</v>
      </c>
      <c r="W126" s="21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1" t="s">
        <v>1036</v>
      </c>
      <c r="AE126" s="13" t="s">
        <v>1037</v>
      </c>
      <c r="AF126" s="13" t="s">
        <v>1038</v>
      </c>
      <c r="AG126" s="15" t="s">
        <v>1039</v>
      </c>
      <c r="AH126" s="16" t="s">
        <v>61</v>
      </c>
      <c r="AI126" s="17">
        <v>10</v>
      </c>
      <c r="AJ126" s="17">
        <v>20040917</v>
      </c>
      <c r="AK126" s="18">
        <v>50</v>
      </c>
      <c r="AL126" s="18">
        <v>201903</v>
      </c>
      <c r="AM126" s="14"/>
      <c r="AN126" s="19"/>
      <c r="AO126" s="19"/>
      <c r="AP126" s="19"/>
      <c r="AQ126" s="20">
        <v>1</v>
      </c>
      <c r="AR126" s="21"/>
      <c r="AS126" s="20">
        <v>2</v>
      </c>
      <c r="AT126" s="22">
        <v>2</v>
      </c>
      <c r="AU126" s="22">
        <v>2</v>
      </c>
      <c r="AV126" s="20">
        <v>2</v>
      </c>
      <c r="AW126" s="23">
        <v>0</v>
      </c>
      <c r="AX126" s="21">
        <v>0</v>
      </c>
      <c r="AY126" s="21">
        <v>0</v>
      </c>
      <c r="AZ126" s="23" t="s">
        <v>62</v>
      </c>
      <c r="BA126" s="23" t="s">
        <v>62</v>
      </c>
      <c r="BB126" s="23" t="s">
        <v>62</v>
      </c>
      <c r="BC126" s="23" t="s">
        <v>62</v>
      </c>
      <c r="BD126" s="23" t="s">
        <v>62</v>
      </c>
      <c r="BE126" s="20">
        <v>13</v>
      </c>
      <c r="BF126" s="21"/>
      <c r="BG126" s="24"/>
    </row>
    <row r="127" spans="1:59" ht="15">
      <c r="A127" s="9" t="s">
        <v>1040</v>
      </c>
      <c r="B127" s="25">
        <v>4291</v>
      </c>
      <c r="C127" s="11">
        <v>1380757</v>
      </c>
      <c r="D127" s="11">
        <v>1078180740</v>
      </c>
      <c r="E127" s="12">
        <v>1101111929582</v>
      </c>
      <c r="F127" s="13" t="s">
        <v>1041</v>
      </c>
      <c r="G127" s="13" t="s">
        <v>80</v>
      </c>
      <c r="H127" s="13" t="s">
        <v>53</v>
      </c>
      <c r="I127" s="13" t="s">
        <v>54</v>
      </c>
      <c r="J127" s="13" t="s">
        <v>119</v>
      </c>
      <c r="K127" s="11">
        <v>26</v>
      </c>
      <c r="L127" s="11" t="s">
        <v>1042</v>
      </c>
      <c r="M127" s="14">
        <v>1</v>
      </c>
      <c r="N127" s="14" t="s">
        <v>121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32">
        <v>179650</v>
      </c>
      <c r="V127" s="33">
        <v>21384</v>
      </c>
      <c r="W127" s="32">
        <v>7616</v>
      </c>
      <c r="X127" s="14">
        <v>0</v>
      </c>
      <c r="Y127" s="11">
        <f t="shared" ref="Y127:Y129" si="95">INT(O127 / 10000) / 10</f>
        <v>0</v>
      </c>
      <c r="Z127" s="11">
        <f t="shared" ref="Z127:Z129" si="96">INT((P127+Q127+X127) / 10000) / 10</f>
        <v>0</v>
      </c>
      <c r="AA127" s="11">
        <f t="shared" ref="AA127:AA129" si="97">INT((R127) / 10000) / 10</f>
        <v>0</v>
      </c>
      <c r="AB127" s="11">
        <f t="shared" ref="AB127:AB129" si="98">INT((S127+T127) / 10000) / 10</f>
        <v>0</v>
      </c>
      <c r="AC127" s="11">
        <f t="shared" ref="AC127:AC129" si="99">INT((V127+U127+W127) / 10000) / 10</f>
        <v>2</v>
      </c>
      <c r="AD127" s="11" t="s">
        <v>1043</v>
      </c>
      <c r="AE127" s="13" t="s">
        <v>1044</v>
      </c>
      <c r="AF127" s="13" t="s">
        <v>1045</v>
      </c>
      <c r="AG127" s="15" t="s">
        <v>1046</v>
      </c>
      <c r="AH127" s="16" t="s">
        <v>88</v>
      </c>
      <c r="AI127" s="17">
        <v>10</v>
      </c>
      <c r="AJ127" s="17">
        <v>20000406</v>
      </c>
      <c r="AK127" s="18">
        <v>52</v>
      </c>
      <c r="AL127" s="18">
        <v>202212</v>
      </c>
      <c r="AM127" s="18">
        <v>2022</v>
      </c>
      <c r="AN127" s="17">
        <v>83401428</v>
      </c>
      <c r="AO127" s="17">
        <v>34975622</v>
      </c>
      <c r="AP127" s="17">
        <v>648495</v>
      </c>
      <c r="AQ127" s="20">
        <v>1</v>
      </c>
      <c r="AR127" s="21"/>
      <c r="AS127" s="20">
        <v>2</v>
      </c>
      <c r="AT127" s="21"/>
      <c r="AU127" s="21"/>
      <c r="AV127" s="20">
        <v>2</v>
      </c>
      <c r="AW127" s="23">
        <v>0</v>
      </c>
      <c r="AX127" s="21">
        <v>0</v>
      </c>
      <c r="AY127" s="21">
        <v>0</v>
      </c>
      <c r="AZ127" s="23" t="s">
        <v>62</v>
      </c>
      <c r="BA127" s="23" t="s">
        <v>62</v>
      </c>
      <c r="BB127" s="23" t="s">
        <v>62</v>
      </c>
      <c r="BC127" s="23" t="s">
        <v>62</v>
      </c>
      <c r="BD127" s="23" t="s">
        <v>62</v>
      </c>
      <c r="BE127" s="20">
        <v>13</v>
      </c>
      <c r="BF127" s="21"/>
      <c r="BG127" s="24"/>
    </row>
    <row r="128" spans="1:59" ht="15">
      <c r="A128" s="9" t="s">
        <v>1047</v>
      </c>
      <c r="B128" s="25">
        <v>23255</v>
      </c>
      <c r="C128" s="11">
        <v>4346020</v>
      </c>
      <c r="D128" s="11">
        <v>1258615937</v>
      </c>
      <c r="E128" s="12">
        <v>1346110062971</v>
      </c>
      <c r="F128" s="13" t="s">
        <v>1048</v>
      </c>
      <c r="G128" s="13" t="s">
        <v>52</v>
      </c>
      <c r="H128" s="13" t="s">
        <v>53</v>
      </c>
      <c r="I128" s="13" t="s">
        <v>54</v>
      </c>
      <c r="J128" s="13" t="s">
        <v>143</v>
      </c>
      <c r="K128" s="11">
        <v>53</v>
      </c>
      <c r="L128" s="11" t="s">
        <v>1049</v>
      </c>
      <c r="M128" s="14">
        <v>1</v>
      </c>
      <c r="N128" s="14" t="s">
        <v>121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26">
        <v>21000</v>
      </c>
      <c r="W128" s="14">
        <v>0</v>
      </c>
      <c r="X128" s="14">
        <v>0</v>
      </c>
      <c r="Y128" s="11">
        <f t="shared" si="95"/>
        <v>0</v>
      </c>
      <c r="Z128" s="11">
        <f t="shared" si="96"/>
        <v>0</v>
      </c>
      <c r="AA128" s="11">
        <f t="shared" si="97"/>
        <v>0</v>
      </c>
      <c r="AB128" s="11">
        <f t="shared" si="98"/>
        <v>0</v>
      </c>
      <c r="AC128" s="11">
        <f t="shared" si="99"/>
        <v>0.2</v>
      </c>
      <c r="AD128" s="11" t="s">
        <v>1050</v>
      </c>
      <c r="AE128" s="13" t="s">
        <v>1051</v>
      </c>
      <c r="AF128" s="13" t="s">
        <v>1052</v>
      </c>
      <c r="AG128" s="15" t="s">
        <v>1053</v>
      </c>
      <c r="AH128" s="16" t="s">
        <v>88</v>
      </c>
      <c r="AI128" s="17">
        <v>10</v>
      </c>
      <c r="AJ128" s="17">
        <v>20130927</v>
      </c>
      <c r="AK128" s="18">
        <v>116</v>
      </c>
      <c r="AL128" s="18">
        <v>202112</v>
      </c>
      <c r="AM128" s="14"/>
      <c r="AN128" s="19"/>
      <c r="AO128" s="19"/>
      <c r="AP128" s="19"/>
      <c r="AQ128" s="20">
        <v>2</v>
      </c>
      <c r="AR128" s="21"/>
      <c r="AS128" s="20">
        <v>2</v>
      </c>
      <c r="AT128" s="20">
        <v>2</v>
      </c>
      <c r="AU128" s="20">
        <v>2</v>
      </c>
      <c r="AV128" s="20">
        <v>2</v>
      </c>
      <c r="AW128" s="23">
        <v>0</v>
      </c>
      <c r="AX128" s="21">
        <v>0</v>
      </c>
      <c r="AY128" s="21">
        <v>0</v>
      </c>
      <c r="AZ128" s="23" t="s">
        <v>62</v>
      </c>
      <c r="BA128" s="23" t="s">
        <v>62</v>
      </c>
      <c r="BB128" s="23" t="s">
        <v>62</v>
      </c>
      <c r="BC128" s="23" t="s">
        <v>62</v>
      </c>
      <c r="BD128" s="23" t="s">
        <v>62</v>
      </c>
      <c r="BE128" s="20">
        <v>13</v>
      </c>
      <c r="BF128" s="21"/>
      <c r="BG128" s="24"/>
    </row>
    <row r="129" spans="1:59" ht="15">
      <c r="A129" s="9" t="s">
        <v>1054</v>
      </c>
      <c r="B129" s="25">
        <v>1333</v>
      </c>
      <c r="C129" s="11">
        <v>3679431</v>
      </c>
      <c r="D129" s="11">
        <v>5038186976</v>
      </c>
      <c r="E129" s="12">
        <v>1701110389777</v>
      </c>
      <c r="F129" s="13" t="s">
        <v>1055</v>
      </c>
      <c r="G129" s="13" t="s">
        <v>80</v>
      </c>
      <c r="H129" s="13" t="s">
        <v>53</v>
      </c>
      <c r="I129" s="13" t="s">
        <v>54</v>
      </c>
      <c r="J129" s="13" t="s">
        <v>292</v>
      </c>
      <c r="K129" s="11">
        <v>8</v>
      </c>
      <c r="L129" s="11" t="s">
        <v>1056</v>
      </c>
      <c r="M129" s="14">
        <v>1</v>
      </c>
      <c r="N129" s="14" t="s">
        <v>121</v>
      </c>
      <c r="O129" s="35">
        <v>1837328</v>
      </c>
      <c r="P129" s="26">
        <v>291327</v>
      </c>
      <c r="Q129" s="14">
        <v>0</v>
      </c>
      <c r="R129" s="14">
        <v>0</v>
      </c>
      <c r="S129" s="14">
        <v>0</v>
      </c>
      <c r="T129" s="26">
        <v>87685</v>
      </c>
      <c r="U129" s="14">
        <v>0</v>
      </c>
      <c r="V129" s="26">
        <v>35112</v>
      </c>
      <c r="W129" s="26">
        <v>263370</v>
      </c>
      <c r="X129" s="14">
        <v>0</v>
      </c>
      <c r="Y129" s="11">
        <f t="shared" si="95"/>
        <v>18.3</v>
      </c>
      <c r="Z129" s="11">
        <f t="shared" si="96"/>
        <v>2.9</v>
      </c>
      <c r="AA129" s="11">
        <f t="shared" si="97"/>
        <v>0</v>
      </c>
      <c r="AB129" s="11">
        <f t="shared" si="98"/>
        <v>0.8</v>
      </c>
      <c r="AC129" s="11">
        <f t="shared" si="99"/>
        <v>2.9</v>
      </c>
      <c r="AD129" s="11" t="s">
        <v>1057</v>
      </c>
      <c r="AE129" s="13" t="s">
        <v>1058</v>
      </c>
      <c r="AF129" s="13" t="s">
        <v>1059</v>
      </c>
      <c r="AG129" s="15" t="s">
        <v>1060</v>
      </c>
      <c r="AH129" s="16" t="s">
        <v>88</v>
      </c>
      <c r="AI129" s="17">
        <v>10</v>
      </c>
      <c r="AJ129" s="17">
        <v>20091109</v>
      </c>
      <c r="AK129" s="18">
        <v>106</v>
      </c>
      <c r="AL129" s="18">
        <v>202212</v>
      </c>
      <c r="AM129" s="18">
        <v>2022</v>
      </c>
      <c r="AN129" s="17">
        <v>35305456</v>
      </c>
      <c r="AO129" s="17">
        <v>40213575</v>
      </c>
      <c r="AP129" s="17">
        <v>600000</v>
      </c>
      <c r="AQ129" s="23">
        <v>1</v>
      </c>
      <c r="AR129" s="23"/>
      <c r="AS129" s="27">
        <v>1</v>
      </c>
      <c r="AT129" s="27">
        <v>2</v>
      </c>
      <c r="AU129" s="27">
        <v>2</v>
      </c>
      <c r="AV129" s="27">
        <v>2</v>
      </c>
      <c r="AW129" s="23">
        <v>0</v>
      </c>
      <c r="AX129" s="21">
        <v>0</v>
      </c>
      <c r="AY129" s="21">
        <v>0</v>
      </c>
      <c r="AZ129" s="23" t="s">
        <v>62</v>
      </c>
      <c r="BA129" s="23" t="s">
        <v>62</v>
      </c>
      <c r="BB129" s="23" t="s">
        <v>62</v>
      </c>
      <c r="BC129" s="23" t="s">
        <v>62</v>
      </c>
      <c r="BD129" s="23" t="s">
        <v>62</v>
      </c>
      <c r="BE129" s="27">
        <v>13</v>
      </c>
      <c r="BF129" s="23"/>
      <c r="BG129" s="23"/>
    </row>
    <row r="130" spans="1:59" ht="15">
      <c r="A130" s="9" t="s">
        <v>1061</v>
      </c>
      <c r="B130" s="25">
        <v>13182</v>
      </c>
      <c r="C130" s="11">
        <v>4253609</v>
      </c>
      <c r="D130" s="11">
        <v>2018613174</v>
      </c>
      <c r="E130" s="12">
        <v>1101114210516</v>
      </c>
      <c r="F130" s="13" t="s">
        <v>1062</v>
      </c>
      <c r="G130" s="13" t="s">
        <v>80</v>
      </c>
      <c r="H130" s="13" t="s">
        <v>53</v>
      </c>
      <c r="I130" s="13" t="s">
        <v>54</v>
      </c>
      <c r="J130" s="13" t="s">
        <v>1063</v>
      </c>
      <c r="K130" s="11">
        <v>57</v>
      </c>
      <c r="L130" s="11" t="s">
        <v>1064</v>
      </c>
      <c r="M130" s="14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1" t="s">
        <v>1065</v>
      </c>
      <c r="AE130" s="13" t="s">
        <v>1066</v>
      </c>
      <c r="AF130" s="13" t="s">
        <v>1067</v>
      </c>
      <c r="AG130" s="15" t="s">
        <v>1068</v>
      </c>
      <c r="AH130" s="16" t="s">
        <v>61</v>
      </c>
      <c r="AI130" s="17">
        <v>10</v>
      </c>
      <c r="AJ130" s="17">
        <v>20091102</v>
      </c>
      <c r="AK130" s="18">
        <v>53</v>
      </c>
      <c r="AL130" s="18">
        <v>202308</v>
      </c>
      <c r="AM130" s="18">
        <v>2022</v>
      </c>
      <c r="AN130" s="17">
        <v>4287024</v>
      </c>
      <c r="AO130" s="17">
        <v>1550657</v>
      </c>
      <c r="AP130" s="17">
        <v>100000</v>
      </c>
      <c r="AQ130" s="20">
        <v>2</v>
      </c>
      <c r="AR130" s="21"/>
      <c r="AS130" s="20">
        <v>2</v>
      </c>
      <c r="AT130" s="20">
        <v>2</v>
      </c>
      <c r="AU130" s="20">
        <v>2</v>
      </c>
      <c r="AV130" s="20">
        <v>2</v>
      </c>
      <c r="AW130" s="23">
        <v>0</v>
      </c>
      <c r="AX130" s="21">
        <v>0</v>
      </c>
      <c r="AY130" s="21">
        <v>0</v>
      </c>
      <c r="AZ130" s="23" t="s">
        <v>62</v>
      </c>
      <c r="BA130" s="23" t="s">
        <v>62</v>
      </c>
      <c r="BB130" s="23" t="s">
        <v>62</v>
      </c>
      <c r="BC130" s="23" t="s">
        <v>62</v>
      </c>
      <c r="BD130" s="23" t="s">
        <v>62</v>
      </c>
      <c r="BE130" s="20">
        <v>13</v>
      </c>
      <c r="BF130" s="21"/>
      <c r="BG130" s="24"/>
    </row>
    <row r="131" spans="1:59" ht="15">
      <c r="A131" s="9" t="s">
        <v>1069</v>
      </c>
      <c r="B131" s="25">
        <v>23780</v>
      </c>
      <c r="C131" s="11">
        <v>1434646</v>
      </c>
      <c r="D131" s="11">
        <v>1078621805</v>
      </c>
      <c r="E131" s="12">
        <v>1101112588965</v>
      </c>
      <c r="F131" s="13" t="s">
        <v>1070</v>
      </c>
      <c r="G131" s="13" t="s">
        <v>52</v>
      </c>
      <c r="H131" s="13" t="s">
        <v>53</v>
      </c>
      <c r="I131" s="13" t="s">
        <v>54</v>
      </c>
      <c r="J131" s="13" t="s">
        <v>189</v>
      </c>
      <c r="K131" s="11">
        <v>61</v>
      </c>
      <c r="L131" s="11" t="s">
        <v>1071</v>
      </c>
      <c r="M131" s="14">
        <v>1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1" t="s">
        <v>1072</v>
      </c>
      <c r="AE131" s="13" t="s">
        <v>1073</v>
      </c>
      <c r="AF131" s="13" t="s">
        <v>1074</v>
      </c>
      <c r="AG131" s="15" t="s">
        <v>1075</v>
      </c>
      <c r="AH131" s="16" t="s">
        <v>61</v>
      </c>
      <c r="AI131" s="17">
        <v>10</v>
      </c>
      <c r="AJ131" s="17">
        <v>20020814</v>
      </c>
      <c r="AK131" s="18">
        <v>117</v>
      </c>
      <c r="AL131" s="18">
        <v>201112</v>
      </c>
      <c r="AM131" s="14"/>
      <c r="AN131" s="19"/>
      <c r="AO131" s="19"/>
      <c r="AP131" s="19"/>
      <c r="AQ131" s="20">
        <v>2</v>
      </c>
      <c r="AR131" s="21"/>
      <c r="AS131" s="20">
        <v>2</v>
      </c>
      <c r="AT131" s="21"/>
      <c r="AU131" s="21"/>
      <c r="AV131" s="21"/>
      <c r="AW131" s="23">
        <v>0</v>
      </c>
      <c r="AX131" s="21">
        <v>0</v>
      </c>
      <c r="AY131" s="21">
        <v>0</v>
      </c>
      <c r="AZ131" s="23" t="s">
        <v>62</v>
      </c>
      <c r="BA131" s="23" t="s">
        <v>62</v>
      </c>
      <c r="BB131" s="23" t="s">
        <v>62</v>
      </c>
      <c r="BC131" s="23" t="s">
        <v>62</v>
      </c>
      <c r="BD131" s="23" t="s">
        <v>62</v>
      </c>
      <c r="BE131" s="20">
        <v>13</v>
      </c>
      <c r="BF131" s="21"/>
      <c r="BG131" s="24"/>
    </row>
    <row r="132" spans="1:59" ht="15">
      <c r="A132" s="9" t="s">
        <v>1076</v>
      </c>
      <c r="B132" s="25">
        <v>10157</v>
      </c>
      <c r="C132" s="11">
        <v>1803781</v>
      </c>
      <c r="D132" s="11">
        <v>1268132161</v>
      </c>
      <c r="E132" s="12">
        <v>1342110023393</v>
      </c>
      <c r="F132" s="13" t="s">
        <v>1077</v>
      </c>
      <c r="G132" s="13" t="s">
        <v>80</v>
      </c>
      <c r="H132" s="13" t="s">
        <v>53</v>
      </c>
      <c r="I132" s="13" t="s">
        <v>54</v>
      </c>
      <c r="J132" s="13" t="s">
        <v>277</v>
      </c>
      <c r="K132" s="11">
        <v>48</v>
      </c>
      <c r="L132" s="11" t="s">
        <v>1078</v>
      </c>
      <c r="M132" s="14">
        <v>1</v>
      </c>
      <c r="N132" s="14" t="s">
        <v>121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32">
        <v>111796</v>
      </c>
      <c r="U132" s="14">
        <v>0</v>
      </c>
      <c r="V132" s="36">
        <v>186315</v>
      </c>
      <c r="W132" s="36">
        <v>403559</v>
      </c>
      <c r="X132" s="36">
        <v>325975</v>
      </c>
      <c r="Y132" s="11">
        <f>INT(O132 / 10000) / 10</f>
        <v>0</v>
      </c>
      <c r="Z132" s="11">
        <f>INT((P132+Q132+X132) / 10000) / 10</f>
        <v>3.2</v>
      </c>
      <c r="AA132" s="11">
        <f>INT((R132) / 10000) / 10</f>
        <v>0</v>
      </c>
      <c r="AB132" s="11">
        <f>INT((S132+T132) / 10000) / 10</f>
        <v>1.1000000000000001</v>
      </c>
      <c r="AC132" s="11">
        <f>INT((V132+U132+W132) / 10000) / 10</f>
        <v>5.8</v>
      </c>
      <c r="AD132" s="11" t="s">
        <v>1079</v>
      </c>
      <c r="AE132" s="13" t="s">
        <v>1080</v>
      </c>
      <c r="AF132" s="13" t="s">
        <v>1081</v>
      </c>
      <c r="AG132" s="15" t="s">
        <v>1082</v>
      </c>
      <c r="AH132" s="16" t="s">
        <v>88</v>
      </c>
      <c r="AI132" s="17">
        <v>10</v>
      </c>
      <c r="AJ132" s="17">
        <v>19980401</v>
      </c>
      <c r="AK132" s="18">
        <v>238</v>
      </c>
      <c r="AL132" s="18">
        <v>202212</v>
      </c>
      <c r="AM132" s="18">
        <v>2022</v>
      </c>
      <c r="AN132" s="17">
        <v>228601643</v>
      </c>
      <c r="AO132" s="17">
        <v>46070899</v>
      </c>
      <c r="AP132" s="17">
        <v>4202170</v>
      </c>
      <c r="AQ132" s="27">
        <v>2</v>
      </c>
      <c r="AR132" s="23"/>
      <c r="AS132" s="27">
        <v>2</v>
      </c>
      <c r="AT132" s="27">
        <v>2</v>
      </c>
      <c r="AU132" s="27">
        <v>2</v>
      </c>
      <c r="AV132" s="27">
        <v>2</v>
      </c>
      <c r="AW132" s="23">
        <v>0</v>
      </c>
      <c r="AX132" s="21">
        <v>0</v>
      </c>
      <c r="AY132" s="21">
        <v>0</v>
      </c>
      <c r="AZ132" s="23" t="s">
        <v>62</v>
      </c>
      <c r="BA132" s="23" t="s">
        <v>62</v>
      </c>
      <c r="BB132" s="23" t="s">
        <v>62</v>
      </c>
      <c r="BC132" s="23" t="s">
        <v>62</v>
      </c>
      <c r="BD132" s="23" t="s">
        <v>62</v>
      </c>
      <c r="BE132" s="27">
        <v>13</v>
      </c>
      <c r="BF132" s="23"/>
      <c r="BG132" s="23"/>
    </row>
    <row r="133" spans="1:59" ht="15">
      <c r="A133" s="9" t="s">
        <v>1083</v>
      </c>
      <c r="B133" s="25">
        <v>4558</v>
      </c>
      <c r="C133" s="11">
        <v>5904423</v>
      </c>
      <c r="D133" s="11">
        <v>1358643309</v>
      </c>
      <c r="E133" s="12">
        <v>1358110248336</v>
      </c>
      <c r="F133" s="13" t="s">
        <v>1084</v>
      </c>
      <c r="G133" s="13" t="s">
        <v>80</v>
      </c>
      <c r="H133" s="13" t="s">
        <v>53</v>
      </c>
      <c r="I133" s="13" t="s">
        <v>54</v>
      </c>
      <c r="J133" s="13" t="s">
        <v>397</v>
      </c>
      <c r="K133" s="11">
        <v>28</v>
      </c>
      <c r="L133" s="11" t="s">
        <v>1085</v>
      </c>
      <c r="M133" s="14">
        <v>1</v>
      </c>
      <c r="N133" s="14" t="s">
        <v>83</v>
      </c>
      <c r="O133" s="26">
        <v>19429001</v>
      </c>
      <c r="P133" s="14">
        <v>0</v>
      </c>
      <c r="Q133" s="14">
        <v>0</v>
      </c>
      <c r="R133" s="26">
        <v>22065000</v>
      </c>
      <c r="S133" s="14">
        <v>0</v>
      </c>
      <c r="T133" s="14">
        <v>0</v>
      </c>
      <c r="U133" s="26">
        <v>138555000</v>
      </c>
      <c r="V133" s="35">
        <v>5421728</v>
      </c>
      <c r="W133" s="14">
        <v>0</v>
      </c>
      <c r="X133" s="26">
        <v>35700000</v>
      </c>
      <c r="Y133" s="11">
        <f>INT(O133 / 10000000)/ 10</f>
        <v>0.1</v>
      </c>
      <c r="Z133" s="11">
        <f>INT((P133+Q133+X133) / 10000000)/ 10</f>
        <v>0.3</v>
      </c>
      <c r="AA133" s="11">
        <f>INT((R133) / 10000000)/ 10</f>
        <v>0.2</v>
      </c>
      <c r="AB133" s="11">
        <f>INT((S133+T133) / 10000000)/ 10</f>
        <v>0</v>
      </c>
      <c r="AC133" s="11">
        <f>INT((V133+U133+W133) / 10000000)/ 10</f>
        <v>1.4</v>
      </c>
      <c r="AD133" s="11" t="s">
        <v>1086</v>
      </c>
      <c r="AE133" s="13" t="s">
        <v>1087</v>
      </c>
      <c r="AF133" s="13" t="s">
        <v>1088</v>
      </c>
      <c r="AG133" s="15" t="s">
        <v>492</v>
      </c>
      <c r="AH133" s="16" t="s">
        <v>88</v>
      </c>
      <c r="AI133" s="17">
        <v>10</v>
      </c>
      <c r="AJ133" s="17">
        <v>20140502</v>
      </c>
      <c r="AK133" s="18">
        <v>52</v>
      </c>
      <c r="AL133" s="18">
        <v>202306</v>
      </c>
      <c r="AM133" s="18">
        <v>2022</v>
      </c>
      <c r="AN133" s="17">
        <v>43722249</v>
      </c>
      <c r="AO133" s="17">
        <v>53590561</v>
      </c>
      <c r="AP133" s="17">
        <v>1986484</v>
      </c>
      <c r="AQ133" s="20">
        <v>1</v>
      </c>
      <c r="AR133" s="20">
        <v>1</v>
      </c>
      <c r="AS133" s="20">
        <v>1</v>
      </c>
      <c r="AT133" s="20">
        <v>2</v>
      </c>
      <c r="AU133" s="20">
        <v>2</v>
      </c>
      <c r="AV133" s="20">
        <v>2</v>
      </c>
      <c r="AW133" s="23">
        <v>0</v>
      </c>
      <c r="AX133" s="21">
        <v>0</v>
      </c>
      <c r="AY133" s="21">
        <v>0</v>
      </c>
      <c r="AZ133" s="23" t="s">
        <v>62</v>
      </c>
      <c r="BA133" s="23" t="s">
        <v>62</v>
      </c>
      <c r="BB133" s="23" t="s">
        <v>62</v>
      </c>
      <c r="BC133" s="23" t="s">
        <v>62</v>
      </c>
      <c r="BD133" s="23" t="s">
        <v>62</v>
      </c>
      <c r="BE133" s="20">
        <v>13</v>
      </c>
      <c r="BF133" s="21"/>
      <c r="BG133" s="24"/>
    </row>
    <row r="134" spans="1:59" ht="15">
      <c r="A134" s="9" t="s">
        <v>1089</v>
      </c>
      <c r="B134" s="25">
        <v>21310</v>
      </c>
      <c r="C134" s="11">
        <v>1318208</v>
      </c>
      <c r="D134" s="11">
        <v>3148134903</v>
      </c>
      <c r="E134" s="12">
        <v>1601110101446</v>
      </c>
      <c r="F134" s="13" t="s">
        <v>1090</v>
      </c>
      <c r="G134" s="13" t="s">
        <v>52</v>
      </c>
      <c r="H134" s="13" t="s">
        <v>53</v>
      </c>
      <c r="I134" s="13" t="s">
        <v>54</v>
      </c>
      <c r="J134" s="13" t="s">
        <v>425</v>
      </c>
      <c r="K134" s="11">
        <v>36</v>
      </c>
      <c r="L134" s="11" t="s">
        <v>1091</v>
      </c>
      <c r="M134" s="14">
        <v>1</v>
      </c>
      <c r="N134" s="14" t="s">
        <v>121</v>
      </c>
      <c r="O134" s="26">
        <v>520471</v>
      </c>
      <c r="P134" s="26">
        <v>1262447</v>
      </c>
      <c r="Q134" s="14">
        <v>0</v>
      </c>
      <c r="R134" s="26">
        <v>1262447</v>
      </c>
      <c r="S134" s="14">
        <v>0</v>
      </c>
      <c r="T134" s="26">
        <v>137178</v>
      </c>
      <c r="U134" s="14">
        <v>0</v>
      </c>
      <c r="V134" s="26">
        <v>88902</v>
      </c>
      <c r="W134" s="26">
        <v>32000</v>
      </c>
      <c r="X134" s="26">
        <v>3063075</v>
      </c>
      <c r="Y134" s="11">
        <f>INT(O134 / 10000) / 10</f>
        <v>5.2</v>
      </c>
      <c r="Z134" s="11">
        <f>INT((P134+Q134+X134) / 10000) / 10</f>
        <v>43.2</v>
      </c>
      <c r="AA134" s="11">
        <f>INT((R134) / 10000) / 10</f>
        <v>12.6</v>
      </c>
      <c r="AB134" s="11">
        <f>INT((S134+T134) / 10000) / 10</f>
        <v>1.3</v>
      </c>
      <c r="AC134" s="11">
        <f>INT((V134+U134+W134) / 10000) / 10</f>
        <v>1.2</v>
      </c>
      <c r="AD134" s="11" t="s">
        <v>1092</v>
      </c>
      <c r="AE134" s="13" t="s">
        <v>1093</v>
      </c>
      <c r="AF134" s="13" t="s">
        <v>1094</v>
      </c>
      <c r="AG134" s="15" t="s">
        <v>1095</v>
      </c>
      <c r="AH134" s="16" t="s">
        <v>88</v>
      </c>
      <c r="AI134" s="17">
        <v>10</v>
      </c>
      <c r="AJ134" s="17">
        <v>20000801</v>
      </c>
      <c r="AK134" s="18">
        <v>50</v>
      </c>
      <c r="AL134" s="18">
        <v>202112</v>
      </c>
      <c r="AM134" s="18">
        <v>2022</v>
      </c>
      <c r="AN134" s="17">
        <v>24668407</v>
      </c>
      <c r="AO134" s="17">
        <v>30870817</v>
      </c>
      <c r="AP134" s="17">
        <v>400000</v>
      </c>
      <c r="AQ134" s="23">
        <v>1</v>
      </c>
      <c r="AR134" s="23"/>
      <c r="AS134" s="27">
        <v>1</v>
      </c>
      <c r="AT134" s="27">
        <v>2</v>
      </c>
      <c r="AU134" s="27">
        <v>2</v>
      </c>
      <c r="AV134" s="27">
        <v>2</v>
      </c>
      <c r="AW134" s="23">
        <v>0</v>
      </c>
      <c r="AX134" s="21">
        <v>0</v>
      </c>
      <c r="AY134" s="21">
        <v>0</v>
      </c>
      <c r="AZ134" s="23" t="s">
        <v>62</v>
      </c>
      <c r="BA134" s="23" t="s">
        <v>62</v>
      </c>
      <c r="BB134" s="23" t="s">
        <v>62</v>
      </c>
      <c r="BC134" s="23" t="s">
        <v>62</v>
      </c>
      <c r="BD134" s="23" t="s">
        <v>62</v>
      </c>
      <c r="BE134" s="27">
        <v>13</v>
      </c>
      <c r="BF134" s="23"/>
      <c r="BG134" s="23"/>
    </row>
    <row r="135" spans="1:59" ht="15">
      <c r="A135" s="9" t="s">
        <v>1096</v>
      </c>
      <c r="B135" s="25">
        <v>23670</v>
      </c>
      <c r="C135" s="11">
        <v>5910620</v>
      </c>
      <c r="D135" s="11">
        <v>1308694157</v>
      </c>
      <c r="E135" s="12">
        <v>1211110270347</v>
      </c>
      <c r="F135" s="13" t="s">
        <v>1097</v>
      </c>
      <c r="G135" s="13" t="s">
        <v>52</v>
      </c>
      <c r="H135" s="13" t="s">
        <v>53</v>
      </c>
      <c r="I135" s="13" t="s">
        <v>54</v>
      </c>
      <c r="J135" s="13" t="s">
        <v>1063</v>
      </c>
      <c r="K135" s="11">
        <v>57</v>
      </c>
      <c r="L135" s="11" t="s">
        <v>1098</v>
      </c>
      <c r="M135" s="14">
        <v>1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1" t="s">
        <v>1099</v>
      </c>
      <c r="AE135" s="13" t="s">
        <v>1100</v>
      </c>
      <c r="AF135" s="13" t="s">
        <v>1101</v>
      </c>
      <c r="AG135" s="15" t="s">
        <v>1102</v>
      </c>
      <c r="AH135" s="16" t="s">
        <v>61</v>
      </c>
      <c r="AI135" s="17">
        <v>10</v>
      </c>
      <c r="AJ135" s="17">
        <v>20140602</v>
      </c>
      <c r="AK135" s="18">
        <v>52</v>
      </c>
      <c r="AL135" s="18">
        <v>201903</v>
      </c>
      <c r="AM135" s="18">
        <v>2022</v>
      </c>
      <c r="AN135" s="17">
        <v>11638017</v>
      </c>
      <c r="AO135" s="17">
        <v>6769551</v>
      </c>
      <c r="AP135" s="17">
        <v>30975</v>
      </c>
      <c r="AQ135" s="20">
        <v>2</v>
      </c>
      <c r="AR135" s="20">
        <v>2</v>
      </c>
      <c r="AS135" s="20">
        <v>2</v>
      </c>
      <c r="AT135" s="20">
        <v>2</v>
      </c>
      <c r="AU135" s="20">
        <v>1</v>
      </c>
      <c r="AV135" s="20">
        <v>1</v>
      </c>
      <c r="AW135" s="23">
        <v>0</v>
      </c>
      <c r="AX135" s="20">
        <v>1</v>
      </c>
      <c r="AY135" s="21">
        <v>0</v>
      </c>
      <c r="AZ135" s="23" t="s">
        <v>62</v>
      </c>
      <c r="BA135" s="23" t="s">
        <v>62</v>
      </c>
      <c r="BB135" s="23" t="s">
        <v>62</v>
      </c>
      <c r="BC135" s="23" t="s">
        <v>62</v>
      </c>
      <c r="BD135" s="23" t="s">
        <v>62</v>
      </c>
      <c r="BE135" s="20">
        <v>13</v>
      </c>
      <c r="BF135" s="20" t="s">
        <v>1103</v>
      </c>
      <c r="BG135" s="24"/>
    </row>
    <row r="136" spans="1:59" ht="15">
      <c r="A136" s="9" t="s">
        <v>1104</v>
      </c>
      <c r="B136" s="25">
        <v>1071</v>
      </c>
      <c r="C136" s="11">
        <v>1490790</v>
      </c>
      <c r="D136" s="11">
        <v>2068152615</v>
      </c>
      <c r="E136" s="12">
        <v>1101112111336</v>
      </c>
      <c r="F136" s="13" t="s">
        <v>1105</v>
      </c>
      <c r="G136" s="13" t="s">
        <v>80</v>
      </c>
      <c r="H136" s="13" t="s">
        <v>53</v>
      </c>
      <c r="I136" s="13" t="s">
        <v>54</v>
      </c>
      <c r="J136" s="13" t="s">
        <v>235</v>
      </c>
      <c r="K136" s="11">
        <v>5</v>
      </c>
      <c r="L136" s="11" t="s">
        <v>1106</v>
      </c>
      <c r="M136" s="14">
        <v>1</v>
      </c>
      <c r="N136" s="14" t="s">
        <v>121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29">
        <v>182047</v>
      </c>
      <c r="U136" s="14">
        <v>0</v>
      </c>
      <c r="V136" s="14">
        <v>0</v>
      </c>
      <c r="W136" s="29">
        <v>1182910</v>
      </c>
      <c r="X136" s="26">
        <v>27500</v>
      </c>
      <c r="Y136" s="11">
        <f t="shared" ref="Y136:Y137" si="100">INT(O136 / 10000) / 10</f>
        <v>0</v>
      </c>
      <c r="Z136" s="11">
        <f t="shared" ref="Z136:Z137" si="101">INT((P136+Q136+X136) / 10000) / 10</f>
        <v>0.2</v>
      </c>
      <c r="AA136" s="11">
        <f t="shared" ref="AA136:AA137" si="102">INT((R136) / 10000) / 10</f>
        <v>0</v>
      </c>
      <c r="AB136" s="11">
        <f t="shared" ref="AB136:AB137" si="103">INT((S136+T136) / 10000) / 10</f>
        <v>1.8</v>
      </c>
      <c r="AC136" s="11">
        <f t="shared" ref="AC136:AC137" si="104">INT((V136+U136+W136) / 10000) / 10</f>
        <v>11.8</v>
      </c>
      <c r="AD136" s="11" t="s">
        <v>1107</v>
      </c>
      <c r="AE136" s="13" t="s">
        <v>1108</v>
      </c>
      <c r="AF136" s="13" t="s">
        <v>1109</v>
      </c>
      <c r="AG136" s="15" t="s">
        <v>1110</v>
      </c>
      <c r="AH136" s="16" t="s">
        <v>88</v>
      </c>
      <c r="AI136" s="17">
        <v>10</v>
      </c>
      <c r="AJ136" s="17">
        <v>20001116</v>
      </c>
      <c r="AK136" s="18">
        <v>233</v>
      </c>
      <c r="AL136" s="18">
        <v>202212</v>
      </c>
      <c r="AM136" s="18">
        <v>2022</v>
      </c>
      <c r="AN136" s="17">
        <v>94883029</v>
      </c>
      <c r="AO136" s="17">
        <v>106381490</v>
      </c>
      <c r="AP136" s="17">
        <v>1000000</v>
      </c>
      <c r="AQ136" s="23">
        <v>1</v>
      </c>
      <c r="AR136" s="23"/>
      <c r="AS136" s="27">
        <v>2</v>
      </c>
      <c r="AT136" s="27">
        <v>2</v>
      </c>
      <c r="AU136" s="27">
        <v>2</v>
      </c>
      <c r="AV136" s="27">
        <v>2</v>
      </c>
      <c r="AW136" s="23">
        <v>0</v>
      </c>
      <c r="AX136" s="21">
        <v>0</v>
      </c>
      <c r="AY136" s="21">
        <v>0</v>
      </c>
      <c r="AZ136" s="23" t="s">
        <v>62</v>
      </c>
      <c r="BA136" s="23" t="s">
        <v>62</v>
      </c>
      <c r="BB136" s="23" t="s">
        <v>62</v>
      </c>
      <c r="BC136" s="23" t="s">
        <v>62</v>
      </c>
      <c r="BD136" s="23" t="s">
        <v>62</v>
      </c>
      <c r="BE136" s="27">
        <v>13</v>
      </c>
      <c r="BF136" s="23"/>
      <c r="BG136" s="23"/>
    </row>
    <row r="137" spans="1:59" ht="15">
      <c r="A137" s="9" t="s">
        <v>1111</v>
      </c>
      <c r="B137" s="25">
        <v>15238</v>
      </c>
      <c r="C137" s="11">
        <v>2219743</v>
      </c>
      <c r="D137" s="11">
        <v>2118756819</v>
      </c>
      <c r="E137" s="12">
        <v>1101113095331</v>
      </c>
      <c r="F137" s="13" t="s">
        <v>1112</v>
      </c>
      <c r="G137" s="13" t="s">
        <v>80</v>
      </c>
      <c r="H137" s="13" t="s">
        <v>53</v>
      </c>
      <c r="I137" s="13" t="s">
        <v>1113</v>
      </c>
      <c r="J137" s="13" t="s">
        <v>55</v>
      </c>
      <c r="K137" s="11">
        <v>63</v>
      </c>
      <c r="L137" s="11" t="s">
        <v>1114</v>
      </c>
      <c r="M137" s="14">
        <v>1</v>
      </c>
      <c r="N137" s="14" t="s">
        <v>121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47">
        <v>590</v>
      </c>
      <c r="U137" s="14">
        <v>0</v>
      </c>
      <c r="V137" s="26">
        <v>442507</v>
      </c>
      <c r="W137" s="14">
        <v>0</v>
      </c>
      <c r="X137" s="14">
        <v>0</v>
      </c>
      <c r="Y137" s="11">
        <f t="shared" si="100"/>
        <v>0</v>
      </c>
      <c r="Z137" s="11">
        <f t="shared" si="101"/>
        <v>0</v>
      </c>
      <c r="AA137" s="11">
        <f t="shared" si="102"/>
        <v>0</v>
      </c>
      <c r="AB137" s="11">
        <f t="shared" si="103"/>
        <v>0</v>
      </c>
      <c r="AC137" s="11">
        <f t="shared" si="104"/>
        <v>4.4000000000000004</v>
      </c>
      <c r="AD137" s="11" t="s">
        <v>1115</v>
      </c>
      <c r="AE137" s="13" t="s">
        <v>1116</v>
      </c>
      <c r="AF137" s="13" t="s">
        <v>1117</v>
      </c>
      <c r="AG137" s="15" t="s">
        <v>1118</v>
      </c>
      <c r="AH137" s="16" t="s">
        <v>88</v>
      </c>
      <c r="AI137" s="17">
        <v>10</v>
      </c>
      <c r="AJ137" s="17">
        <v>20041008</v>
      </c>
      <c r="AK137" s="18">
        <v>100</v>
      </c>
      <c r="AL137" s="18">
        <v>202304</v>
      </c>
      <c r="AM137" s="18">
        <v>2022</v>
      </c>
      <c r="AN137" s="17">
        <v>25523290</v>
      </c>
      <c r="AO137" s="17">
        <v>26096464</v>
      </c>
      <c r="AP137" s="17">
        <v>450000</v>
      </c>
      <c r="AQ137" s="20">
        <v>1</v>
      </c>
      <c r="AR137" s="21"/>
      <c r="AS137" s="20">
        <v>2</v>
      </c>
      <c r="AT137" s="21"/>
      <c r="AU137" s="21"/>
      <c r="AV137" s="20">
        <v>2</v>
      </c>
      <c r="AW137" s="23">
        <v>0</v>
      </c>
      <c r="AX137" s="21">
        <v>0</v>
      </c>
      <c r="AY137" s="21">
        <v>0</v>
      </c>
      <c r="AZ137" s="23" t="s">
        <v>62</v>
      </c>
      <c r="BA137" s="23" t="s">
        <v>62</v>
      </c>
      <c r="BB137" s="23" t="s">
        <v>62</v>
      </c>
      <c r="BC137" s="23" t="s">
        <v>62</v>
      </c>
      <c r="BD137" s="23" t="s">
        <v>62</v>
      </c>
      <c r="BE137" s="20">
        <v>13</v>
      </c>
      <c r="BF137" s="21"/>
      <c r="BG137" s="24"/>
    </row>
    <row r="138" spans="1:59" ht="15">
      <c r="A138" s="9" t="s">
        <v>1119</v>
      </c>
      <c r="B138" s="25">
        <v>8011</v>
      </c>
      <c r="C138" s="11">
        <v>8297716</v>
      </c>
      <c r="D138" s="11">
        <v>2318110120</v>
      </c>
      <c r="E138" s="12">
        <v>1201110896946</v>
      </c>
      <c r="F138" s="13" t="s">
        <v>1120</v>
      </c>
      <c r="G138" s="13" t="s">
        <v>80</v>
      </c>
      <c r="H138" s="13" t="s">
        <v>53</v>
      </c>
      <c r="I138" s="13" t="s">
        <v>54</v>
      </c>
      <c r="J138" s="13" t="s">
        <v>956</v>
      </c>
      <c r="K138" s="11">
        <v>41</v>
      </c>
      <c r="L138" s="11" t="s">
        <v>1121</v>
      </c>
      <c r="M138" s="14">
        <v>1</v>
      </c>
      <c r="N138" s="14" t="s">
        <v>83</v>
      </c>
      <c r="O138" s="26">
        <v>17339070</v>
      </c>
      <c r="P138" s="14">
        <v>0</v>
      </c>
      <c r="Q138" s="14">
        <v>0</v>
      </c>
      <c r="R138" s="26">
        <v>32000000</v>
      </c>
      <c r="S138" s="14">
        <v>0</v>
      </c>
      <c r="T138" s="35">
        <v>113673677</v>
      </c>
      <c r="U138" s="14">
        <v>0</v>
      </c>
      <c r="V138" s="14">
        <v>0</v>
      </c>
      <c r="W138" s="35">
        <v>27791819</v>
      </c>
      <c r="X138" s="14">
        <v>0</v>
      </c>
      <c r="Y138" s="11">
        <f>INT(O138 / 10000000)/ 10</f>
        <v>0.1</v>
      </c>
      <c r="Z138" s="11">
        <f>INT((P138+Q138+X138) / 10000000)/ 10</f>
        <v>0</v>
      </c>
      <c r="AA138" s="11">
        <f>INT((R138) / 10000000)/ 10</f>
        <v>0.3</v>
      </c>
      <c r="AB138" s="11">
        <f>INT((S138+T138) / 10000000)/ 10</f>
        <v>1.1000000000000001</v>
      </c>
      <c r="AC138" s="11">
        <f>INT((V138+U138+W138) / 10000000)/ 10</f>
        <v>0.2</v>
      </c>
      <c r="AD138" s="11" t="s">
        <v>1122</v>
      </c>
      <c r="AE138" s="13" t="s">
        <v>1123</v>
      </c>
      <c r="AF138" s="13" t="s">
        <v>1124</v>
      </c>
      <c r="AG138" s="15" t="s">
        <v>1125</v>
      </c>
      <c r="AH138" s="16" t="s">
        <v>88</v>
      </c>
      <c r="AI138" s="17">
        <v>10</v>
      </c>
      <c r="AJ138" s="17">
        <v>20170915</v>
      </c>
      <c r="AK138" s="18">
        <v>54</v>
      </c>
      <c r="AL138" s="18">
        <v>202212</v>
      </c>
      <c r="AM138" s="18">
        <v>2022</v>
      </c>
      <c r="AN138" s="17">
        <v>11850025</v>
      </c>
      <c r="AO138" s="17">
        <v>25332299</v>
      </c>
      <c r="AP138" s="17">
        <v>200000</v>
      </c>
      <c r="AQ138" s="27">
        <v>1</v>
      </c>
      <c r="AR138" s="23"/>
      <c r="AS138" s="27">
        <v>1</v>
      </c>
      <c r="AT138" s="27">
        <v>2</v>
      </c>
      <c r="AU138" s="27">
        <v>2</v>
      </c>
      <c r="AV138" s="27">
        <v>2</v>
      </c>
      <c r="AW138" s="23">
        <v>0</v>
      </c>
      <c r="AX138" s="21">
        <v>0</v>
      </c>
      <c r="AY138" s="21">
        <v>0</v>
      </c>
      <c r="AZ138" s="23" t="s">
        <v>62</v>
      </c>
      <c r="BA138" s="23" t="s">
        <v>62</v>
      </c>
      <c r="BB138" s="23" t="s">
        <v>62</v>
      </c>
      <c r="BC138" s="23" t="s">
        <v>62</v>
      </c>
      <c r="BD138" s="23" t="s">
        <v>62</v>
      </c>
      <c r="BE138" s="27">
        <v>13</v>
      </c>
      <c r="BF138" s="23"/>
      <c r="BG138" s="23"/>
    </row>
    <row r="139" spans="1:59" ht="15">
      <c r="A139" s="9" t="s">
        <v>1126</v>
      </c>
      <c r="B139" s="25">
        <v>5561</v>
      </c>
      <c r="C139" s="11">
        <v>6065703</v>
      </c>
      <c r="D139" s="11">
        <v>1078841033</v>
      </c>
      <c r="E139" s="12">
        <v>1101115638741</v>
      </c>
      <c r="F139" s="13" t="s">
        <v>1127</v>
      </c>
      <c r="G139" s="13" t="s">
        <v>80</v>
      </c>
      <c r="H139" s="13" t="s">
        <v>53</v>
      </c>
      <c r="I139" s="13" t="s">
        <v>54</v>
      </c>
      <c r="J139" s="13" t="s">
        <v>204</v>
      </c>
      <c r="K139" s="11">
        <v>32</v>
      </c>
      <c r="L139" s="11" t="s">
        <v>1128</v>
      </c>
      <c r="M139" s="14">
        <v>1</v>
      </c>
      <c r="N139" s="14" t="s">
        <v>121</v>
      </c>
      <c r="O139" s="14">
        <v>0</v>
      </c>
      <c r="P139" s="14">
        <v>0</v>
      </c>
      <c r="Q139" s="14">
        <v>0</v>
      </c>
      <c r="R139" s="32">
        <v>40200</v>
      </c>
      <c r="S139" s="14">
        <v>0</v>
      </c>
      <c r="T139" s="14">
        <v>0</v>
      </c>
      <c r="U139" s="14">
        <v>0</v>
      </c>
      <c r="V139" s="32">
        <v>4866</v>
      </c>
      <c r="W139" s="36">
        <v>45503</v>
      </c>
      <c r="X139" s="14">
        <v>0</v>
      </c>
      <c r="Y139" s="11">
        <f>INT(O139 / 10000) / 10</f>
        <v>0</v>
      </c>
      <c r="Z139" s="11">
        <f>INT((P139+Q139+X139) / 10000) / 10</f>
        <v>0</v>
      </c>
      <c r="AA139" s="11">
        <f>INT((R139) / 10000) / 10</f>
        <v>0.4</v>
      </c>
      <c r="AB139" s="11">
        <f>INT((S139+T139) / 10000) / 10</f>
        <v>0</v>
      </c>
      <c r="AC139" s="11">
        <f>INT((V139+U139+W139) / 10000) / 10</f>
        <v>0.5</v>
      </c>
      <c r="AD139" s="11" t="s">
        <v>1129</v>
      </c>
      <c r="AE139" s="13" t="s">
        <v>1130</v>
      </c>
      <c r="AF139" s="13" t="s">
        <v>1131</v>
      </c>
      <c r="AG139" s="15" t="s">
        <v>1132</v>
      </c>
      <c r="AH139" s="16" t="s">
        <v>232</v>
      </c>
      <c r="AI139" s="17">
        <v>10</v>
      </c>
      <c r="AJ139" s="17">
        <v>20150209</v>
      </c>
      <c r="AK139" s="18">
        <v>52</v>
      </c>
      <c r="AL139" s="18">
        <v>202306</v>
      </c>
      <c r="AM139" s="18">
        <v>2022</v>
      </c>
      <c r="AN139" s="17">
        <v>7852364</v>
      </c>
      <c r="AO139" s="17">
        <v>31337185</v>
      </c>
      <c r="AP139" s="17">
        <v>2034845</v>
      </c>
      <c r="AQ139" s="20">
        <v>1</v>
      </c>
      <c r="AR139" s="21"/>
      <c r="AS139" s="20">
        <v>2</v>
      </c>
      <c r="AT139" s="21"/>
      <c r="AU139" s="21"/>
      <c r="AV139" s="20">
        <v>2</v>
      </c>
      <c r="AW139" s="23">
        <v>0</v>
      </c>
      <c r="AX139" s="21">
        <v>0</v>
      </c>
      <c r="AY139" s="21">
        <v>0</v>
      </c>
      <c r="AZ139" s="23" t="s">
        <v>62</v>
      </c>
      <c r="BA139" s="23" t="s">
        <v>62</v>
      </c>
      <c r="BB139" s="23" t="s">
        <v>62</v>
      </c>
      <c r="BC139" s="23" t="s">
        <v>62</v>
      </c>
      <c r="BD139" s="23" t="s">
        <v>62</v>
      </c>
      <c r="BE139" s="20">
        <v>13</v>
      </c>
      <c r="BF139" s="21"/>
      <c r="BG139" s="24"/>
    </row>
    <row r="140" spans="1:59" ht="15">
      <c r="A140" s="9" t="s">
        <v>1133</v>
      </c>
      <c r="B140" s="25">
        <v>13202</v>
      </c>
      <c r="C140" s="11">
        <v>2111440</v>
      </c>
      <c r="D140" s="11">
        <v>2118750168</v>
      </c>
      <c r="E140" s="12">
        <v>1101113015339</v>
      </c>
      <c r="F140" s="13" t="s">
        <v>1134</v>
      </c>
      <c r="G140" s="13" t="s">
        <v>80</v>
      </c>
      <c r="H140" s="13" t="s">
        <v>53</v>
      </c>
      <c r="I140" s="13" t="s">
        <v>54</v>
      </c>
      <c r="J140" s="13" t="s">
        <v>1063</v>
      </c>
      <c r="K140" s="11">
        <v>57</v>
      </c>
      <c r="L140" s="11" t="s">
        <v>1135</v>
      </c>
      <c r="M140" s="14">
        <v>1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1" t="s">
        <v>1136</v>
      </c>
      <c r="AE140" s="13" t="s">
        <v>1137</v>
      </c>
      <c r="AF140" s="13" t="s">
        <v>1138</v>
      </c>
      <c r="AG140" s="48" t="s">
        <v>1139</v>
      </c>
      <c r="AH140" s="16" t="s">
        <v>61</v>
      </c>
      <c r="AI140" s="17">
        <v>10</v>
      </c>
      <c r="AJ140" s="17">
        <v>20040519</v>
      </c>
      <c r="AK140" s="18">
        <v>108</v>
      </c>
      <c r="AL140" s="18">
        <v>202307</v>
      </c>
      <c r="AM140" s="18">
        <v>2022</v>
      </c>
      <c r="AN140" s="17">
        <v>16906641</v>
      </c>
      <c r="AO140" s="17">
        <v>9525334</v>
      </c>
      <c r="AP140" s="17">
        <v>272729</v>
      </c>
      <c r="AQ140" s="20">
        <v>2</v>
      </c>
      <c r="AR140" s="20">
        <v>2</v>
      </c>
      <c r="AS140" s="20">
        <v>2</v>
      </c>
      <c r="AT140" s="20">
        <v>2</v>
      </c>
      <c r="AU140" s="20">
        <v>2</v>
      </c>
      <c r="AV140" s="20">
        <v>2</v>
      </c>
      <c r="AW140" s="23">
        <v>0</v>
      </c>
      <c r="AX140" s="21">
        <v>0</v>
      </c>
      <c r="AY140" s="21">
        <v>0</v>
      </c>
      <c r="AZ140" s="23" t="s">
        <v>62</v>
      </c>
      <c r="BA140" s="23" t="s">
        <v>62</v>
      </c>
      <c r="BB140" s="23" t="s">
        <v>62</v>
      </c>
      <c r="BC140" s="23" t="s">
        <v>62</v>
      </c>
      <c r="BD140" s="23" t="s">
        <v>62</v>
      </c>
      <c r="BE140" s="20">
        <v>13</v>
      </c>
      <c r="BF140" s="21"/>
      <c r="BG140" s="24"/>
    </row>
    <row r="141" spans="1:59" ht="15">
      <c r="A141" s="9" t="s">
        <v>1140</v>
      </c>
      <c r="B141" s="25">
        <v>6127</v>
      </c>
      <c r="C141" s="11">
        <v>2882683</v>
      </c>
      <c r="D141" s="11">
        <v>3088126897</v>
      </c>
      <c r="E141" s="12">
        <v>1613110024106</v>
      </c>
      <c r="F141" s="13" t="s">
        <v>1141</v>
      </c>
      <c r="G141" s="13" t="s">
        <v>80</v>
      </c>
      <c r="H141" s="13" t="s">
        <v>53</v>
      </c>
      <c r="I141" s="13" t="s">
        <v>54</v>
      </c>
      <c r="J141" s="13" t="s">
        <v>425</v>
      </c>
      <c r="K141" s="11">
        <v>36</v>
      </c>
      <c r="L141" s="11" t="s">
        <v>1142</v>
      </c>
      <c r="M141" s="14">
        <v>1</v>
      </c>
      <c r="N141" s="14" t="s">
        <v>121</v>
      </c>
      <c r="O141" s="26">
        <v>342338</v>
      </c>
      <c r="P141" s="35">
        <v>759489</v>
      </c>
      <c r="Q141" s="35">
        <v>213142</v>
      </c>
      <c r="R141" s="26">
        <v>161000</v>
      </c>
      <c r="S141" s="14">
        <v>0</v>
      </c>
      <c r="T141" s="14">
        <v>0</v>
      </c>
      <c r="U141" s="35">
        <v>11450</v>
      </c>
      <c r="V141" s="26">
        <v>58038</v>
      </c>
      <c r="W141" s="14">
        <v>0</v>
      </c>
      <c r="X141" s="26">
        <v>2500</v>
      </c>
      <c r="Y141" s="11">
        <f t="shared" ref="Y141:Y143" si="105">INT(O141 / 10000) / 10</f>
        <v>3.4</v>
      </c>
      <c r="Z141" s="11">
        <f t="shared" ref="Z141:Z143" si="106">INT((P141+Q141+X141) / 10000) / 10</f>
        <v>9.6999999999999993</v>
      </c>
      <c r="AA141" s="11">
        <f t="shared" ref="AA141:AA143" si="107">INT((R141) / 10000) / 10</f>
        <v>1.6</v>
      </c>
      <c r="AB141" s="11">
        <f t="shared" ref="AB141:AB143" si="108">INT((S141+T141) / 10000) / 10</f>
        <v>0</v>
      </c>
      <c r="AC141" s="11">
        <f t="shared" ref="AC141:AC143" si="109">INT((V141+U141+W141) / 10000) / 10</f>
        <v>0.6</v>
      </c>
      <c r="AD141" s="11" t="s">
        <v>1143</v>
      </c>
      <c r="AE141" s="13" t="s">
        <v>1144</v>
      </c>
      <c r="AF141" s="13" t="s">
        <v>1145</v>
      </c>
      <c r="AG141" s="15" t="s">
        <v>1146</v>
      </c>
      <c r="AH141" s="16" t="s">
        <v>88</v>
      </c>
      <c r="AI141" s="17">
        <v>10</v>
      </c>
      <c r="AJ141" s="17">
        <v>20071101</v>
      </c>
      <c r="AK141" s="18">
        <v>107</v>
      </c>
      <c r="AL141" s="18">
        <v>202212</v>
      </c>
      <c r="AM141" s="18">
        <v>2022</v>
      </c>
      <c r="AN141" s="17">
        <v>143754383</v>
      </c>
      <c r="AO141" s="17">
        <v>62573811</v>
      </c>
      <c r="AP141" s="17">
        <v>4050000</v>
      </c>
      <c r="AQ141" s="27">
        <v>3</v>
      </c>
      <c r="AR141" s="27">
        <v>3</v>
      </c>
      <c r="AS141" s="27">
        <v>1</v>
      </c>
      <c r="AT141" s="23"/>
      <c r="AU141" s="23"/>
      <c r="AV141" s="27">
        <v>1</v>
      </c>
      <c r="AW141" s="23">
        <v>0</v>
      </c>
      <c r="AX141" s="21">
        <v>0</v>
      </c>
      <c r="AY141" s="21">
        <v>0</v>
      </c>
      <c r="AZ141" s="23" t="s">
        <v>62</v>
      </c>
      <c r="BA141" s="23" t="s">
        <v>62</v>
      </c>
      <c r="BB141" s="23" t="s">
        <v>62</v>
      </c>
      <c r="BC141" s="23" t="s">
        <v>62</v>
      </c>
      <c r="BD141" s="23" t="s">
        <v>62</v>
      </c>
      <c r="BE141" s="27">
        <v>13</v>
      </c>
      <c r="BF141" s="23"/>
      <c r="BG141" s="23"/>
    </row>
    <row r="142" spans="1:59" ht="15">
      <c r="A142" s="9" t="s">
        <v>1147</v>
      </c>
      <c r="B142" s="25">
        <v>10149</v>
      </c>
      <c r="C142" s="11">
        <v>1165942</v>
      </c>
      <c r="D142" s="11">
        <v>2118646712</v>
      </c>
      <c r="E142" s="12">
        <v>1101111598585</v>
      </c>
      <c r="F142" s="13" t="s">
        <v>1148</v>
      </c>
      <c r="G142" s="13" t="s">
        <v>80</v>
      </c>
      <c r="H142" s="13" t="s">
        <v>53</v>
      </c>
      <c r="I142" s="13" t="s">
        <v>54</v>
      </c>
      <c r="J142" s="13" t="s">
        <v>277</v>
      </c>
      <c r="K142" s="11">
        <v>48</v>
      </c>
      <c r="L142" s="11" t="s">
        <v>1149</v>
      </c>
      <c r="M142" s="14">
        <v>1</v>
      </c>
      <c r="N142" s="14" t="s">
        <v>121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35">
        <v>1279330</v>
      </c>
      <c r="W142" s="14">
        <f>SUM(179449,87287)</f>
        <v>266736</v>
      </c>
      <c r="X142" s="14">
        <v>0</v>
      </c>
      <c r="Y142" s="11">
        <f t="shared" si="105"/>
        <v>0</v>
      </c>
      <c r="Z142" s="11">
        <f t="shared" si="106"/>
        <v>0</v>
      </c>
      <c r="AA142" s="11">
        <f t="shared" si="107"/>
        <v>0</v>
      </c>
      <c r="AB142" s="11">
        <f t="shared" si="108"/>
        <v>0</v>
      </c>
      <c r="AC142" s="11">
        <f t="shared" si="109"/>
        <v>15.4</v>
      </c>
      <c r="AD142" s="11" t="s">
        <v>1150</v>
      </c>
      <c r="AE142" s="13" t="s">
        <v>1151</v>
      </c>
      <c r="AF142" s="13" t="s">
        <v>1152</v>
      </c>
      <c r="AG142" s="15" t="s">
        <v>1153</v>
      </c>
      <c r="AH142" s="16" t="s">
        <v>88</v>
      </c>
      <c r="AI142" s="17">
        <v>10</v>
      </c>
      <c r="AJ142" s="17">
        <v>19981104</v>
      </c>
      <c r="AK142" s="18">
        <v>263</v>
      </c>
      <c r="AL142" s="18">
        <v>202303</v>
      </c>
      <c r="AM142" s="18">
        <v>2022</v>
      </c>
      <c r="AN142" s="17">
        <v>36418973</v>
      </c>
      <c r="AO142" s="17">
        <v>77970235</v>
      </c>
      <c r="AP142" s="17">
        <v>2612495</v>
      </c>
      <c r="AQ142" s="27">
        <v>1</v>
      </c>
      <c r="AR142" s="27">
        <v>1</v>
      </c>
      <c r="AS142" s="27">
        <v>2</v>
      </c>
      <c r="AT142" s="27">
        <v>2</v>
      </c>
      <c r="AU142" s="27">
        <v>2</v>
      </c>
      <c r="AV142" s="27">
        <v>2</v>
      </c>
      <c r="AW142" s="23">
        <v>0</v>
      </c>
      <c r="AX142" s="20">
        <v>1</v>
      </c>
      <c r="AY142" s="21">
        <v>0</v>
      </c>
      <c r="AZ142" s="23" t="s">
        <v>62</v>
      </c>
      <c r="BA142" s="23" t="s">
        <v>62</v>
      </c>
      <c r="BB142" s="23" t="s">
        <v>62</v>
      </c>
      <c r="BC142" s="23" t="s">
        <v>62</v>
      </c>
      <c r="BD142" s="23" t="s">
        <v>62</v>
      </c>
      <c r="BE142" s="27">
        <v>13</v>
      </c>
      <c r="BF142" s="23"/>
      <c r="BG142" s="23"/>
    </row>
    <row r="143" spans="1:59" ht="15">
      <c r="A143" s="9" t="s">
        <v>1154</v>
      </c>
      <c r="B143" s="25">
        <v>2412</v>
      </c>
      <c r="C143" s="11">
        <v>1118671</v>
      </c>
      <c r="D143" s="11">
        <v>2208160561</v>
      </c>
      <c r="E143" s="12">
        <v>1101111680770</v>
      </c>
      <c r="F143" s="13" t="s">
        <v>1155</v>
      </c>
      <c r="G143" s="13" t="s">
        <v>80</v>
      </c>
      <c r="H143" s="13" t="s">
        <v>53</v>
      </c>
      <c r="I143" s="13" t="s">
        <v>54</v>
      </c>
      <c r="J143" s="13" t="s">
        <v>583</v>
      </c>
      <c r="K143" s="11">
        <v>16</v>
      </c>
      <c r="L143" s="11" t="s">
        <v>1156</v>
      </c>
      <c r="M143" s="14">
        <v>1</v>
      </c>
      <c r="N143" s="14" t="s">
        <v>121</v>
      </c>
      <c r="O143" s="14">
        <v>0</v>
      </c>
      <c r="P143" s="14">
        <v>0</v>
      </c>
      <c r="Q143" s="14">
        <v>0</v>
      </c>
      <c r="R143" s="26">
        <v>34200</v>
      </c>
      <c r="S143" s="14">
        <v>0</v>
      </c>
      <c r="T143" s="14">
        <v>0</v>
      </c>
      <c r="U143" s="14">
        <v>0</v>
      </c>
      <c r="V143" s="14">
        <v>0</v>
      </c>
      <c r="W143" s="26">
        <v>96596</v>
      </c>
      <c r="X143" s="26">
        <v>3020180</v>
      </c>
      <c r="Y143" s="11">
        <f t="shared" si="105"/>
        <v>0</v>
      </c>
      <c r="Z143" s="11">
        <f t="shared" si="106"/>
        <v>30.2</v>
      </c>
      <c r="AA143" s="11">
        <f t="shared" si="107"/>
        <v>0.3</v>
      </c>
      <c r="AB143" s="11">
        <f t="shared" si="108"/>
        <v>0</v>
      </c>
      <c r="AC143" s="11">
        <f t="shared" si="109"/>
        <v>0.9</v>
      </c>
      <c r="AD143" s="11" t="s">
        <v>1157</v>
      </c>
      <c r="AE143" s="13" t="s">
        <v>1158</v>
      </c>
      <c r="AF143" s="13" t="s">
        <v>1159</v>
      </c>
      <c r="AG143" s="15" t="s">
        <v>1160</v>
      </c>
      <c r="AH143" s="16" t="s">
        <v>88</v>
      </c>
      <c r="AI143" s="17">
        <v>10</v>
      </c>
      <c r="AJ143" s="18">
        <v>19990414</v>
      </c>
      <c r="AK143" s="18">
        <v>55</v>
      </c>
      <c r="AL143" s="18">
        <v>202212</v>
      </c>
      <c r="AM143" s="18">
        <v>2022</v>
      </c>
      <c r="AN143" s="17">
        <v>16366868</v>
      </c>
      <c r="AO143" s="17">
        <v>21300212</v>
      </c>
      <c r="AP143" s="17">
        <v>1127050</v>
      </c>
      <c r="AQ143" s="27">
        <v>1</v>
      </c>
      <c r="AR143" s="27">
        <v>1</v>
      </c>
      <c r="AS143" s="27">
        <v>1</v>
      </c>
      <c r="AT143" s="27">
        <v>2</v>
      </c>
      <c r="AU143" s="27">
        <v>2</v>
      </c>
      <c r="AV143" s="27">
        <v>2</v>
      </c>
      <c r="AW143" s="23">
        <v>0</v>
      </c>
      <c r="AX143" s="21">
        <v>0</v>
      </c>
      <c r="AY143" s="21">
        <v>0</v>
      </c>
      <c r="AZ143" s="23" t="s">
        <v>62</v>
      </c>
      <c r="BA143" s="23" t="s">
        <v>62</v>
      </c>
      <c r="BB143" s="23" t="s">
        <v>62</v>
      </c>
      <c r="BC143" s="23" t="s">
        <v>62</v>
      </c>
      <c r="BD143" s="23" t="s">
        <v>62</v>
      </c>
      <c r="BE143" s="27">
        <v>13</v>
      </c>
      <c r="BF143" s="23"/>
      <c r="BG143" s="23"/>
    </row>
    <row r="144" spans="1:59" ht="15">
      <c r="A144" s="9" t="s">
        <v>1161</v>
      </c>
      <c r="B144" s="25">
        <v>4475</v>
      </c>
      <c r="C144" s="11">
        <v>1419991</v>
      </c>
      <c r="D144" s="11">
        <v>1068617609</v>
      </c>
      <c r="E144" s="12">
        <v>1101112730368</v>
      </c>
      <c r="F144" s="13" t="s">
        <v>1162</v>
      </c>
      <c r="G144" s="13" t="s">
        <v>80</v>
      </c>
      <c r="H144" s="13" t="s">
        <v>53</v>
      </c>
      <c r="I144" s="13" t="s">
        <v>54</v>
      </c>
      <c r="J144" s="13" t="s">
        <v>568</v>
      </c>
      <c r="K144" s="11">
        <v>27</v>
      </c>
      <c r="L144" s="11" t="s">
        <v>1163</v>
      </c>
      <c r="M144" s="14">
        <v>1</v>
      </c>
      <c r="N144" s="14" t="s">
        <v>83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26">
        <v>12446415</v>
      </c>
      <c r="W144" s="14">
        <v>0</v>
      </c>
      <c r="X144" s="29">
        <v>2931533150</v>
      </c>
      <c r="Y144" s="11">
        <f>INT(O144 / 10000000)/ 10</f>
        <v>0</v>
      </c>
      <c r="Z144" s="11">
        <f>INT((P144+Q144+X144) / 10000000)/ 10</f>
        <v>29.3</v>
      </c>
      <c r="AA144" s="11">
        <f>INT((R144) / 10000000)/ 10</f>
        <v>0</v>
      </c>
      <c r="AB144" s="11">
        <f>INT((S144+T144) / 10000000)/ 10</f>
        <v>0</v>
      </c>
      <c r="AC144" s="11">
        <f>INT((V144+U144+W144) / 10000000)/ 10</f>
        <v>0.1</v>
      </c>
      <c r="AD144" s="11" t="s">
        <v>1164</v>
      </c>
      <c r="AE144" s="13" t="s">
        <v>1165</v>
      </c>
      <c r="AF144" s="13" t="s">
        <v>1166</v>
      </c>
      <c r="AG144" s="15" t="s">
        <v>1167</v>
      </c>
      <c r="AH144" s="16" t="s">
        <v>88</v>
      </c>
      <c r="AI144" s="17">
        <v>10</v>
      </c>
      <c r="AJ144" s="18">
        <v>20030304</v>
      </c>
      <c r="AK144" s="18">
        <v>51</v>
      </c>
      <c r="AL144" s="18">
        <v>202304</v>
      </c>
      <c r="AM144" s="18">
        <v>2022</v>
      </c>
      <c r="AN144" s="17">
        <v>84684389</v>
      </c>
      <c r="AO144" s="17">
        <v>27052402</v>
      </c>
      <c r="AP144" s="17">
        <v>600000</v>
      </c>
      <c r="AQ144" s="27">
        <v>1</v>
      </c>
      <c r="AR144" s="23"/>
      <c r="AS144" s="27">
        <v>1</v>
      </c>
      <c r="AT144" s="27">
        <v>2</v>
      </c>
      <c r="AU144" s="27">
        <v>2</v>
      </c>
      <c r="AV144" s="27">
        <v>2</v>
      </c>
      <c r="AW144" s="23">
        <v>0</v>
      </c>
      <c r="AX144" s="20">
        <v>1</v>
      </c>
      <c r="AY144" s="21">
        <v>0</v>
      </c>
      <c r="AZ144" s="23" t="s">
        <v>62</v>
      </c>
      <c r="BA144" s="23" t="s">
        <v>62</v>
      </c>
      <c r="BB144" s="23" t="s">
        <v>62</v>
      </c>
      <c r="BC144" s="23" t="s">
        <v>62</v>
      </c>
      <c r="BD144" s="23" t="s">
        <v>62</v>
      </c>
      <c r="BE144" s="27">
        <v>13</v>
      </c>
      <c r="BF144" s="23"/>
      <c r="BG144" s="23"/>
    </row>
    <row r="145" spans="1:59" ht="15">
      <c r="A145" s="9" t="s">
        <v>1168</v>
      </c>
      <c r="B145" s="25">
        <v>15054</v>
      </c>
      <c r="C145" s="11">
        <v>2799394</v>
      </c>
      <c r="D145" s="11">
        <v>6128126743</v>
      </c>
      <c r="E145" s="12">
        <v>1949110016938</v>
      </c>
      <c r="F145" s="13" t="s">
        <v>1169</v>
      </c>
      <c r="G145" s="13" t="s">
        <v>80</v>
      </c>
      <c r="H145" s="13" t="s">
        <v>53</v>
      </c>
      <c r="I145" s="13" t="s">
        <v>54</v>
      </c>
      <c r="J145" s="13" t="s">
        <v>622</v>
      </c>
      <c r="K145" s="11">
        <v>39</v>
      </c>
      <c r="L145" s="11" t="s">
        <v>1170</v>
      </c>
      <c r="M145" s="14">
        <v>1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21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1" t="s">
        <v>1171</v>
      </c>
      <c r="AE145" s="13" t="s">
        <v>1172</v>
      </c>
      <c r="AF145" s="13" t="s">
        <v>1173</v>
      </c>
      <c r="AG145" s="15" t="s">
        <v>1174</v>
      </c>
      <c r="AH145" s="16" t="s">
        <v>61</v>
      </c>
      <c r="AI145" s="17">
        <v>10</v>
      </c>
      <c r="AJ145" s="17">
        <v>20070413</v>
      </c>
      <c r="AK145" s="18">
        <v>52</v>
      </c>
      <c r="AL145" s="18">
        <v>202304</v>
      </c>
      <c r="AM145" s="18">
        <v>2022</v>
      </c>
      <c r="AN145" s="17">
        <v>3499218</v>
      </c>
      <c r="AO145" s="17">
        <v>3316859</v>
      </c>
      <c r="AP145" s="17">
        <v>50000</v>
      </c>
      <c r="AQ145" s="27">
        <v>1</v>
      </c>
      <c r="AR145" s="23"/>
      <c r="AS145" s="27">
        <v>2</v>
      </c>
      <c r="AT145" s="27">
        <v>2</v>
      </c>
      <c r="AU145" s="27">
        <v>2</v>
      </c>
      <c r="AV145" s="27">
        <v>2</v>
      </c>
      <c r="AW145" s="23">
        <v>0</v>
      </c>
      <c r="AX145" s="21">
        <v>0</v>
      </c>
      <c r="AY145" s="21">
        <v>0</v>
      </c>
      <c r="AZ145" s="27" t="s">
        <v>1175</v>
      </c>
      <c r="BA145" s="43" t="s">
        <v>1176</v>
      </c>
      <c r="BB145" s="27" t="s">
        <v>62</v>
      </c>
      <c r="BC145" s="27" t="s">
        <v>1177</v>
      </c>
      <c r="BD145" s="27" t="s">
        <v>1178</v>
      </c>
      <c r="BE145" s="27">
        <v>13</v>
      </c>
      <c r="BF145" s="23"/>
      <c r="BG145" s="23"/>
    </row>
    <row r="146" spans="1:59" ht="15">
      <c r="A146" s="9" t="s">
        <v>1179</v>
      </c>
      <c r="B146" s="25">
        <v>11010</v>
      </c>
      <c r="C146" s="11">
        <v>6027971</v>
      </c>
      <c r="D146" s="11">
        <v>1388199995</v>
      </c>
      <c r="E146" s="12">
        <v>1341110399910</v>
      </c>
      <c r="F146" s="13" t="s">
        <v>1180</v>
      </c>
      <c r="G146" s="13" t="s">
        <v>80</v>
      </c>
      <c r="H146" s="13" t="s">
        <v>53</v>
      </c>
      <c r="I146" s="13" t="s">
        <v>54</v>
      </c>
      <c r="J146" s="13" t="s">
        <v>277</v>
      </c>
      <c r="K146" s="11">
        <v>48</v>
      </c>
      <c r="L146" s="11" t="s">
        <v>1181</v>
      </c>
      <c r="M146" s="14">
        <v>1</v>
      </c>
      <c r="N146" s="14" t="s">
        <v>121</v>
      </c>
      <c r="O146" s="36">
        <v>43750</v>
      </c>
      <c r="P146" s="32">
        <v>25748</v>
      </c>
      <c r="Q146" s="14">
        <v>0</v>
      </c>
      <c r="R146" s="14">
        <v>0</v>
      </c>
      <c r="S146" s="14">
        <v>0</v>
      </c>
      <c r="T146" s="32">
        <v>272834</v>
      </c>
      <c r="U146" s="14">
        <v>0</v>
      </c>
      <c r="V146" s="14">
        <v>0</v>
      </c>
      <c r="W146" s="32">
        <v>96240</v>
      </c>
      <c r="X146" s="14">
        <v>0</v>
      </c>
      <c r="Y146" s="11">
        <f t="shared" ref="Y146:Y148" si="110">INT(O146 / 10000) / 10</f>
        <v>0.4</v>
      </c>
      <c r="Z146" s="11">
        <f t="shared" ref="Z146:Z148" si="111">INT((P146+Q146+X146) / 10000) / 10</f>
        <v>0.2</v>
      </c>
      <c r="AA146" s="11">
        <f t="shared" ref="AA146:AA148" si="112">INT((R146) / 10000) / 10</f>
        <v>0</v>
      </c>
      <c r="AB146" s="11">
        <f t="shared" ref="AB146:AB148" si="113">INT((S146+T146) / 10000) / 10</f>
        <v>2.7</v>
      </c>
      <c r="AC146" s="11">
        <f t="shared" ref="AC146:AC148" si="114">INT((V146+U146+W146) / 10000) / 10</f>
        <v>0.9</v>
      </c>
      <c r="AD146" s="11" t="s">
        <v>1182</v>
      </c>
      <c r="AE146" s="13" t="s">
        <v>1183</v>
      </c>
      <c r="AF146" s="13" t="s">
        <v>1184</v>
      </c>
      <c r="AG146" s="15" t="s">
        <v>1185</v>
      </c>
      <c r="AH146" s="16" t="s">
        <v>88</v>
      </c>
      <c r="AI146" s="17">
        <v>10</v>
      </c>
      <c r="AJ146" s="17">
        <v>20141219</v>
      </c>
      <c r="AK146" s="18">
        <v>116</v>
      </c>
      <c r="AL146" s="18">
        <v>202305</v>
      </c>
      <c r="AM146" s="18">
        <v>2022</v>
      </c>
      <c r="AN146" s="17">
        <v>26365989</v>
      </c>
      <c r="AO146" s="17">
        <v>14757873</v>
      </c>
      <c r="AP146" s="17">
        <v>500000</v>
      </c>
      <c r="AQ146" s="27">
        <v>1</v>
      </c>
      <c r="AR146" s="23"/>
      <c r="AS146" s="27">
        <v>2</v>
      </c>
      <c r="AT146" s="23"/>
      <c r="AU146" s="23"/>
      <c r="AV146" s="27">
        <v>2</v>
      </c>
      <c r="AW146" s="23">
        <v>0</v>
      </c>
      <c r="AX146" s="20">
        <v>1</v>
      </c>
      <c r="AY146" s="21">
        <v>0</v>
      </c>
      <c r="AZ146" s="23" t="s">
        <v>62</v>
      </c>
      <c r="BA146" s="23" t="s">
        <v>62</v>
      </c>
      <c r="BB146" s="23" t="s">
        <v>62</v>
      </c>
      <c r="BC146" s="23" t="s">
        <v>62</v>
      </c>
      <c r="BD146" s="23" t="s">
        <v>62</v>
      </c>
      <c r="BE146" s="27">
        <v>13</v>
      </c>
      <c r="BF146" s="23"/>
      <c r="BG146" s="23"/>
    </row>
    <row r="147" spans="1:59" ht="15">
      <c r="A147" s="9" t="s">
        <v>1186</v>
      </c>
      <c r="B147" s="25">
        <v>11086</v>
      </c>
      <c r="C147" s="11">
        <v>8945703</v>
      </c>
      <c r="D147" s="11">
        <v>5288701416</v>
      </c>
      <c r="E147" s="12">
        <v>1101117082772</v>
      </c>
      <c r="F147" s="13" t="s">
        <v>1187</v>
      </c>
      <c r="G147" s="13" t="s">
        <v>80</v>
      </c>
      <c r="H147" s="13" t="s">
        <v>53</v>
      </c>
      <c r="I147" s="13" t="s">
        <v>54</v>
      </c>
      <c r="J147" s="13" t="s">
        <v>315</v>
      </c>
      <c r="K147" s="11">
        <v>49</v>
      </c>
      <c r="L147" s="11" t="s">
        <v>1188</v>
      </c>
      <c r="M147" s="14">
        <v>1</v>
      </c>
      <c r="N147" s="14" t="s">
        <v>121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32">
        <v>30834</v>
      </c>
      <c r="W147" s="14">
        <v>0</v>
      </c>
      <c r="X147" s="14">
        <v>0</v>
      </c>
      <c r="Y147" s="11">
        <f t="shared" si="110"/>
        <v>0</v>
      </c>
      <c r="Z147" s="11">
        <f t="shared" si="111"/>
        <v>0</v>
      </c>
      <c r="AA147" s="11">
        <f t="shared" si="112"/>
        <v>0</v>
      </c>
      <c r="AB147" s="11">
        <f t="shared" si="113"/>
        <v>0</v>
      </c>
      <c r="AC147" s="11">
        <f t="shared" si="114"/>
        <v>0.3</v>
      </c>
      <c r="AD147" s="11" t="s">
        <v>1189</v>
      </c>
      <c r="AE147" s="13" t="s">
        <v>1190</v>
      </c>
      <c r="AF147" s="13" t="s">
        <v>1191</v>
      </c>
      <c r="AG147" s="15" t="s">
        <v>1192</v>
      </c>
      <c r="AH147" s="16" t="s">
        <v>88</v>
      </c>
      <c r="AI147" s="17">
        <v>10</v>
      </c>
      <c r="AJ147" s="17">
        <v>20190418</v>
      </c>
      <c r="AK147" s="18">
        <v>138</v>
      </c>
      <c r="AL147" s="18">
        <v>202301</v>
      </c>
      <c r="AM147" s="18">
        <v>2022</v>
      </c>
      <c r="AN147" s="17">
        <v>30514869</v>
      </c>
      <c r="AO147" s="17">
        <v>17525514</v>
      </c>
      <c r="AP147" s="17">
        <v>2263110</v>
      </c>
      <c r="AQ147" s="20">
        <v>1</v>
      </c>
      <c r="AR147" s="21"/>
      <c r="AS147" s="20">
        <v>2</v>
      </c>
      <c r="AT147" s="21"/>
      <c r="AU147" s="21"/>
      <c r="AV147" s="20">
        <v>2</v>
      </c>
      <c r="AW147" s="23">
        <v>0</v>
      </c>
      <c r="AX147" s="20">
        <v>1</v>
      </c>
      <c r="AY147" s="21">
        <v>0</v>
      </c>
      <c r="AZ147" s="23" t="s">
        <v>62</v>
      </c>
      <c r="BA147" s="23" t="s">
        <v>62</v>
      </c>
      <c r="BB147" s="23" t="s">
        <v>62</v>
      </c>
      <c r="BC147" s="23" t="s">
        <v>62</v>
      </c>
      <c r="BD147" s="23" t="s">
        <v>62</v>
      </c>
      <c r="BE147" s="20">
        <v>13</v>
      </c>
      <c r="BF147" s="21"/>
      <c r="BG147" s="24"/>
    </row>
    <row r="148" spans="1:59" ht="15">
      <c r="A148" s="9" t="s">
        <v>1193</v>
      </c>
      <c r="B148" s="25">
        <v>1455</v>
      </c>
      <c r="C148" s="11">
        <v>1476970</v>
      </c>
      <c r="D148" s="11">
        <v>2068170030</v>
      </c>
      <c r="E148" s="12">
        <v>1101112504812</v>
      </c>
      <c r="F148" s="13" t="s">
        <v>1194</v>
      </c>
      <c r="G148" s="13" t="s">
        <v>80</v>
      </c>
      <c r="H148" s="13" t="s">
        <v>53</v>
      </c>
      <c r="I148" s="13" t="s">
        <v>54</v>
      </c>
      <c r="J148" s="13" t="s">
        <v>1195</v>
      </c>
      <c r="K148" s="11">
        <v>11</v>
      </c>
      <c r="L148" s="11" t="s">
        <v>1196</v>
      </c>
      <c r="M148" s="14">
        <v>1</v>
      </c>
      <c r="N148" s="14" t="s">
        <v>121</v>
      </c>
      <c r="O148" s="14">
        <v>0</v>
      </c>
      <c r="P148" s="26">
        <v>14166</v>
      </c>
      <c r="Q148" s="14">
        <v>0</v>
      </c>
      <c r="R148" s="29">
        <v>710405</v>
      </c>
      <c r="S148" s="14">
        <v>0</v>
      </c>
      <c r="T148" s="26">
        <v>2500</v>
      </c>
      <c r="U148" s="14">
        <v>0</v>
      </c>
      <c r="V148" s="26">
        <v>20200</v>
      </c>
      <c r="W148" s="26">
        <v>424207</v>
      </c>
      <c r="X148" s="14">
        <v>0</v>
      </c>
      <c r="Y148" s="11">
        <f t="shared" si="110"/>
        <v>0</v>
      </c>
      <c r="Z148" s="11">
        <f t="shared" si="111"/>
        <v>0.1</v>
      </c>
      <c r="AA148" s="11">
        <f t="shared" si="112"/>
        <v>7.1</v>
      </c>
      <c r="AB148" s="11">
        <f t="shared" si="113"/>
        <v>0</v>
      </c>
      <c r="AC148" s="11">
        <f t="shared" si="114"/>
        <v>4.4000000000000004</v>
      </c>
      <c r="AD148" s="11" t="s">
        <v>1197</v>
      </c>
      <c r="AE148" s="13" t="s">
        <v>1198</v>
      </c>
      <c r="AF148" s="13" t="s">
        <v>1199</v>
      </c>
      <c r="AG148" s="15" t="s">
        <v>1200</v>
      </c>
      <c r="AH148" s="16" t="s">
        <v>88</v>
      </c>
      <c r="AI148" s="17">
        <v>10</v>
      </c>
      <c r="AJ148" s="18">
        <v>20020422</v>
      </c>
      <c r="AK148" s="18">
        <v>50</v>
      </c>
      <c r="AL148" s="18">
        <v>202212</v>
      </c>
      <c r="AM148" s="18">
        <v>2022</v>
      </c>
      <c r="AN148" s="17">
        <v>16102375</v>
      </c>
      <c r="AO148" s="17">
        <v>14860810</v>
      </c>
      <c r="AP148" s="17">
        <v>1126970</v>
      </c>
      <c r="AQ148" s="27">
        <v>2</v>
      </c>
      <c r="AR148" s="27">
        <v>4</v>
      </c>
      <c r="AS148" s="27">
        <v>1</v>
      </c>
      <c r="AT148" s="27">
        <v>1</v>
      </c>
      <c r="AU148" s="27">
        <v>1</v>
      </c>
      <c r="AV148" s="27">
        <v>1</v>
      </c>
      <c r="AW148" s="23">
        <v>0</v>
      </c>
      <c r="AX148" s="21">
        <v>0</v>
      </c>
      <c r="AY148" s="21">
        <v>0</v>
      </c>
      <c r="AZ148" s="23" t="s">
        <v>62</v>
      </c>
      <c r="BA148" s="23" t="s">
        <v>62</v>
      </c>
      <c r="BB148" s="23" t="s">
        <v>62</v>
      </c>
      <c r="BC148" s="23" t="s">
        <v>62</v>
      </c>
      <c r="BD148" s="23" t="s">
        <v>62</v>
      </c>
      <c r="BE148" s="27">
        <v>13</v>
      </c>
      <c r="BF148" s="23"/>
      <c r="BG148" s="23"/>
    </row>
    <row r="149" spans="1:59" ht="15">
      <c r="A149" s="9" t="s">
        <v>1201</v>
      </c>
      <c r="B149" s="25">
        <v>13229</v>
      </c>
      <c r="C149" s="11">
        <v>3758958</v>
      </c>
      <c r="D149" s="11">
        <v>2118847393</v>
      </c>
      <c r="E149" s="12">
        <v>1101114406826</v>
      </c>
      <c r="F149" s="13" t="s">
        <v>1202</v>
      </c>
      <c r="G149" s="13" t="s">
        <v>80</v>
      </c>
      <c r="H149" s="13" t="s">
        <v>53</v>
      </c>
      <c r="I149" s="13" t="s">
        <v>54</v>
      </c>
      <c r="J149" s="13" t="s">
        <v>1063</v>
      </c>
      <c r="K149" s="11">
        <v>57</v>
      </c>
      <c r="L149" s="11" t="s">
        <v>1203</v>
      </c>
      <c r="M149" s="14">
        <v>1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1" t="s">
        <v>1204</v>
      </c>
      <c r="AE149" s="13" t="s">
        <v>1205</v>
      </c>
      <c r="AF149" s="13" t="s">
        <v>1206</v>
      </c>
      <c r="AG149" s="15" t="s">
        <v>1207</v>
      </c>
      <c r="AH149" s="16" t="s">
        <v>61</v>
      </c>
      <c r="AI149" s="17">
        <v>10</v>
      </c>
      <c r="AJ149" s="17">
        <v>20100804</v>
      </c>
      <c r="AK149" s="18">
        <v>55</v>
      </c>
      <c r="AL149" s="18">
        <v>202206</v>
      </c>
      <c r="AM149" s="18">
        <v>2022</v>
      </c>
      <c r="AN149" s="17">
        <v>6727265</v>
      </c>
      <c r="AO149" s="17">
        <v>2956392</v>
      </c>
      <c r="AP149" s="17">
        <v>88732</v>
      </c>
      <c r="AQ149" s="20">
        <v>2</v>
      </c>
      <c r="AR149" s="21"/>
      <c r="AS149" s="20">
        <v>1</v>
      </c>
      <c r="AT149" s="20">
        <v>2</v>
      </c>
      <c r="AU149" s="20">
        <v>2</v>
      </c>
      <c r="AV149" s="20">
        <v>1</v>
      </c>
      <c r="AW149" s="23">
        <v>0</v>
      </c>
      <c r="AX149" s="20">
        <v>1</v>
      </c>
      <c r="AY149" s="21">
        <v>0</v>
      </c>
      <c r="AZ149" s="23" t="s">
        <v>62</v>
      </c>
      <c r="BA149" s="23" t="s">
        <v>62</v>
      </c>
      <c r="BB149" s="23" t="s">
        <v>62</v>
      </c>
      <c r="BC149" s="23" t="s">
        <v>62</v>
      </c>
      <c r="BD149" s="23" t="s">
        <v>62</v>
      </c>
      <c r="BE149" s="20">
        <v>13</v>
      </c>
      <c r="BF149" s="21"/>
      <c r="BG149" s="24"/>
    </row>
    <row r="150" spans="1:59" ht="15">
      <c r="A150" s="9" t="s">
        <v>1208</v>
      </c>
      <c r="B150" s="25">
        <v>14659</v>
      </c>
      <c r="C150" s="11">
        <v>2105204</v>
      </c>
      <c r="D150" s="11">
        <v>1208667027</v>
      </c>
      <c r="E150" s="12">
        <v>1101113001924</v>
      </c>
      <c r="F150" s="13" t="s">
        <v>1209</v>
      </c>
      <c r="G150" s="13" t="s">
        <v>80</v>
      </c>
      <c r="H150" s="13" t="s">
        <v>53</v>
      </c>
      <c r="I150" s="13" t="s">
        <v>54</v>
      </c>
      <c r="J150" s="13" t="s">
        <v>55</v>
      </c>
      <c r="K150" s="11">
        <v>63</v>
      </c>
      <c r="L150" s="11" t="s">
        <v>1210</v>
      </c>
      <c r="M150" s="14">
        <v>1</v>
      </c>
      <c r="N150" s="14" t="s">
        <v>121</v>
      </c>
      <c r="O150" s="29">
        <v>9411639</v>
      </c>
      <c r="P150" s="29">
        <v>1369196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29">
        <v>432375</v>
      </c>
      <c r="W150" s="26">
        <v>4080513</v>
      </c>
      <c r="X150" s="26">
        <v>4405163</v>
      </c>
      <c r="Y150" s="11">
        <f t="shared" ref="Y150:Y152" si="115">INT(O150 / 10000) / 10</f>
        <v>94.1</v>
      </c>
      <c r="Z150" s="11">
        <f t="shared" ref="Z150:Z152" si="116">INT((P150+Q150+X150) / 10000) / 10</f>
        <v>57.7</v>
      </c>
      <c r="AA150" s="11">
        <f t="shared" ref="AA150:AA152" si="117">INT((R150) / 10000) / 10</f>
        <v>0</v>
      </c>
      <c r="AB150" s="11">
        <f t="shared" ref="AB150:AB152" si="118">INT((S150+T150) / 10000) / 10</f>
        <v>0</v>
      </c>
      <c r="AC150" s="11">
        <f t="shared" ref="AC150:AC152" si="119">INT((V150+U150+W150) / 10000) / 10</f>
        <v>45.1</v>
      </c>
      <c r="AD150" s="11" t="s">
        <v>1211</v>
      </c>
      <c r="AE150" s="13" t="s">
        <v>1212</v>
      </c>
      <c r="AF150" s="13" t="s">
        <v>1213</v>
      </c>
      <c r="AG150" s="15" t="s">
        <v>1214</v>
      </c>
      <c r="AH150" s="16" t="s">
        <v>88</v>
      </c>
      <c r="AI150" s="17">
        <v>10</v>
      </c>
      <c r="AJ150" s="17">
        <v>20040501</v>
      </c>
      <c r="AK150" s="18">
        <v>101</v>
      </c>
      <c r="AL150" s="18">
        <v>202304</v>
      </c>
      <c r="AM150" s="18">
        <v>2022</v>
      </c>
      <c r="AN150" s="17">
        <v>11887057</v>
      </c>
      <c r="AO150" s="17">
        <v>37367811</v>
      </c>
      <c r="AP150" s="17">
        <v>710000</v>
      </c>
      <c r="AQ150" s="20">
        <v>1</v>
      </c>
      <c r="AR150" s="21"/>
      <c r="AS150" s="20">
        <v>2</v>
      </c>
      <c r="AT150" s="21"/>
      <c r="AU150" s="21"/>
      <c r="AV150" s="20">
        <v>2</v>
      </c>
      <c r="AW150" s="23">
        <v>0</v>
      </c>
      <c r="AX150" s="21">
        <v>0</v>
      </c>
      <c r="AY150" s="21">
        <v>0</v>
      </c>
      <c r="AZ150" s="23" t="s">
        <v>62</v>
      </c>
      <c r="BA150" s="23" t="s">
        <v>62</v>
      </c>
      <c r="BB150" s="23" t="s">
        <v>62</v>
      </c>
      <c r="BC150" s="23" t="s">
        <v>62</v>
      </c>
      <c r="BD150" s="23" t="s">
        <v>62</v>
      </c>
      <c r="BE150" s="20">
        <v>13</v>
      </c>
      <c r="BF150" s="21"/>
      <c r="BG150" s="24"/>
    </row>
    <row r="151" spans="1:59" ht="15">
      <c r="A151" s="9" t="s">
        <v>1215</v>
      </c>
      <c r="B151" s="25">
        <v>4559</v>
      </c>
      <c r="C151" s="11">
        <v>1824243</v>
      </c>
      <c r="D151" s="11">
        <v>1378131255</v>
      </c>
      <c r="E151" s="12">
        <v>1201110230277</v>
      </c>
      <c r="F151" s="13" t="s">
        <v>1216</v>
      </c>
      <c r="G151" s="13" t="s">
        <v>80</v>
      </c>
      <c r="H151" s="13" t="s">
        <v>53</v>
      </c>
      <c r="I151" s="13" t="s">
        <v>307</v>
      </c>
      <c r="J151" s="13" t="s">
        <v>397</v>
      </c>
      <c r="K151" s="11">
        <v>28</v>
      </c>
      <c r="L151" s="11" t="s">
        <v>1217</v>
      </c>
      <c r="M151" s="14">
        <v>1</v>
      </c>
      <c r="N151" s="14" t="s">
        <v>121</v>
      </c>
      <c r="O151" s="14">
        <v>0</v>
      </c>
      <c r="P151" s="14">
        <v>0</v>
      </c>
      <c r="Q151" s="14">
        <v>0</v>
      </c>
      <c r="R151" s="32">
        <v>1115628</v>
      </c>
      <c r="S151" s="14">
        <v>0</v>
      </c>
      <c r="T151" s="33">
        <v>1800</v>
      </c>
      <c r="U151" s="33">
        <v>1021084</v>
      </c>
      <c r="V151" s="14">
        <v>0</v>
      </c>
      <c r="W151" s="14">
        <v>0</v>
      </c>
      <c r="X151" s="14">
        <v>0</v>
      </c>
      <c r="Y151" s="11">
        <f t="shared" si="115"/>
        <v>0</v>
      </c>
      <c r="Z151" s="11">
        <f t="shared" si="116"/>
        <v>0</v>
      </c>
      <c r="AA151" s="11">
        <f t="shared" si="117"/>
        <v>11.1</v>
      </c>
      <c r="AB151" s="11">
        <f t="shared" si="118"/>
        <v>0</v>
      </c>
      <c r="AC151" s="11">
        <f t="shared" si="119"/>
        <v>10.199999999999999</v>
      </c>
      <c r="AD151" s="11" t="s">
        <v>1218</v>
      </c>
      <c r="AE151" s="13" t="s">
        <v>1219</v>
      </c>
      <c r="AF151" s="13" t="s">
        <v>1220</v>
      </c>
      <c r="AG151" s="15" t="s">
        <v>1221</v>
      </c>
      <c r="AH151" s="16" t="s">
        <v>232</v>
      </c>
      <c r="AI151" s="17">
        <v>10</v>
      </c>
      <c r="AJ151" s="17">
        <v>20000821</v>
      </c>
      <c r="AK151" s="18">
        <v>201</v>
      </c>
      <c r="AL151" s="18">
        <v>202306</v>
      </c>
      <c r="AM151" s="18">
        <v>2022</v>
      </c>
      <c r="AN151" s="17">
        <v>163074228</v>
      </c>
      <c r="AO151" s="17">
        <v>136553966</v>
      </c>
      <c r="AP151" s="17">
        <v>7562448</v>
      </c>
      <c r="AQ151" s="20">
        <v>1</v>
      </c>
      <c r="AR151" s="20">
        <v>1</v>
      </c>
      <c r="AS151" s="20">
        <v>1</v>
      </c>
      <c r="AT151" s="20">
        <v>2</v>
      </c>
      <c r="AU151" s="20">
        <v>2</v>
      </c>
      <c r="AV151" s="20">
        <v>2</v>
      </c>
      <c r="AW151" s="23">
        <v>0</v>
      </c>
      <c r="AX151" s="21">
        <v>0</v>
      </c>
      <c r="AY151" s="21">
        <v>0</v>
      </c>
      <c r="AZ151" s="23" t="s">
        <v>62</v>
      </c>
      <c r="BA151" s="23" t="s">
        <v>62</v>
      </c>
      <c r="BB151" s="23" t="s">
        <v>62</v>
      </c>
      <c r="BC151" s="23" t="s">
        <v>62</v>
      </c>
      <c r="BD151" s="23" t="s">
        <v>62</v>
      </c>
      <c r="BE151" s="20">
        <v>13</v>
      </c>
      <c r="BF151" s="21"/>
      <c r="BG151" s="24"/>
    </row>
    <row r="152" spans="1:59" ht="15">
      <c r="A152" s="9" t="s">
        <v>1222</v>
      </c>
      <c r="B152" s="25">
        <v>4008</v>
      </c>
      <c r="C152" s="11">
        <v>3850671</v>
      </c>
      <c r="D152" s="11">
        <v>3128620219</v>
      </c>
      <c r="E152" s="12">
        <v>1615110121601</v>
      </c>
      <c r="F152" s="13" t="s">
        <v>1223</v>
      </c>
      <c r="G152" s="13" t="s">
        <v>80</v>
      </c>
      <c r="H152" s="13" t="s">
        <v>53</v>
      </c>
      <c r="I152" s="13" t="s">
        <v>307</v>
      </c>
      <c r="J152" s="13" t="s">
        <v>1224</v>
      </c>
      <c r="K152" s="11">
        <v>25</v>
      </c>
      <c r="L152" s="11" t="s">
        <v>1225</v>
      </c>
      <c r="M152" s="14">
        <v>1</v>
      </c>
      <c r="N152" s="14" t="s">
        <v>121</v>
      </c>
      <c r="O152" s="14">
        <v>0</v>
      </c>
      <c r="P152" s="14">
        <v>0</v>
      </c>
      <c r="Q152" s="49">
        <v>30000</v>
      </c>
      <c r="R152" s="14">
        <v>0</v>
      </c>
      <c r="S152" s="14">
        <v>0</v>
      </c>
      <c r="T152" s="49">
        <v>14863</v>
      </c>
      <c r="U152" s="49">
        <v>1187240</v>
      </c>
      <c r="V152" s="49">
        <v>38392</v>
      </c>
      <c r="W152" s="14">
        <v>0</v>
      </c>
      <c r="X152" s="14">
        <v>0</v>
      </c>
      <c r="Y152" s="11">
        <f t="shared" si="115"/>
        <v>0</v>
      </c>
      <c r="Z152" s="11">
        <f t="shared" si="116"/>
        <v>0.3</v>
      </c>
      <c r="AA152" s="11">
        <f t="shared" si="117"/>
        <v>0</v>
      </c>
      <c r="AB152" s="11">
        <f t="shared" si="118"/>
        <v>0.1</v>
      </c>
      <c r="AC152" s="11">
        <f t="shared" si="119"/>
        <v>12.2</v>
      </c>
      <c r="AD152" s="11" t="s">
        <v>1226</v>
      </c>
      <c r="AE152" s="13" t="s">
        <v>1227</v>
      </c>
      <c r="AF152" s="13" t="s">
        <v>1228</v>
      </c>
      <c r="AG152" s="15" t="s">
        <v>1229</v>
      </c>
      <c r="AH152" s="16" t="s">
        <v>88</v>
      </c>
      <c r="AI152" s="17">
        <v>10</v>
      </c>
      <c r="AJ152" s="17">
        <v>20100909</v>
      </c>
      <c r="AK152" s="18">
        <v>207</v>
      </c>
      <c r="AL152" s="18">
        <v>202212</v>
      </c>
      <c r="AM152" s="18">
        <v>2022</v>
      </c>
      <c r="AN152" s="17">
        <v>49044883</v>
      </c>
      <c r="AO152" s="17">
        <v>41946830</v>
      </c>
      <c r="AP152" s="17">
        <v>7707500</v>
      </c>
      <c r="AQ152" s="20">
        <v>3</v>
      </c>
      <c r="AR152" s="20">
        <v>3</v>
      </c>
      <c r="AS152" s="20">
        <v>1</v>
      </c>
      <c r="AT152" s="21"/>
      <c r="AU152" s="21"/>
      <c r="AV152" s="20">
        <v>2</v>
      </c>
      <c r="AW152" s="23">
        <v>0</v>
      </c>
      <c r="AX152" s="21">
        <v>0</v>
      </c>
      <c r="AY152" s="21">
        <v>0</v>
      </c>
      <c r="AZ152" s="23" t="s">
        <v>62</v>
      </c>
      <c r="BA152" s="23" t="s">
        <v>62</v>
      </c>
      <c r="BB152" s="23" t="s">
        <v>62</v>
      </c>
      <c r="BC152" s="23" t="s">
        <v>62</v>
      </c>
      <c r="BD152" s="23" t="s">
        <v>62</v>
      </c>
      <c r="BE152" s="20">
        <v>13</v>
      </c>
      <c r="BF152" s="21"/>
      <c r="BG152" s="24"/>
    </row>
    <row r="153" spans="1:59" ht="15">
      <c r="A153" s="9" t="s">
        <v>1230</v>
      </c>
      <c r="B153" s="25">
        <v>12968</v>
      </c>
      <c r="C153" s="11">
        <v>1838703</v>
      </c>
      <c r="D153" s="11">
        <v>2118646124</v>
      </c>
      <c r="E153" s="12">
        <v>1101111553985</v>
      </c>
      <c r="F153" s="13" t="s">
        <v>1231</v>
      </c>
      <c r="G153" s="13" t="s">
        <v>80</v>
      </c>
      <c r="H153" s="13" t="s">
        <v>53</v>
      </c>
      <c r="I153" s="13" t="s">
        <v>54</v>
      </c>
      <c r="J153" s="13" t="s">
        <v>65</v>
      </c>
      <c r="K153" s="11">
        <v>56</v>
      </c>
      <c r="L153" s="11" t="s">
        <v>1232</v>
      </c>
      <c r="M153" s="14">
        <v>1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1" t="s">
        <v>1233</v>
      </c>
      <c r="AE153" s="13" t="s">
        <v>1234</v>
      </c>
      <c r="AF153" s="13" t="s">
        <v>1235</v>
      </c>
      <c r="AG153" s="15" t="s">
        <v>1236</v>
      </c>
      <c r="AH153" s="16" t="s">
        <v>61</v>
      </c>
      <c r="AI153" s="17">
        <v>10</v>
      </c>
      <c r="AJ153" s="17">
        <v>19980610</v>
      </c>
      <c r="AK153" s="18">
        <v>50</v>
      </c>
      <c r="AL153" s="18">
        <v>202204</v>
      </c>
      <c r="AM153" s="14"/>
      <c r="AN153" s="19"/>
      <c r="AO153" s="19"/>
      <c r="AP153" s="19"/>
      <c r="AQ153" s="20">
        <v>1</v>
      </c>
      <c r="AR153" s="21"/>
      <c r="AS153" s="20">
        <v>2</v>
      </c>
      <c r="AT153" s="20">
        <v>2</v>
      </c>
      <c r="AU153" s="20">
        <v>2</v>
      </c>
      <c r="AV153" s="20">
        <v>2</v>
      </c>
      <c r="AW153" s="23">
        <v>0</v>
      </c>
      <c r="AX153" s="21">
        <v>0</v>
      </c>
      <c r="AY153" s="21">
        <v>0</v>
      </c>
      <c r="AZ153" s="23" t="s">
        <v>62</v>
      </c>
      <c r="BA153" s="23" t="s">
        <v>62</v>
      </c>
      <c r="BB153" s="23" t="s">
        <v>62</v>
      </c>
      <c r="BC153" s="23" t="s">
        <v>62</v>
      </c>
      <c r="BD153" s="23" t="s">
        <v>62</v>
      </c>
      <c r="BE153" s="20">
        <v>13</v>
      </c>
      <c r="BF153" s="21"/>
      <c r="BG153" s="24"/>
    </row>
    <row r="154" spans="1:59" ht="15">
      <c r="A154" s="9" t="s">
        <v>1237</v>
      </c>
      <c r="B154" s="25">
        <v>1181</v>
      </c>
      <c r="C154" s="11">
        <v>1195924</v>
      </c>
      <c r="D154" s="11">
        <v>1398105748</v>
      </c>
      <c r="E154" s="12">
        <v>1243110004062</v>
      </c>
      <c r="F154" s="13" t="s">
        <v>1238</v>
      </c>
      <c r="G154" s="13" t="s">
        <v>80</v>
      </c>
      <c r="H154" s="13" t="s">
        <v>53</v>
      </c>
      <c r="I154" s="13" t="s">
        <v>54</v>
      </c>
      <c r="J154" s="13" t="s">
        <v>257</v>
      </c>
      <c r="K154" s="11">
        <v>17</v>
      </c>
      <c r="L154" s="11" t="s">
        <v>1239</v>
      </c>
      <c r="M154" s="14">
        <v>1</v>
      </c>
      <c r="N154" s="14" t="s">
        <v>510</v>
      </c>
      <c r="O154" s="14">
        <v>0</v>
      </c>
      <c r="P154" s="14">
        <v>0</v>
      </c>
      <c r="Q154" s="14">
        <v>0</v>
      </c>
      <c r="R154" s="47">
        <v>436</v>
      </c>
      <c r="S154" s="14">
        <v>0</v>
      </c>
      <c r="T154" s="14">
        <v>0</v>
      </c>
      <c r="U154" s="14">
        <v>0</v>
      </c>
      <c r="V154" s="50">
        <v>8</v>
      </c>
      <c r="W154" s="14">
        <f>SUM(321,58)</f>
        <v>379</v>
      </c>
      <c r="X154" s="14">
        <v>0</v>
      </c>
      <c r="Y154" s="11">
        <f>INT(O154 / 1) / 10</f>
        <v>0</v>
      </c>
      <c r="Z154" s="11">
        <f>INT((P154+Q154+X154) / 10) / 10</f>
        <v>0</v>
      </c>
      <c r="AA154" s="11">
        <f>INT((R154) / 10) / 10</f>
        <v>4.3</v>
      </c>
      <c r="AB154" s="11">
        <f>INT((S154+T154) / 10) / 10</f>
        <v>0</v>
      </c>
      <c r="AC154" s="11">
        <f>INT((U154+V154+W154) / 10) / 10</f>
        <v>3.8</v>
      </c>
      <c r="AD154" s="11" t="s">
        <v>1240</v>
      </c>
      <c r="AE154" s="13" t="s">
        <v>1241</v>
      </c>
      <c r="AF154" s="13" t="s">
        <v>1242</v>
      </c>
      <c r="AG154" s="15" t="s">
        <v>1243</v>
      </c>
      <c r="AH154" s="16" t="s">
        <v>88</v>
      </c>
      <c r="AI154" s="17">
        <v>10</v>
      </c>
      <c r="AJ154" s="17">
        <v>19780624</v>
      </c>
      <c r="AK154" s="18">
        <v>207</v>
      </c>
      <c r="AL154" s="18">
        <v>202302</v>
      </c>
      <c r="AM154" s="18">
        <v>2022</v>
      </c>
      <c r="AN154" s="17">
        <v>100139607</v>
      </c>
      <c r="AO154" s="17">
        <v>91872703</v>
      </c>
      <c r="AP154" s="17">
        <v>1394000</v>
      </c>
      <c r="AQ154" s="20">
        <v>1</v>
      </c>
      <c r="AR154" s="20">
        <v>1</v>
      </c>
      <c r="AS154" s="20">
        <v>1</v>
      </c>
      <c r="AT154" s="20">
        <v>2</v>
      </c>
      <c r="AU154" s="20">
        <v>2</v>
      </c>
      <c r="AV154" s="20">
        <v>2</v>
      </c>
      <c r="AW154" s="23">
        <v>0</v>
      </c>
      <c r="AX154" s="21">
        <v>0</v>
      </c>
      <c r="AY154" s="21">
        <v>0</v>
      </c>
      <c r="AZ154" s="23" t="s">
        <v>62</v>
      </c>
      <c r="BA154" s="23" t="s">
        <v>62</v>
      </c>
      <c r="BB154" s="23" t="s">
        <v>62</v>
      </c>
      <c r="BC154" s="23" t="s">
        <v>62</v>
      </c>
      <c r="BD154" s="23" t="s">
        <v>62</v>
      </c>
      <c r="BE154" s="20">
        <v>13</v>
      </c>
      <c r="BF154" s="21"/>
      <c r="BG154" s="24"/>
    </row>
    <row r="155" spans="1:59" ht="15">
      <c r="A155" s="9" t="s">
        <v>1244</v>
      </c>
      <c r="B155" s="25">
        <v>12540</v>
      </c>
      <c r="C155" s="11">
        <v>2251899</v>
      </c>
      <c r="D155" s="11">
        <v>1058676323</v>
      </c>
      <c r="E155" s="12">
        <v>1101113175167</v>
      </c>
      <c r="F155" s="13" t="s">
        <v>1245</v>
      </c>
      <c r="G155" s="13" t="s">
        <v>80</v>
      </c>
      <c r="H155" s="13" t="s">
        <v>53</v>
      </c>
      <c r="I155" s="13" t="s">
        <v>54</v>
      </c>
      <c r="J155" s="13" t="s">
        <v>65</v>
      </c>
      <c r="K155" s="11">
        <v>56</v>
      </c>
      <c r="L155" s="11" t="s">
        <v>1246</v>
      </c>
      <c r="M155" s="14">
        <v>1</v>
      </c>
      <c r="N155" s="14" t="s">
        <v>83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29">
        <v>107017504</v>
      </c>
      <c r="W155" s="14">
        <f>SUM(39450000,678869409)</f>
        <v>718319409</v>
      </c>
      <c r="X155" s="14">
        <v>0</v>
      </c>
      <c r="Y155" s="11">
        <f>INT(O155 / 10000000)/ 10</f>
        <v>0</v>
      </c>
      <c r="Z155" s="11">
        <f>INT((P155+Q155+X155) / 10000000)/ 10</f>
        <v>0</v>
      </c>
      <c r="AA155" s="11">
        <f>INT((R155) / 10000000)/ 10</f>
        <v>0</v>
      </c>
      <c r="AB155" s="11">
        <f>INT((S155+T155) / 10000000)/ 10</f>
        <v>0</v>
      </c>
      <c r="AC155" s="11">
        <f>INT((V155+U155+W155) / 10000000)/ 10</f>
        <v>8.1999999999999993</v>
      </c>
      <c r="AD155" s="11" t="s">
        <v>1247</v>
      </c>
      <c r="AE155" s="13" t="s">
        <v>1248</v>
      </c>
      <c r="AF155" s="13" t="s">
        <v>1249</v>
      </c>
      <c r="AG155" s="15" t="s">
        <v>1250</v>
      </c>
      <c r="AH155" s="16" t="s">
        <v>61</v>
      </c>
      <c r="AI155" s="17">
        <v>10</v>
      </c>
      <c r="AJ155" s="17">
        <v>20050223</v>
      </c>
      <c r="AK155" s="18">
        <v>52</v>
      </c>
      <c r="AL155" s="18">
        <v>202303</v>
      </c>
      <c r="AM155" s="18">
        <v>2022</v>
      </c>
      <c r="AN155" s="17">
        <v>7373830</v>
      </c>
      <c r="AO155" s="17">
        <v>10103758</v>
      </c>
      <c r="AP155" s="17">
        <v>1469603</v>
      </c>
      <c r="AQ155" s="20">
        <v>1</v>
      </c>
      <c r="AR155" s="21"/>
      <c r="AS155" s="20">
        <v>2</v>
      </c>
      <c r="AT155" s="20">
        <v>2</v>
      </c>
      <c r="AU155" s="20">
        <v>2</v>
      </c>
      <c r="AV155" s="20">
        <v>2</v>
      </c>
      <c r="AW155" s="23">
        <v>0</v>
      </c>
      <c r="AX155" s="21">
        <v>0</v>
      </c>
      <c r="AY155" s="21">
        <v>0</v>
      </c>
      <c r="AZ155" s="23" t="s">
        <v>62</v>
      </c>
      <c r="BA155" s="23" t="s">
        <v>62</v>
      </c>
      <c r="BB155" s="23" t="s">
        <v>62</v>
      </c>
      <c r="BC155" s="23" t="s">
        <v>62</v>
      </c>
      <c r="BD155" s="23" t="s">
        <v>62</v>
      </c>
      <c r="BE155" s="20">
        <v>13</v>
      </c>
      <c r="BF155" s="21"/>
      <c r="BG155" s="24"/>
    </row>
    <row r="156" spans="1:59" ht="15">
      <c r="A156" s="9" t="s">
        <v>1251</v>
      </c>
      <c r="B156" s="25">
        <v>4771</v>
      </c>
      <c r="C156" s="11">
        <v>8583940</v>
      </c>
      <c r="D156" s="11">
        <v>6868101122</v>
      </c>
      <c r="E156" s="12">
        <v>1412110096630</v>
      </c>
      <c r="F156" s="13" t="s">
        <v>1252</v>
      </c>
      <c r="G156" s="13" t="s">
        <v>80</v>
      </c>
      <c r="H156" s="13" t="s">
        <v>53</v>
      </c>
      <c r="I156" s="13" t="s">
        <v>54</v>
      </c>
      <c r="J156" s="13" t="s">
        <v>384</v>
      </c>
      <c r="K156" s="11">
        <v>30</v>
      </c>
      <c r="L156" s="11" t="s">
        <v>1253</v>
      </c>
      <c r="M156" s="14">
        <v>1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21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1" t="s">
        <v>1254</v>
      </c>
      <c r="AE156" s="13" t="s">
        <v>1255</v>
      </c>
      <c r="AF156" s="13" t="s">
        <v>1256</v>
      </c>
      <c r="AG156" s="15" t="s">
        <v>1257</v>
      </c>
      <c r="AH156" s="16" t="s">
        <v>61</v>
      </c>
      <c r="AI156" s="17">
        <v>10</v>
      </c>
      <c r="AJ156" s="17">
        <v>20180501</v>
      </c>
      <c r="AK156" s="18">
        <v>50</v>
      </c>
      <c r="AL156" s="18">
        <v>202305</v>
      </c>
      <c r="AM156" s="18">
        <v>2022</v>
      </c>
      <c r="AN156" s="17">
        <v>1324510</v>
      </c>
      <c r="AO156" s="17">
        <v>8612038</v>
      </c>
      <c r="AP156" s="17">
        <v>181709</v>
      </c>
      <c r="AQ156" s="20">
        <v>2</v>
      </c>
      <c r="AR156" s="20">
        <v>2</v>
      </c>
      <c r="AS156" s="20">
        <v>2</v>
      </c>
      <c r="AT156" s="20">
        <v>2</v>
      </c>
      <c r="AU156" s="20">
        <v>2</v>
      </c>
      <c r="AV156" s="20">
        <v>2</v>
      </c>
      <c r="AW156" s="23">
        <v>0</v>
      </c>
      <c r="AX156" s="21">
        <v>0</v>
      </c>
      <c r="AY156" s="21">
        <v>0</v>
      </c>
      <c r="AZ156" s="23" t="s">
        <v>62</v>
      </c>
      <c r="BA156" s="23" t="s">
        <v>62</v>
      </c>
      <c r="BB156" s="23" t="s">
        <v>62</v>
      </c>
      <c r="BC156" s="23" t="s">
        <v>62</v>
      </c>
      <c r="BD156" s="23" t="s">
        <v>62</v>
      </c>
      <c r="BE156" s="20">
        <v>13</v>
      </c>
      <c r="BF156" s="21"/>
      <c r="BG156" s="24"/>
    </row>
    <row r="157" spans="1:59" ht="15">
      <c r="A157" s="9" t="s">
        <v>1258</v>
      </c>
      <c r="B157" s="25">
        <v>22105</v>
      </c>
      <c r="C157" s="11">
        <v>1355937</v>
      </c>
      <c r="D157" s="11">
        <v>1108157338</v>
      </c>
      <c r="E157" s="12">
        <v>1101112548563</v>
      </c>
      <c r="F157" s="13" t="s">
        <v>1259</v>
      </c>
      <c r="G157" s="13" t="s">
        <v>52</v>
      </c>
      <c r="H157" s="13" t="s">
        <v>53</v>
      </c>
      <c r="I157" s="13" t="s">
        <v>54</v>
      </c>
      <c r="J157" s="13" t="s">
        <v>128</v>
      </c>
      <c r="K157" s="11">
        <v>46</v>
      </c>
      <c r="L157" s="11" t="s">
        <v>1260</v>
      </c>
      <c r="M157" s="14">
        <v>1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1" t="s">
        <v>1261</v>
      </c>
      <c r="AE157" s="13" t="s">
        <v>1262</v>
      </c>
      <c r="AF157" s="13" t="s">
        <v>1263</v>
      </c>
      <c r="AG157" s="15" t="s">
        <v>1264</v>
      </c>
      <c r="AH157" s="16" t="s">
        <v>61</v>
      </c>
      <c r="AI157" s="17">
        <v>10</v>
      </c>
      <c r="AJ157" s="17">
        <v>20020618</v>
      </c>
      <c r="AK157" s="18">
        <v>69</v>
      </c>
      <c r="AL157" s="18">
        <v>201903</v>
      </c>
      <c r="AM157" s="18">
        <v>2022</v>
      </c>
      <c r="AN157" s="17">
        <v>10642624</v>
      </c>
      <c r="AO157" s="17">
        <v>8204905</v>
      </c>
      <c r="AP157" s="17">
        <v>169999</v>
      </c>
      <c r="AQ157" s="20">
        <v>1</v>
      </c>
      <c r="AR157" s="21"/>
      <c r="AS157" s="20">
        <v>2</v>
      </c>
      <c r="AT157" s="20">
        <v>2</v>
      </c>
      <c r="AU157" s="20">
        <v>2</v>
      </c>
      <c r="AV157" s="20">
        <v>2</v>
      </c>
      <c r="AW157" s="23">
        <v>0</v>
      </c>
      <c r="AX157" s="21">
        <v>0</v>
      </c>
      <c r="AY157" s="21">
        <v>0</v>
      </c>
      <c r="AZ157" s="23" t="s">
        <v>62</v>
      </c>
      <c r="BA157" s="23" t="s">
        <v>62</v>
      </c>
      <c r="BB157" s="23" t="s">
        <v>62</v>
      </c>
      <c r="BC157" s="23" t="s">
        <v>62</v>
      </c>
      <c r="BD157" s="23" t="s">
        <v>62</v>
      </c>
      <c r="BE157" s="20">
        <v>13</v>
      </c>
      <c r="BF157" s="21"/>
      <c r="BG157" s="24"/>
    </row>
    <row r="158" spans="1:59" ht="15">
      <c r="A158" s="9" t="s">
        <v>1265</v>
      </c>
      <c r="B158" s="25">
        <v>12215</v>
      </c>
      <c r="C158" s="11">
        <v>9245580</v>
      </c>
      <c r="D158" s="11">
        <v>4158158192</v>
      </c>
      <c r="E158" s="12">
        <v>1101117290424</v>
      </c>
      <c r="F158" s="13" t="s">
        <v>1266</v>
      </c>
      <c r="G158" s="13" t="s">
        <v>80</v>
      </c>
      <c r="H158" s="13" t="s">
        <v>53</v>
      </c>
      <c r="I158" s="13" t="s">
        <v>54</v>
      </c>
      <c r="J158" s="13" t="s">
        <v>111</v>
      </c>
      <c r="K158" s="11">
        <v>55</v>
      </c>
      <c r="L158" s="11" t="s">
        <v>1267</v>
      </c>
      <c r="M158" s="14">
        <v>1</v>
      </c>
      <c r="N158" s="14" t="s">
        <v>121</v>
      </c>
      <c r="O158" s="14">
        <v>0</v>
      </c>
      <c r="P158" s="14">
        <v>0</v>
      </c>
      <c r="Q158" s="14">
        <v>0</v>
      </c>
      <c r="R158" s="26">
        <v>18300</v>
      </c>
      <c r="S158" s="14">
        <v>0</v>
      </c>
      <c r="T158" s="35">
        <v>37200</v>
      </c>
      <c r="U158" s="14">
        <v>0</v>
      </c>
      <c r="V158" s="14">
        <v>0</v>
      </c>
      <c r="W158" s="14">
        <v>0</v>
      </c>
      <c r="X158" s="14">
        <v>0</v>
      </c>
      <c r="Y158" s="11">
        <f t="shared" ref="Y158:Y162" si="120">INT(O158 / 10000) / 10</f>
        <v>0</v>
      </c>
      <c r="Z158" s="11">
        <f t="shared" ref="Z158:Z162" si="121">INT((P158+Q158+X158) / 10000) / 10</f>
        <v>0</v>
      </c>
      <c r="AA158" s="11">
        <f t="shared" ref="AA158:AA162" si="122">INT((R158) / 10000) / 10</f>
        <v>0.1</v>
      </c>
      <c r="AB158" s="11">
        <f t="shared" ref="AB158:AB162" si="123">INT((S158+T158) / 10000) / 10</f>
        <v>0.3</v>
      </c>
      <c r="AC158" s="11">
        <f t="shared" ref="AC158:AC162" si="124">INT((V158+U158+W158) / 10000) / 10</f>
        <v>0</v>
      </c>
      <c r="AD158" s="11" t="s">
        <v>1268</v>
      </c>
      <c r="AE158" s="13" t="s">
        <v>1269</v>
      </c>
      <c r="AF158" s="13" t="s">
        <v>1270</v>
      </c>
      <c r="AG158" s="15" t="s">
        <v>1271</v>
      </c>
      <c r="AH158" s="16" t="s">
        <v>88</v>
      </c>
      <c r="AI158" s="17">
        <v>10</v>
      </c>
      <c r="AJ158" s="17">
        <v>20191113</v>
      </c>
      <c r="AK158" s="18">
        <v>122</v>
      </c>
      <c r="AL158" s="18">
        <v>202212</v>
      </c>
      <c r="AM158" s="18">
        <v>2022</v>
      </c>
      <c r="AN158" s="17">
        <v>23347364</v>
      </c>
      <c r="AO158" s="17">
        <v>69865454</v>
      </c>
      <c r="AP158" s="17">
        <v>46780000</v>
      </c>
      <c r="AQ158" s="20">
        <v>1</v>
      </c>
      <c r="AR158" s="21"/>
      <c r="AS158" s="20">
        <v>2</v>
      </c>
      <c r="AT158" s="20">
        <v>2</v>
      </c>
      <c r="AU158" s="20">
        <v>2</v>
      </c>
      <c r="AV158" s="20">
        <v>2</v>
      </c>
      <c r="AW158" s="23">
        <v>0</v>
      </c>
      <c r="AX158" s="21">
        <v>0</v>
      </c>
      <c r="AY158" s="21">
        <v>0</v>
      </c>
      <c r="AZ158" s="23" t="s">
        <v>62</v>
      </c>
      <c r="BA158" s="23" t="s">
        <v>62</v>
      </c>
      <c r="BB158" s="23" t="s">
        <v>62</v>
      </c>
      <c r="BC158" s="23" t="s">
        <v>62</v>
      </c>
      <c r="BD158" s="23" t="s">
        <v>62</v>
      </c>
      <c r="BE158" s="20">
        <v>13</v>
      </c>
      <c r="BF158" s="21"/>
      <c r="BG158" s="24"/>
    </row>
    <row r="159" spans="1:59" ht="15">
      <c r="A159" s="9" t="s">
        <v>1272</v>
      </c>
      <c r="B159" s="25">
        <v>5847</v>
      </c>
      <c r="C159" s="11">
        <v>2590937</v>
      </c>
      <c r="D159" s="11">
        <v>1288177301</v>
      </c>
      <c r="E159" s="12">
        <v>1156110040699</v>
      </c>
      <c r="F159" s="13" t="s">
        <v>1273</v>
      </c>
      <c r="G159" s="13" t="s">
        <v>80</v>
      </c>
      <c r="H159" s="13" t="s">
        <v>53</v>
      </c>
      <c r="I159" s="13" t="s">
        <v>54</v>
      </c>
      <c r="J159" s="13" t="s">
        <v>345</v>
      </c>
      <c r="K159" s="11">
        <v>35</v>
      </c>
      <c r="L159" s="11" t="s">
        <v>1274</v>
      </c>
      <c r="M159" s="14">
        <v>1</v>
      </c>
      <c r="N159" s="14" t="s">
        <v>121</v>
      </c>
      <c r="O159" s="14">
        <v>0</v>
      </c>
      <c r="P159" s="14">
        <v>0</v>
      </c>
      <c r="Q159" s="14">
        <v>0</v>
      </c>
      <c r="R159" s="26">
        <v>45000</v>
      </c>
      <c r="S159" s="14">
        <v>0</v>
      </c>
      <c r="T159" s="29">
        <v>13575</v>
      </c>
      <c r="U159" s="14">
        <f>SUM(9900,11377)</f>
        <v>21277</v>
      </c>
      <c r="V159" s="26">
        <v>2958</v>
      </c>
      <c r="W159" s="14">
        <v>0</v>
      </c>
      <c r="X159" s="14">
        <v>0</v>
      </c>
      <c r="Y159" s="11">
        <f t="shared" si="120"/>
        <v>0</v>
      </c>
      <c r="Z159" s="11">
        <f t="shared" si="121"/>
        <v>0</v>
      </c>
      <c r="AA159" s="11">
        <f t="shared" si="122"/>
        <v>0.4</v>
      </c>
      <c r="AB159" s="11">
        <f t="shared" si="123"/>
        <v>0.1</v>
      </c>
      <c r="AC159" s="11">
        <f t="shared" si="124"/>
        <v>0.2</v>
      </c>
      <c r="AD159" s="11" t="s">
        <v>1275</v>
      </c>
      <c r="AE159" s="13" t="s">
        <v>1276</v>
      </c>
      <c r="AF159" s="13" t="s">
        <v>1277</v>
      </c>
      <c r="AG159" s="15" t="s">
        <v>1278</v>
      </c>
      <c r="AH159" s="16" t="s">
        <v>88</v>
      </c>
      <c r="AI159" s="17">
        <v>10</v>
      </c>
      <c r="AJ159" s="17">
        <v>20021120</v>
      </c>
      <c r="AK159" s="18">
        <v>51</v>
      </c>
      <c r="AL159" s="18">
        <v>202212</v>
      </c>
      <c r="AM159" s="18">
        <v>2022</v>
      </c>
      <c r="AN159" s="17">
        <v>18446606</v>
      </c>
      <c r="AO159" s="17">
        <v>10605952</v>
      </c>
      <c r="AP159" s="17">
        <v>700000</v>
      </c>
      <c r="AQ159" s="23">
        <v>1</v>
      </c>
      <c r="AR159" s="23"/>
      <c r="AS159" s="27">
        <v>1</v>
      </c>
      <c r="AT159" s="27">
        <v>2</v>
      </c>
      <c r="AU159" s="27">
        <v>2</v>
      </c>
      <c r="AV159" s="27">
        <v>2</v>
      </c>
      <c r="AW159" s="23">
        <v>0</v>
      </c>
      <c r="AX159" s="21">
        <v>0</v>
      </c>
      <c r="AY159" s="21">
        <v>0</v>
      </c>
      <c r="AZ159" s="23" t="s">
        <v>62</v>
      </c>
      <c r="BA159" s="23" t="s">
        <v>62</v>
      </c>
      <c r="BB159" s="23" t="s">
        <v>62</v>
      </c>
      <c r="BC159" s="23" t="s">
        <v>62</v>
      </c>
      <c r="BD159" s="23" t="s">
        <v>62</v>
      </c>
      <c r="BE159" s="27">
        <v>13</v>
      </c>
      <c r="BF159" s="23"/>
      <c r="BG159" s="23"/>
    </row>
    <row r="160" spans="1:59" ht="15">
      <c r="A160" s="9" t="s">
        <v>1279</v>
      </c>
      <c r="B160" s="25">
        <v>2423</v>
      </c>
      <c r="C160" s="11">
        <v>1961424</v>
      </c>
      <c r="D160" s="11">
        <v>6038108120</v>
      </c>
      <c r="E160" s="12">
        <v>1801110070506</v>
      </c>
      <c r="F160" s="13" t="s">
        <v>1280</v>
      </c>
      <c r="G160" s="13" t="s">
        <v>80</v>
      </c>
      <c r="H160" s="13" t="s">
        <v>53</v>
      </c>
      <c r="I160" s="13" t="s">
        <v>54</v>
      </c>
      <c r="J160" s="13" t="s">
        <v>583</v>
      </c>
      <c r="K160" s="11">
        <v>16</v>
      </c>
      <c r="L160" s="11" t="s">
        <v>1281</v>
      </c>
      <c r="M160" s="14">
        <v>1</v>
      </c>
      <c r="N160" s="14" t="s">
        <v>121</v>
      </c>
      <c r="O160" s="26">
        <v>5810772</v>
      </c>
      <c r="P160" s="26">
        <v>63670</v>
      </c>
      <c r="Q160" s="26">
        <v>2200</v>
      </c>
      <c r="R160" s="26">
        <v>327582</v>
      </c>
      <c r="S160" s="14">
        <v>0</v>
      </c>
      <c r="T160" s="26">
        <v>84738</v>
      </c>
      <c r="U160" s="26">
        <v>1530</v>
      </c>
      <c r="V160" s="26">
        <v>53750</v>
      </c>
      <c r="W160" s="14">
        <v>0</v>
      </c>
      <c r="X160" s="26">
        <v>3682000</v>
      </c>
      <c r="Y160" s="11">
        <f t="shared" si="120"/>
        <v>58.1</v>
      </c>
      <c r="Z160" s="11">
        <f t="shared" si="121"/>
        <v>37.4</v>
      </c>
      <c r="AA160" s="11">
        <f t="shared" si="122"/>
        <v>3.2</v>
      </c>
      <c r="AB160" s="11">
        <f t="shared" si="123"/>
        <v>0.8</v>
      </c>
      <c r="AC160" s="11">
        <f t="shared" si="124"/>
        <v>0.5</v>
      </c>
      <c r="AD160" s="11" t="s">
        <v>1282</v>
      </c>
      <c r="AE160" s="13" t="s">
        <v>1283</v>
      </c>
      <c r="AF160" s="13" t="s">
        <v>1284</v>
      </c>
      <c r="AG160" s="15" t="s">
        <v>1285</v>
      </c>
      <c r="AH160" s="16" t="s">
        <v>88</v>
      </c>
      <c r="AI160" s="17">
        <v>10</v>
      </c>
      <c r="AJ160" s="17">
        <v>19861101</v>
      </c>
      <c r="AK160" s="18">
        <v>123</v>
      </c>
      <c r="AL160" s="18">
        <v>202212</v>
      </c>
      <c r="AM160" s="18">
        <v>2022</v>
      </c>
      <c r="AN160" s="17">
        <v>66842616</v>
      </c>
      <c r="AO160" s="17">
        <v>107495217</v>
      </c>
      <c r="AP160" s="17">
        <v>1110160</v>
      </c>
      <c r="AQ160" s="27">
        <v>1</v>
      </c>
      <c r="AR160" s="27">
        <v>1</v>
      </c>
      <c r="AS160" s="27">
        <v>1</v>
      </c>
      <c r="AT160" s="27">
        <v>2</v>
      </c>
      <c r="AU160" s="27">
        <v>2</v>
      </c>
      <c r="AV160" s="27">
        <v>2</v>
      </c>
      <c r="AW160" s="23">
        <v>0</v>
      </c>
      <c r="AX160" s="21">
        <v>0</v>
      </c>
      <c r="AY160" s="21">
        <v>0</v>
      </c>
      <c r="AZ160" s="23" t="s">
        <v>62</v>
      </c>
      <c r="BA160" s="23" t="s">
        <v>62</v>
      </c>
      <c r="BB160" s="23" t="s">
        <v>62</v>
      </c>
      <c r="BC160" s="23" t="s">
        <v>62</v>
      </c>
      <c r="BD160" s="23" t="s">
        <v>62</v>
      </c>
      <c r="BE160" s="27">
        <v>13</v>
      </c>
      <c r="BF160" s="23"/>
      <c r="BG160" s="23"/>
    </row>
    <row r="161" spans="1:59" ht="15">
      <c r="A161" s="9" t="s">
        <v>1286</v>
      </c>
      <c r="B161" s="25">
        <v>5545</v>
      </c>
      <c r="C161" s="11">
        <v>1758755</v>
      </c>
      <c r="D161" s="11">
        <v>1298102652</v>
      </c>
      <c r="E161" s="12">
        <v>1311110002730</v>
      </c>
      <c r="F161" s="13" t="s">
        <v>1287</v>
      </c>
      <c r="G161" s="13" t="s">
        <v>80</v>
      </c>
      <c r="H161" s="13" t="s">
        <v>53</v>
      </c>
      <c r="I161" s="13" t="s">
        <v>307</v>
      </c>
      <c r="J161" s="13" t="s">
        <v>204</v>
      </c>
      <c r="K161" s="11">
        <v>32</v>
      </c>
      <c r="L161" s="11" t="s">
        <v>1288</v>
      </c>
      <c r="M161" s="14">
        <v>1</v>
      </c>
      <c r="N161" s="14" t="s">
        <v>121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26">
        <v>11677</v>
      </c>
      <c r="W161" s="14">
        <v>0</v>
      </c>
      <c r="X161" s="26">
        <v>2748184</v>
      </c>
      <c r="Y161" s="11">
        <f t="shared" si="120"/>
        <v>0</v>
      </c>
      <c r="Z161" s="11">
        <f t="shared" si="121"/>
        <v>27.4</v>
      </c>
      <c r="AA161" s="11">
        <f t="shared" si="122"/>
        <v>0</v>
      </c>
      <c r="AB161" s="11">
        <f t="shared" si="123"/>
        <v>0</v>
      </c>
      <c r="AC161" s="11">
        <f t="shared" si="124"/>
        <v>0.1</v>
      </c>
      <c r="AD161" s="11" t="s">
        <v>1289</v>
      </c>
      <c r="AE161" s="13" t="s">
        <v>1290</v>
      </c>
      <c r="AF161" s="13" t="s">
        <v>1291</v>
      </c>
      <c r="AG161" s="15" t="s">
        <v>1292</v>
      </c>
      <c r="AH161" s="16" t="s">
        <v>88</v>
      </c>
      <c r="AI161" s="17">
        <v>10</v>
      </c>
      <c r="AJ161" s="17">
        <v>19780725</v>
      </c>
      <c r="AK161" s="18">
        <v>247</v>
      </c>
      <c r="AL161" s="18">
        <v>202212</v>
      </c>
      <c r="AM161" s="18">
        <v>2022</v>
      </c>
      <c r="AN161" s="17">
        <v>72619872</v>
      </c>
      <c r="AO161" s="17">
        <v>66512135</v>
      </c>
      <c r="AP161" s="17">
        <v>20795000</v>
      </c>
      <c r="AQ161" s="20">
        <v>1</v>
      </c>
      <c r="AR161" s="20">
        <v>1</v>
      </c>
      <c r="AS161" s="20">
        <v>1</v>
      </c>
      <c r="AT161" s="20">
        <v>2</v>
      </c>
      <c r="AU161" s="20">
        <v>2</v>
      </c>
      <c r="AV161" s="20">
        <v>2</v>
      </c>
      <c r="AW161" s="23">
        <v>0</v>
      </c>
      <c r="AX161" s="21">
        <v>0</v>
      </c>
      <c r="AY161" s="21">
        <v>0</v>
      </c>
      <c r="AZ161" s="23" t="s">
        <v>62</v>
      </c>
      <c r="BA161" s="23" t="s">
        <v>62</v>
      </c>
      <c r="BB161" s="23" t="s">
        <v>62</v>
      </c>
      <c r="BC161" s="23" t="s">
        <v>62</v>
      </c>
      <c r="BD161" s="23" t="s">
        <v>62</v>
      </c>
      <c r="BE161" s="20">
        <v>13</v>
      </c>
      <c r="BF161" s="21"/>
      <c r="BG161" s="24"/>
    </row>
    <row r="162" spans="1:59" ht="15">
      <c r="A162" s="9" t="s">
        <v>1293</v>
      </c>
      <c r="B162" s="25">
        <v>1307</v>
      </c>
      <c r="C162" s="11">
        <v>1221109</v>
      </c>
      <c r="D162" s="11">
        <v>1058163968</v>
      </c>
      <c r="E162" s="12">
        <v>1101110287923</v>
      </c>
      <c r="F162" s="13" t="s">
        <v>1294</v>
      </c>
      <c r="G162" s="13" t="s">
        <v>80</v>
      </c>
      <c r="H162" s="13" t="s">
        <v>53</v>
      </c>
      <c r="I162" s="13" t="s">
        <v>54</v>
      </c>
      <c r="J162" s="13" t="s">
        <v>292</v>
      </c>
      <c r="K162" s="11">
        <v>8</v>
      </c>
      <c r="L162" s="11" t="s">
        <v>1295</v>
      </c>
      <c r="M162" s="14">
        <v>1</v>
      </c>
      <c r="N162" s="14" t="s">
        <v>121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26">
        <v>165813</v>
      </c>
      <c r="U162" s="14">
        <v>0</v>
      </c>
      <c r="V162" s="26">
        <v>63105</v>
      </c>
      <c r="W162" s="14">
        <v>0</v>
      </c>
      <c r="X162" s="14">
        <v>0</v>
      </c>
      <c r="Y162" s="11">
        <f t="shared" si="120"/>
        <v>0</v>
      </c>
      <c r="Z162" s="11">
        <f t="shared" si="121"/>
        <v>0</v>
      </c>
      <c r="AA162" s="11">
        <f t="shared" si="122"/>
        <v>0</v>
      </c>
      <c r="AB162" s="11">
        <f t="shared" si="123"/>
        <v>1.6</v>
      </c>
      <c r="AC162" s="11">
        <f t="shared" si="124"/>
        <v>0.6</v>
      </c>
      <c r="AD162" s="11" t="s">
        <v>1296</v>
      </c>
      <c r="AE162" s="13" t="s">
        <v>1297</v>
      </c>
      <c r="AF162" s="13" t="s">
        <v>1298</v>
      </c>
      <c r="AG162" s="15" t="s">
        <v>1299</v>
      </c>
      <c r="AH162" s="16" t="s">
        <v>88</v>
      </c>
      <c r="AI162" s="17">
        <v>10</v>
      </c>
      <c r="AJ162" s="17">
        <v>19810121</v>
      </c>
      <c r="AK162" s="18">
        <v>235</v>
      </c>
      <c r="AL162" s="18">
        <v>202206</v>
      </c>
      <c r="AM162" s="18">
        <v>2022</v>
      </c>
      <c r="AN162" s="17">
        <v>42040054</v>
      </c>
      <c r="AO162" s="17">
        <v>51674949</v>
      </c>
      <c r="AP162" s="17">
        <v>11120000</v>
      </c>
      <c r="AQ162" s="23">
        <v>1</v>
      </c>
      <c r="AR162" s="23"/>
      <c r="AS162" s="27">
        <v>2</v>
      </c>
      <c r="AT162" s="27">
        <v>2</v>
      </c>
      <c r="AU162" s="27">
        <v>2</v>
      </c>
      <c r="AV162" s="27">
        <v>2</v>
      </c>
      <c r="AW162" s="23">
        <v>0</v>
      </c>
      <c r="AX162" s="21">
        <v>0</v>
      </c>
      <c r="AY162" s="21">
        <v>0</v>
      </c>
      <c r="AZ162" s="23" t="s">
        <v>62</v>
      </c>
      <c r="BA162" s="23" t="s">
        <v>62</v>
      </c>
      <c r="BB162" s="23" t="s">
        <v>62</v>
      </c>
      <c r="BC162" s="23" t="s">
        <v>62</v>
      </c>
      <c r="BD162" s="23" t="s">
        <v>62</v>
      </c>
      <c r="BE162" s="27">
        <v>13</v>
      </c>
      <c r="BF162" s="23"/>
      <c r="BG162" s="23"/>
    </row>
    <row r="163" spans="1:59" ht="15">
      <c r="A163" s="9" t="s">
        <v>1300</v>
      </c>
      <c r="B163" s="25">
        <v>22106</v>
      </c>
      <c r="C163" s="11">
        <v>1175363</v>
      </c>
      <c r="D163" s="11">
        <v>1088615591</v>
      </c>
      <c r="E163" s="12">
        <v>1101112060492</v>
      </c>
      <c r="F163" s="13" t="s">
        <v>1301</v>
      </c>
      <c r="G163" s="13" t="s">
        <v>52</v>
      </c>
      <c r="H163" s="13" t="s">
        <v>53</v>
      </c>
      <c r="I163" s="13" t="s">
        <v>54</v>
      </c>
      <c r="J163" s="13" t="s">
        <v>128</v>
      </c>
      <c r="K163" s="11">
        <v>46</v>
      </c>
      <c r="L163" s="11" t="s">
        <v>1302</v>
      </c>
      <c r="M163" s="14">
        <v>1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1" t="s">
        <v>1303</v>
      </c>
      <c r="AE163" s="13" t="s">
        <v>1304</v>
      </c>
      <c r="AF163" s="13" t="s">
        <v>1305</v>
      </c>
      <c r="AG163" s="15" t="s">
        <v>1306</v>
      </c>
      <c r="AH163" s="16" t="s">
        <v>61</v>
      </c>
      <c r="AI163" s="17">
        <v>10</v>
      </c>
      <c r="AJ163" s="17">
        <v>20000830</v>
      </c>
      <c r="AK163" s="18">
        <v>82</v>
      </c>
      <c r="AL163" s="18">
        <v>201807</v>
      </c>
      <c r="AM163" s="18">
        <v>2022</v>
      </c>
      <c r="AN163" s="17">
        <v>955963</v>
      </c>
      <c r="AO163" s="17">
        <v>2151254</v>
      </c>
      <c r="AP163" s="17">
        <v>620000</v>
      </c>
      <c r="AQ163" s="20">
        <v>1</v>
      </c>
      <c r="AR163" s="21"/>
      <c r="AS163" s="20">
        <v>2</v>
      </c>
      <c r="AT163" s="20">
        <v>2</v>
      </c>
      <c r="AU163" s="20">
        <v>2</v>
      </c>
      <c r="AV163" s="20">
        <v>2</v>
      </c>
      <c r="AW163" s="23">
        <v>0</v>
      </c>
      <c r="AX163" s="21">
        <v>0</v>
      </c>
      <c r="AY163" s="20">
        <v>1</v>
      </c>
      <c r="AZ163" s="20" t="s">
        <v>1307</v>
      </c>
      <c r="BA163" s="20" t="s">
        <v>1308</v>
      </c>
      <c r="BB163" s="20" t="s">
        <v>1309</v>
      </c>
      <c r="BC163" s="20" t="s">
        <v>714</v>
      </c>
      <c r="BD163" s="21" t="s">
        <v>62</v>
      </c>
      <c r="BE163" s="20">
        <v>13</v>
      </c>
      <c r="BF163" s="21"/>
      <c r="BG163" s="24"/>
    </row>
    <row r="164" spans="1:59" ht="15">
      <c r="A164" s="9" t="s">
        <v>1310</v>
      </c>
      <c r="B164" s="25">
        <v>487</v>
      </c>
      <c r="C164" s="11">
        <v>2748922</v>
      </c>
      <c r="D164" s="11">
        <v>1298147192</v>
      </c>
      <c r="E164" s="12">
        <v>1311110069722</v>
      </c>
      <c r="F164" s="13" t="s">
        <v>1311</v>
      </c>
      <c r="G164" s="13" t="s">
        <v>80</v>
      </c>
      <c r="H164" s="13" t="s">
        <v>53</v>
      </c>
      <c r="I164" s="13" t="s">
        <v>54</v>
      </c>
      <c r="J164" s="13" t="s">
        <v>315</v>
      </c>
      <c r="K164" s="11">
        <v>49</v>
      </c>
      <c r="L164" s="11" t="s">
        <v>1312</v>
      </c>
      <c r="M164" s="14">
        <v>1</v>
      </c>
      <c r="N164" s="14" t="s">
        <v>121</v>
      </c>
      <c r="O164" s="26">
        <v>361000</v>
      </c>
      <c r="P164" s="14">
        <v>0</v>
      </c>
      <c r="Q164" s="14">
        <v>0</v>
      </c>
      <c r="R164" s="51">
        <v>17205</v>
      </c>
      <c r="S164" s="14">
        <v>0</v>
      </c>
      <c r="T164" s="14">
        <v>0</v>
      </c>
      <c r="U164" s="14">
        <v>0</v>
      </c>
      <c r="V164" s="35">
        <v>68443</v>
      </c>
      <c r="W164" s="35">
        <v>263633</v>
      </c>
      <c r="X164" s="14">
        <v>0</v>
      </c>
      <c r="Y164" s="11">
        <f t="shared" ref="Y164:Y165" si="125">INT(O164 / 10000) / 10</f>
        <v>3.6</v>
      </c>
      <c r="Z164" s="11">
        <f t="shared" ref="Z164:Z165" si="126">INT((P164+Q164+X164) / 10000) / 10</f>
        <v>0</v>
      </c>
      <c r="AA164" s="11">
        <f t="shared" ref="AA164:AA165" si="127">INT((R164) / 10000) / 10</f>
        <v>0.1</v>
      </c>
      <c r="AB164" s="11">
        <f t="shared" ref="AB164:AB165" si="128">INT((S164+T164) / 10000) / 10</f>
        <v>0</v>
      </c>
      <c r="AC164" s="11">
        <f t="shared" ref="AC164:AC165" si="129">INT((V164+U164+W164) / 10000) / 10</f>
        <v>3.3</v>
      </c>
      <c r="AD164" s="11" t="s">
        <v>1313</v>
      </c>
      <c r="AE164" s="13" t="s">
        <v>1314</v>
      </c>
      <c r="AF164" s="13" t="s">
        <v>1315</v>
      </c>
      <c r="AG164" s="15" t="s">
        <v>1316</v>
      </c>
      <c r="AH164" s="16" t="s">
        <v>88</v>
      </c>
      <c r="AI164" s="17">
        <v>10</v>
      </c>
      <c r="AJ164" s="17">
        <v>20020102</v>
      </c>
      <c r="AK164" s="18">
        <v>65</v>
      </c>
      <c r="AL164" s="18">
        <v>202212</v>
      </c>
      <c r="AM164" s="18">
        <v>2022</v>
      </c>
      <c r="AN164" s="17">
        <v>57678028</v>
      </c>
      <c r="AO164" s="17">
        <v>20040711</v>
      </c>
      <c r="AP164" s="17">
        <v>786205</v>
      </c>
      <c r="AQ164" s="20">
        <v>1</v>
      </c>
      <c r="AR164" s="21"/>
      <c r="AS164" s="20">
        <v>2</v>
      </c>
      <c r="AT164" s="20">
        <v>2</v>
      </c>
      <c r="AU164" s="20">
        <v>2</v>
      </c>
      <c r="AV164" s="20">
        <v>2</v>
      </c>
      <c r="AW164" s="23">
        <v>0</v>
      </c>
      <c r="AX164" s="21">
        <v>0</v>
      </c>
      <c r="AY164" s="21">
        <v>0</v>
      </c>
      <c r="AZ164" s="23" t="s">
        <v>62</v>
      </c>
      <c r="BA164" s="23" t="s">
        <v>62</v>
      </c>
      <c r="BB164" s="23" t="s">
        <v>62</v>
      </c>
      <c r="BC164" s="23" t="s">
        <v>62</v>
      </c>
      <c r="BD164" s="23" t="s">
        <v>62</v>
      </c>
      <c r="BE164" s="20">
        <v>13</v>
      </c>
      <c r="BF164" s="21"/>
      <c r="BG164" s="24"/>
    </row>
    <row r="165" spans="1:59" ht="15">
      <c r="A165" s="9" t="s">
        <v>1317</v>
      </c>
      <c r="B165" s="25">
        <v>2934</v>
      </c>
      <c r="C165" s="11">
        <v>3168551</v>
      </c>
      <c r="D165" s="11">
        <v>4168151815</v>
      </c>
      <c r="E165" s="12">
        <v>2046110023134</v>
      </c>
      <c r="F165" s="13" t="s">
        <v>1318</v>
      </c>
      <c r="G165" s="13" t="s">
        <v>80</v>
      </c>
      <c r="H165" s="13" t="s">
        <v>53</v>
      </c>
      <c r="I165" s="13" t="s">
        <v>54</v>
      </c>
      <c r="J165" s="13" t="s">
        <v>992</v>
      </c>
      <c r="K165" s="11">
        <v>20</v>
      </c>
      <c r="L165" s="11" t="s">
        <v>1319</v>
      </c>
      <c r="M165" s="14">
        <v>1</v>
      </c>
      <c r="N165" s="14" t="s">
        <v>121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35">
        <v>54589</v>
      </c>
      <c r="U165" s="26">
        <v>1080</v>
      </c>
      <c r="V165" s="26">
        <v>17049</v>
      </c>
      <c r="W165" s="14">
        <v>0</v>
      </c>
      <c r="X165" s="14">
        <v>0</v>
      </c>
      <c r="Y165" s="11">
        <f t="shared" si="125"/>
        <v>0</v>
      </c>
      <c r="Z165" s="11">
        <f t="shared" si="126"/>
        <v>0</v>
      </c>
      <c r="AA165" s="11">
        <f t="shared" si="127"/>
        <v>0</v>
      </c>
      <c r="AB165" s="11">
        <f t="shared" si="128"/>
        <v>0.5</v>
      </c>
      <c r="AC165" s="11">
        <f t="shared" si="129"/>
        <v>0.1</v>
      </c>
      <c r="AD165" s="11" t="s">
        <v>1320</v>
      </c>
      <c r="AE165" s="13" t="s">
        <v>1321</v>
      </c>
      <c r="AF165" s="13" t="s">
        <v>1322</v>
      </c>
      <c r="AG165" s="15" t="s">
        <v>1323</v>
      </c>
      <c r="AH165" s="16" t="s">
        <v>88</v>
      </c>
      <c r="AI165" s="17">
        <v>10</v>
      </c>
      <c r="AJ165" s="17">
        <v>20060228</v>
      </c>
      <c r="AK165" s="18">
        <v>215</v>
      </c>
      <c r="AL165" s="18">
        <v>202212</v>
      </c>
      <c r="AM165" s="18">
        <v>2022</v>
      </c>
      <c r="AN165" s="17">
        <v>24300725</v>
      </c>
      <c r="AO165" s="17">
        <v>6990627</v>
      </c>
      <c r="AP165" s="17">
        <v>300000</v>
      </c>
      <c r="AQ165" s="20">
        <v>1</v>
      </c>
      <c r="AR165" s="21"/>
      <c r="AS165" s="20">
        <v>2</v>
      </c>
      <c r="AT165" s="20">
        <v>2</v>
      </c>
      <c r="AU165" s="20">
        <v>2</v>
      </c>
      <c r="AV165" s="20">
        <v>2</v>
      </c>
      <c r="AW165" s="23">
        <v>0</v>
      </c>
      <c r="AX165" s="21">
        <v>0</v>
      </c>
      <c r="AY165" s="21">
        <v>0</v>
      </c>
      <c r="AZ165" s="23" t="s">
        <v>62</v>
      </c>
      <c r="BA165" s="23" t="s">
        <v>62</v>
      </c>
      <c r="BB165" s="23" t="s">
        <v>62</v>
      </c>
      <c r="BC165" s="23" t="s">
        <v>62</v>
      </c>
      <c r="BD165" s="23" t="s">
        <v>62</v>
      </c>
      <c r="BE165" s="20">
        <v>13</v>
      </c>
      <c r="BF165" s="24"/>
      <c r="BG165" s="24"/>
    </row>
    <row r="166" spans="1:59" ht="15">
      <c r="A166" s="9" t="s">
        <v>1324</v>
      </c>
      <c r="B166" s="25">
        <v>20156</v>
      </c>
      <c r="C166" s="11">
        <v>1257227</v>
      </c>
      <c r="D166" s="11">
        <v>2118642467</v>
      </c>
      <c r="E166" s="12">
        <v>1101111306582</v>
      </c>
      <c r="F166" s="13" t="s">
        <v>1325</v>
      </c>
      <c r="G166" s="13" t="s">
        <v>52</v>
      </c>
      <c r="H166" s="13" t="s">
        <v>53</v>
      </c>
      <c r="I166" s="13" t="s">
        <v>54</v>
      </c>
      <c r="J166" s="13" t="s">
        <v>607</v>
      </c>
      <c r="K166" s="11">
        <v>4</v>
      </c>
      <c r="L166" s="11" t="s">
        <v>1326</v>
      </c>
      <c r="M166" s="14">
        <v>1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1" t="s">
        <v>1327</v>
      </c>
      <c r="AE166" s="13" t="s">
        <v>1328</v>
      </c>
      <c r="AF166" s="13" t="s">
        <v>1329</v>
      </c>
      <c r="AG166" s="15" t="s">
        <v>1330</v>
      </c>
      <c r="AH166" s="16" t="s">
        <v>61</v>
      </c>
      <c r="AI166" s="17">
        <v>10</v>
      </c>
      <c r="AJ166" s="17">
        <v>19960808</v>
      </c>
      <c r="AK166" s="18">
        <v>105</v>
      </c>
      <c r="AL166" s="18">
        <v>201903</v>
      </c>
      <c r="AM166" s="14"/>
      <c r="AN166" s="19"/>
      <c r="AO166" s="19"/>
      <c r="AP166" s="19"/>
      <c r="AQ166" s="27">
        <v>1</v>
      </c>
      <c r="AR166" s="27">
        <v>1</v>
      </c>
      <c r="AS166" s="27">
        <v>1</v>
      </c>
      <c r="AT166" s="27">
        <v>2</v>
      </c>
      <c r="AU166" s="27">
        <v>2</v>
      </c>
      <c r="AV166" s="27">
        <v>2</v>
      </c>
      <c r="AW166" s="23">
        <v>0</v>
      </c>
      <c r="AX166" s="21">
        <v>0</v>
      </c>
      <c r="AY166" s="21">
        <v>0</v>
      </c>
      <c r="AZ166" s="23" t="s">
        <v>62</v>
      </c>
      <c r="BA166" s="23" t="s">
        <v>62</v>
      </c>
      <c r="BB166" s="23" t="s">
        <v>62</v>
      </c>
      <c r="BC166" s="23" t="s">
        <v>62</v>
      </c>
      <c r="BD166" s="23" t="s">
        <v>62</v>
      </c>
      <c r="BE166" s="27">
        <v>13</v>
      </c>
      <c r="BF166" s="23"/>
      <c r="BG166" s="23"/>
    </row>
    <row r="167" spans="1:59" ht="15">
      <c r="A167" s="9" t="s">
        <v>1331</v>
      </c>
      <c r="B167" s="25">
        <v>925</v>
      </c>
      <c r="C167" s="11">
        <v>3655214</v>
      </c>
      <c r="D167" s="11">
        <v>1148675221</v>
      </c>
      <c r="E167" s="12">
        <v>1101114150845</v>
      </c>
      <c r="F167" s="13" t="s">
        <v>1332</v>
      </c>
      <c r="G167" s="13" t="s">
        <v>80</v>
      </c>
      <c r="H167" s="13" t="s">
        <v>53</v>
      </c>
      <c r="I167" s="13" t="s">
        <v>54</v>
      </c>
      <c r="J167" s="13" t="s">
        <v>235</v>
      </c>
      <c r="K167" s="11">
        <v>5</v>
      </c>
      <c r="L167" s="11" t="s">
        <v>1333</v>
      </c>
      <c r="M167" s="14">
        <v>1</v>
      </c>
      <c r="N167" s="14" t="s">
        <v>121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26">
        <v>6696</v>
      </c>
      <c r="W167" s="26">
        <v>196800</v>
      </c>
      <c r="X167" s="14">
        <v>0</v>
      </c>
      <c r="Y167" s="11">
        <f>INT(O167 / 10000) / 10</f>
        <v>0</v>
      </c>
      <c r="Z167" s="11">
        <f>INT((P167+Q167+X167) / 10000) / 10</f>
        <v>0</v>
      </c>
      <c r="AA167" s="11">
        <f>INT((R167) / 10000) / 10</f>
        <v>0</v>
      </c>
      <c r="AB167" s="11">
        <f>INT((S167+T167) / 10000) / 10</f>
        <v>0</v>
      </c>
      <c r="AC167" s="11">
        <f>INT((V167+U167+W167) / 10000) / 10</f>
        <v>2</v>
      </c>
      <c r="AD167" s="11" t="s">
        <v>1334</v>
      </c>
      <c r="AE167" s="13" t="s">
        <v>1335</v>
      </c>
      <c r="AF167" s="13" t="s">
        <v>1336</v>
      </c>
      <c r="AG167" s="15" t="s">
        <v>1337</v>
      </c>
      <c r="AH167" s="16" t="s">
        <v>88</v>
      </c>
      <c r="AI167" s="17">
        <v>10</v>
      </c>
      <c r="AJ167" s="17">
        <v>20090731</v>
      </c>
      <c r="AK167" s="18">
        <v>50</v>
      </c>
      <c r="AL167" s="18">
        <v>202212</v>
      </c>
      <c r="AM167" s="18">
        <v>2022</v>
      </c>
      <c r="AN167" s="17">
        <v>23108509</v>
      </c>
      <c r="AO167" s="17">
        <v>15745338</v>
      </c>
      <c r="AP167" s="17">
        <v>500000</v>
      </c>
      <c r="AQ167" s="23">
        <v>1</v>
      </c>
      <c r="AR167" s="23"/>
      <c r="AS167" s="27">
        <v>2</v>
      </c>
      <c r="AT167" s="23"/>
      <c r="AU167" s="23"/>
      <c r="AV167" s="27">
        <v>2</v>
      </c>
      <c r="AW167" s="23">
        <v>0</v>
      </c>
      <c r="AX167" s="21">
        <v>0</v>
      </c>
      <c r="AY167" s="21">
        <v>0</v>
      </c>
      <c r="AZ167" s="23" t="s">
        <v>62</v>
      </c>
      <c r="BA167" s="23" t="s">
        <v>62</v>
      </c>
      <c r="BB167" s="23" t="s">
        <v>62</v>
      </c>
      <c r="BC167" s="23" t="s">
        <v>62</v>
      </c>
      <c r="BD167" s="23" t="s">
        <v>62</v>
      </c>
      <c r="BE167" s="27">
        <v>13</v>
      </c>
      <c r="BF167" s="23"/>
      <c r="BG167" s="23"/>
    </row>
    <row r="168" spans="1:59" ht="15">
      <c r="A168" s="9" t="s">
        <v>1338</v>
      </c>
      <c r="B168" s="25">
        <v>20115</v>
      </c>
      <c r="C168" s="11">
        <v>1410903</v>
      </c>
      <c r="D168" s="11">
        <v>2108137011</v>
      </c>
      <c r="E168" s="12">
        <v>1101112352964</v>
      </c>
      <c r="F168" s="13" t="s">
        <v>1339</v>
      </c>
      <c r="G168" s="13" t="s">
        <v>52</v>
      </c>
      <c r="H168" s="13" t="s">
        <v>53</v>
      </c>
      <c r="I168" s="13" t="s">
        <v>54</v>
      </c>
      <c r="J168" s="13" t="s">
        <v>103</v>
      </c>
      <c r="K168" s="11">
        <v>1</v>
      </c>
      <c r="L168" s="11" t="s">
        <v>1340</v>
      </c>
      <c r="M168" s="14">
        <v>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1" t="s">
        <v>1341</v>
      </c>
      <c r="AE168" s="13" t="s">
        <v>1342</v>
      </c>
      <c r="AF168" s="13" t="s">
        <v>1343</v>
      </c>
      <c r="AG168" s="15" t="s">
        <v>1344</v>
      </c>
      <c r="AH168" s="16" t="s">
        <v>88</v>
      </c>
      <c r="AI168" s="17">
        <v>10</v>
      </c>
      <c r="AJ168" s="17">
        <v>20011017</v>
      </c>
      <c r="AK168" s="18">
        <v>104</v>
      </c>
      <c r="AL168" s="18">
        <v>201903</v>
      </c>
      <c r="AM168" s="18">
        <v>2022</v>
      </c>
      <c r="AN168" s="17">
        <v>20755497</v>
      </c>
      <c r="AO168" s="17">
        <v>13468854</v>
      </c>
      <c r="AP168" s="17">
        <v>250000</v>
      </c>
      <c r="AQ168" s="20">
        <v>1</v>
      </c>
      <c r="AR168" s="21"/>
      <c r="AS168" s="20">
        <v>1</v>
      </c>
      <c r="AT168" s="20">
        <v>1</v>
      </c>
      <c r="AU168" s="20">
        <v>2</v>
      </c>
      <c r="AV168" s="20">
        <v>1</v>
      </c>
      <c r="AW168" s="20">
        <v>20</v>
      </c>
      <c r="AX168" s="20">
        <v>1</v>
      </c>
      <c r="AY168" s="20">
        <v>1</v>
      </c>
      <c r="AZ168" s="20" t="s">
        <v>1345</v>
      </c>
      <c r="BA168" s="28" t="s">
        <v>1342</v>
      </c>
      <c r="BB168" s="20" t="s">
        <v>1346</v>
      </c>
      <c r="BC168" s="20" t="s">
        <v>393</v>
      </c>
      <c r="BD168" s="20" t="s">
        <v>1347</v>
      </c>
      <c r="BE168" s="20">
        <v>13</v>
      </c>
      <c r="BF168" s="20" t="s">
        <v>1348</v>
      </c>
      <c r="BG168" s="24"/>
    </row>
    <row r="169" spans="1:59" ht="15">
      <c r="A169" s="9" t="s">
        <v>1349</v>
      </c>
      <c r="B169" s="25">
        <v>23725</v>
      </c>
      <c r="C169" s="11">
        <v>4125009</v>
      </c>
      <c r="D169" s="11">
        <v>1148700595</v>
      </c>
      <c r="E169" s="12">
        <v>1101114857459</v>
      </c>
      <c r="F169" s="13" t="s">
        <v>1350</v>
      </c>
      <c r="G169" s="13" t="s">
        <v>52</v>
      </c>
      <c r="H169" s="13" t="s">
        <v>53</v>
      </c>
      <c r="I169" s="13" t="s">
        <v>54</v>
      </c>
      <c r="J169" s="13" t="s">
        <v>941</v>
      </c>
      <c r="K169" s="11">
        <v>60</v>
      </c>
      <c r="L169" s="11" t="s">
        <v>1351</v>
      </c>
      <c r="M169" s="14">
        <v>1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1" t="s">
        <v>1352</v>
      </c>
      <c r="AE169" s="13" t="s">
        <v>1353</v>
      </c>
      <c r="AF169" s="13" t="s">
        <v>1354</v>
      </c>
      <c r="AG169" s="15" t="s">
        <v>1355</v>
      </c>
      <c r="AH169" s="16" t="s">
        <v>61</v>
      </c>
      <c r="AI169" s="17">
        <v>10</v>
      </c>
      <c r="AJ169" s="17">
        <v>20120501</v>
      </c>
      <c r="AK169" s="18">
        <v>50</v>
      </c>
      <c r="AL169" s="18">
        <v>201904</v>
      </c>
      <c r="AM169" s="18">
        <v>2022</v>
      </c>
      <c r="AN169" s="17">
        <v>4593158</v>
      </c>
      <c r="AO169" s="17">
        <v>1739819</v>
      </c>
      <c r="AP169" s="17">
        <v>900000</v>
      </c>
      <c r="AQ169" s="20">
        <v>1</v>
      </c>
      <c r="AR169" s="21"/>
      <c r="AS169" s="20">
        <v>2</v>
      </c>
      <c r="AT169" s="21"/>
      <c r="AU169" s="21"/>
      <c r="AV169" s="20">
        <v>2</v>
      </c>
      <c r="AW169" s="23">
        <v>0</v>
      </c>
      <c r="AX169" s="21">
        <v>0</v>
      </c>
      <c r="AY169" s="21">
        <v>0</v>
      </c>
      <c r="AZ169" s="23" t="s">
        <v>62</v>
      </c>
      <c r="BA169" s="23" t="s">
        <v>62</v>
      </c>
      <c r="BB169" s="23" t="s">
        <v>62</v>
      </c>
      <c r="BC169" s="23" t="s">
        <v>62</v>
      </c>
      <c r="BD169" s="23" t="s">
        <v>62</v>
      </c>
      <c r="BE169" s="20">
        <v>13</v>
      </c>
      <c r="BF169" s="21"/>
      <c r="BG169" s="24"/>
    </row>
    <row r="170" spans="1:59" ht="15">
      <c r="A170" s="9" t="s">
        <v>1356</v>
      </c>
      <c r="B170" s="25">
        <v>13376</v>
      </c>
      <c r="C170" s="11">
        <v>4125008</v>
      </c>
      <c r="D170" s="11">
        <v>1148700538</v>
      </c>
      <c r="E170" s="12">
        <v>1101114857441</v>
      </c>
      <c r="F170" s="13" t="s">
        <v>1357</v>
      </c>
      <c r="G170" s="13" t="s">
        <v>80</v>
      </c>
      <c r="H170" s="13" t="s">
        <v>53</v>
      </c>
      <c r="I170" s="13" t="s">
        <v>54</v>
      </c>
      <c r="J170" s="13" t="s">
        <v>941</v>
      </c>
      <c r="K170" s="11">
        <v>60</v>
      </c>
      <c r="L170" s="11" t="s">
        <v>1358</v>
      </c>
      <c r="M170" s="14">
        <v>1</v>
      </c>
      <c r="N170" s="14" t="s">
        <v>83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29">
        <v>80972705</v>
      </c>
      <c r="U170" s="14">
        <v>0</v>
      </c>
      <c r="V170" s="29">
        <v>25221644</v>
      </c>
      <c r="W170" s="14">
        <v>0</v>
      </c>
      <c r="X170" s="26">
        <v>520000000</v>
      </c>
      <c r="Y170" s="11">
        <f>INT(O170 / 10000000)/ 10</f>
        <v>0</v>
      </c>
      <c r="Z170" s="11">
        <f>INT((P170+Q170+X170) / 10000000)/ 10</f>
        <v>5.2</v>
      </c>
      <c r="AA170" s="11">
        <f>INT((R170) / 10000000)/ 10</f>
        <v>0</v>
      </c>
      <c r="AB170" s="11">
        <f>INT((S170+T170) / 10000000)/ 10</f>
        <v>0.8</v>
      </c>
      <c r="AC170" s="11">
        <f>INT((V170+U170+W170) / 10000000)/ 10</f>
        <v>0.2</v>
      </c>
      <c r="AD170" s="11" t="s">
        <v>1359</v>
      </c>
      <c r="AE170" s="13" t="s">
        <v>1360</v>
      </c>
      <c r="AF170" s="13" t="s">
        <v>1361</v>
      </c>
      <c r="AG170" s="15" t="s">
        <v>1362</v>
      </c>
      <c r="AH170" s="16" t="s">
        <v>88</v>
      </c>
      <c r="AI170" s="17">
        <v>10</v>
      </c>
      <c r="AJ170" s="17">
        <v>20120501</v>
      </c>
      <c r="AK170" s="18">
        <v>100</v>
      </c>
      <c r="AL170" s="18">
        <v>202212</v>
      </c>
      <c r="AM170" s="18">
        <v>2022</v>
      </c>
      <c r="AN170" s="17">
        <v>10366964</v>
      </c>
      <c r="AO170" s="17">
        <v>16636982</v>
      </c>
      <c r="AP170" s="17">
        <v>900000</v>
      </c>
      <c r="AQ170" s="20">
        <v>1</v>
      </c>
      <c r="AR170" s="21"/>
      <c r="AS170" s="20">
        <v>2</v>
      </c>
      <c r="AT170" s="21"/>
      <c r="AU170" s="21"/>
      <c r="AV170" s="20">
        <v>2</v>
      </c>
      <c r="AW170" s="23">
        <v>0</v>
      </c>
      <c r="AX170" s="21">
        <v>0</v>
      </c>
      <c r="AY170" s="21">
        <v>0</v>
      </c>
      <c r="AZ170" s="23" t="s">
        <v>62</v>
      </c>
      <c r="BA170" s="23" t="s">
        <v>62</v>
      </c>
      <c r="BB170" s="23" t="s">
        <v>62</v>
      </c>
      <c r="BC170" s="23" t="s">
        <v>62</v>
      </c>
      <c r="BD170" s="23" t="s">
        <v>62</v>
      </c>
      <c r="BE170" s="20">
        <v>13</v>
      </c>
      <c r="BF170" s="21"/>
      <c r="BG170" s="24"/>
    </row>
    <row r="171" spans="1:59" ht="15">
      <c r="A171" s="9" t="s">
        <v>1363</v>
      </c>
      <c r="B171" s="25">
        <v>20941</v>
      </c>
      <c r="C171" s="11">
        <v>2797939</v>
      </c>
      <c r="D171" s="11">
        <v>1298608059</v>
      </c>
      <c r="E171" s="12">
        <v>1311110185172</v>
      </c>
      <c r="F171" s="13" t="s">
        <v>1364</v>
      </c>
      <c r="G171" s="13" t="s">
        <v>52</v>
      </c>
      <c r="H171" s="13" t="s">
        <v>53</v>
      </c>
      <c r="I171" s="13" t="s">
        <v>307</v>
      </c>
      <c r="J171" s="13" t="s">
        <v>568</v>
      </c>
      <c r="K171" s="11">
        <v>27</v>
      </c>
      <c r="L171" s="11" t="s">
        <v>1365</v>
      </c>
      <c r="M171" s="14">
        <v>1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1" t="s">
        <v>1366</v>
      </c>
      <c r="AE171" s="13" t="s">
        <v>1367</v>
      </c>
      <c r="AF171" s="13" t="s">
        <v>1368</v>
      </c>
      <c r="AG171" s="15" t="s">
        <v>1369</v>
      </c>
      <c r="AH171" s="16" t="s">
        <v>61</v>
      </c>
      <c r="AI171" s="17">
        <v>10</v>
      </c>
      <c r="AJ171" s="17">
        <v>20070409</v>
      </c>
      <c r="AK171" s="18">
        <v>50</v>
      </c>
      <c r="AL171" s="18">
        <v>201903</v>
      </c>
      <c r="AM171" s="14"/>
      <c r="AN171" s="19"/>
      <c r="AO171" s="19"/>
      <c r="AP171" s="19"/>
      <c r="AQ171" s="27">
        <v>1</v>
      </c>
      <c r="AR171" s="23"/>
      <c r="AS171" s="27">
        <v>1</v>
      </c>
      <c r="AT171" s="27">
        <v>2</v>
      </c>
      <c r="AU171" s="27">
        <v>2</v>
      </c>
      <c r="AV171" s="27">
        <v>2</v>
      </c>
      <c r="AW171" s="23">
        <v>0</v>
      </c>
      <c r="AX171" s="20">
        <v>1</v>
      </c>
      <c r="AY171" s="21">
        <v>0</v>
      </c>
      <c r="AZ171" s="23" t="s">
        <v>62</v>
      </c>
      <c r="BA171" s="23" t="s">
        <v>62</v>
      </c>
      <c r="BB171" s="23" t="s">
        <v>62</v>
      </c>
      <c r="BC171" s="23" t="s">
        <v>62</v>
      </c>
      <c r="BD171" s="23" t="s">
        <v>62</v>
      </c>
      <c r="BE171" s="27">
        <v>13</v>
      </c>
      <c r="BF171" s="23"/>
      <c r="BG171" s="23"/>
    </row>
    <row r="172" spans="1:59" ht="15">
      <c r="A172" s="9" t="s">
        <v>1370</v>
      </c>
      <c r="B172" s="25">
        <v>4557</v>
      </c>
      <c r="C172" s="11">
        <v>3720106</v>
      </c>
      <c r="D172" s="11">
        <v>1308651686</v>
      </c>
      <c r="E172" s="12">
        <v>1211110201433</v>
      </c>
      <c r="F172" s="13" t="s">
        <v>1371</v>
      </c>
      <c r="G172" s="13" t="s">
        <v>80</v>
      </c>
      <c r="H172" s="13" t="s">
        <v>53</v>
      </c>
      <c r="I172" s="13" t="s">
        <v>54</v>
      </c>
      <c r="J172" s="13" t="s">
        <v>384</v>
      </c>
      <c r="K172" s="11">
        <v>30</v>
      </c>
      <c r="L172" s="11" t="s">
        <v>1372</v>
      </c>
      <c r="M172" s="14">
        <v>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1" t="s">
        <v>1373</v>
      </c>
      <c r="AE172" s="13" t="s">
        <v>1374</v>
      </c>
      <c r="AF172" s="13" t="s">
        <v>1375</v>
      </c>
      <c r="AG172" s="15" t="s">
        <v>1376</v>
      </c>
      <c r="AH172" s="16" t="s">
        <v>61</v>
      </c>
      <c r="AI172" s="17">
        <v>10</v>
      </c>
      <c r="AJ172" s="17">
        <v>20100420</v>
      </c>
      <c r="AK172" s="18">
        <v>51</v>
      </c>
      <c r="AL172" s="18">
        <v>202206</v>
      </c>
      <c r="AM172" s="18">
        <v>2022</v>
      </c>
      <c r="AN172" s="17">
        <v>9791132</v>
      </c>
      <c r="AO172" s="17">
        <v>13834290</v>
      </c>
      <c r="AP172" s="17">
        <v>150000</v>
      </c>
      <c r="AQ172" s="20">
        <v>1</v>
      </c>
      <c r="AR172" s="21"/>
      <c r="AS172" s="20">
        <v>2</v>
      </c>
      <c r="AT172" s="20">
        <v>2</v>
      </c>
      <c r="AU172" s="20">
        <v>2</v>
      </c>
      <c r="AV172" s="20">
        <v>2</v>
      </c>
      <c r="AW172" s="23">
        <v>0</v>
      </c>
      <c r="AX172" s="21">
        <v>0</v>
      </c>
      <c r="AY172" s="21">
        <v>0</v>
      </c>
      <c r="AZ172" s="23" t="s">
        <v>62</v>
      </c>
      <c r="BA172" s="23" t="s">
        <v>62</v>
      </c>
      <c r="BB172" s="23" t="s">
        <v>62</v>
      </c>
      <c r="BC172" s="23" t="s">
        <v>62</v>
      </c>
      <c r="BD172" s="23" t="s">
        <v>62</v>
      </c>
      <c r="BE172" s="20">
        <v>13</v>
      </c>
      <c r="BF172" s="21"/>
      <c r="BG172" s="24"/>
    </row>
    <row r="173" spans="1:59" ht="15">
      <c r="A173" s="9" t="s">
        <v>1377</v>
      </c>
      <c r="B173" s="25">
        <v>5371</v>
      </c>
      <c r="C173" s="11">
        <v>8140108</v>
      </c>
      <c r="D173" s="11">
        <v>8908600751</v>
      </c>
      <c r="E173" s="12">
        <v>1760110110300</v>
      </c>
      <c r="F173" s="13" t="s">
        <v>1378</v>
      </c>
      <c r="G173" s="13" t="s">
        <v>80</v>
      </c>
      <c r="H173" s="13" t="s">
        <v>53</v>
      </c>
      <c r="I173" s="13" t="s">
        <v>54</v>
      </c>
      <c r="J173" s="13" t="s">
        <v>204</v>
      </c>
      <c r="K173" s="11">
        <v>32</v>
      </c>
      <c r="L173" s="11" t="s">
        <v>1379</v>
      </c>
      <c r="M173" s="14">
        <v>1</v>
      </c>
      <c r="N173" s="14" t="s">
        <v>121</v>
      </c>
      <c r="O173" s="26">
        <v>3642312</v>
      </c>
      <c r="P173" s="14">
        <v>0</v>
      </c>
      <c r="Q173" s="26">
        <v>143215</v>
      </c>
      <c r="R173" s="26">
        <v>1464593</v>
      </c>
      <c r="S173" s="14">
        <v>0</v>
      </c>
      <c r="T173" s="14">
        <v>0</v>
      </c>
      <c r="U173" s="26">
        <v>7000</v>
      </c>
      <c r="V173" s="26">
        <v>7450</v>
      </c>
      <c r="W173" s="14">
        <f>SUM(186043,30700)</f>
        <v>216743</v>
      </c>
      <c r="X173" s="26">
        <v>6512211</v>
      </c>
      <c r="Y173" s="11">
        <f>INT(O173 / 10000) / 10</f>
        <v>36.4</v>
      </c>
      <c r="Z173" s="11">
        <f>INT((P173+Q173+X173) / 10000) / 10</f>
        <v>66.5</v>
      </c>
      <c r="AA173" s="11">
        <f>INT((R173) / 10000) / 10</f>
        <v>14.6</v>
      </c>
      <c r="AB173" s="11">
        <f>INT((S173+T173) / 10000) / 10</f>
        <v>0</v>
      </c>
      <c r="AC173" s="11">
        <f>INT((V173+U173+W173) / 10000) / 10</f>
        <v>2.2999999999999998</v>
      </c>
      <c r="AD173" s="11" t="s">
        <v>1380</v>
      </c>
      <c r="AE173" s="13" t="s">
        <v>1381</v>
      </c>
      <c r="AF173" s="13" t="s">
        <v>1382</v>
      </c>
      <c r="AG173" s="15" t="s">
        <v>1383</v>
      </c>
      <c r="AH173" s="16" t="s">
        <v>88</v>
      </c>
      <c r="AI173" s="17">
        <v>10</v>
      </c>
      <c r="AJ173" s="17">
        <v>20161115</v>
      </c>
      <c r="AK173" s="18">
        <v>50</v>
      </c>
      <c r="AL173" s="18">
        <v>202306</v>
      </c>
      <c r="AM173" s="18">
        <v>2022</v>
      </c>
      <c r="AN173" s="17">
        <v>53130215</v>
      </c>
      <c r="AO173" s="17">
        <v>56930821</v>
      </c>
      <c r="AP173" s="17">
        <v>100000</v>
      </c>
      <c r="AQ173" s="20">
        <v>1</v>
      </c>
      <c r="AR173" s="21"/>
      <c r="AS173" s="20">
        <v>1</v>
      </c>
      <c r="AT173" s="20">
        <v>2</v>
      </c>
      <c r="AU173" s="20">
        <v>2</v>
      </c>
      <c r="AV173" s="20">
        <v>2</v>
      </c>
      <c r="AW173" s="23">
        <v>0</v>
      </c>
      <c r="AX173" s="21">
        <v>0</v>
      </c>
      <c r="AY173" s="21">
        <v>0</v>
      </c>
      <c r="AZ173" s="23" t="s">
        <v>62</v>
      </c>
      <c r="BA173" s="23" t="s">
        <v>62</v>
      </c>
      <c r="BB173" s="23" t="s">
        <v>62</v>
      </c>
      <c r="BC173" s="23" t="s">
        <v>62</v>
      </c>
      <c r="BD173" s="23" t="s">
        <v>62</v>
      </c>
      <c r="BE173" s="20">
        <v>13</v>
      </c>
      <c r="BF173" s="21"/>
      <c r="BG173" s="24"/>
    </row>
    <row r="174" spans="1:59" ht="15">
      <c r="A174" s="9" t="s">
        <v>1384</v>
      </c>
      <c r="B174" s="25">
        <v>7840</v>
      </c>
      <c r="C174" s="11">
        <v>6028667</v>
      </c>
      <c r="D174" s="11">
        <v>6128151465</v>
      </c>
      <c r="E174" s="12">
        <v>1949110034576</v>
      </c>
      <c r="F174" s="13" t="s">
        <v>1385</v>
      </c>
      <c r="G174" s="13" t="s">
        <v>80</v>
      </c>
      <c r="H174" s="13" t="s">
        <v>53</v>
      </c>
      <c r="I174" s="13" t="s">
        <v>54</v>
      </c>
      <c r="J174" s="13" t="s">
        <v>622</v>
      </c>
      <c r="K174" s="11">
        <v>39</v>
      </c>
      <c r="L174" s="11" t="s">
        <v>1386</v>
      </c>
      <c r="M174" s="14">
        <v>1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1" t="s">
        <v>1387</v>
      </c>
      <c r="AE174" s="13" t="s">
        <v>1388</v>
      </c>
      <c r="AF174" s="13" t="s">
        <v>1389</v>
      </c>
      <c r="AG174" s="15" t="s">
        <v>1390</v>
      </c>
      <c r="AH174" s="16" t="s">
        <v>61</v>
      </c>
      <c r="AI174" s="17">
        <v>10</v>
      </c>
      <c r="AJ174" s="17">
        <v>20141219</v>
      </c>
      <c r="AK174" s="18">
        <v>100</v>
      </c>
      <c r="AL174" s="18">
        <v>202301</v>
      </c>
      <c r="AM174" s="18">
        <v>2022</v>
      </c>
      <c r="AN174" s="17">
        <v>4701786</v>
      </c>
      <c r="AO174" s="17">
        <v>2159123</v>
      </c>
      <c r="AP174" s="17">
        <v>50000</v>
      </c>
      <c r="AQ174" s="27">
        <v>1</v>
      </c>
      <c r="AR174" s="23"/>
      <c r="AS174" s="27">
        <v>1</v>
      </c>
      <c r="AT174" s="27">
        <v>2</v>
      </c>
      <c r="AU174" s="27">
        <v>2</v>
      </c>
      <c r="AV174" s="27">
        <v>2</v>
      </c>
      <c r="AW174" s="23">
        <v>0</v>
      </c>
      <c r="AX174" s="21">
        <v>0</v>
      </c>
      <c r="AY174" s="21">
        <v>0</v>
      </c>
      <c r="AZ174" s="23" t="s">
        <v>62</v>
      </c>
      <c r="BA174" s="23" t="s">
        <v>62</v>
      </c>
      <c r="BB174" s="23" t="s">
        <v>62</v>
      </c>
      <c r="BC174" s="23" t="s">
        <v>62</v>
      </c>
      <c r="BD174" s="23" t="s">
        <v>62</v>
      </c>
      <c r="BE174" s="27">
        <v>13</v>
      </c>
      <c r="BF174" s="23"/>
      <c r="BG174" s="23"/>
    </row>
    <row r="175" spans="1:59" ht="15">
      <c r="A175" s="9" t="s">
        <v>1391</v>
      </c>
      <c r="B175" s="25">
        <v>96</v>
      </c>
      <c r="C175" s="11">
        <v>1437293</v>
      </c>
      <c r="D175" s="11">
        <v>1278133620</v>
      </c>
      <c r="E175" s="12">
        <v>1154110020538</v>
      </c>
      <c r="F175" s="13" t="s">
        <v>1392</v>
      </c>
      <c r="G175" s="13" t="s">
        <v>80</v>
      </c>
      <c r="H175" s="13" t="s">
        <v>53</v>
      </c>
      <c r="I175" s="13" t="s">
        <v>54</v>
      </c>
      <c r="J175" s="13" t="s">
        <v>103</v>
      </c>
      <c r="K175" s="11">
        <v>1</v>
      </c>
      <c r="L175" s="11" t="s">
        <v>1393</v>
      </c>
      <c r="M175" s="14">
        <v>2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1" t="s">
        <v>1394</v>
      </c>
      <c r="AE175" s="13" t="s">
        <v>1395</v>
      </c>
      <c r="AF175" s="13" t="s">
        <v>1396</v>
      </c>
      <c r="AG175" s="15" t="s">
        <v>1397</v>
      </c>
      <c r="AH175" s="16" t="s">
        <v>88</v>
      </c>
      <c r="AI175" s="17">
        <v>10</v>
      </c>
      <c r="AJ175" s="17">
        <v>19990908</v>
      </c>
      <c r="AK175" s="18">
        <v>77</v>
      </c>
      <c r="AL175" s="18">
        <v>202212</v>
      </c>
      <c r="AM175" s="14"/>
      <c r="AN175" s="19"/>
      <c r="AO175" s="19"/>
      <c r="AP175" s="19"/>
      <c r="AQ175" s="20">
        <v>1</v>
      </c>
      <c r="AR175" s="21"/>
      <c r="AS175" s="20">
        <v>2</v>
      </c>
      <c r="AT175" s="20">
        <v>2</v>
      </c>
      <c r="AU175" s="20">
        <v>2</v>
      </c>
      <c r="AV175" s="21"/>
      <c r="AW175" s="23">
        <v>0</v>
      </c>
      <c r="AX175" s="21">
        <v>0</v>
      </c>
      <c r="AY175" s="21">
        <v>0</v>
      </c>
      <c r="AZ175" s="23" t="s">
        <v>62</v>
      </c>
      <c r="BA175" s="23" t="s">
        <v>62</v>
      </c>
      <c r="BB175" s="23" t="s">
        <v>62</v>
      </c>
      <c r="BC175" s="23" t="s">
        <v>62</v>
      </c>
      <c r="BD175" s="23" t="s">
        <v>62</v>
      </c>
      <c r="BE175" s="20">
        <v>13</v>
      </c>
      <c r="BF175" s="20" t="s">
        <v>1398</v>
      </c>
      <c r="BG175" s="24"/>
    </row>
    <row r="176" spans="1:59" ht="15">
      <c r="A176" s="9" t="s">
        <v>1399</v>
      </c>
      <c r="B176" s="25">
        <v>11008</v>
      </c>
      <c r="C176" s="11">
        <v>2206671</v>
      </c>
      <c r="D176" s="11">
        <v>1348198669</v>
      </c>
      <c r="E176" s="12">
        <v>1355110137543</v>
      </c>
      <c r="F176" s="13" t="s">
        <v>1400</v>
      </c>
      <c r="G176" s="13" t="s">
        <v>80</v>
      </c>
      <c r="H176" s="13" t="s">
        <v>53</v>
      </c>
      <c r="I176" s="13" t="s">
        <v>54</v>
      </c>
      <c r="J176" s="13" t="s">
        <v>315</v>
      </c>
      <c r="K176" s="11">
        <v>49</v>
      </c>
      <c r="L176" s="11" t="s">
        <v>1401</v>
      </c>
      <c r="M176" s="14">
        <v>2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1" t="s">
        <v>1402</v>
      </c>
      <c r="AE176" s="13" t="s">
        <v>1403</v>
      </c>
      <c r="AF176" s="13" t="s">
        <v>1404</v>
      </c>
      <c r="AG176" s="15" t="s">
        <v>1405</v>
      </c>
      <c r="AH176" s="16" t="s">
        <v>88</v>
      </c>
      <c r="AI176" s="17">
        <v>10</v>
      </c>
      <c r="AJ176" s="17">
        <v>20030407</v>
      </c>
      <c r="AK176" s="18">
        <v>106</v>
      </c>
      <c r="AL176" s="18">
        <v>202302</v>
      </c>
      <c r="AM176" s="14"/>
      <c r="AN176" s="19"/>
      <c r="AO176" s="19"/>
      <c r="AP176" s="19"/>
      <c r="AQ176" s="21">
        <v>2</v>
      </c>
      <c r="AR176" s="21"/>
      <c r="AS176" s="20">
        <v>2</v>
      </c>
      <c r="AT176" s="22">
        <v>2</v>
      </c>
      <c r="AU176" s="22">
        <v>2</v>
      </c>
      <c r="AV176" s="20">
        <v>2</v>
      </c>
      <c r="AW176" s="23">
        <v>0</v>
      </c>
      <c r="AX176" s="20">
        <v>1</v>
      </c>
      <c r="AY176" s="21">
        <v>0</v>
      </c>
      <c r="AZ176" s="23" t="s">
        <v>62</v>
      </c>
      <c r="BA176" s="23" t="s">
        <v>62</v>
      </c>
      <c r="BB176" s="23" t="s">
        <v>62</v>
      </c>
      <c r="BC176" s="23" t="s">
        <v>62</v>
      </c>
      <c r="BD176" s="23" t="s">
        <v>62</v>
      </c>
      <c r="BE176" s="20">
        <v>13</v>
      </c>
      <c r="BF176" s="21"/>
      <c r="BG176" s="24"/>
    </row>
    <row r="177" spans="1:59" ht="15">
      <c r="A177" s="9" t="s">
        <v>1406</v>
      </c>
      <c r="B177" s="25">
        <v>2335</v>
      </c>
      <c r="C177" s="11">
        <v>1567259</v>
      </c>
      <c r="D177" s="11">
        <v>1068169418</v>
      </c>
      <c r="E177" s="12">
        <v>1101111461790</v>
      </c>
      <c r="F177" s="13" t="s">
        <v>1407</v>
      </c>
      <c r="G177" s="13" t="s">
        <v>80</v>
      </c>
      <c r="H177" s="13" t="s">
        <v>53</v>
      </c>
      <c r="I177" s="13" t="s">
        <v>54</v>
      </c>
      <c r="J177" s="13" t="s">
        <v>226</v>
      </c>
      <c r="K177" s="11">
        <v>15</v>
      </c>
      <c r="L177" s="11" t="s">
        <v>1408</v>
      </c>
      <c r="M177" s="14">
        <v>1</v>
      </c>
      <c r="N177" s="14" t="s">
        <v>83</v>
      </c>
      <c r="O177" s="14">
        <v>0</v>
      </c>
      <c r="P177" s="14">
        <v>0</v>
      </c>
      <c r="Q177" s="14">
        <v>0</v>
      </c>
      <c r="R177" s="26">
        <v>1419273319</v>
      </c>
      <c r="S177" s="14">
        <v>0</v>
      </c>
      <c r="T177" s="14">
        <v>0</v>
      </c>
      <c r="U177" s="26">
        <v>16743364</v>
      </c>
      <c r="V177" s="26">
        <v>2600000</v>
      </c>
      <c r="W177" s="26">
        <v>60148000</v>
      </c>
      <c r="X177" s="26">
        <v>825000000</v>
      </c>
      <c r="Y177" s="11">
        <f>INT(O177 / 10000000)/ 10</f>
        <v>0</v>
      </c>
      <c r="Z177" s="11">
        <f>INT((P177+Q177+X177) / 10000000)/ 10</f>
        <v>8.1999999999999993</v>
      </c>
      <c r="AA177" s="11">
        <f>INT((R177) / 10000000)/ 10</f>
        <v>14.1</v>
      </c>
      <c r="AB177" s="11">
        <f>INT((S177+T177) / 10000000)/ 10</f>
        <v>0</v>
      </c>
      <c r="AC177" s="11">
        <f>INT((V177+U177+W177) / 10000000)/ 10</f>
        <v>0.7</v>
      </c>
      <c r="AD177" s="11" t="s">
        <v>1409</v>
      </c>
      <c r="AE177" s="13" t="s">
        <v>1410</v>
      </c>
      <c r="AF177" s="13" t="s">
        <v>1411</v>
      </c>
      <c r="AG177" s="15" t="s">
        <v>1412</v>
      </c>
      <c r="AH177" s="16" t="s">
        <v>88</v>
      </c>
      <c r="AI177" s="17">
        <v>10</v>
      </c>
      <c r="AJ177" s="17">
        <v>19970910</v>
      </c>
      <c r="AK177" s="18">
        <v>53</v>
      </c>
      <c r="AL177" s="18">
        <v>202212</v>
      </c>
      <c r="AM177" s="18">
        <v>2022</v>
      </c>
      <c r="AN177" s="17">
        <v>117905196</v>
      </c>
      <c r="AO177" s="17">
        <v>164699039</v>
      </c>
      <c r="AP177" s="17">
        <v>2943000</v>
      </c>
      <c r="AQ177" s="27">
        <v>1</v>
      </c>
      <c r="AR177" s="23"/>
      <c r="AS177" s="27">
        <v>1</v>
      </c>
      <c r="AT177" s="27">
        <v>2</v>
      </c>
      <c r="AU177" s="27">
        <v>2</v>
      </c>
      <c r="AV177" s="27">
        <v>1</v>
      </c>
      <c r="AW177" s="23">
        <v>0</v>
      </c>
      <c r="AX177" s="21">
        <v>0</v>
      </c>
      <c r="AY177" s="21">
        <v>0</v>
      </c>
      <c r="AZ177" s="23" t="s">
        <v>62</v>
      </c>
      <c r="BA177" s="23" t="s">
        <v>62</v>
      </c>
      <c r="BB177" s="23" t="s">
        <v>62</v>
      </c>
      <c r="BC177" s="23" t="s">
        <v>62</v>
      </c>
      <c r="BD177" s="23" t="s">
        <v>62</v>
      </c>
      <c r="BE177" s="27">
        <v>13</v>
      </c>
      <c r="BF177" s="23"/>
      <c r="BG177" s="23"/>
    </row>
    <row r="178" spans="1:59" ht="15">
      <c r="A178" s="9" t="s">
        <v>1413</v>
      </c>
      <c r="B178" s="25">
        <v>20416</v>
      </c>
      <c r="C178" s="11">
        <v>1252620</v>
      </c>
      <c r="D178" s="11">
        <v>3038132598</v>
      </c>
      <c r="E178" s="12">
        <v>1545110022288</v>
      </c>
      <c r="F178" s="13" t="s">
        <v>1414</v>
      </c>
      <c r="G178" s="13" t="s">
        <v>52</v>
      </c>
      <c r="H178" s="13" t="s">
        <v>53</v>
      </c>
      <c r="I178" s="13" t="s">
        <v>54</v>
      </c>
      <c r="J178" s="13" t="s">
        <v>532</v>
      </c>
      <c r="K178" s="11">
        <v>14</v>
      </c>
      <c r="L178" s="11" t="s">
        <v>1415</v>
      </c>
      <c r="M178" s="14">
        <v>1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1" t="s">
        <v>1416</v>
      </c>
      <c r="AE178" s="13" t="s">
        <v>1417</v>
      </c>
      <c r="AF178" s="13" t="s">
        <v>1418</v>
      </c>
      <c r="AG178" s="15" t="s">
        <v>1419</v>
      </c>
      <c r="AH178" s="16" t="s">
        <v>61</v>
      </c>
      <c r="AI178" s="17">
        <v>10</v>
      </c>
      <c r="AJ178" s="17">
        <v>20020204</v>
      </c>
      <c r="AK178" s="18">
        <v>57</v>
      </c>
      <c r="AL178" s="18">
        <v>202102</v>
      </c>
      <c r="AM178" s="18">
        <v>2022</v>
      </c>
      <c r="AN178" s="17">
        <v>9061739</v>
      </c>
      <c r="AO178" s="17">
        <v>8466007</v>
      </c>
      <c r="AP178" s="17">
        <v>300000</v>
      </c>
      <c r="AQ178" s="20">
        <v>1</v>
      </c>
      <c r="AR178" s="20">
        <v>1</v>
      </c>
      <c r="AS178" s="20">
        <v>1</v>
      </c>
      <c r="AT178" s="20">
        <v>2</v>
      </c>
      <c r="AU178" s="20">
        <v>2</v>
      </c>
      <c r="AV178" s="20">
        <v>2</v>
      </c>
      <c r="AW178" s="23">
        <v>0</v>
      </c>
      <c r="AX178" s="21">
        <v>0</v>
      </c>
      <c r="AY178" s="21">
        <v>0</v>
      </c>
      <c r="AZ178" s="23" t="s">
        <v>62</v>
      </c>
      <c r="BA178" s="23" t="s">
        <v>62</v>
      </c>
      <c r="BB178" s="23" t="s">
        <v>62</v>
      </c>
      <c r="BC178" s="23" t="s">
        <v>62</v>
      </c>
      <c r="BD178" s="23" t="s">
        <v>62</v>
      </c>
      <c r="BE178" s="20">
        <v>13</v>
      </c>
      <c r="BF178" s="21"/>
      <c r="BG178" s="24"/>
    </row>
    <row r="179" spans="1:59" ht="15">
      <c r="A179" s="9" t="s">
        <v>1420</v>
      </c>
      <c r="B179" s="25">
        <v>4811</v>
      </c>
      <c r="C179" s="11">
        <v>1856684</v>
      </c>
      <c r="D179" s="11">
        <v>1088122350</v>
      </c>
      <c r="E179" s="12">
        <v>1101111973729</v>
      </c>
      <c r="F179" s="13" t="s">
        <v>1421</v>
      </c>
      <c r="G179" s="13" t="s">
        <v>80</v>
      </c>
      <c r="H179" s="13" t="s">
        <v>53</v>
      </c>
      <c r="I179" s="13" t="s">
        <v>54</v>
      </c>
      <c r="J179" s="13" t="s">
        <v>384</v>
      </c>
      <c r="K179" s="11">
        <v>30</v>
      </c>
      <c r="L179" s="11" t="s">
        <v>1422</v>
      </c>
      <c r="M179" s="14">
        <v>1</v>
      </c>
      <c r="N179" s="14" t="s">
        <v>83</v>
      </c>
      <c r="O179" s="14">
        <v>0</v>
      </c>
      <c r="P179" s="14">
        <v>0</v>
      </c>
      <c r="Q179" s="14">
        <v>0</v>
      </c>
      <c r="R179" s="32">
        <v>37480124</v>
      </c>
      <c r="S179" s="14">
        <v>0</v>
      </c>
      <c r="T179" s="14">
        <v>0</v>
      </c>
      <c r="U179" s="14">
        <v>0</v>
      </c>
      <c r="V179" s="32">
        <v>16956273</v>
      </c>
      <c r="W179" s="32">
        <v>130700000</v>
      </c>
      <c r="X179" s="32">
        <v>37200000</v>
      </c>
      <c r="Y179" s="11">
        <f t="shared" ref="Y179:Y180" si="130">INT(O179 / 10000000)/ 10</f>
        <v>0</v>
      </c>
      <c r="Z179" s="11">
        <f t="shared" ref="Z179:Z180" si="131">INT((P179+Q179+X179) / 10000000)/ 10</f>
        <v>0.3</v>
      </c>
      <c r="AA179" s="11">
        <f t="shared" ref="AA179:AA180" si="132">INT((R179) / 10000000)/ 10</f>
        <v>0.3</v>
      </c>
      <c r="AB179" s="11">
        <f t="shared" ref="AB179:AB180" si="133">INT((S179+T179) / 10000000)/ 10</f>
        <v>0</v>
      </c>
      <c r="AC179" s="11">
        <f t="shared" ref="AC179:AC180" si="134">INT((V179+U179+W179) / 10000000)/ 10</f>
        <v>1.4</v>
      </c>
      <c r="AD179" s="11" t="s">
        <v>1423</v>
      </c>
      <c r="AE179" s="13" t="s">
        <v>1424</v>
      </c>
      <c r="AF179" s="13" t="s">
        <v>1425</v>
      </c>
      <c r="AG179" s="15" t="s">
        <v>1426</v>
      </c>
      <c r="AH179" s="16" t="s">
        <v>1427</v>
      </c>
      <c r="AI179" s="17">
        <v>10</v>
      </c>
      <c r="AJ179" s="17">
        <v>20000519</v>
      </c>
      <c r="AK179" s="18">
        <v>103</v>
      </c>
      <c r="AL179" s="18">
        <v>202304</v>
      </c>
      <c r="AM179" s="18">
        <v>2022</v>
      </c>
      <c r="AN179" s="17">
        <v>30902928</v>
      </c>
      <c r="AO179" s="17">
        <v>25242360</v>
      </c>
      <c r="AP179" s="17">
        <v>10105311</v>
      </c>
      <c r="AQ179" s="21">
        <v>1</v>
      </c>
      <c r="AR179" s="21"/>
      <c r="AS179" s="20">
        <v>1</v>
      </c>
      <c r="AT179" s="20">
        <v>2</v>
      </c>
      <c r="AU179" s="20">
        <v>2</v>
      </c>
      <c r="AV179" s="20">
        <v>2</v>
      </c>
      <c r="AW179" s="23">
        <v>0</v>
      </c>
      <c r="AX179" s="21">
        <v>0</v>
      </c>
      <c r="AY179" s="21">
        <v>0</v>
      </c>
      <c r="AZ179" s="23" t="s">
        <v>62</v>
      </c>
      <c r="BA179" s="23" t="s">
        <v>62</v>
      </c>
      <c r="BB179" s="23" t="s">
        <v>62</v>
      </c>
      <c r="BC179" s="23" t="s">
        <v>62</v>
      </c>
      <c r="BD179" s="23" t="s">
        <v>62</v>
      </c>
      <c r="BE179" s="20">
        <v>13</v>
      </c>
      <c r="BF179" s="21"/>
      <c r="BG179" s="24"/>
    </row>
    <row r="180" spans="1:59" ht="15">
      <c r="A180" s="9" t="s">
        <v>1428</v>
      </c>
      <c r="B180" s="25">
        <v>500</v>
      </c>
      <c r="C180" s="11">
        <v>5826770</v>
      </c>
      <c r="D180" s="11">
        <v>1378639932</v>
      </c>
      <c r="E180" s="12">
        <v>1201110679649</v>
      </c>
      <c r="F180" s="13" t="s">
        <v>1429</v>
      </c>
      <c r="G180" s="13" t="s">
        <v>80</v>
      </c>
      <c r="H180" s="13" t="s">
        <v>53</v>
      </c>
      <c r="I180" s="13" t="s">
        <v>54</v>
      </c>
      <c r="J180" s="13" t="s">
        <v>277</v>
      </c>
      <c r="K180" s="11">
        <v>48</v>
      </c>
      <c r="L180" s="11" t="s">
        <v>1430</v>
      </c>
      <c r="M180" s="14">
        <v>1</v>
      </c>
      <c r="N180" s="14" t="s">
        <v>83</v>
      </c>
      <c r="O180" s="14">
        <v>0</v>
      </c>
      <c r="P180" s="14">
        <v>0</v>
      </c>
      <c r="Q180" s="14">
        <v>0</v>
      </c>
      <c r="R180" s="26">
        <v>1335213000</v>
      </c>
      <c r="S180" s="14">
        <v>0</v>
      </c>
      <c r="T180" s="26">
        <v>260197900</v>
      </c>
      <c r="U180" s="26">
        <v>18753900</v>
      </c>
      <c r="V180" s="26">
        <v>110938080</v>
      </c>
      <c r="W180" s="26">
        <v>288099790</v>
      </c>
      <c r="X180" s="14">
        <v>0</v>
      </c>
      <c r="Y180" s="11">
        <f t="shared" si="130"/>
        <v>0</v>
      </c>
      <c r="Z180" s="11">
        <f t="shared" si="131"/>
        <v>0</v>
      </c>
      <c r="AA180" s="11">
        <f t="shared" si="132"/>
        <v>13.3</v>
      </c>
      <c r="AB180" s="11">
        <f t="shared" si="133"/>
        <v>2.6</v>
      </c>
      <c r="AC180" s="11">
        <f t="shared" si="134"/>
        <v>4.0999999999999996</v>
      </c>
      <c r="AD180" s="11" t="s">
        <v>1431</v>
      </c>
      <c r="AE180" s="13" t="s">
        <v>1432</v>
      </c>
      <c r="AF180" s="13" t="s">
        <v>1433</v>
      </c>
      <c r="AG180" s="15" t="s">
        <v>1434</v>
      </c>
      <c r="AH180" s="16" t="s">
        <v>88</v>
      </c>
      <c r="AI180" s="17">
        <v>10</v>
      </c>
      <c r="AJ180" s="17">
        <v>20131016</v>
      </c>
      <c r="AK180" s="18">
        <v>122</v>
      </c>
      <c r="AL180" s="18">
        <v>202212</v>
      </c>
      <c r="AM180" s="18">
        <v>2022</v>
      </c>
      <c r="AN180" s="17">
        <v>118163936</v>
      </c>
      <c r="AO180" s="17">
        <v>50391499</v>
      </c>
      <c r="AP180" s="17">
        <v>2941800</v>
      </c>
      <c r="AQ180" s="27">
        <v>1</v>
      </c>
      <c r="AR180" s="27">
        <v>1</v>
      </c>
      <c r="AS180" s="27">
        <v>1</v>
      </c>
      <c r="AT180" s="27">
        <v>1</v>
      </c>
      <c r="AU180" s="27">
        <v>1</v>
      </c>
      <c r="AV180" s="27">
        <v>1</v>
      </c>
      <c r="AW180" s="27">
        <v>30</v>
      </c>
      <c r="AX180" s="20">
        <v>1</v>
      </c>
      <c r="AY180" s="21">
        <v>0</v>
      </c>
      <c r="AZ180" s="23" t="s">
        <v>62</v>
      </c>
      <c r="BA180" s="23" t="s">
        <v>62</v>
      </c>
      <c r="BB180" s="23" t="s">
        <v>62</v>
      </c>
      <c r="BC180" s="23" t="s">
        <v>62</v>
      </c>
      <c r="BD180" s="23" t="s">
        <v>62</v>
      </c>
      <c r="BE180" s="27">
        <v>13</v>
      </c>
      <c r="BF180" s="23"/>
      <c r="BG180" s="23"/>
    </row>
    <row r="181" spans="1:59" ht="15">
      <c r="A181" s="9" t="s">
        <v>1435</v>
      </c>
      <c r="B181" s="25">
        <v>8308</v>
      </c>
      <c r="C181" s="11">
        <v>1972555</v>
      </c>
      <c r="D181" s="11">
        <v>1328130310</v>
      </c>
      <c r="E181" s="12">
        <v>1152110029906</v>
      </c>
      <c r="F181" s="13" t="s">
        <v>1436</v>
      </c>
      <c r="G181" s="13" t="s">
        <v>80</v>
      </c>
      <c r="H181" s="13" t="s">
        <v>53</v>
      </c>
      <c r="I181" s="13" t="s">
        <v>54</v>
      </c>
      <c r="J181" s="13" t="s">
        <v>630</v>
      </c>
      <c r="K181" s="11">
        <v>45</v>
      </c>
      <c r="L181" s="11" t="s">
        <v>1437</v>
      </c>
      <c r="M181" s="14">
        <v>1</v>
      </c>
      <c r="N181" s="14" t="s">
        <v>121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26">
        <v>3850</v>
      </c>
      <c r="W181" s="26">
        <v>824779</v>
      </c>
      <c r="X181" s="14">
        <v>0</v>
      </c>
      <c r="Y181" s="11">
        <f t="shared" ref="Y181:Y185" si="135">INT(O181 / 10000) / 10</f>
        <v>0</v>
      </c>
      <c r="Z181" s="11">
        <f t="shared" ref="Z181:Z185" si="136">INT((P181+Q181+X181) / 10000) / 10</f>
        <v>0</v>
      </c>
      <c r="AA181" s="11">
        <f t="shared" ref="AA181:AA185" si="137">INT((R181) / 10000) / 10</f>
        <v>0</v>
      </c>
      <c r="AB181" s="11">
        <f t="shared" ref="AB181:AB185" si="138">INT((S181+T181) / 10000) / 10</f>
        <v>0</v>
      </c>
      <c r="AC181" s="11">
        <f t="shared" ref="AC181:AC185" si="139">INT((V181+U181+W181) / 10000) / 10</f>
        <v>8.1999999999999993</v>
      </c>
      <c r="AD181" s="11" t="s">
        <v>1438</v>
      </c>
      <c r="AE181" s="13" t="s">
        <v>1439</v>
      </c>
      <c r="AF181" s="13" t="s">
        <v>1440</v>
      </c>
      <c r="AG181" s="15" t="s">
        <v>1441</v>
      </c>
      <c r="AH181" s="16" t="s">
        <v>88</v>
      </c>
      <c r="AI181" s="17">
        <v>10</v>
      </c>
      <c r="AJ181" s="17">
        <v>19990317</v>
      </c>
      <c r="AK181" s="18">
        <v>50</v>
      </c>
      <c r="AL181" s="18">
        <v>202212</v>
      </c>
      <c r="AM181" s="18">
        <v>2022</v>
      </c>
      <c r="AN181" s="17">
        <v>19261590</v>
      </c>
      <c r="AO181" s="17">
        <v>17099493</v>
      </c>
      <c r="AP181" s="17">
        <v>1000000</v>
      </c>
      <c r="AQ181" s="27">
        <v>1</v>
      </c>
      <c r="AR181" s="23"/>
      <c r="AS181" s="27">
        <v>2</v>
      </c>
      <c r="AT181" s="27">
        <v>2</v>
      </c>
      <c r="AU181" s="27">
        <v>2</v>
      </c>
      <c r="AV181" s="27">
        <v>2</v>
      </c>
      <c r="AW181" s="23">
        <v>0</v>
      </c>
      <c r="AX181" s="21">
        <v>0</v>
      </c>
      <c r="AY181" s="21">
        <v>0</v>
      </c>
      <c r="AZ181" s="23" t="s">
        <v>62</v>
      </c>
      <c r="BA181" s="23" t="s">
        <v>62</v>
      </c>
      <c r="BB181" s="23" t="s">
        <v>62</v>
      </c>
      <c r="BC181" s="23" t="s">
        <v>62</v>
      </c>
      <c r="BD181" s="23" t="s">
        <v>62</v>
      </c>
      <c r="BE181" s="27">
        <v>13</v>
      </c>
      <c r="BF181" s="23"/>
      <c r="BG181" s="23"/>
    </row>
    <row r="182" spans="1:59" ht="15">
      <c r="A182" s="9" t="s">
        <v>1442</v>
      </c>
      <c r="B182" s="25">
        <v>689</v>
      </c>
      <c r="C182" s="11">
        <v>1599595</v>
      </c>
      <c r="D182" s="11">
        <v>1278134503</v>
      </c>
      <c r="E182" s="12">
        <v>1154110020356</v>
      </c>
      <c r="F182" s="13" t="s">
        <v>1443</v>
      </c>
      <c r="G182" s="13" t="s">
        <v>80</v>
      </c>
      <c r="H182" s="13" t="s">
        <v>53</v>
      </c>
      <c r="I182" s="13" t="s">
        <v>54</v>
      </c>
      <c r="J182" s="13" t="s">
        <v>1444</v>
      </c>
      <c r="K182" s="11">
        <v>2</v>
      </c>
      <c r="L182" s="11" t="s">
        <v>1445</v>
      </c>
      <c r="M182" s="14">
        <v>1</v>
      </c>
      <c r="N182" s="14" t="s">
        <v>121</v>
      </c>
      <c r="O182" s="14">
        <v>0</v>
      </c>
      <c r="P182" s="14">
        <v>0</v>
      </c>
      <c r="Q182" s="14">
        <v>0</v>
      </c>
      <c r="R182" s="26">
        <v>67083</v>
      </c>
      <c r="S182" s="14">
        <v>0</v>
      </c>
      <c r="T182" s="26">
        <v>122409</v>
      </c>
      <c r="U182" s="14">
        <v>0</v>
      </c>
      <c r="V182" s="26">
        <v>35400</v>
      </c>
      <c r="W182" s="26">
        <v>236200</v>
      </c>
      <c r="X182" s="26">
        <v>86868</v>
      </c>
      <c r="Y182" s="11">
        <f t="shared" si="135"/>
        <v>0</v>
      </c>
      <c r="Z182" s="11">
        <f t="shared" si="136"/>
        <v>0.8</v>
      </c>
      <c r="AA182" s="11">
        <f t="shared" si="137"/>
        <v>0.6</v>
      </c>
      <c r="AB182" s="11">
        <f t="shared" si="138"/>
        <v>1.2</v>
      </c>
      <c r="AC182" s="11">
        <f t="shared" si="139"/>
        <v>2.7</v>
      </c>
      <c r="AD182" s="11" t="s">
        <v>1446</v>
      </c>
      <c r="AE182" s="13" t="s">
        <v>1447</v>
      </c>
      <c r="AF182" s="13" t="s">
        <v>1448</v>
      </c>
      <c r="AG182" s="15" t="s">
        <v>1449</v>
      </c>
      <c r="AH182" s="16" t="s">
        <v>88</v>
      </c>
      <c r="AI182" s="17">
        <v>10</v>
      </c>
      <c r="AJ182" s="17">
        <v>19991015</v>
      </c>
      <c r="AK182" s="18">
        <v>111</v>
      </c>
      <c r="AL182" s="18">
        <v>202306</v>
      </c>
      <c r="AM182" s="18">
        <v>2022</v>
      </c>
      <c r="AN182" s="17">
        <v>26736133</v>
      </c>
      <c r="AO182" s="17">
        <v>19674872</v>
      </c>
      <c r="AP182" s="17">
        <v>3000000</v>
      </c>
      <c r="AQ182" s="20">
        <v>1</v>
      </c>
      <c r="AR182" s="20">
        <v>1</v>
      </c>
      <c r="AS182" s="20">
        <v>1</v>
      </c>
      <c r="AT182" s="20">
        <v>2</v>
      </c>
      <c r="AU182" s="20">
        <v>2</v>
      </c>
      <c r="AV182" s="20">
        <v>2</v>
      </c>
      <c r="AW182" s="23">
        <v>0</v>
      </c>
      <c r="AX182" s="21">
        <v>0</v>
      </c>
      <c r="AY182" s="21">
        <v>0</v>
      </c>
      <c r="AZ182" s="23" t="s">
        <v>62</v>
      </c>
      <c r="BA182" s="23" t="s">
        <v>62</v>
      </c>
      <c r="BB182" s="23" t="s">
        <v>62</v>
      </c>
      <c r="BC182" s="23" t="s">
        <v>62</v>
      </c>
      <c r="BD182" s="23" t="s">
        <v>62</v>
      </c>
      <c r="BE182" s="20">
        <v>13</v>
      </c>
      <c r="BF182" s="20" t="s">
        <v>1450</v>
      </c>
      <c r="BG182" s="24"/>
    </row>
    <row r="183" spans="1:59" ht="15">
      <c r="A183" s="9" t="s">
        <v>1451</v>
      </c>
      <c r="B183" s="25">
        <v>8030</v>
      </c>
      <c r="C183" s="11">
        <v>1378970</v>
      </c>
      <c r="D183" s="11">
        <v>2048130653</v>
      </c>
      <c r="E183" s="12">
        <v>1101110193112</v>
      </c>
      <c r="F183" s="13" t="s">
        <v>1452</v>
      </c>
      <c r="G183" s="13" t="s">
        <v>80</v>
      </c>
      <c r="H183" s="13" t="s">
        <v>53</v>
      </c>
      <c r="I183" s="13" t="s">
        <v>54</v>
      </c>
      <c r="J183" s="13" t="s">
        <v>956</v>
      </c>
      <c r="K183" s="11">
        <v>41</v>
      </c>
      <c r="L183" s="11" t="s">
        <v>1453</v>
      </c>
      <c r="M183" s="14">
        <v>1</v>
      </c>
      <c r="N183" s="14" t="s">
        <v>121</v>
      </c>
      <c r="O183" s="14">
        <v>0</v>
      </c>
      <c r="P183" s="14">
        <v>0</v>
      </c>
      <c r="Q183" s="26">
        <v>80286</v>
      </c>
      <c r="R183" s="26">
        <v>109000</v>
      </c>
      <c r="S183" s="14">
        <v>0</v>
      </c>
      <c r="T183" s="26">
        <v>12000</v>
      </c>
      <c r="U183" s="14">
        <v>0</v>
      </c>
      <c r="V183" s="26">
        <v>32900</v>
      </c>
      <c r="W183" s="14">
        <v>0</v>
      </c>
      <c r="X183" s="14">
        <v>0</v>
      </c>
      <c r="Y183" s="11">
        <f t="shared" si="135"/>
        <v>0</v>
      </c>
      <c r="Z183" s="11">
        <f t="shared" si="136"/>
        <v>0.8</v>
      </c>
      <c r="AA183" s="11">
        <f t="shared" si="137"/>
        <v>1</v>
      </c>
      <c r="AB183" s="11">
        <f t="shared" si="138"/>
        <v>0.1</v>
      </c>
      <c r="AC183" s="11">
        <f t="shared" si="139"/>
        <v>0.3</v>
      </c>
      <c r="AD183" s="11" t="s">
        <v>1454</v>
      </c>
      <c r="AE183" s="13" t="s">
        <v>1455</v>
      </c>
      <c r="AF183" s="13" t="s">
        <v>1456</v>
      </c>
      <c r="AG183" s="15" t="s">
        <v>1457</v>
      </c>
      <c r="AH183" s="16" t="s">
        <v>88</v>
      </c>
      <c r="AI183" s="17">
        <v>10</v>
      </c>
      <c r="AJ183" s="17">
        <v>19760415</v>
      </c>
      <c r="AK183" s="18">
        <v>135</v>
      </c>
      <c r="AL183" s="18">
        <v>202212</v>
      </c>
      <c r="AM183" s="18">
        <v>2022</v>
      </c>
      <c r="AN183" s="17">
        <v>47603438</v>
      </c>
      <c r="AO183" s="17">
        <v>24488865</v>
      </c>
      <c r="AP183" s="17">
        <v>2650000</v>
      </c>
      <c r="AQ183" s="27">
        <v>1</v>
      </c>
      <c r="AR183" s="27">
        <v>1</v>
      </c>
      <c r="AS183" s="27">
        <v>1</v>
      </c>
      <c r="AT183" s="27">
        <v>2</v>
      </c>
      <c r="AU183" s="27">
        <v>2</v>
      </c>
      <c r="AV183" s="27">
        <v>2</v>
      </c>
      <c r="AW183" s="23">
        <v>0</v>
      </c>
      <c r="AX183" s="21">
        <v>0</v>
      </c>
      <c r="AY183" s="21">
        <v>0</v>
      </c>
      <c r="AZ183" s="23" t="s">
        <v>62</v>
      </c>
      <c r="BA183" s="23" t="s">
        <v>62</v>
      </c>
      <c r="BB183" s="23" t="s">
        <v>62</v>
      </c>
      <c r="BC183" s="23" t="s">
        <v>62</v>
      </c>
      <c r="BD183" s="23" t="s">
        <v>62</v>
      </c>
      <c r="BE183" s="27">
        <v>13</v>
      </c>
      <c r="BF183" s="23"/>
      <c r="BG183" s="23"/>
    </row>
    <row r="184" spans="1:59" ht="15">
      <c r="A184" s="9" t="s">
        <v>1458</v>
      </c>
      <c r="B184" s="25">
        <v>6406</v>
      </c>
      <c r="C184" s="11">
        <v>1374229</v>
      </c>
      <c r="D184" s="11">
        <v>2298136961</v>
      </c>
      <c r="E184" s="12">
        <v>1101111671133</v>
      </c>
      <c r="F184" s="13" t="s">
        <v>1459</v>
      </c>
      <c r="G184" s="13" t="s">
        <v>80</v>
      </c>
      <c r="H184" s="13" t="s">
        <v>53</v>
      </c>
      <c r="I184" s="13" t="s">
        <v>54</v>
      </c>
      <c r="J184" s="13" t="s">
        <v>425</v>
      </c>
      <c r="K184" s="11">
        <v>36</v>
      </c>
      <c r="L184" s="11" t="s">
        <v>1460</v>
      </c>
      <c r="M184" s="14">
        <v>1</v>
      </c>
      <c r="N184" s="14" t="s">
        <v>121</v>
      </c>
      <c r="O184" s="14">
        <v>0</v>
      </c>
      <c r="P184" s="14">
        <v>0</v>
      </c>
      <c r="Q184" s="14">
        <v>0</v>
      </c>
      <c r="R184" s="26">
        <v>477500</v>
      </c>
      <c r="S184" s="14">
        <v>0</v>
      </c>
      <c r="T184" s="26">
        <v>63947</v>
      </c>
      <c r="U184" s="26">
        <v>53089</v>
      </c>
      <c r="V184" s="26">
        <v>153106</v>
      </c>
      <c r="W184" s="14">
        <v>0</v>
      </c>
      <c r="X184" s="26">
        <v>380874</v>
      </c>
      <c r="Y184" s="11">
        <f t="shared" si="135"/>
        <v>0</v>
      </c>
      <c r="Z184" s="11">
        <f t="shared" si="136"/>
        <v>3.8</v>
      </c>
      <c r="AA184" s="11">
        <f t="shared" si="137"/>
        <v>4.7</v>
      </c>
      <c r="AB184" s="11">
        <f t="shared" si="138"/>
        <v>0.6</v>
      </c>
      <c r="AC184" s="11">
        <f t="shared" si="139"/>
        <v>2</v>
      </c>
      <c r="AD184" s="11" t="s">
        <v>1461</v>
      </c>
      <c r="AE184" s="13" t="s">
        <v>1462</v>
      </c>
      <c r="AF184" s="13" t="s">
        <v>1463</v>
      </c>
      <c r="AG184" s="15" t="s">
        <v>1464</v>
      </c>
      <c r="AH184" s="16" t="s">
        <v>88</v>
      </c>
      <c r="AI184" s="17">
        <v>10</v>
      </c>
      <c r="AJ184" s="17">
        <v>19990326</v>
      </c>
      <c r="AK184" s="18">
        <v>108</v>
      </c>
      <c r="AL184" s="18">
        <v>202212</v>
      </c>
      <c r="AM184" s="18">
        <v>2022</v>
      </c>
      <c r="AN184" s="17">
        <v>22403356</v>
      </c>
      <c r="AO184" s="17">
        <v>31288188</v>
      </c>
      <c r="AP184" s="17">
        <v>300000</v>
      </c>
      <c r="AQ184" s="27">
        <v>1</v>
      </c>
      <c r="AR184" s="27">
        <v>1</v>
      </c>
      <c r="AS184" s="27">
        <v>1</v>
      </c>
      <c r="AT184" s="27">
        <v>1</v>
      </c>
      <c r="AU184" s="27">
        <v>2</v>
      </c>
      <c r="AV184" s="27">
        <v>1</v>
      </c>
      <c r="AW184" s="23">
        <v>0</v>
      </c>
      <c r="AX184" s="20">
        <v>1</v>
      </c>
      <c r="AY184" s="20">
        <v>1</v>
      </c>
      <c r="AZ184" s="27" t="s">
        <v>1465</v>
      </c>
      <c r="BA184" s="27" t="s">
        <v>1466</v>
      </c>
      <c r="BB184" s="27" t="s">
        <v>272</v>
      </c>
      <c r="BC184" s="27" t="s">
        <v>1467</v>
      </c>
      <c r="BD184" s="27" t="s">
        <v>1468</v>
      </c>
      <c r="BE184" s="27">
        <v>13</v>
      </c>
      <c r="BF184" s="23"/>
      <c r="BG184" s="23"/>
    </row>
    <row r="185" spans="1:59" ht="15">
      <c r="A185" s="9" t="s">
        <v>1469</v>
      </c>
      <c r="B185" s="25">
        <v>3577</v>
      </c>
      <c r="C185" s="11">
        <v>1883452</v>
      </c>
      <c r="D185" s="11">
        <v>1138186491</v>
      </c>
      <c r="E185" s="12">
        <v>1101112846652</v>
      </c>
      <c r="F185" s="13" t="s">
        <v>1470</v>
      </c>
      <c r="G185" s="13" t="s">
        <v>80</v>
      </c>
      <c r="H185" s="13" t="s">
        <v>53</v>
      </c>
      <c r="I185" s="13" t="s">
        <v>54</v>
      </c>
      <c r="J185" s="13" t="s">
        <v>425</v>
      </c>
      <c r="K185" s="11">
        <v>36</v>
      </c>
      <c r="L185" s="11" t="s">
        <v>1471</v>
      </c>
      <c r="M185" s="14">
        <v>1</v>
      </c>
      <c r="N185" s="14" t="s">
        <v>121</v>
      </c>
      <c r="O185" s="14">
        <v>0</v>
      </c>
      <c r="P185" s="14">
        <v>0</v>
      </c>
      <c r="Q185" s="26">
        <v>5520</v>
      </c>
      <c r="R185" s="26">
        <v>330250</v>
      </c>
      <c r="S185" s="14">
        <v>0</v>
      </c>
      <c r="T185" s="47">
        <v>579</v>
      </c>
      <c r="U185" s="14">
        <v>0</v>
      </c>
      <c r="V185" s="14">
        <v>0</v>
      </c>
      <c r="W185" s="14">
        <v>0</v>
      </c>
      <c r="X185" s="26">
        <v>49917</v>
      </c>
      <c r="Y185" s="11">
        <f t="shared" si="135"/>
        <v>0</v>
      </c>
      <c r="Z185" s="11">
        <f t="shared" si="136"/>
        <v>0.5</v>
      </c>
      <c r="AA185" s="11">
        <f t="shared" si="137"/>
        <v>3.3</v>
      </c>
      <c r="AB185" s="11">
        <f t="shared" si="138"/>
        <v>0</v>
      </c>
      <c r="AC185" s="11">
        <f t="shared" si="139"/>
        <v>0</v>
      </c>
      <c r="AD185" s="11" t="s">
        <v>1472</v>
      </c>
      <c r="AE185" s="13" t="s">
        <v>1473</v>
      </c>
      <c r="AF185" s="13" t="s">
        <v>1474</v>
      </c>
      <c r="AG185" s="15" t="s">
        <v>1475</v>
      </c>
      <c r="AH185" s="16" t="s">
        <v>88</v>
      </c>
      <c r="AI185" s="17">
        <v>10</v>
      </c>
      <c r="AJ185" s="17">
        <v>20030825</v>
      </c>
      <c r="AK185" s="18">
        <v>51</v>
      </c>
      <c r="AL185" s="18">
        <v>202212</v>
      </c>
      <c r="AM185" s="18">
        <v>2022</v>
      </c>
      <c r="AN185" s="17">
        <v>10333336</v>
      </c>
      <c r="AO185" s="17">
        <v>12304039</v>
      </c>
      <c r="AP185" s="17">
        <v>960000</v>
      </c>
      <c r="AQ185" s="27">
        <v>1</v>
      </c>
      <c r="AR185" s="23"/>
      <c r="AS185" s="27">
        <v>1</v>
      </c>
      <c r="AT185" s="27">
        <v>2</v>
      </c>
      <c r="AU185" s="27">
        <v>2</v>
      </c>
      <c r="AV185" s="27">
        <v>1</v>
      </c>
      <c r="AW185" s="23">
        <v>0</v>
      </c>
      <c r="AX185" s="20">
        <v>1</v>
      </c>
      <c r="AY185" s="21">
        <v>0</v>
      </c>
      <c r="AZ185" s="23" t="s">
        <v>62</v>
      </c>
      <c r="BA185" s="23" t="s">
        <v>62</v>
      </c>
      <c r="BB185" s="23" t="s">
        <v>62</v>
      </c>
      <c r="BC185" s="23" t="s">
        <v>62</v>
      </c>
      <c r="BD185" s="23" t="s">
        <v>62</v>
      </c>
      <c r="BE185" s="27">
        <v>13</v>
      </c>
      <c r="BF185" s="23"/>
      <c r="BG185" s="23"/>
    </row>
    <row r="186" spans="1:59" ht="15">
      <c r="A186" s="9" t="s">
        <v>1476</v>
      </c>
      <c r="B186" s="25">
        <v>9349</v>
      </c>
      <c r="C186" s="11">
        <v>4224814</v>
      </c>
      <c r="D186" s="11">
        <v>1068693650</v>
      </c>
      <c r="E186" s="12">
        <v>1101115129881</v>
      </c>
      <c r="F186" s="13" t="s">
        <v>1477</v>
      </c>
      <c r="G186" s="13" t="s">
        <v>80</v>
      </c>
      <c r="H186" s="13" t="s">
        <v>53</v>
      </c>
      <c r="I186" s="13" t="s">
        <v>1113</v>
      </c>
      <c r="J186" s="13" t="s">
        <v>799</v>
      </c>
      <c r="K186" s="11">
        <v>47</v>
      </c>
      <c r="L186" s="11" t="s">
        <v>1478</v>
      </c>
      <c r="M186" s="14">
        <v>1</v>
      </c>
      <c r="N186" s="14" t="s">
        <v>83</v>
      </c>
      <c r="O186" s="14">
        <v>0</v>
      </c>
      <c r="P186" s="14">
        <v>0</v>
      </c>
      <c r="Q186" s="14">
        <v>0</v>
      </c>
      <c r="R186" s="26">
        <v>93108295</v>
      </c>
      <c r="S186" s="14">
        <v>0</v>
      </c>
      <c r="T186" s="26">
        <v>185741762</v>
      </c>
      <c r="U186" s="26">
        <v>9000000</v>
      </c>
      <c r="V186" s="26">
        <v>22353636</v>
      </c>
      <c r="W186" s="14">
        <v>0</v>
      </c>
      <c r="X186" s="14">
        <v>0</v>
      </c>
      <c r="Y186" s="11">
        <f t="shared" ref="Y186:Y187" si="140">INT(O186 / 10000000)/ 10</f>
        <v>0</v>
      </c>
      <c r="Z186" s="11">
        <f t="shared" ref="Z186:Z187" si="141">INT((P186+Q186+X186) / 10000000)/ 10</f>
        <v>0</v>
      </c>
      <c r="AA186" s="11">
        <f t="shared" ref="AA186:AA187" si="142">INT((R186) / 10000000)/ 10</f>
        <v>0.9</v>
      </c>
      <c r="AB186" s="11">
        <f t="shared" ref="AB186:AB187" si="143">INT((S186+T186) / 10000000)/ 10</f>
        <v>1.8</v>
      </c>
      <c r="AC186" s="11">
        <f t="shared" ref="AC186:AC187" si="144">INT((V186+U186+W186) / 10000000)/ 10</f>
        <v>0.3</v>
      </c>
      <c r="AD186" s="11" t="s">
        <v>1479</v>
      </c>
      <c r="AE186" s="13" t="s">
        <v>1480</v>
      </c>
      <c r="AF186" s="13" t="s">
        <v>1481</v>
      </c>
      <c r="AG186" s="15" t="s">
        <v>1482</v>
      </c>
      <c r="AH186" s="16" t="s">
        <v>88</v>
      </c>
      <c r="AI186" s="17">
        <v>10</v>
      </c>
      <c r="AJ186" s="17">
        <v>20130501</v>
      </c>
      <c r="AK186" s="18">
        <v>128</v>
      </c>
      <c r="AL186" s="18">
        <v>202212</v>
      </c>
      <c r="AM186" s="18">
        <v>2022</v>
      </c>
      <c r="AN186" s="17">
        <v>79376874</v>
      </c>
      <c r="AO186" s="17">
        <v>56727990</v>
      </c>
      <c r="AP186" s="17">
        <v>961835</v>
      </c>
      <c r="AQ186" s="20">
        <v>1</v>
      </c>
      <c r="AR186" s="21"/>
      <c r="AS186" s="20">
        <v>1</v>
      </c>
      <c r="AT186" s="20">
        <v>2</v>
      </c>
      <c r="AU186" s="20">
        <v>2</v>
      </c>
      <c r="AV186" s="20">
        <v>1</v>
      </c>
      <c r="AW186" s="23">
        <v>0</v>
      </c>
      <c r="AX186" s="21">
        <v>0</v>
      </c>
      <c r="AY186" s="21">
        <v>0</v>
      </c>
      <c r="AZ186" s="23" t="s">
        <v>62</v>
      </c>
      <c r="BA186" s="23" t="s">
        <v>62</v>
      </c>
      <c r="BB186" s="23" t="s">
        <v>62</v>
      </c>
      <c r="BC186" s="23" t="s">
        <v>62</v>
      </c>
      <c r="BD186" s="23" t="s">
        <v>62</v>
      </c>
      <c r="BE186" s="20">
        <v>13</v>
      </c>
      <c r="BF186" s="21"/>
      <c r="BG186" s="24"/>
    </row>
    <row r="187" spans="1:59" ht="15">
      <c r="A187" s="9" t="s">
        <v>1483</v>
      </c>
      <c r="B187" s="25">
        <v>8356</v>
      </c>
      <c r="C187" s="11">
        <v>1199106</v>
      </c>
      <c r="D187" s="11">
        <v>1248147431</v>
      </c>
      <c r="E187" s="12">
        <v>1348110013673</v>
      </c>
      <c r="F187" s="13" t="s">
        <v>1484</v>
      </c>
      <c r="G187" s="13" t="s">
        <v>80</v>
      </c>
      <c r="H187" s="13" t="s">
        <v>53</v>
      </c>
      <c r="I187" s="13" t="s">
        <v>54</v>
      </c>
      <c r="J187" s="13" t="s">
        <v>128</v>
      </c>
      <c r="K187" s="11">
        <v>46</v>
      </c>
      <c r="L187" s="11" t="s">
        <v>1485</v>
      </c>
      <c r="M187" s="14">
        <v>1</v>
      </c>
      <c r="N187" s="14" t="s">
        <v>83</v>
      </c>
      <c r="O187" s="14">
        <v>0</v>
      </c>
      <c r="P187" s="14">
        <v>0</v>
      </c>
      <c r="Q187" s="26">
        <v>320100000</v>
      </c>
      <c r="R187" s="26">
        <v>3200000</v>
      </c>
      <c r="S187" s="14">
        <v>0</v>
      </c>
      <c r="T187" s="26">
        <v>39920684</v>
      </c>
      <c r="U187" s="14">
        <v>0</v>
      </c>
      <c r="V187" s="26">
        <v>46354925</v>
      </c>
      <c r="W187" s="14">
        <v>0</v>
      </c>
      <c r="X187" s="14">
        <v>0</v>
      </c>
      <c r="Y187" s="11">
        <f t="shared" si="140"/>
        <v>0</v>
      </c>
      <c r="Z187" s="11">
        <f t="shared" si="141"/>
        <v>3.2</v>
      </c>
      <c r="AA187" s="11">
        <f t="shared" si="142"/>
        <v>0</v>
      </c>
      <c r="AB187" s="11">
        <f t="shared" si="143"/>
        <v>0.3</v>
      </c>
      <c r="AC187" s="11">
        <f t="shared" si="144"/>
        <v>0.4</v>
      </c>
      <c r="AD187" s="11" t="s">
        <v>1486</v>
      </c>
      <c r="AE187" s="13" t="s">
        <v>1487</v>
      </c>
      <c r="AF187" s="13" t="s">
        <v>1488</v>
      </c>
      <c r="AG187" s="15" t="s">
        <v>1489</v>
      </c>
      <c r="AH187" s="16" t="s">
        <v>88</v>
      </c>
      <c r="AI187" s="17">
        <v>10</v>
      </c>
      <c r="AJ187" s="17">
        <v>19900315</v>
      </c>
      <c r="AK187" s="18">
        <v>65</v>
      </c>
      <c r="AL187" s="18">
        <v>202305</v>
      </c>
      <c r="AM187" s="18">
        <v>2022</v>
      </c>
      <c r="AN187" s="17">
        <v>67919306</v>
      </c>
      <c r="AO187" s="17">
        <v>29025464</v>
      </c>
      <c r="AP187" s="17">
        <v>2204360</v>
      </c>
      <c r="AQ187" s="20">
        <v>1</v>
      </c>
      <c r="AR187" s="21"/>
      <c r="AS187" s="20">
        <v>2</v>
      </c>
      <c r="AT187" s="20">
        <v>2</v>
      </c>
      <c r="AU187" s="20">
        <v>2</v>
      </c>
      <c r="AV187" s="20">
        <v>2</v>
      </c>
      <c r="AW187" s="23">
        <v>0</v>
      </c>
      <c r="AX187" s="21">
        <v>0</v>
      </c>
      <c r="AY187" s="21">
        <v>0</v>
      </c>
      <c r="AZ187" s="23" t="s">
        <v>62</v>
      </c>
      <c r="BA187" s="23" t="s">
        <v>62</v>
      </c>
      <c r="BB187" s="23" t="s">
        <v>62</v>
      </c>
      <c r="BC187" s="23" t="s">
        <v>62</v>
      </c>
      <c r="BD187" s="23" t="s">
        <v>62</v>
      </c>
      <c r="BE187" s="20">
        <v>13</v>
      </c>
      <c r="BF187" s="21"/>
      <c r="BG187" s="24"/>
    </row>
    <row r="188" spans="1:59" ht="15">
      <c r="A188" s="9" t="s">
        <v>1490</v>
      </c>
      <c r="B188" s="25">
        <v>9594</v>
      </c>
      <c r="C188" s="11">
        <v>1172944</v>
      </c>
      <c r="D188" s="11">
        <v>1268124754</v>
      </c>
      <c r="E188" s="12">
        <v>1342110015168</v>
      </c>
      <c r="F188" s="13" t="s">
        <v>1491</v>
      </c>
      <c r="G188" s="13" t="s">
        <v>80</v>
      </c>
      <c r="H188" s="13" t="s">
        <v>53</v>
      </c>
      <c r="I188" s="13" t="s">
        <v>54</v>
      </c>
      <c r="J188" s="13" t="s">
        <v>277</v>
      </c>
      <c r="K188" s="11">
        <v>48</v>
      </c>
      <c r="L188" s="11" t="s">
        <v>1492</v>
      </c>
      <c r="M188" s="14">
        <v>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1" t="s">
        <v>1493</v>
      </c>
      <c r="AE188" s="13" t="s">
        <v>1494</v>
      </c>
      <c r="AF188" s="13" t="s">
        <v>1495</v>
      </c>
      <c r="AG188" s="15" t="s">
        <v>1496</v>
      </c>
      <c r="AH188" s="16" t="s">
        <v>88</v>
      </c>
      <c r="AI188" s="17">
        <v>10</v>
      </c>
      <c r="AJ188" s="17">
        <v>19960725</v>
      </c>
      <c r="AK188" s="18">
        <v>105</v>
      </c>
      <c r="AL188" s="18">
        <v>202306</v>
      </c>
      <c r="AM188" s="18">
        <v>2022</v>
      </c>
      <c r="AN188" s="17">
        <v>28348882</v>
      </c>
      <c r="AO188" s="17">
        <v>4974505</v>
      </c>
      <c r="AP188" s="17">
        <v>600000</v>
      </c>
      <c r="AQ188" s="27">
        <v>1</v>
      </c>
      <c r="AR188" s="27">
        <v>1</v>
      </c>
      <c r="AS188" s="27">
        <v>1</v>
      </c>
      <c r="AT188" s="27">
        <v>2</v>
      </c>
      <c r="AU188" s="27">
        <v>2</v>
      </c>
      <c r="AV188" s="27">
        <v>1</v>
      </c>
      <c r="AW188" s="23">
        <v>0</v>
      </c>
      <c r="AX188" s="20">
        <v>1</v>
      </c>
      <c r="AY188" s="20">
        <v>1</v>
      </c>
      <c r="AZ188" s="27" t="s">
        <v>1497</v>
      </c>
      <c r="BA188" s="28" t="s">
        <v>1494</v>
      </c>
      <c r="BB188" s="27" t="s">
        <v>392</v>
      </c>
      <c r="BC188" s="27" t="s">
        <v>647</v>
      </c>
      <c r="BD188" s="27" t="s">
        <v>1498</v>
      </c>
      <c r="BE188" s="27">
        <v>13</v>
      </c>
      <c r="BF188" s="23"/>
      <c r="BG188" s="23"/>
    </row>
    <row r="189" spans="1:59" ht="15">
      <c r="A189" s="9" t="s">
        <v>1499</v>
      </c>
      <c r="B189" s="25">
        <v>1157</v>
      </c>
      <c r="C189" s="11">
        <v>2915747</v>
      </c>
      <c r="D189" s="11">
        <v>6068607426</v>
      </c>
      <c r="E189" s="12">
        <v>1801110617481</v>
      </c>
      <c r="F189" s="13" t="s">
        <v>1500</v>
      </c>
      <c r="G189" s="13" t="s">
        <v>80</v>
      </c>
      <c r="H189" s="13" t="s">
        <v>53</v>
      </c>
      <c r="I189" s="13" t="s">
        <v>54</v>
      </c>
      <c r="J189" s="13" t="s">
        <v>265</v>
      </c>
      <c r="K189" s="11">
        <v>6</v>
      </c>
      <c r="L189" s="11" t="s">
        <v>1501</v>
      </c>
      <c r="M189" s="14">
        <v>1</v>
      </c>
      <c r="N189" s="14" t="s">
        <v>121</v>
      </c>
      <c r="O189" s="14">
        <v>0</v>
      </c>
      <c r="P189" s="14">
        <v>0</v>
      </c>
      <c r="Q189" s="14">
        <v>0</v>
      </c>
      <c r="R189" s="26">
        <v>474630</v>
      </c>
      <c r="S189" s="14">
        <v>0</v>
      </c>
      <c r="T189" s="14">
        <v>0</v>
      </c>
      <c r="U189" s="14">
        <v>0</v>
      </c>
      <c r="V189" s="47">
        <v>583</v>
      </c>
      <c r="W189" s="14">
        <v>0</v>
      </c>
      <c r="X189" s="14">
        <v>0</v>
      </c>
      <c r="Y189" s="11">
        <f>INT(O189 / 10000) / 10</f>
        <v>0</v>
      </c>
      <c r="Z189" s="11">
        <f>INT((P189+Q189+X189) / 10000) / 10</f>
        <v>0</v>
      </c>
      <c r="AA189" s="11">
        <f>INT((R189) / 10000) / 10</f>
        <v>4.7</v>
      </c>
      <c r="AB189" s="11">
        <f>INT((S189+T189) / 10000) / 10</f>
        <v>0</v>
      </c>
      <c r="AC189" s="11">
        <f>INT((V189+U189+W189) / 10000) / 10</f>
        <v>0</v>
      </c>
      <c r="AD189" s="11" t="s">
        <v>1502</v>
      </c>
      <c r="AE189" s="13" t="s">
        <v>1503</v>
      </c>
      <c r="AF189" s="13" t="s">
        <v>1504</v>
      </c>
      <c r="AG189" s="15" t="s">
        <v>1505</v>
      </c>
      <c r="AH189" s="16" t="s">
        <v>88</v>
      </c>
      <c r="AI189" s="17">
        <v>10</v>
      </c>
      <c r="AJ189" s="17">
        <v>20080101</v>
      </c>
      <c r="AK189" s="18">
        <v>65</v>
      </c>
      <c r="AL189" s="18">
        <v>202306</v>
      </c>
      <c r="AM189" s="18">
        <v>2022</v>
      </c>
      <c r="AN189" s="17">
        <v>10591167</v>
      </c>
      <c r="AO189" s="17">
        <v>21975863</v>
      </c>
      <c r="AP189" s="17">
        <v>408930</v>
      </c>
      <c r="AQ189" s="27">
        <v>1</v>
      </c>
      <c r="AR189" s="27">
        <v>1</v>
      </c>
      <c r="AS189" s="27">
        <v>1</v>
      </c>
      <c r="AT189" s="27">
        <v>2</v>
      </c>
      <c r="AU189" s="27">
        <v>2</v>
      </c>
      <c r="AV189" s="27">
        <v>2</v>
      </c>
      <c r="AW189" s="23">
        <v>0</v>
      </c>
      <c r="AX189" s="20">
        <v>1</v>
      </c>
      <c r="AY189" s="21">
        <v>0</v>
      </c>
      <c r="AZ189" s="23" t="s">
        <v>62</v>
      </c>
      <c r="BA189" s="23" t="s">
        <v>62</v>
      </c>
      <c r="BB189" s="23" t="s">
        <v>62</v>
      </c>
      <c r="BC189" s="23" t="s">
        <v>62</v>
      </c>
      <c r="BD189" s="23" t="s">
        <v>62</v>
      </c>
      <c r="BE189" s="27">
        <v>13</v>
      </c>
      <c r="BF189" s="23"/>
      <c r="BG189" s="23"/>
    </row>
    <row r="190" spans="1:59" ht="15">
      <c r="A190" s="9" t="s">
        <v>1506</v>
      </c>
      <c r="B190" s="25">
        <v>9606</v>
      </c>
      <c r="C190" s="11">
        <v>8077022</v>
      </c>
      <c r="D190" s="11">
        <v>3478800703</v>
      </c>
      <c r="E190" s="12">
        <v>1955110202667</v>
      </c>
      <c r="F190" s="13" t="s">
        <v>1507</v>
      </c>
      <c r="G190" s="13" t="s">
        <v>80</v>
      </c>
      <c r="H190" s="13" t="s">
        <v>53</v>
      </c>
      <c r="I190" s="13" t="s">
        <v>54</v>
      </c>
      <c r="J190" s="13" t="s">
        <v>277</v>
      </c>
      <c r="K190" s="11">
        <v>48</v>
      </c>
      <c r="L190" s="11" t="s">
        <v>1508</v>
      </c>
      <c r="M190" s="14">
        <v>1</v>
      </c>
      <c r="N190" s="14" t="s">
        <v>83</v>
      </c>
      <c r="O190" s="14">
        <v>0</v>
      </c>
      <c r="P190" s="14">
        <v>0</v>
      </c>
      <c r="Q190" s="14">
        <v>0</v>
      </c>
      <c r="R190" s="26">
        <v>433872080</v>
      </c>
      <c r="S190" s="14">
        <v>0</v>
      </c>
      <c r="T190" s="14">
        <v>0</v>
      </c>
      <c r="U190" s="26">
        <v>34736973</v>
      </c>
      <c r="V190" s="14">
        <v>0</v>
      </c>
      <c r="W190" s="26">
        <v>416445700</v>
      </c>
      <c r="X190" s="14">
        <v>0</v>
      </c>
      <c r="Y190" s="11">
        <f>INT(O190 / 10000000)/ 10</f>
        <v>0</v>
      </c>
      <c r="Z190" s="11">
        <f>INT((P190+Q190+X190) / 10000000)/ 10</f>
        <v>0</v>
      </c>
      <c r="AA190" s="11">
        <f>INT((R190) / 10000000)/ 10</f>
        <v>4.3</v>
      </c>
      <c r="AB190" s="11">
        <f>INT((S190+T190) / 10000000)/ 10</f>
        <v>0</v>
      </c>
      <c r="AC190" s="11">
        <f>INT((V190+U190+W190) / 10000000)/ 10</f>
        <v>4.5</v>
      </c>
      <c r="AD190" s="11" t="s">
        <v>1509</v>
      </c>
      <c r="AE190" s="13" t="s">
        <v>1510</v>
      </c>
      <c r="AF190" s="13" t="s">
        <v>1511</v>
      </c>
      <c r="AG190" s="15" t="s">
        <v>1512</v>
      </c>
      <c r="AH190" s="16" t="s">
        <v>88</v>
      </c>
      <c r="AI190" s="17">
        <v>10</v>
      </c>
      <c r="AJ190" s="17">
        <v>20161221</v>
      </c>
      <c r="AK190" s="18">
        <v>112</v>
      </c>
      <c r="AL190" s="18">
        <v>202212</v>
      </c>
      <c r="AM190" s="18">
        <v>2022</v>
      </c>
      <c r="AN190" s="17">
        <v>33335843</v>
      </c>
      <c r="AO190" s="17">
        <v>14159473</v>
      </c>
      <c r="AP190" s="17">
        <v>9200000</v>
      </c>
      <c r="AQ190" s="27">
        <v>1</v>
      </c>
      <c r="AR190" s="23"/>
      <c r="AS190" s="27">
        <v>2</v>
      </c>
      <c r="AT190" s="27">
        <v>2</v>
      </c>
      <c r="AU190" s="27">
        <v>2</v>
      </c>
      <c r="AV190" s="27">
        <v>2</v>
      </c>
      <c r="AW190" s="23">
        <v>0</v>
      </c>
      <c r="AX190" s="20">
        <v>1</v>
      </c>
      <c r="AY190" s="21">
        <v>0</v>
      </c>
      <c r="AZ190" s="23" t="s">
        <v>62</v>
      </c>
      <c r="BA190" s="23" t="s">
        <v>62</v>
      </c>
      <c r="BB190" s="23" t="s">
        <v>62</v>
      </c>
      <c r="BC190" s="23" t="s">
        <v>62</v>
      </c>
      <c r="BD190" s="23" t="s">
        <v>62</v>
      </c>
      <c r="BE190" s="27">
        <v>13</v>
      </c>
      <c r="BF190" s="23"/>
      <c r="BG190" s="23"/>
    </row>
    <row r="191" spans="1:59" ht="15">
      <c r="A191" s="9" t="s">
        <v>1513</v>
      </c>
      <c r="B191" s="25">
        <v>4443</v>
      </c>
      <c r="C191" s="11">
        <v>1731829</v>
      </c>
      <c r="D191" s="11">
        <v>6068158240</v>
      </c>
      <c r="E191" s="12">
        <v>1801110189406</v>
      </c>
      <c r="F191" s="13" t="s">
        <v>1514</v>
      </c>
      <c r="G191" s="13" t="s">
        <v>80</v>
      </c>
      <c r="H191" s="13" t="s">
        <v>53</v>
      </c>
      <c r="I191" s="13" t="s">
        <v>54</v>
      </c>
      <c r="J191" s="13" t="s">
        <v>119</v>
      </c>
      <c r="K191" s="11">
        <v>26</v>
      </c>
      <c r="L191" s="11" t="s">
        <v>1515</v>
      </c>
      <c r="M191" s="14">
        <v>1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1" t="s">
        <v>1516</v>
      </c>
      <c r="AE191" s="13" t="s">
        <v>1517</v>
      </c>
      <c r="AF191" s="13" t="s">
        <v>1518</v>
      </c>
      <c r="AG191" s="15" t="s">
        <v>1519</v>
      </c>
      <c r="AH191" s="16" t="s">
        <v>88</v>
      </c>
      <c r="AI191" s="17">
        <v>10</v>
      </c>
      <c r="AJ191" s="17">
        <v>19950831</v>
      </c>
      <c r="AK191" s="18">
        <v>100</v>
      </c>
      <c r="AL191" s="18">
        <v>202212</v>
      </c>
      <c r="AM191" s="18">
        <v>2022</v>
      </c>
      <c r="AN191" s="17">
        <v>18375334</v>
      </c>
      <c r="AO191" s="17">
        <v>19965855</v>
      </c>
      <c r="AP191" s="17">
        <v>113770</v>
      </c>
      <c r="AQ191" s="20">
        <v>1</v>
      </c>
      <c r="AR191" s="20">
        <v>1</v>
      </c>
      <c r="AS191" s="20">
        <v>1</v>
      </c>
      <c r="AT191" s="20">
        <v>2</v>
      </c>
      <c r="AU191" s="20">
        <v>2</v>
      </c>
      <c r="AV191" s="20">
        <v>2</v>
      </c>
      <c r="AW191" s="23">
        <v>0</v>
      </c>
      <c r="AX191" s="21">
        <v>0</v>
      </c>
      <c r="AY191" s="21">
        <v>0</v>
      </c>
      <c r="AZ191" s="23" t="s">
        <v>62</v>
      </c>
      <c r="BA191" s="23" t="s">
        <v>62</v>
      </c>
      <c r="BB191" s="23" t="s">
        <v>62</v>
      </c>
      <c r="BC191" s="23" t="s">
        <v>62</v>
      </c>
      <c r="BD191" s="23" t="s">
        <v>62</v>
      </c>
      <c r="BE191" s="20">
        <v>13</v>
      </c>
      <c r="BF191" s="21"/>
      <c r="BG191" s="24"/>
    </row>
    <row r="192" spans="1:59" ht="15">
      <c r="A192" s="9" t="s">
        <v>1520</v>
      </c>
      <c r="B192" s="25">
        <v>5409</v>
      </c>
      <c r="C192" s="11">
        <v>8848057</v>
      </c>
      <c r="D192" s="11">
        <v>3168801386</v>
      </c>
      <c r="E192" s="12">
        <v>1801111196690</v>
      </c>
      <c r="F192" s="13" t="s">
        <v>1521</v>
      </c>
      <c r="G192" s="13" t="s">
        <v>80</v>
      </c>
      <c r="H192" s="13" t="s">
        <v>53</v>
      </c>
      <c r="I192" s="13" t="s">
        <v>54</v>
      </c>
      <c r="J192" s="13" t="s">
        <v>1522</v>
      </c>
      <c r="K192" s="11">
        <v>33</v>
      </c>
      <c r="L192" s="11" t="s">
        <v>1523</v>
      </c>
      <c r="M192" s="14">
        <v>1</v>
      </c>
      <c r="N192" s="14" t="s">
        <v>121</v>
      </c>
      <c r="O192" s="14">
        <v>0</v>
      </c>
      <c r="P192" s="26">
        <v>131800</v>
      </c>
      <c r="Q192" s="26">
        <v>136300</v>
      </c>
      <c r="R192" s="26">
        <v>85234</v>
      </c>
      <c r="S192" s="14">
        <v>0</v>
      </c>
      <c r="T192" s="26">
        <v>34298</v>
      </c>
      <c r="U192" s="47">
        <v>360</v>
      </c>
      <c r="V192" s="26">
        <v>106941</v>
      </c>
      <c r="W192" s="26">
        <v>110700</v>
      </c>
      <c r="X192" s="26">
        <v>10422253</v>
      </c>
      <c r="Y192" s="11">
        <f>INT(O192 / 10000) / 10</f>
        <v>0</v>
      </c>
      <c r="Z192" s="11">
        <f>INT((P192+Q192+X192) / 10000) / 10</f>
        <v>106.9</v>
      </c>
      <c r="AA192" s="11">
        <f>INT((R192) / 10000) / 10</f>
        <v>0.8</v>
      </c>
      <c r="AB192" s="11">
        <f>INT((S192+T192) / 10000) / 10</f>
        <v>0.3</v>
      </c>
      <c r="AC192" s="11">
        <f>INT((V192+U192+W192) / 10000) / 10</f>
        <v>2.1</v>
      </c>
      <c r="AD192" s="11" t="s">
        <v>1524</v>
      </c>
      <c r="AE192" s="13" t="s">
        <v>1525</v>
      </c>
      <c r="AF192" s="13" t="s">
        <v>1526</v>
      </c>
      <c r="AG192" s="15" t="s">
        <v>1527</v>
      </c>
      <c r="AH192" s="16" t="s">
        <v>88</v>
      </c>
      <c r="AI192" s="17">
        <v>10</v>
      </c>
      <c r="AJ192" s="17">
        <v>20190117</v>
      </c>
      <c r="AK192" s="18">
        <v>112</v>
      </c>
      <c r="AL192" s="18">
        <v>202212</v>
      </c>
      <c r="AM192" s="18">
        <v>2022</v>
      </c>
      <c r="AN192" s="17">
        <v>132427776</v>
      </c>
      <c r="AO192" s="17">
        <v>75298726</v>
      </c>
      <c r="AP192" s="17">
        <v>13418100</v>
      </c>
      <c r="AQ192" s="21">
        <v>1</v>
      </c>
      <c r="AR192" s="21"/>
      <c r="AS192" s="20">
        <v>1</v>
      </c>
      <c r="AT192" s="20">
        <v>1</v>
      </c>
      <c r="AU192" s="20">
        <v>2</v>
      </c>
      <c r="AV192" s="20">
        <v>1</v>
      </c>
      <c r="AW192" s="23">
        <v>0</v>
      </c>
      <c r="AX192" s="21">
        <v>0</v>
      </c>
      <c r="AY192" s="21">
        <v>0</v>
      </c>
      <c r="AZ192" s="23" t="s">
        <v>62</v>
      </c>
      <c r="BA192" s="23" t="s">
        <v>62</v>
      </c>
      <c r="BB192" s="23" t="s">
        <v>62</v>
      </c>
      <c r="BC192" s="23" t="s">
        <v>62</v>
      </c>
      <c r="BD192" s="23" t="s">
        <v>62</v>
      </c>
      <c r="BE192" s="27">
        <v>13</v>
      </c>
      <c r="BF192" s="20" t="s">
        <v>1528</v>
      </c>
      <c r="BG192" s="24"/>
    </row>
    <row r="193" spans="1:59" ht="15">
      <c r="A193" s="9" t="s">
        <v>1529</v>
      </c>
      <c r="B193" s="25">
        <v>24781</v>
      </c>
      <c r="C193" s="11">
        <v>2813651</v>
      </c>
      <c r="D193" s="11">
        <v>2248139565</v>
      </c>
      <c r="E193" s="12">
        <v>1412110041370</v>
      </c>
      <c r="F193" s="13" t="s">
        <v>1530</v>
      </c>
      <c r="G193" s="13" t="s">
        <v>52</v>
      </c>
      <c r="H193" s="13" t="s">
        <v>53</v>
      </c>
      <c r="I193" s="13" t="s">
        <v>54</v>
      </c>
      <c r="J193" s="13" t="s">
        <v>151</v>
      </c>
      <c r="K193" s="11">
        <v>64</v>
      </c>
      <c r="L193" s="11" t="s">
        <v>1531</v>
      </c>
      <c r="M193" s="14">
        <v>1</v>
      </c>
      <c r="N193" s="14" t="s">
        <v>83</v>
      </c>
      <c r="O193" s="32">
        <v>63368385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32">
        <v>153500000</v>
      </c>
      <c r="X193" s="14">
        <v>0</v>
      </c>
      <c r="Y193" s="11">
        <f>INT(O193 / 10000000)/ 10</f>
        <v>0.6</v>
      </c>
      <c r="Z193" s="11">
        <f>INT((P193+Q193+X193) / 10000000)/ 10</f>
        <v>0</v>
      </c>
      <c r="AA193" s="11">
        <f>INT((R193) / 10000000)/ 10</f>
        <v>0</v>
      </c>
      <c r="AB193" s="11">
        <f>INT((S193+T193) / 10000000)/ 10</f>
        <v>0</v>
      </c>
      <c r="AC193" s="11">
        <f>INT((V193+U193+W193) / 10000000)/ 10</f>
        <v>1.5</v>
      </c>
      <c r="AD193" s="11" t="s">
        <v>1532</v>
      </c>
      <c r="AE193" s="13" t="s">
        <v>1533</v>
      </c>
      <c r="AF193" s="13" t="s">
        <v>1534</v>
      </c>
      <c r="AG193" s="15" t="s">
        <v>1535</v>
      </c>
      <c r="AH193" s="16" t="s">
        <v>88</v>
      </c>
      <c r="AI193" s="17">
        <v>10</v>
      </c>
      <c r="AJ193" s="17">
        <v>20070702</v>
      </c>
      <c r="AK193" s="18">
        <v>111</v>
      </c>
      <c r="AL193" s="18">
        <v>202112</v>
      </c>
      <c r="AM193" s="18">
        <v>2022</v>
      </c>
      <c r="AN193" s="17">
        <v>3515217</v>
      </c>
      <c r="AO193" s="17">
        <v>9210346</v>
      </c>
      <c r="AP193" s="17">
        <v>1600000</v>
      </c>
      <c r="AQ193" s="20">
        <v>1</v>
      </c>
      <c r="AR193" s="21"/>
      <c r="AS193" s="20">
        <v>2</v>
      </c>
      <c r="AT193" s="20">
        <v>2</v>
      </c>
      <c r="AU193" s="20">
        <v>2</v>
      </c>
      <c r="AV193" s="20">
        <v>2</v>
      </c>
      <c r="AW193" s="23">
        <v>0</v>
      </c>
      <c r="AX193" s="21">
        <v>0</v>
      </c>
      <c r="AY193" s="21">
        <v>0</v>
      </c>
      <c r="AZ193" s="23" t="s">
        <v>62</v>
      </c>
      <c r="BA193" s="23" t="s">
        <v>62</v>
      </c>
      <c r="BB193" s="23" t="s">
        <v>62</v>
      </c>
      <c r="BC193" s="23" t="s">
        <v>62</v>
      </c>
      <c r="BD193" s="23" t="s">
        <v>62</v>
      </c>
      <c r="BE193" s="20">
        <v>13</v>
      </c>
      <c r="BF193" s="21"/>
      <c r="BG193" s="24"/>
    </row>
    <row r="194" spans="1:59" ht="15">
      <c r="A194" s="9" t="s">
        <v>1536</v>
      </c>
      <c r="B194" s="25">
        <v>3487</v>
      </c>
      <c r="C194" s="11">
        <v>1719917</v>
      </c>
      <c r="D194" s="11">
        <v>2118649984</v>
      </c>
      <c r="E194" s="12">
        <v>1101111650260</v>
      </c>
      <c r="F194" s="13" t="s">
        <v>1537</v>
      </c>
      <c r="G194" s="13" t="s">
        <v>80</v>
      </c>
      <c r="H194" s="13" t="s">
        <v>53</v>
      </c>
      <c r="I194" s="13" t="s">
        <v>54</v>
      </c>
      <c r="J194" s="13" t="s">
        <v>353</v>
      </c>
      <c r="K194" s="11">
        <v>24</v>
      </c>
      <c r="L194" s="11" t="s">
        <v>1538</v>
      </c>
      <c r="M194" s="14">
        <v>2</v>
      </c>
      <c r="N194" s="14" t="s">
        <v>121</v>
      </c>
      <c r="O194" s="26">
        <v>53000</v>
      </c>
      <c r="P194" s="26">
        <v>303237</v>
      </c>
      <c r="Q194" s="14">
        <v>0</v>
      </c>
      <c r="R194" s="26">
        <v>87085</v>
      </c>
      <c r="S194" s="14">
        <v>0</v>
      </c>
      <c r="T194" s="26">
        <v>48220</v>
      </c>
      <c r="U194" s="26">
        <v>96520</v>
      </c>
      <c r="V194" s="26">
        <v>32585</v>
      </c>
      <c r="W194" s="14">
        <v>0</v>
      </c>
      <c r="X194" s="26">
        <v>120000</v>
      </c>
      <c r="Y194" s="11">
        <f t="shared" ref="Y194:Y196" si="145">INT(O194 / 10000) / 10</f>
        <v>0.5</v>
      </c>
      <c r="Z194" s="11">
        <f t="shared" ref="Z194:Z196" si="146">INT((P194+Q194+X194) / 10000) / 10</f>
        <v>4.2</v>
      </c>
      <c r="AA194" s="11">
        <f t="shared" ref="AA194:AA196" si="147">INT((R194) / 10000) / 10</f>
        <v>0.8</v>
      </c>
      <c r="AB194" s="11">
        <f t="shared" ref="AB194:AB196" si="148">INT((S194+T194) / 10000) / 10</f>
        <v>0.4</v>
      </c>
      <c r="AC194" s="11">
        <f t="shared" ref="AC194:AC196" si="149">INT((V194+U194+W194) / 10000) / 10</f>
        <v>1.2</v>
      </c>
      <c r="AD194" s="11" t="s">
        <v>1539</v>
      </c>
      <c r="AE194" s="13" t="s">
        <v>1540</v>
      </c>
      <c r="AF194" s="13" t="s">
        <v>1541</v>
      </c>
      <c r="AG194" s="15" t="s">
        <v>1542</v>
      </c>
      <c r="AH194" s="16" t="s">
        <v>88</v>
      </c>
      <c r="AI194" s="17">
        <v>10</v>
      </c>
      <c r="AJ194" s="18">
        <v>19990211</v>
      </c>
      <c r="AK194" s="18">
        <v>50</v>
      </c>
      <c r="AL194" s="18">
        <v>202212</v>
      </c>
      <c r="AM194" s="18">
        <v>2022</v>
      </c>
      <c r="AN194" s="17">
        <v>14633502</v>
      </c>
      <c r="AO194" s="17">
        <v>21161748</v>
      </c>
      <c r="AP194" s="17">
        <v>509250</v>
      </c>
      <c r="AQ194" s="20">
        <v>1</v>
      </c>
      <c r="AR194" s="20">
        <v>1</v>
      </c>
      <c r="AS194" s="20">
        <v>1</v>
      </c>
      <c r="AT194" s="20">
        <v>2</v>
      </c>
      <c r="AU194" s="20">
        <v>2</v>
      </c>
      <c r="AV194" s="20">
        <v>2</v>
      </c>
      <c r="AW194" s="23">
        <v>0</v>
      </c>
      <c r="AX194" s="20">
        <v>1</v>
      </c>
      <c r="AY194" s="20">
        <v>1</v>
      </c>
      <c r="AZ194" s="20" t="s">
        <v>1543</v>
      </c>
      <c r="BA194" s="20" t="s">
        <v>1544</v>
      </c>
      <c r="BB194" s="20" t="s">
        <v>477</v>
      </c>
      <c r="BC194" s="20" t="s">
        <v>731</v>
      </c>
      <c r="BD194" s="20" t="s">
        <v>1545</v>
      </c>
      <c r="BE194" s="20">
        <v>13</v>
      </c>
      <c r="BF194" s="20" t="s">
        <v>1546</v>
      </c>
      <c r="BG194" s="24"/>
    </row>
    <row r="195" spans="1:59" ht="15">
      <c r="A195" s="9" t="s">
        <v>1547</v>
      </c>
      <c r="B195" s="25">
        <v>3903</v>
      </c>
      <c r="C195" s="11">
        <v>1272487</v>
      </c>
      <c r="D195" s="11">
        <v>6158115890</v>
      </c>
      <c r="E195" s="12">
        <v>1846110044094</v>
      </c>
      <c r="F195" s="13" t="s">
        <v>1548</v>
      </c>
      <c r="G195" s="13" t="s">
        <v>80</v>
      </c>
      <c r="H195" s="13" t="s">
        <v>53</v>
      </c>
      <c r="I195" s="13" t="s">
        <v>54</v>
      </c>
      <c r="J195" s="13" t="s">
        <v>353</v>
      </c>
      <c r="K195" s="11">
        <v>24</v>
      </c>
      <c r="L195" s="11" t="s">
        <v>1549</v>
      </c>
      <c r="M195" s="14">
        <v>1</v>
      </c>
      <c r="N195" s="14" t="s">
        <v>121</v>
      </c>
      <c r="O195" s="14">
        <v>0</v>
      </c>
      <c r="P195" s="14">
        <v>0</v>
      </c>
      <c r="Q195" s="14">
        <v>0</v>
      </c>
      <c r="R195" s="32">
        <v>220000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1">
        <f t="shared" si="145"/>
        <v>0</v>
      </c>
      <c r="Z195" s="11">
        <f t="shared" si="146"/>
        <v>0</v>
      </c>
      <c r="AA195" s="11">
        <f t="shared" si="147"/>
        <v>2.2000000000000002</v>
      </c>
      <c r="AB195" s="11">
        <f t="shared" si="148"/>
        <v>0</v>
      </c>
      <c r="AC195" s="11">
        <f t="shared" si="149"/>
        <v>0</v>
      </c>
      <c r="AD195" s="11" t="s">
        <v>1550</v>
      </c>
      <c r="AE195" s="13" t="s">
        <v>1551</v>
      </c>
      <c r="AF195" s="13" t="s">
        <v>1552</v>
      </c>
      <c r="AG195" s="15" t="s">
        <v>1553</v>
      </c>
      <c r="AH195" s="16" t="s">
        <v>88</v>
      </c>
      <c r="AI195" s="17">
        <v>10</v>
      </c>
      <c r="AJ195" s="17">
        <v>20001001</v>
      </c>
      <c r="AK195" s="18">
        <v>101</v>
      </c>
      <c r="AL195" s="18">
        <v>202206</v>
      </c>
      <c r="AM195" s="18">
        <v>2022</v>
      </c>
      <c r="AN195" s="17">
        <v>19313679</v>
      </c>
      <c r="AO195" s="17">
        <v>21919904</v>
      </c>
      <c r="AP195" s="17">
        <v>876000</v>
      </c>
      <c r="AQ195" s="20">
        <v>2</v>
      </c>
      <c r="AR195" s="20">
        <v>4</v>
      </c>
      <c r="AS195" s="20">
        <v>1</v>
      </c>
      <c r="AT195" s="21"/>
      <c r="AU195" s="21"/>
      <c r="AV195" s="20">
        <v>1</v>
      </c>
      <c r="AW195" s="23">
        <v>0</v>
      </c>
      <c r="AX195" s="21">
        <v>0</v>
      </c>
      <c r="AY195" s="21">
        <v>0</v>
      </c>
      <c r="AZ195" s="23" t="s">
        <v>62</v>
      </c>
      <c r="BA195" s="23" t="s">
        <v>62</v>
      </c>
      <c r="BB195" s="23" t="s">
        <v>62</v>
      </c>
      <c r="BC195" s="23" t="s">
        <v>62</v>
      </c>
      <c r="BD195" s="23" t="s">
        <v>62</v>
      </c>
      <c r="BE195" s="20">
        <v>13</v>
      </c>
      <c r="BF195" s="21"/>
      <c r="BG195" s="24"/>
    </row>
    <row r="196" spans="1:59" ht="15">
      <c r="A196" s="9" t="s">
        <v>1554</v>
      </c>
      <c r="B196" s="25">
        <v>3420</v>
      </c>
      <c r="C196" s="11">
        <v>1518344</v>
      </c>
      <c r="D196" s="11">
        <v>1368110107</v>
      </c>
      <c r="E196" s="12">
        <v>1201110071779</v>
      </c>
      <c r="F196" s="13" t="s">
        <v>1555</v>
      </c>
      <c r="G196" s="13" t="s">
        <v>80</v>
      </c>
      <c r="H196" s="13" t="s">
        <v>53</v>
      </c>
      <c r="I196" s="13" t="s">
        <v>54</v>
      </c>
      <c r="J196" s="13" t="s">
        <v>583</v>
      </c>
      <c r="K196" s="11">
        <v>16</v>
      </c>
      <c r="L196" s="11" t="s">
        <v>1556</v>
      </c>
      <c r="M196" s="14">
        <v>1</v>
      </c>
      <c r="N196" s="14" t="s">
        <v>121</v>
      </c>
      <c r="O196" s="14">
        <v>0</v>
      </c>
      <c r="P196" s="14">
        <v>0</v>
      </c>
      <c r="Q196" s="14">
        <v>0</v>
      </c>
      <c r="R196" s="26">
        <v>147100</v>
      </c>
      <c r="S196" s="14">
        <v>0</v>
      </c>
      <c r="T196" s="26">
        <v>33135</v>
      </c>
      <c r="U196" s="14">
        <v>0</v>
      </c>
      <c r="V196" s="26">
        <v>5010</v>
      </c>
      <c r="W196" s="26">
        <v>32500</v>
      </c>
      <c r="X196" s="14">
        <v>0</v>
      </c>
      <c r="Y196" s="11">
        <f t="shared" si="145"/>
        <v>0</v>
      </c>
      <c r="Z196" s="11">
        <f t="shared" si="146"/>
        <v>0</v>
      </c>
      <c r="AA196" s="11">
        <f t="shared" si="147"/>
        <v>1.4</v>
      </c>
      <c r="AB196" s="11">
        <f t="shared" si="148"/>
        <v>0.3</v>
      </c>
      <c r="AC196" s="11">
        <f t="shared" si="149"/>
        <v>0.3</v>
      </c>
      <c r="AD196" s="11" t="s">
        <v>1557</v>
      </c>
      <c r="AE196" s="13" t="s">
        <v>1558</v>
      </c>
      <c r="AF196" s="13" t="s">
        <v>1559</v>
      </c>
      <c r="AG196" s="15" t="s">
        <v>1560</v>
      </c>
      <c r="AH196" s="16" t="s">
        <v>88</v>
      </c>
      <c r="AI196" s="17">
        <v>10</v>
      </c>
      <c r="AJ196" s="17">
        <v>19920106</v>
      </c>
      <c r="AK196" s="18">
        <v>51</v>
      </c>
      <c r="AL196" s="18">
        <v>202212</v>
      </c>
      <c r="AM196" s="18">
        <v>2022</v>
      </c>
      <c r="AN196" s="17">
        <v>12388009</v>
      </c>
      <c r="AO196" s="17">
        <v>13567135</v>
      </c>
      <c r="AP196" s="17">
        <v>500000</v>
      </c>
      <c r="AQ196" s="27">
        <v>1</v>
      </c>
      <c r="AR196" s="27">
        <v>1</v>
      </c>
      <c r="AS196" s="27">
        <v>1</v>
      </c>
      <c r="AT196" s="27">
        <v>2</v>
      </c>
      <c r="AU196" s="27">
        <v>2</v>
      </c>
      <c r="AV196" s="27">
        <v>2</v>
      </c>
      <c r="AW196" s="23">
        <v>0</v>
      </c>
      <c r="AX196" s="21">
        <v>0</v>
      </c>
      <c r="AY196" s="21">
        <v>0</v>
      </c>
      <c r="AZ196" s="23" t="s">
        <v>62</v>
      </c>
      <c r="BA196" s="23" t="s">
        <v>62</v>
      </c>
      <c r="BB196" s="23" t="s">
        <v>62</v>
      </c>
      <c r="BC196" s="23" t="s">
        <v>62</v>
      </c>
      <c r="BD196" s="23" t="s">
        <v>62</v>
      </c>
      <c r="BE196" s="27">
        <v>13</v>
      </c>
      <c r="BF196" s="23"/>
      <c r="BG196" s="23"/>
    </row>
    <row r="197" spans="1:59" ht="15">
      <c r="A197" s="9" t="s">
        <v>1561</v>
      </c>
      <c r="B197" s="25">
        <v>24478</v>
      </c>
      <c r="C197" s="11">
        <v>1967952</v>
      </c>
      <c r="D197" s="11">
        <v>1108159087</v>
      </c>
      <c r="E197" s="12">
        <v>1101112635378</v>
      </c>
      <c r="F197" s="13" t="s">
        <v>1562</v>
      </c>
      <c r="G197" s="13" t="s">
        <v>52</v>
      </c>
      <c r="H197" s="13" t="s">
        <v>53</v>
      </c>
      <c r="I197" s="13" t="s">
        <v>54</v>
      </c>
      <c r="J197" s="13" t="s">
        <v>55</v>
      </c>
      <c r="K197" s="11">
        <v>63</v>
      </c>
      <c r="L197" s="11" t="s">
        <v>1563</v>
      </c>
      <c r="M197" s="14">
        <v>1</v>
      </c>
      <c r="N197" s="14" t="s">
        <v>83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32">
        <v>69501927</v>
      </c>
      <c r="W197" s="32">
        <v>5280000</v>
      </c>
      <c r="X197" s="14">
        <v>0</v>
      </c>
      <c r="Y197" s="11">
        <f>INT(O197 / 10000000)/ 10</f>
        <v>0</v>
      </c>
      <c r="Z197" s="11">
        <f>INT((P197+Q197+X197) / 10000000)/ 10</f>
        <v>0</v>
      </c>
      <c r="AA197" s="11">
        <f>INT((R197) / 10000000)/ 10</f>
        <v>0</v>
      </c>
      <c r="AB197" s="11">
        <f>INT((S197+T197) / 10000000)/ 10</f>
        <v>0</v>
      </c>
      <c r="AC197" s="11">
        <f>INT((V197+U197+W197) / 10000000)/ 10</f>
        <v>0.7</v>
      </c>
      <c r="AD197" s="11" t="s">
        <v>1564</v>
      </c>
      <c r="AE197" s="13" t="s">
        <v>1565</v>
      </c>
      <c r="AF197" s="13" t="s">
        <v>1566</v>
      </c>
      <c r="AG197" s="15" t="s">
        <v>1567</v>
      </c>
      <c r="AH197" s="16" t="s">
        <v>88</v>
      </c>
      <c r="AI197" s="17">
        <v>10</v>
      </c>
      <c r="AJ197" s="17">
        <v>20021021</v>
      </c>
      <c r="AK197" s="18">
        <v>200</v>
      </c>
      <c r="AL197" s="18">
        <v>202303</v>
      </c>
      <c r="AM197" s="18">
        <v>2022</v>
      </c>
      <c r="AN197" s="17">
        <v>23662628</v>
      </c>
      <c r="AO197" s="17">
        <v>11972149</v>
      </c>
      <c r="AP197" s="17">
        <v>100000</v>
      </c>
      <c r="AQ197" s="20">
        <v>1</v>
      </c>
      <c r="AR197" s="21"/>
      <c r="AS197" s="20">
        <v>2</v>
      </c>
      <c r="AT197" s="20">
        <v>2</v>
      </c>
      <c r="AU197" s="20">
        <v>2</v>
      </c>
      <c r="AV197" s="20">
        <v>2</v>
      </c>
      <c r="AW197" s="23">
        <v>0</v>
      </c>
      <c r="AX197" s="21">
        <v>0</v>
      </c>
      <c r="AY197" s="21">
        <v>0</v>
      </c>
      <c r="AZ197" s="23" t="s">
        <v>62</v>
      </c>
      <c r="BA197" s="23" t="s">
        <v>62</v>
      </c>
      <c r="BB197" s="23" t="s">
        <v>62</v>
      </c>
      <c r="BC197" s="23" t="s">
        <v>62</v>
      </c>
      <c r="BD197" s="23" t="s">
        <v>62</v>
      </c>
      <c r="BE197" s="20">
        <v>13</v>
      </c>
      <c r="BF197" s="21"/>
      <c r="BG197" s="24"/>
    </row>
    <row r="198" spans="1:59" ht="15">
      <c r="A198" s="9" t="s">
        <v>1568</v>
      </c>
      <c r="B198" s="25">
        <v>14445</v>
      </c>
      <c r="C198" s="11">
        <v>5970156</v>
      </c>
      <c r="D198" s="11">
        <v>1138691039</v>
      </c>
      <c r="E198" s="12">
        <v>1101115536458</v>
      </c>
      <c r="F198" s="13" t="s">
        <v>1569</v>
      </c>
      <c r="G198" s="13" t="s">
        <v>80</v>
      </c>
      <c r="H198" s="13" t="s">
        <v>53</v>
      </c>
      <c r="I198" s="13" t="s">
        <v>54</v>
      </c>
      <c r="J198" s="13" t="s">
        <v>55</v>
      </c>
      <c r="K198" s="11">
        <v>63</v>
      </c>
      <c r="L198" s="11" t="s">
        <v>1570</v>
      </c>
      <c r="M198" s="14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1" t="s">
        <v>1571</v>
      </c>
      <c r="AE198" s="13" t="s">
        <v>1572</v>
      </c>
      <c r="AF198" s="13" t="s">
        <v>1573</v>
      </c>
      <c r="AG198" s="15" t="s">
        <v>1574</v>
      </c>
      <c r="AH198" s="16" t="s">
        <v>88</v>
      </c>
      <c r="AI198" s="17">
        <v>10</v>
      </c>
      <c r="AJ198" s="17">
        <v>20141013</v>
      </c>
      <c r="AK198" s="18">
        <v>50</v>
      </c>
      <c r="AL198" s="18">
        <v>202304</v>
      </c>
      <c r="AM198" s="18">
        <v>2022</v>
      </c>
      <c r="AN198" s="17">
        <v>46625671</v>
      </c>
      <c r="AO198" s="17">
        <v>19244480</v>
      </c>
      <c r="AP198" s="17">
        <v>597000</v>
      </c>
      <c r="AQ198" s="20">
        <v>1</v>
      </c>
      <c r="AR198" s="21"/>
      <c r="AS198" s="20">
        <v>2</v>
      </c>
      <c r="AT198" s="20">
        <v>2</v>
      </c>
      <c r="AU198" s="20">
        <v>2</v>
      </c>
      <c r="AV198" s="20">
        <v>2</v>
      </c>
      <c r="AW198" s="23">
        <v>0</v>
      </c>
      <c r="AX198" s="21">
        <v>0</v>
      </c>
      <c r="AY198" s="21">
        <v>0</v>
      </c>
      <c r="AZ198" s="23" t="s">
        <v>62</v>
      </c>
      <c r="BA198" s="23" t="s">
        <v>62</v>
      </c>
      <c r="BB198" s="23" t="s">
        <v>62</v>
      </c>
      <c r="BC198" s="23" t="s">
        <v>62</v>
      </c>
      <c r="BD198" s="23" t="s">
        <v>62</v>
      </c>
      <c r="BE198" s="20">
        <v>13</v>
      </c>
      <c r="BF198" s="21"/>
      <c r="BG198" s="24"/>
    </row>
    <row r="199" spans="1:59" ht="15">
      <c r="A199" s="9" t="s">
        <v>1575</v>
      </c>
      <c r="B199" s="25">
        <v>508</v>
      </c>
      <c r="C199" s="11">
        <v>1660300</v>
      </c>
      <c r="D199" s="11">
        <v>3148118204</v>
      </c>
      <c r="E199" s="12">
        <v>1601110060220</v>
      </c>
      <c r="F199" s="13" t="s">
        <v>1576</v>
      </c>
      <c r="G199" s="13" t="s">
        <v>80</v>
      </c>
      <c r="H199" s="13" t="s">
        <v>53</v>
      </c>
      <c r="I199" s="13" t="s">
        <v>54</v>
      </c>
      <c r="J199" s="13" t="s">
        <v>103</v>
      </c>
      <c r="K199" s="11">
        <v>1</v>
      </c>
      <c r="L199" s="11" t="s">
        <v>1577</v>
      </c>
      <c r="M199" s="14">
        <v>1</v>
      </c>
      <c r="N199" s="14" t="s">
        <v>83</v>
      </c>
      <c r="O199" s="14">
        <v>0</v>
      </c>
      <c r="P199" s="14">
        <v>0</v>
      </c>
      <c r="Q199" s="14">
        <v>0</v>
      </c>
      <c r="R199" s="26">
        <v>85748000</v>
      </c>
      <c r="S199" s="14">
        <v>0</v>
      </c>
      <c r="T199" s="26">
        <v>14471750</v>
      </c>
      <c r="U199" s="14">
        <v>0</v>
      </c>
      <c r="V199" s="26">
        <v>26497273</v>
      </c>
      <c r="W199" s="26">
        <v>27078728</v>
      </c>
      <c r="X199" s="14">
        <v>0</v>
      </c>
      <c r="Y199" s="11">
        <f t="shared" ref="Y199:Y200" si="150">INT(O199 / 10000000)/ 10</f>
        <v>0</v>
      </c>
      <c r="Z199" s="11">
        <f t="shared" ref="Z199:Z200" si="151">INT((P199+Q199+X199) / 10000000)/ 10</f>
        <v>0</v>
      </c>
      <c r="AA199" s="11">
        <f t="shared" ref="AA199:AA200" si="152">INT((R199) / 10000000)/ 10</f>
        <v>0.8</v>
      </c>
      <c r="AB199" s="11">
        <f t="shared" ref="AB199:AB200" si="153">INT((S199+T199) / 10000000)/ 10</f>
        <v>0.1</v>
      </c>
      <c r="AC199" s="11">
        <f t="shared" ref="AC199:AC200" si="154">INT((V199+U199+W199) / 10000000)/ 10</f>
        <v>0.5</v>
      </c>
      <c r="AD199" s="11" t="s">
        <v>1578</v>
      </c>
      <c r="AE199" s="13" t="s">
        <v>1579</v>
      </c>
      <c r="AF199" s="13" t="s">
        <v>1580</v>
      </c>
      <c r="AG199" s="15" t="s">
        <v>1581</v>
      </c>
      <c r="AH199" s="16" t="s">
        <v>88</v>
      </c>
      <c r="AI199" s="17">
        <v>10</v>
      </c>
      <c r="AJ199" s="17">
        <v>19970211</v>
      </c>
      <c r="AK199" s="18">
        <v>51</v>
      </c>
      <c r="AL199" s="18">
        <v>202301</v>
      </c>
      <c r="AM199" s="18">
        <v>2022</v>
      </c>
      <c r="AN199" s="17">
        <v>23200106</v>
      </c>
      <c r="AO199" s="17">
        <v>19274615</v>
      </c>
      <c r="AP199" s="17">
        <v>200000</v>
      </c>
      <c r="AQ199" s="20">
        <v>1</v>
      </c>
      <c r="AR199" s="20">
        <v>1</v>
      </c>
      <c r="AS199" s="20">
        <v>1</v>
      </c>
      <c r="AT199" s="20">
        <v>2</v>
      </c>
      <c r="AU199" s="20">
        <v>2</v>
      </c>
      <c r="AV199" s="20">
        <v>1</v>
      </c>
      <c r="AW199" s="20">
        <v>5</v>
      </c>
      <c r="AX199" s="20">
        <v>1</v>
      </c>
      <c r="AY199" s="20">
        <v>1</v>
      </c>
      <c r="AZ199" s="20" t="s">
        <v>1582</v>
      </c>
      <c r="BA199" s="20" t="s">
        <v>1583</v>
      </c>
      <c r="BB199" s="20" t="s">
        <v>1584</v>
      </c>
      <c r="BC199" s="20" t="s">
        <v>1585</v>
      </c>
      <c r="BD199" s="20" t="s">
        <v>1586</v>
      </c>
      <c r="BE199" s="20">
        <v>13</v>
      </c>
      <c r="BF199" s="21"/>
      <c r="BG199" s="24"/>
    </row>
    <row r="200" spans="1:59" ht="15">
      <c r="A200" s="9" t="s">
        <v>1587</v>
      </c>
      <c r="B200" s="25">
        <v>5285</v>
      </c>
      <c r="C200" s="11">
        <v>1654245</v>
      </c>
      <c r="D200" s="11">
        <v>1238180650</v>
      </c>
      <c r="E200" s="12">
        <v>1341110098835</v>
      </c>
      <c r="F200" s="13" t="s">
        <v>1588</v>
      </c>
      <c r="G200" s="13" t="s">
        <v>80</v>
      </c>
      <c r="H200" s="13" t="s">
        <v>53</v>
      </c>
      <c r="I200" s="13" t="s">
        <v>54</v>
      </c>
      <c r="J200" s="13" t="s">
        <v>1589</v>
      </c>
      <c r="K200" s="11">
        <v>31</v>
      </c>
      <c r="L200" s="11" t="s">
        <v>1590</v>
      </c>
      <c r="M200" s="14">
        <v>1</v>
      </c>
      <c r="N200" s="14" t="s">
        <v>83</v>
      </c>
      <c r="O200" s="14">
        <v>0</v>
      </c>
      <c r="P200" s="14">
        <v>0</v>
      </c>
      <c r="Q200" s="14">
        <v>0</v>
      </c>
      <c r="R200" s="26">
        <v>26800000</v>
      </c>
      <c r="S200" s="14">
        <v>0</v>
      </c>
      <c r="T200" s="26">
        <v>72854216</v>
      </c>
      <c r="U200" s="14">
        <v>0</v>
      </c>
      <c r="V200" s="26">
        <v>25019256</v>
      </c>
      <c r="W200" s="26">
        <v>17500000</v>
      </c>
      <c r="X200" s="14">
        <v>0</v>
      </c>
      <c r="Y200" s="11">
        <f t="shared" si="150"/>
        <v>0</v>
      </c>
      <c r="Z200" s="11">
        <f t="shared" si="151"/>
        <v>0</v>
      </c>
      <c r="AA200" s="11">
        <f t="shared" si="152"/>
        <v>0.2</v>
      </c>
      <c r="AB200" s="11">
        <f t="shared" si="153"/>
        <v>0.7</v>
      </c>
      <c r="AC200" s="11">
        <f t="shared" si="154"/>
        <v>0.4</v>
      </c>
      <c r="AD200" s="11" t="s">
        <v>1591</v>
      </c>
      <c r="AE200" s="13" t="s">
        <v>1592</v>
      </c>
      <c r="AF200" s="13" t="s">
        <v>1593</v>
      </c>
      <c r="AG200" s="15" t="s">
        <v>1594</v>
      </c>
      <c r="AH200" s="16" t="s">
        <v>88</v>
      </c>
      <c r="AI200" s="17">
        <v>10</v>
      </c>
      <c r="AJ200" s="17">
        <v>20020801</v>
      </c>
      <c r="AK200" s="18">
        <v>102</v>
      </c>
      <c r="AL200" s="18">
        <v>202212</v>
      </c>
      <c r="AM200" s="18">
        <v>2022</v>
      </c>
      <c r="AN200" s="17">
        <v>25761212</v>
      </c>
      <c r="AO200" s="17">
        <v>38192835</v>
      </c>
      <c r="AP200" s="17">
        <v>11209880</v>
      </c>
      <c r="AQ200" s="20">
        <v>1</v>
      </c>
      <c r="AR200" s="20">
        <v>1</v>
      </c>
      <c r="AS200" s="20">
        <v>2</v>
      </c>
      <c r="AT200" s="20">
        <v>1</v>
      </c>
      <c r="AU200" s="20">
        <v>2</v>
      </c>
      <c r="AV200" s="20">
        <v>2</v>
      </c>
      <c r="AW200" s="23">
        <v>0</v>
      </c>
      <c r="AX200" s="21">
        <v>0</v>
      </c>
      <c r="AY200" s="21">
        <v>0</v>
      </c>
      <c r="AZ200" s="23" t="s">
        <v>62</v>
      </c>
      <c r="BA200" s="23" t="s">
        <v>62</v>
      </c>
      <c r="BB200" s="23" t="s">
        <v>62</v>
      </c>
      <c r="BC200" s="23" t="s">
        <v>62</v>
      </c>
      <c r="BD200" s="23" t="s">
        <v>62</v>
      </c>
      <c r="BE200" s="20">
        <v>13</v>
      </c>
      <c r="BF200" s="21"/>
      <c r="BG200" s="24"/>
    </row>
    <row r="201" spans="1:59" ht="15">
      <c r="A201" s="9" t="s">
        <v>1595</v>
      </c>
      <c r="B201" s="25">
        <v>4492</v>
      </c>
      <c r="C201" s="11">
        <v>1503348</v>
      </c>
      <c r="D201" s="11">
        <v>1208168832</v>
      </c>
      <c r="E201" s="12">
        <v>1101111352741</v>
      </c>
      <c r="F201" s="13" t="s">
        <v>1596</v>
      </c>
      <c r="G201" s="13" t="s">
        <v>80</v>
      </c>
      <c r="H201" s="13" t="s">
        <v>53</v>
      </c>
      <c r="I201" s="13" t="s">
        <v>54</v>
      </c>
      <c r="J201" s="13" t="s">
        <v>397</v>
      </c>
      <c r="K201" s="11">
        <v>28</v>
      </c>
      <c r="L201" s="11" t="s">
        <v>1597</v>
      </c>
      <c r="M201" s="14">
        <v>1</v>
      </c>
      <c r="N201" s="14" t="s">
        <v>121</v>
      </c>
      <c r="O201" s="14">
        <v>0</v>
      </c>
      <c r="P201" s="14">
        <v>0</v>
      </c>
      <c r="Q201" s="14">
        <v>0</v>
      </c>
      <c r="R201" s="32">
        <v>421639</v>
      </c>
      <c r="S201" s="14">
        <v>0</v>
      </c>
      <c r="T201" s="14">
        <v>0</v>
      </c>
      <c r="U201" s="14">
        <v>0</v>
      </c>
      <c r="V201" s="32">
        <v>105224</v>
      </c>
      <c r="W201" s="32">
        <v>276367</v>
      </c>
      <c r="X201" s="32">
        <v>913409</v>
      </c>
      <c r="Y201" s="11">
        <f>INT(O201 / 10000) / 10</f>
        <v>0</v>
      </c>
      <c r="Z201" s="11">
        <f>INT((P201+Q201+X201) / 10000) / 10</f>
        <v>9.1</v>
      </c>
      <c r="AA201" s="11">
        <f>INT((R201) / 10000) / 10</f>
        <v>4.2</v>
      </c>
      <c r="AB201" s="11">
        <f>INT((S201+T201) / 10000) / 10</f>
        <v>0</v>
      </c>
      <c r="AC201" s="11">
        <f>INT((V201+U201+W201) / 10000) / 10</f>
        <v>3.8</v>
      </c>
      <c r="AD201" s="11" t="s">
        <v>1598</v>
      </c>
      <c r="AE201" s="18">
        <v>15770778</v>
      </c>
      <c r="AF201" s="13" t="s">
        <v>1599</v>
      </c>
      <c r="AG201" s="15" t="s">
        <v>1600</v>
      </c>
      <c r="AH201" s="16" t="s">
        <v>88</v>
      </c>
      <c r="AI201" s="17">
        <v>10</v>
      </c>
      <c r="AJ201" s="17">
        <v>19961216</v>
      </c>
      <c r="AK201" s="18">
        <v>210</v>
      </c>
      <c r="AL201" s="18">
        <v>202212</v>
      </c>
      <c r="AM201" s="18">
        <v>2022</v>
      </c>
      <c r="AN201" s="17">
        <v>80537224</v>
      </c>
      <c r="AO201" s="17">
        <v>75446049</v>
      </c>
      <c r="AP201" s="17">
        <v>3510285</v>
      </c>
      <c r="AQ201" s="21">
        <v>1</v>
      </c>
      <c r="AR201" s="21"/>
      <c r="AS201" s="20">
        <v>1</v>
      </c>
      <c r="AT201" s="20">
        <v>2</v>
      </c>
      <c r="AU201" s="20">
        <v>2</v>
      </c>
      <c r="AV201" s="20">
        <v>2</v>
      </c>
      <c r="AW201" s="23">
        <v>0</v>
      </c>
      <c r="AX201" s="21">
        <v>0</v>
      </c>
      <c r="AY201" s="21">
        <v>0</v>
      </c>
      <c r="AZ201" s="23" t="s">
        <v>62</v>
      </c>
      <c r="BA201" s="23" t="s">
        <v>62</v>
      </c>
      <c r="BB201" s="23" t="s">
        <v>62</v>
      </c>
      <c r="BC201" s="23" t="s">
        <v>62</v>
      </c>
      <c r="BD201" s="23" t="s">
        <v>62</v>
      </c>
      <c r="BE201" s="20">
        <v>13</v>
      </c>
      <c r="BF201" s="21"/>
      <c r="BG201" s="24"/>
    </row>
    <row r="202" spans="1:59" ht="15">
      <c r="A202" s="9" t="s">
        <v>1601</v>
      </c>
      <c r="B202" s="25">
        <v>13207</v>
      </c>
      <c r="C202" s="11">
        <v>2711725</v>
      </c>
      <c r="D202" s="11">
        <v>2118783752</v>
      </c>
      <c r="E202" s="12">
        <v>1101113480780</v>
      </c>
      <c r="F202" s="13" t="s">
        <v>1602</v>
      </c>
      <c r="G202" s="13" t="s">
        <v>80</v>
      </c>
      <c r="H202" s="13" t="s">
        <v>53</v>
      </c>
      <c r="I202" s="13" t="s">
        <v>54</v>
      </c>
      <c r="J202" s="13" t="s">
        <v>1063</v>
      </c>
      <c r="K202" s="11">
        <v>57</v>
      </c>
      <c r="L202" s="11" t="s">
        <v>1603</v>
      </c>
      <c r="M202" s="14">
        <v>1</v>
      </c>
      <c r="N202" s="14" t="s">
        <v>83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26">
        <v>3253830091</v>
      </c>
      <c r="W202" s="26">
        <v>1127698000</v>
      </c>
      <c r="X202" s="26">
        <v>4800000</v>
      </c>
      <c r="Y202" s="11">
        <f>INT(O202 / 10000000)/ 10</f>
        <v>0</v>
      </c>
      <c r="Z202" s="11">
        <f>INT((P202+Q202+X202) / 10000000)/ 10</f>
        <v>0</v>
      </c>
      <c r="AA202" s="11">
        <f>INT((R202) / 10000000)/ 10</f>
        <v>0</v>
      </c>
      <c r="AB202" s="11">
        <f>INT((S202+T202) / 10000000)/ 10</f>
        <v>0</v>
      </c>
      <c r="AC202" s="11">
        <f>INT((V202+U202+W202) / 10000000)/ 10</f>
        <v>43.8</v>
      </c>
      <c r="AD202" s="11" t="s">
        <v>1604</v>
      </c>
      <c r="AE202" s="13" t="s">
        <v>1605</v>
      </c>
      <c r="AF202" s="13" t="s">
        <v>1606</v>
      </c>
      <c r="AG202" s="15" t="s">
        <v>1607</v>
      </c>
      <c r="AH202" s="16" t="s">
        <v>88</v>
      </c>
      <c r="AI202" s="17">
        <v>10</v>
      </c>
      <c r="AJ202" s="17">
        <v>20060622</v>
      </c>
      <c r="AK202" s="18">
        <v>214</v>
      </c>
      <c r="AL202" s="18">
        <v>202306</v>
      </c>
      <c r="AM202" s="18">
        <v>2022</v>
      </c>
      <c r="AN202" s="17">
        <v>11887011</v>
      </c>
      <c r="AO202" s="17">
        <v>33085770</v>
      </c>
      <c r="AP202" s="17">
        <v>511690</v>
      </c>
      <c r="AQ202" s="20">
        <v>1</v>
      </c>
      <c r="AR202" s="21"/>
      <c r="AS202" s="20">
        <v>2</v>
      </c>
      <c r="AT202" s="20">
        <v>2</v>
      </c>
      <c r="AU202" s="20">
        <v>2</v>
      </c>
      <c r="AV202" s="20">
        <v>2</v>
      </c>
      <c r="AW202" s="23">
        <v>0</v>
      </c>
      <c r="AX202" s="21">
        <v>0</v>
      </c>
      <c r="AY202" s="21">
        <v>0</v>
      </c>
      <c r="AZ202" s="23" t="s">
        <v>62</v>
      </c>
      <c r="BA202" s="23" t="s">
        <v>62</v>
      </c>
      <c r="BB202" s="23" t="s">
        <v>62</v>
      </c>
      <c r="BC202" s="23" t="s">
        <v>62</v>
      </c>
      <c r="BD202" s="23" t="s">
        <v>62</v>
      </c>
      <c r="BE202" s="20">
        <v>13</v>
      </c>
      <c r="BF202" s="21"/>
      <c r="BG202" s="24"/>
    </row>
    <row r="203" spans="1:59" ht="15">
      <c r="A203" s="9" t="s">
        <v>1608</v>
      </c>
      <c r="B203" s="25">
        <v>21003</v>
      </c>
      <c r="C203" s="11">
        <v>1815474</v>
      </c>
      <c r="D203" s="11">
        <v>1308119449</v>
      </c>
      <c r="E203" s="12">
        <v>1243110019847</v>
      </c>
      <c r="F203" s="13" t="s">
        <v>1609</v>
      </c>
      <c r="G203" s="13" t="s">
        <v>52</v>
      </c>
      <c r="H203" s="13" t="s">
        <v>53</v>
      </c>
      <c r="I203" s="13" t="s">
        <v>54</v>
      </c>
      <c r="J203" s="13" t="s">
        <v>591</v>
      </c>
      <c r="K203" s="11">
        <v>29</v>
      </c>
      <c r="L203" s="11" t="s">
        <v>1610</v>
      </c>
      <c r="M203" s="14">
        <v>1</v>
      </c>
      <c r="N203" s="14" t="s">
        <v>121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26">
        <v>45562</v>
      </c>
      <c r="X203" s="26">
        <v>502615</v>
      </c>
      <c r="Y203" s="11">
        <f t="shared" ref="Y203:Y212" si="155">INT(O203 / 10000) / 10</f>
        <v>0</v>
      </c>
      <c r="Z203" s="11">
        <f t="shared" ref="Z203:Z212" si="156">INT((P203+Q203+X203) / 10000) / 10</f>
        <v>5</v>
      </c>
      <c r="AA203" s="11">
        <f t="shared" ref="AA203:AA212" si="157">INT((R203) / 10000) / 10</f>
        <v>0</v>
      </c>
      <c r="AB203" s="11">
        <f t="shared" ref="AB203:AB212" si="158">INT((S203+T203) / 10000) / 10</f>
        <v>0</v>
      </c>
      <c r="AC203" s="11">
        <f t="shared" ref="AC203:AC212" si="159">INT((V203+U203+W203) / 10000) / 10</f>
        <v>0.4</v>
      </c>
      <c r="AD203" s="11" t="s">
        <v>1611</v>
      </c>
      <c r="AE203" s="13" t="s">
        <v>1612</v>
      </c>
      <c r="AF203" s="13" t="s">
        <v>1613</v>
      </c>
      <c r="AG203" s="15" t="s">
        <v>1614</v>
      </c>
      <c r="AH203" s="16" t="s">
        <v>88</v>
      </c>
      <c r="AI203" s="17">
        <v>10</v>
      </c>
      <c r="AJ203" s="17">
        <v>19870805</v>
      </c>
      <c r="AK203" s="18">
        <v>233</v>
      </c>
      <c r="AL203" s="18">
        <v>202012</v>
      </c>
      <c r="AM203" s="18">
        <v>2022</v>
      </c>
      <c r="AN203" s="17">
        <v>31643469</v>
      </c>
      <c r="AO203" s="17">
        <v>56765896</v>
      </c>
      <c r="AP203" s="17">
        <v>3192700</v>
      </c>
      <c r="AQ203" s="20">
        <v>1</v>
      </c>
      <c r="AR203" s="20">
        <v>4</v>
      </c>
      <c r="AS203" s="20">
        <v>1</v>
      </c>
      <c r="AT203" s="20">
        <v>2</v>
      </c>
      <c r="AU203" s="20">
        <v>2</v>
      </c>
      <c r="AV203" s="20">
        <v>2</v>
      </c>
      <c r="AW203" s="23">
        <v>0</v>
      </c>
      <c r="AX203" s="21">
        <v>0</v>
      </c>
      <c r="AY203" s="21">
        <v>0</v>
      </c>
      <c r="AZ203" s="23" t="s">
        <v>62</v>
      </c>
      <c r="BA203" s="30" t="s">
        <v>62</v>
      </c>
      <c r="BB203" s="23" t="s">
        <v>62</v>
      </c>
      <c r="BC203" s="23" t="s">
        <v>62</v>
      </c>
      <c r="BD203" s="23" t="s">
        <v>62</v>
      </c>
      <c r="BE203" s="20">
        <v>13</v>
      </c>
      <c r="BF203" s="21"/>
      <c r="BG203" s="24"/>
    </row>
    <row r="204" spans="1:59" ht="15">
      <c r="A204" s="9" t="s">
        <v>1615</v>
      </c>
      <c r="B204" s="25">
        <v>3374</v>
      </c>
      <c r="C204" s="11">
        <v>1255603</v>
      </c>
      <c r="D204" s="11">
        <v>6068100340</v>
      </c>
      <c r="E204" s="12">
        <v>1801110008440</v>
      </c>
      <c r="F204" s="13" t="s">
        <v>1616</v>
      </c>
      <c r="G204" s="13" t="s">
        <v>80</v>
      </c>
      <c r="H204" s="13" t="s">
        <v>53</v>
      </c>
      <c r="I204" s="13" t="s">
        <v>54</v>
      </c>
      <c r="J204" s="13" t="s">
        <v>1617</v>
      </c>
      <c r="K204" s="11">
        <v>23</v>
      </c>
      <c r="L204" s="11" t="s">
        <v>1618</v>
      </c>
      <c r="M204" s="14">
        <v>1</v>
      </c>
      <c r="N204" s="14" t="s">
        <v>121</v>
      </c>
      <c r="O204" s="14">
        <v>0</v>
      </c>
      <c r="P204" s="26">
        <v>12000</v>
      </c>
      <c r="Q204" s="14">
        <v>0</v>
      </c>
      <c r="R204" s="26">
        <v>560277</v>
      </c>
      <c r="S204" s="14">
        <v>0</v>
      </c>
      <c r="T204" s="26">
        <v>13086</v>
      </c>
      <c r="U204" s="26">
        <v>41945</v>
      </c>
      <c r="V204" s="14">
        <v>0</v>
      </c>
      <c r="W204" s="14">
        <v>0</v>
      </c>
      <c r="X204" s="14">
        <v>0</v>
      </c>
      <c r="Y204" s="11">
        <f t="shared" si="155"/>
        <v>0</v>
      </c>
      <c r="Z204" s="11">
        <f t="shared" si="156"/>
        <v>0.1</v>
      </c>
      <c r="AA204" s="11">
        <f t="shared" si="157"/>
        <v>5.6</v>
      </c>
      <c r="AB204" s="11">
        <f t="shared" si="158"/>
        <v>0.1</v>
      </c>
      <c r="AC204" s="11">
        <f t="shared" si="159"/>
        <v>0.4</v>
      </c>
      <c r="AD204" s="11" t="s">
        <v>1619</v>
      </c>
      <c r="AE204" s="13" t="s">
        <v>1620</v>
      </c>
      <c r="AF204" s="13" t="s">
        <v>1621</v>
      </c>
      <c r="AG204" s="15" t="s">
        <v>1622</v>
      </c>
      <c r="AH204" s="16" t="s">
        <v>88</v>
      </c>
      <c r="AI204" s="17">
        <v>10</v>
      </c>
      <c r="AJ204" s="17">
        <v>19720415</v>
      </c>
      <c r="AK204" s="18">
        <v>111</v>
      </c>
      <c r="AL204" s="18">
        <v>202212</v>
      </c>
      <c r="AM204" s="18">
        <v>2022</v>
      </c>
      <c r="AN204" s="17">
        <v>37651650</v>
      </c>
      <c r="AO204" s="17">
        <v>36343692</v>
      </c>
      <c r="AP204" s="17">
        <v>3000000</v>
      </c>
      <c r="AQ204" s="27">
        <v>1</v>
      </c>
      <c r="AR204" s="23"/>
      <c r="AS204" s="27">
        <v>1</v>
      </c>
      <c r="AT204" s="27">
        <v>2</v>
      </c>
      <c r="AU204" s="27">
        <v>2</v>
      </c>
      <c r="AV204" s="27">
        <v>2</v>
      </c>
      <c r="AW204" s="23">
        <v>0</v>
      </c>
      <c r="AX204" s="21">
        <v>0</v>
      </c>
      <c r="AY204" s="21">
        <v>0</v>
      </c>
      <c r="AZ204" s="23" t="s">
        <v>62</v>
      </c>
      <c r="BA204" s="23" t="s">
        <v>62</v>
      </c>
      <c r="BB204" s="23" t="s">
        <v>62</v>
      </c>
      <c r="BC204" s="23" t="s">
        <v>62</v>
      </c>
      <c r="BD204" s="23" t="s">
        <v>62</v>
      </c>
      <c r="BE204" s="27">
        <v>13</v>
      </c>
      <c r="BF204" s="23"/>
      <c r="BG204" s="23"/>
    </row>
    <row r="205" spans="1:59" ht="15">
      <c r="A205" s="9" t="s">
        <v>1623</v>
      </c>
      <c r="B205" s="25">
        <v>1486</v>
      </c>
      <c r="C205" s="11">
        <v>4332514</v>
      </c>
      <c r="D205" s="11">
        <v>4098638347</v>
      </c>
      <c r="E205" s="12">
        <v>2043110026720</v>
      </c>
      <c r="F205" s="13" t="s">
        <v>1624</v>
      </c>
      <c r="G205" s="13" t="s">
        <v>80</v>
      </c>
      <c r="H205" s="13" t="s">
        <v>53</v>
      </c>
      <c r="I205" s="13" t="s">
        <v>54</v>
      </c>
      <c r="J205" s="13" t="s">
        <v>1195</v>
      </c>
      <c r="K205" s="11">
        <v>11</v>
      </c>
      <c r="L205" s="11" t="s">
        <v>1625</v>
      </c>
      <c r="M205" s="14">
        <v>1</v>
      </c>
      <c r="N205" s="14" t="s">
        <v>121</v>
      </c>
      <c r="O205" s="26">
        <v>1554</v>
      </c>
      <c r="P205" s="26">
        <v>10557</v>
      </c>
      <c r="Q205" s="14">
        <v>0</v>
      </c>
      <c r="R205" s="26">
        <v>17550</v>
      </c>
      <c r="S205" s="14">
        <v>0</v>
      </c>
      <c r="T205" s="26">
        <v>228302</v>
      </c>
      <c r="U205" s="14">
        <v>0</v>
      </c>
      <c r="V205" s="26">
        <v>8500</v>
      </c>
      <c r="W205" s="14">
        <v>0</v>
      </c>
      <c r="X205" s="26">
        <v>2833303</v>
      </c>
      <c r="Y205" s="11">
        <f t="shared" si="155"/>
        <v>0</v>
      </c>
      <c r="Z205" s="11">
        <f t="shared" si="156"/>
        <v>28.4</v>
      </c>
      <c r="AA205" s="11">
        <f t="shared" si="157"/>
        <v>0.1</v>
      </c>
      <c r="AB205" s="11">
        <f t="shared" si="158"/>
        <v>2.2000000000000002</v>
      </c>
      <c r="AC205" s="11">
        <f t="shared" si="159"/>
        <v>0</v>
      </c>
      <c r="AD205" s="11" t="s">
        <v>1626</v>
      </c>
      <c r="AE205" s="13" t="s">
        <v>1627</v>
      </c>
      <c r="AF205" s="13" t="s">
        <v>1628</v>
      </c>
      <c r="AG205" s="15" t="s">
        <v>1629</v>
      </c>
      <c r="AH205" s="16" t="s">
        <v>88</v>
      </c>
      <c r="AI205" s="17">
        <v>10</v>
      </c>
      <c r="AJ205" s="18">
        <v>20130717</v>
      </c>
      <c r="AK205" s="18">
        <v>52</v>
      </c>
      <c r="AL205" s="18">
        <v>202212</v>
      </c>
      <c r="AM205" s="18">
        <v>2022</v>
      </c>
      <c r="AN205" s="17">
        <v>36633968</v>
      </c>
      <c r="AO205" s="17">
        <v>16669544</v>
      </c>
      <c r="AP205" s="17">
        <v>750000</v>
      </c>
      <c r="AQ205" s="27">
        <v>1</v>
      </c>
      <c r="AR205" s="23"/>
      <c r="AS205" s="27">
        <v>1</v>
      </c>
      <c r="AT205" s="27">
        <v>2</v>
      </c>
      <c r="AU205" s="27">
        <v>1</v>
      </c>
      <c r="AV205" s="27">
        <v>1</v>
      </c>
      <c r="AW205" s="23">
        <v>0</v>
      </c>
      <c r="AX205" s="21">
        <v>0</v>
      </c>
      <c r="AY205" s="21">
        <v>0</v>
      </c>
      <c r="AZ205" s="23" t="s">
        <v>62</v>
      </c>
      <c r="BA205" s="23" t="s">
        <v>62</v>
      </c>
      <c r="BB205" s="23" t="s">
        <v>62</v>
      </c>
      <c r="BC205" s="23" t="s">
        <v>62</v>
      </c>
      <c r="BD205" s="23" t="s">
        <v>62</v>
      </c>
      <c r="BE205" s="27">
        <v>13</v>
      </c>
      <c r="BF205" s="23"/>
      <c r="BG205" s="23"/>
    </row>
    <row r="206" spans="1:59" ht="15">
      <c r="A206" s="9" t="s">
        <v>1630</v>
      </c>
      <c r="B206" s="25">
        <v>4598</v>
      </c>
      <c r="C206" s="11">
        <v>1985875</v>
      </c>
      <c r="D206" s="11">
        <v>1308173502</v>
      </c>
      <c r="E206" s="12">
        <v>1211110079096</v>
      </c>
      <c r="F206" s="13" t="s">
        <v>1631</v>
      </c>
      <c r="G206" s="13" t="s">
        <v>80</v>
      </c>
      <c r="H206" s="13" t="s">
        <v>53</v>
      </c>
      <c r="I206" s="13" t="s">
        <v>54</v>
      </c>
      <c r="J206" s="13" t="s">
        <v>397</v>
      </c>
      <c r="K206" s="11">
        <v>28</v>
      </c>
      <c r="L206" s="11" t="s">
        <v>1632</v>
      </c>
      <c r="M206" s="14">
        <v>1</v>
      </c>
      <c r="N206" s="14" t="s">
        <v>121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32">
        <v>41998</v>
      </c>
      <c r="X206" s="14">
        <v>0</v>
      </c>
      <c r="Y206" s="11">
        <f t="shared" si="155"/>
        <v>0</v>
      </c>
      <c r="Z206" s="11">
        <f t="shared" si="156"/>
        <v>0</v>
      </c>
      <c r="AA206" s="11">
        <f t="shared" si="157"/>
        <v>0</v>
      </c>
      <c r="AB206" s="11">
        <f t="shared" si="158"/>
        <v>0</v>
      </c>
      <c r="AC206" s="11">
        <f t="shared" si="159"/>
        <v>0.4</v>
      </c>
      <c r="AD206" s="11" t="s">
        <v>1633</v>
      </c>
      <c r="AE206" s="13" t="s">
        <v>1634</v>
      </c>
      <c r="AF206" s="13" t="s">
        <v>1635</v>
      </c>
      <c r="AG206" s="15" t="s">
        <v>1636</v>
      </c>
      <c r="AH206" s="16" t="s">
        <v>88</v>
      </c>
      <c r="AI206" s="17">
        <v>10</v>
      </c>
      <c r="AJ206" s="17">
        <v>20000831</v>
      </c>
      <c r="AK206" s="18">
        <v>114</v>
      </c>
      <c r="AL206" s="18">
        <v>202212</v>
      </c>
      <c r="AM206" s="18">
        <v>2022</v>
      </c>
      <c r="AN206" s="17">
        <v>49715698</v>
      </c>
      <c r="AO206" s="17">
        <v>35474793</v>
      </c>
      <c r="AP206" s="17">
        <v>990000</v>
      </c>
      <c r="AQ206" s="20">
        <v>2</v>
      </c>
      <c r="AR206" s="20">
        <v>2</v>
      </c>
      <c r="AS206" s="20">
        <v>1</v>
      </c>
      <c r="AT206" s="20">
        <v>2</v>
      </c>
      <c r="AU206" s="20">
        <v>2</v>
      </c>
      <c r="AV206" s="20">
        <v>2</v>
      </c>
      <c r="AW206" s="23">
        <v>0</v>
      </c>
      <c r="AX206" s="21">
        <v>0</v>
      </c>
      <c r="AY206" s="21">
        <v>0</v>
      </c>
      <c r="AZ206" s="23" t="s">
        <v>62</v>
      </c>
      <c r="BA206" s="23" t="s">
        <v>62</v>
      </c>
      <c r="BB206" s="23" t="s">
        <v>62</v>
      </c>
      <c r="BC206" s="23" t="s">
        <v>62</v>
      </c>
      <c r="BD206" s="23" t="s">
        <v>62</v>
      </c>
      <c r="BE206" s="20">
        <v>13</v>
      </c>
      <c r="BF206" s="21"/>
      <c r="BG206" s="24"/>
    </row>
    <row r="207" spans="1:59" ht="15">
      <c r="A207" s="9" t="s">
        <v>1637</v>
      </c>
      <c r="B207" s="25">
        <v>14498</v>
      </c>
      <c r="C207" s="11">
        <v>2134547</v>
      </c>
      <c r="D207" s="11">
        <v>1058620697</v>
      </c>
      <c r="E207" s="12">
        <v>1101112147076</v>
      </c>
      <c r="F207" s="13" t="s">
        <v>1638</v>
      </c>
      <c r="G207" s="13" t="s">
        <v>80</v>
      </c>
      <c r="H207" s="13" t="s">
        <v>53</v>
      </c>
      <c r="I207" s="13" t="s">
        <v>54</v>
      </c>
      <c r="J207" s="13" t="s">
        <v>55</v>
      </c>
      <c r="K207" s="11">
        <v>63</v>
      </c>
      <c r="L207" s="11" t="s">
        <v>1639</v>
      </c>
      <c r="M207" s="14">
        <v>1</v>
      </c>
      <c r="N207" s="14" t="s">
        <v>121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f>SUM(4500,40091)</f>
        <v>44591</v>
      </c>
      <c r="X207" s="14">
        <v>0</v>
      </c>
      <c r="Y207" s="11">
        <f t="shared" si="155"/>
        <v>0</v>
      </c>
      <c r="Z207" s="11">
        <f t="shared" si="156"/>
        <v>0</v>
      </c>
      <c r="AA207" s="11">
        <f t="shared" si="157"/>
        <v>0</v>
      </c>
      <c r="AB207" s="11">
        <f t="shared" si="158"/>
        <v>0</v>
      </c>
      <c r="AC207" s="11">
        <f t="shared" si="159"/>
        <v>0.4</v>
      </c>
      <c r="AD207" s="11" t="s">
        <v>1640</v>
      </c>
      <c r="AE207" s="13" t="s">
        <v>1641</v>
      </c>
      <c r="AF207" s="13" t="s">
        <v>1642</v>
      </c>
      <c r="AG207" s="15" t="s">
        <v>1643</v>
      </c>
      <c r="AH207" s="16" t="s">
        <v>88</v>
      </c>
      <c r="AI207" s="17">
        <v>10</v>
      </c>
      <c r="AJ207" s="17">
        <v>20010110</v>
      </c>
      <c r="AK207" s="18">
        <v>215</v>
      </c>
      <c r="AL207" s="18">
        <v>202306</v>
      </c>
      <c r="AM207" s="18">
        <v>2022</v>
      </c>
      <c r="AN207" s="17">
        <v>24808264</v>
      </c>
      <c r="AO207" s="17">
        <v>8701639</v>
      </c>
      <c r="AP207" s="17">
        <v>10000000</v>
      </c>
      <c r="AQ207" s="20">
        <v>1</v>
      </c>
      <c r="AR207" s="21"/>
      <c r="AS207" s="20">
        <v>2</v>
      </c>
      <c r="AT207" s="21"/>
      <c r="AU207" s="21"/>
      <c r="AV207" s="20">
        <v>2</v>
      </c>
      <c r="AW207" s="23">
        <v>0</v>
      </c>
      <c r="AX207" s="21">
        <v>0</v>
      </c>
      <c r="AY207" s="21">
        <v>0</v>
      </c>
      <c r="AZ207" s="23" t="s">
        <v>62</v>
      </c>
      <c r="BA207" s="23" t="s">
        <v>62</v>
      </c>
      <c r="BB207" s="23" t="s">
        <v>62</v>
      </c>
      <c r="BC207" s="23" t="s">
        <v>62</v>
      </c>
      <c r="BD207" s="23" t="s">
        <v>62</v>
      </c>
      <c r="BE207" s="20">
        <v>13</v>
      </c>
      <c r="BF207" s="21"/>
      <c r="BG207" s="24"/>
    </row>
    <row r="208" spans="1:59" ht="15">
      <c r="A208" s="9" t="s">
        <v>1644</v>
      </c>
      <c r="B208" s="25">
        <v>7960</v>
      </c>
      <c r="C208" s="11">
        <v>6801072</v>
      </c>
      <c r="D208" s="11">
        <v>8708100451</v>
      </c>
      <c r="E208" s="12">
        <v>1314110373599</v>
      </c>
      <c r="F208" s="13" t="s">
        <v>1645</v>
      </c>
      <c r="G208" s="13" t="s">
        <v>80</v>
      </c>
      <c r="H208" s="13" t="s">
        <v>53</v>
      </c>
      <c r="I208" s="13" t="s">
        <v>54</v>
      </c>
      <c r="J208" s="13" t="s">
        <v>1646</v>
      </c>
      <c r="K208" s="11">
        <v>40</v>
      </c>
      <c r="L208" s="11" t="s">
        <v>1647</v>
      </c>
      <c r="M208" s="14">
        <v>1</v>
      </c>
      <c r="N208" s="14" t="s">
        <v>121</v>
      </c>
      <c r="O208" s="14">
        <v>0</v>
      </c>
      <c r="P208" s="14">
        <v>0</v>
      </c>
      <c r="Q208" s="14">
        <v>0</v>
      </c>
      <c r="R208" s="26">
        <v>270084</v>
      </c>
      <c r="S208" s="14">
        <v>0</v>
      </c>
      <c r="T208" s="14">
        <v>0</v>
      </c>
      <c r="U208" s="26">
        <v>10460</v>
      </c>
      <c r="V208" s="26">
        <v>142976</v>
      </c>
      <c r="W208" s="14">
        <f>SUM(17000,162834)</f>
        <v>179834</v>
      </c>
      <c r="X208" s="26">
        <v>256688</v>
      </c>
      <c r="Y208" s="11">
        <f t="shared" si="155"/>
        <v>0</v>
      </c>
      <c r="Z208" s="11">
        <f t="shared" si="156"/>
        <v>2.5</v>
      </c>
      <c r="AA208" s="11">
        <f t="shared" si="157"/>
        <v>2.7</v>
      </c>
      <c r="AB208" s="11">
        <f t="shared" si="158"/>
        <v>0</v>
      </c>
      <c r="AC208" s="11">
        <f t="shared" si="159"/>
        <v>3.3</v>
      </c>
      <c r="AD208" s="11" t="s">
        <v>1648</v>
      </c>
      <c r="AE208" s="13" t="s">
        <v>1649</v>
      </c>
      <c r="AF208" s="13" t="s">
        <v>1650</v>
      </c>
      <c r="AG208" s="15" t="s">
        <v>1651</v>
      </c>
      <c r="AH208" s="16" t="s">
        <v>88</v>
      </c>
      <c r="AI208" s="17">
        <v>10</v>
      </c>
      <c r="AJ208" s="17">
        <v>20160830</v>
      </c>
      <c r="AK208" s="18">
        <v>224</v>
      </c>
      <c r="AL208" s="18">
        <v>202212</v>
      </c>
      <c r="AM208" s="18">
        <v>2022</v>
      </c>
      <c r="AN208" s="17">
        <v>32892029</v>
      </c>
      <c r="AO208" s="17">
        <v>103686446</v>
      </c>
      <c r="AP208" s="17">
        <v>10000000</v>
      </c>
      <c r="AQ208" s="27">
        <v>1</v>
      </c>
      <c r="AR208" s="27">
        <v>1</v>
      </c>
      <c r="AS208" s="27">
        <v>2</v>
      </c>
      <c r="AT208" s="27">
        <v>2</v>
      </c>
      <c r="AU208" s="27">
        <v>2</v>
      </c>
      <c r="AV208" s="27">
        <v>2</v>
      </c>
      <c r="AW208" s="23">
        <v>0</v>
      </c>
      <c r="AX208" s="20">
        <v>1</v>
      </c>
      <c r="AY208" s="21">
        <v>0</v>
      </c>
      <c r="AZ208" s="23" t="s">
        <v>62</v>
      </c>
      <c r="BA208" s="23" t="s">
        <v>62</v>
      </c>
      <c r="BB208" s="23" t="s">
        <v>62</v>
      </c>
      <c r="BC208" s="23" t="s">
        <v>62</v>
      </c>
      <c r="BD208" s="23" t="s">
        <v>62</v>
      </c>
      <c r="BE208" s="27">
        <v>13</v>
      </c>
      <c r="BF208" s="27" t="s">
        <v>1652</v>
      </c>
      <c r="BG208" s="23"/>
    </row>
    <row r="209" spans="1:59" ht="15">
      <c r="A209" s="9" t="s">
        <v>1653</v>
      </c>
      <c r="B209" s="25">
        <v>558</v>
      </c>
      <c r="C209" s="11">
        <v>2652045</v>
      </c>
      <c r="D209" s="11">
        <v>1348631381</v>
      </c>
      <c r="E209" s="12">
        <v>1314110182429</v>
      </c>
      <c r="F209" s="13" t="s">
        <v>1654</v>
      </c>
      <c r="G209" s="13" t="s">
        <v>80</v>
      </c>
      <c r="H209" s="13" t="s">
        <v>53</v>
      </c>
      <c r="I209" s="13" t="s">
        <v>54</v>
      </c>
      <c r="J209" s="13" t="s">
        <v>277</v>
      </c>
      <c r="K209" s="11">
        <v>48</v>
      </c>
      <c r="L209" s="11" t="s">
        <v>1655</v>
      </c>
      <c r="M209" s="14">
        <v>1</v>
      </c>
      <c r="N209" s="14" t="s">
        <v>121</v>
      </c>
      <c r="O209" s="14">
        <v>0</v>
      </c>
      <c r="P209" s="14">
        <v>0</v>
      </c>
      <c r="Q209" s="14">
        <v>0</v>
      </c>
      <c r="R209" s="26">
        <v>45150</v>
      </c>
      <c r="S209" s="14">
        <v>0</v>
      </c>
      <c r="T209" s="26">
        <v>18489</v>
      </c>
      <c r="U209" s="14">
        <v>0</v>
      </c>
      <c r="V209" s="26">
        <v>4444</v>
      </c>
      <c r="W209" s="26">
        <v>92534</v>
      </c>
      <c r="X209" s="26">
        <v>963878</v>
      </c>
      <c r="Y209" s="11">
        <f t="shared" si="155"/>
        <v>0</v>
      </c>
      <c r="Z209" s="11">
        <f t="shared" si="156"/>
        <v>9.6</v>
      </c>
      <c r="AA209" s="11">
        <f t="shared" si="157"/>
        <v>0.4</v>
      </c>
      <c r="AB209" s="11">
        <f t="shared" si="158"/>
        <v>0.1</v>
      </c>
      <c r="AC209" s="11">
        <f t="shared" si="159"/>
        <v>0.9</v>
      </c>
      <c r="AD209" s="11" t="s">
        <v>1656</v>
      </c>
      <c r="AE209" s="13" t="s">
        <v>1657</v>
      </c>
      <c r="AF209" s="13" t="s">
        <v>1658</v>
      </c>
      <c r="AG209" s="15" t="s">
        <v>1659</v>
      </c>
      <c r="AH209" s="16" t="s">
        <v>88</v>
      </c>
      <c r="AI209" s="17">
        <v>10</v>
      </c>
      <c r="AJ209" s="17">
        <v>20060516</v>
      </c>
      <c r="AK209" s="18">
        <v>52</v>
      </c>
      <c r="AL209" s="18">
        <v>202212</v>
      </c>
      <c r="AM209" s="18">
        <v>2022</v>
      </c>
      <c r="AN209" s="17">
        <v>34101873</v>
      </c>
      <c r="AO209" s="17">
        <v>40296578</v>
      </c>
      <c r="AP209" s="17">
        <v>606250</v>
      </c>
      <c r="AQ209" s="27">
        <v>1</v>
      </c>
      <c r="AR209" s="27">
        <v>1</v>
      </c>
      <c r="AS209" s="27">
        <v>1</v>
      </c>
      <c r="AT209" s="27">
        <v>2</v>
      </c>
      <c r="AU209" s="27">
        <v>2</v>
      </c>
      <c r="AV209" s="27">
        <v>2</v>
      </c>
      <c r="AW209" s="23">
        <v>0</v>
      </c>
      <c r="AX209" s="21">
        <v>0</v>
      </c>
      <c r="AY209" s="21">
        <v>0</v>
      </c>
      <c r="AZ209" s="23" t="s">
        <v>62</v>
      </c>
      <c r="BA209" s="23" t="s">
        <v>62</v>
      </c>
      <c r="BB209" s="23" t="s">
        <v>62</v>
      </c>
      <c r="BC209" s="23" t="s">
        <v>62</v>
      </c>
      <c r="BD209" s="23" t="s">
        <v>62</v>
      </c>
      <c r="BE209" s="27">
        <v>13</v>
      </c>
      <c r="BF209" s="23"/>
      <c r="BG209" s="23"/>
    </row>
    <row r="210" spans="1:59">
      <c r="A210" s="9" t="s">
        <v>1660</v>
      </c>
      <c r="B210" s="25">
        <v>1155</v>
      </c>
      <c r="C210" s="11">
        <v>1756514</v>
      </c>
      <c r="D210" s="11">
        <v>6068164024</v>
      </c>
      <c r="E210" s="12">
        <v>1801110340470</v>
      </c>
      <c r="F210" s="13" t="s">
        <v>1661</v>
      </c>
      <c r="G210" s="13" t="s">
        <v>80</v>
      </c>
      <c r="H210" s="13" t="s">
        <v>53</v>
      </c>
      <c r="I210" s="13" t="s">
        <v>54</v>
      </c>
      <c r="J210" s="13" t="s">
        <v>265</v>
      </c>
      <c r="K210" s="11">
        <v>6</v>
      </c>
      <c r="L210" s="11" t="s">
        <v>1662</v>
      </c>
      <c r="M210" s="14">
        <v>1</v>
      </c>
      <c r="N210" s="14" t="s">
        <v>121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52">
        <v>62110</v>
      </c>
      <c r="U210" s="14">
        <v>0</v>
      </c>
      <c r="V210" s="52">
        <v>6500</v>
      </c>
      <c r="W210" s="52">
        <v>3400</v>
      </c>
      <c r="X210" s="14">
        <v>0</v>
      </c>
      <c r="Y210" s="11">
        <f t="shared" si="155"/>
        <v>0</v>
      </c>
      <c r="Z210" s="11">
        <f t="shared" si="156"/>
        <v>0</v>
      </c>
      <c r="AA210" s="11">
        <f t="shared" si="157"/>
        <v>0</v>
      </c>
      <c r="AB210" s="11">
        <f t="shared" si="158"/>
        <v>0.6</v>
      </c>
      <c r="AC210" s="11">
        <f t="shared" si="159"/>
        <v>0</v>
      </c>
      <c r="AD210" s="11" t="s">
        <v>1663</v>
      </c>
      <c r="AE210" s="13" t="s">
        <v>1664</v>
      </c>
      <c r="AF210" s="13" t="s">
        <v>1665</v>
      </c>
      <c r="AG210" s="15" t="s">
        <v>1666</v>
      </c>
      <c r="AH210" s="16" t="s">
        <v>88</v>
      </c>
      <c r="AI210" s="17">
        <v>10</v>
      </c>
      <c r="AJ210" s="18">
        <v>20001028</v>
      </c>
      <c r="AK210" s="18">
        <v>54</v>
      </c>
      <c r="AL210" s="18">
        <v>202307</v>
      </c>
      <c r="AM210" s="18">
        <v>2022</v>
      </c>
      <c r="AN210" s="17">
        <v>25656283</v>
      </c>
      <c r="AO210" s="17">
        <v>26784414</v>
      </c>
      <c r="AP210" s="17">
        <v>176000</v>
      </c>
      <c r="AQ210" s="27">
        <v>2</v>
      </c>
      <c r="AR210" s="27">
        <v>2</v>
      </c>
      <c r="AS210" s="27">
        <v>2</v>
      </c>
      <c r="AT210" s="27">
        <v>2</v>
      </c>
      <c r="AU210" s="27">
        <v>2</v>
      </c>
      <c r="AV210" s="27">
        <v>2</v>
      </c>
      <c r="AW210" s="23">
        <v>0</v>
      </c>
      <c r="AX210" s="21">
        <v>0</v>
      </c>
      <c r="AY210" s="21">
        <v>0</v>
      </c>
      <c r="AZ210" s="23" t="s">
        <v>62</v>
      </c>
      <c r="BA210" s="23" t="s">
        <v>62</v>
      </c>
      <c r="BB210" s="23" t="s">
        <v>62</v>
      </c>
      <c r="BC210" s="23" t="s">
        <v>62</v>
      </c>
      <c r="BD210" s="23" t="s">
        <v>62</v>
      </c>
      <c r="BE210" s="27">
        <v>13</v>
      </c>
      <c r="BF210" s="23"/>
      <c r="BG210" s="23"/>
    </row>
    <row r="211" spans="1:59" ht="15">
      <c r="A211" s="9" t="s">
        <v>1667</v>
      </c>
      <c r="B211" s="25">
        <v>6031</v>
      </c>
      <c r="C211" s="11">
        <v>2191644</v>
      </c>
      <c r="D211" s="11">
        <v>6098164697</v>
      </c>
      <c r="E211" s="12">
        <v>1942110068909</v>
      </c>
      <c r="F211" s="13" t="s">
        <v>1668</v>
      </c>
      <c r="G211" s="13" t="s">
        <v>80</v>
      </c>
      <c r="H211" s="13" t="s">
        <v>53</v>
      </c>
      <c r="I211" s="13" t="s">
        <v>54</v>
      </c>
      <c r="J211" s="13" t="s">
        <v>345</v>
      </c>
      <c r="K211" s="11">
        <v>35</v>
      </c>
      <c r="L211" s="11" t="s">
        <v>1669</v>
      </c>
      <c r="M211" s="14">
        <v>1</v>
      </c>
      <c r="N211" s="14" t="s">
        <v>121</v>
      </c>
      <c r="O211" s="14">
        <v>0</v>
      </c>
      <c r="P211" s="14">
        <v>0</v>
      </c>
      <c r="Q211" s="14">
        <v>0</v>
      </c>
      <c r="R211" s="26">
        <v>35000</v>
      </c>
      <c r="S211" s="14">
        <v>0</v>
      </c>
      <c r="T211" s="14">
        <v>0</v>
      </c>
      <c r="U211" s="26">
        <v>38600</v>
      </c>
      <c r="V211" s="26">
        <v>4056</v>
      </c>
      <c r="W211" s="14">
        <v>0</v>
      </c>
      <c r="X211" s="14">
        <v>0</v>
      </c>
      <c r="Y211" s="11">
        <f t="shared" si="155"/>
        <v>0</v>
      </c>
      <c r="Z211" s="11">
        <f t="shared" si="156"/>
        <v>0</v>
      </c>
      <c r="AA211" s="11">
        <f t="shared" si="157"/>
        <v>0.3</v>
      </c>
      <c r="AB211" s="11">
        <f t="shared" si="158"/>
        <v>0</v>
      </c>
      <c r="AC211" s="11">
        <f t="shared" si="159"/>
        <v>0.4</v>
      </c>
      <c r="AD211" s="11" t="s">
        <v>1670</v>
      </c>
      <c r="AE211" s="13" t="s">
        <v>1671</v>
      </c>
      <c r="AF211" s="13" t="s">
        <v>1672</v>
      </c>
      <c r="AG211" s="15" t="s">
        <v>1673</v>
      </c>
      <c r="AH211" s="16" t="s">
        <v>88</v>
      </c>
      <c r="AI211" s="17">
        <v>10</v>
      </c>
      <c r="AJ211" s="17">
        <v>20040811</v>
      </c>
      <c r="AK211" s="18">
        <v>51</v>
      </c>
      <c r="AL211" s="18">
        <v>202212</v>
      </c>
      <c r="AM211" s="18">
        <v>2022</v>
      </c>
      <c r="AN211" s="17">
        <v>12951829</v>
      </c>
      <c r="AO211" s="17">
        <v>18710562</v>
      </c>
      <c r="AP211" s="17">
        <v>700000</v>
      </c>
      <c r="AQ211" s="23">
        <v>1</v>
      </c>
      <c r="AR211" s="23"/>
      <c r="AS211" s="27">
        <v>1</v>
      </c>
      <c r="AT211" s="27">
        <v>2</v>
      </c>
      <c r="AU211" s="27">
        <v>2</v>
      </c>
      <c r="AV211" s="27">
        <v>1</v>
      </c>
      <c r="AW211" s="23">
        <v>0</v>
      </c>
      <c r="AX211" s="21">
        <v>0</v>
      </c>
      <c r="AY211" s="21">
        <v>0</v>
      </c>
      <c r="AZ211" s="23" t="s">
        <v>62</v>
      </c>
      <c r="BA211" s="23" t="s">
        <v>62</v>
      </c>
      <c r="BB211" s="23" t="s">
        <v>62</v>
      </c>
      <c r="BC211" s="23" t="s">
        <v>62</v>
      </c>
      <c r="BD211" s="23" t="s">
        <v>62</v>
      </c>
      <c r="BE211" s="27">
        <v>13</v>
      </c>
      <c r="BF211" s="23"/>
      <c r="BG211" s="23"/>
    </row>
    <row r="212" spans="1:59" ht="15">
      <c r="A212" s="9" t="s">
        <v>1674</v>
      </c>
      <c r="B212" s="25">
        <v>1896</v>
      </c>
      <c r="C212" s="11">
        <v>1794851</v>
      </c>
      <c r="D212" s="11">
        <v>3028105235</v>
      </c>
      <c r="E212" s="12">
        <v>1513110001908</v>
      </c>
      <c r="F212" s="13" t="s">
        <v>1675</v>
      </c>
      <c r="G212" s="13" t="s">
        <v>80</v>
      </c>
      <c r="H212" s="13" t="s">
        <v>53</v>
      </c>
      <c r="I212" s="13" t="s">
        <v>54</v>
      </c>
      <c r="J212" s="13" t="s">
        <v>532</v>
      </c>
      <c r="K212" s="11">
        <v>14</v>
      </c>
      <c r="L212" s="11" t="s">
        <v>1676</v>
      </c>
      <c r="M212" s="14">
        <v>1</v>
      </c>
      <c r="N212" s="14" t="s">
        <v>121</v>
      </c>
      <c r="O212" s="14">
        <v>0</v>
      </c>
      <c r="P212" s="32">
        <v>30500</v>
      </c>
      <c r="Q212" s="14">
        <v>0</v>
      </c>
      <c r="R212" s="32">
        <v>853300</v>
      </c>
      <c r="S212" s="14">
        <v>0</v>
      </c>
      <c r="T212" s="14">
        <v>0</v>
      </c>
      <c r="U212" s="14">
        <v>0</v>
      </c>
      <c r="V212" s="32">
        <v>42132</v>
      </c>
      <c r="W212" s="14">
        <f>SUM(254500,15573,6500)</f>
        <v>276573</v>
      </c>
      <c r="X212" s="14">
        <v>0</v>
      </c>
      <c r="Y212" s="11">
        <f t="shared" si="155"/>
        <v>0</v>
      </c>
      <c r="Z212" s="11">
        <f t="shared" si="156"/>
        <v>0.3</v>
      </c>
      <c r="AA212" s="11">
        <f t="shared" si="157"/>
        <v>8.5</v>
      </c>
      <c r="AB212" s="11">
        <f t="shared" si="158"/>
        <v>0</v>
      </c>
      <c r="AC212" s="11">
        <f t="shared" si="159"/>
        <v>3.1</v>
      </c>
      <c r="AD212" s="11" t="s">
        <v>1677</v>
      </c>
      <c r="AE212" s="13" t="s">
        <v>1678</v>
      </c>
      <c r="AF212" s="13" t="s">
        <v>1679</v>
      </c>
      <c r="AG212" s="15" t="s">
        <v>1680</v>
      </c>
      <c r="AH212" s="16" t="s">
        <v>88</v>
      </c>
      <c r="AI212" s="17">
        <v>10</v>
      </c>
      <c r="AJ212" s="17">
        <v>19950527</v>
      </c>
      <c r="AK212" s="18">
        <v>115</v>
      </c>
      <c r="AL212" s="18">
        <v>202212</v>
      </c>
      <c r="AM212" s="18">
        <v>2022</v>
      </c>
      <c r="AN212" s="17">
        <v>22435084</v>
      </c>
      <c r="AO212" s="17">
        <v>37658314</v>
      </c>
      <c r="AP212" s="17">
        <v>3000000</v>
      </c>
      <c r="AQ212" s="20">
        <v>1</v>
      </c>
      <c r="AR212" s="20">
        <v>1</v>
      </c>
      <c r="AS212" s="20">
        <v>1</v>
      </c>
      <c r="AT212" s="20">
        <v>2</v>
      </c>
      <c r="AU212" s="20">
        <v>2</v>
      </c>
      <c r="AV212" s="20">
        <v>2</v>
      </c>
      <c r="AW212" s="23">
        <v>0</v>
      </c>
      <c r="AX212" s="21">
        <v>0</v>
      </c>
      <c r="AY212" s="21">
        <v>0</v>
      </c>
      <c r="AZ212" s="23" t="s">
        <v>62</v>
      </c>
      <c r="BA212" s="23" t="s">
        <v>62</v>
      </c>
      <c r="BB212" s="23" t="s">
        <v>62</v>
      </c>
      <c r="BC212" s="23" t="s">
        <v>62</v>
      </c>
      <c r="BD212" s="23" t="s">
        <v>62</v>
      </c>
      <c r="BE212" s="20">
        <v>13</v>
      </c>
      <c r="BF212" s="21"/>
      <c r="BG212" s="24"/>
    </row>
    <row r="213" spans="1:59" ht="15">
      <c r="A213" s="9" t="s">
        <v>1681</v>
      </c>
      <c r="B213" s="25">
        <v>13769</v>
      </c>
      <c r="C213" s="11">
        <v>8843780</v>
      </c>
      <c r="D213" s="11">
        <v>2098701325</v>
      </c>
      <c r="E213" s="12">
        <v>1101116981199</v>
      </c>
      <c r="F213" s="13" t="s">
        <v>1682</v>
      </c>
      <c r="G213" s="13" t="s">
        <v>80</v>
      </c>
      <c r="H213" s="13" t="s">
        <v>53</v>
      </c>
      <c r="I213" s="13" t="s">
        <v>54</v>
      </c>
      <c r="J213" s="13" t="s">
        <v>189</v>
      </c>
      <c r="K213" s="11">
        <v>61</v>
      </c>
      <c r="L213" s="11" t="s">
        <v>1683</v>
      </c>
      <c r="M213" s="14">
        <v>1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1" t="s">
        <v>1684</v>
      </c>
      <c r="AE213" s="18">
        <v>16448483</v>
      </c>
      <c r="AF213" s="13" t="s">
        <v>1685</v>
      </c>
      <c r="AG213" s="15" t="s">
        <v>1686</v>
      </c>
      <c r="AH213" s="16" t="s">
        <v>61</v>
      </c>
      <c r="AI213" s="17">
        <v>10</v>
      </c>
      <c r="AJ213" s="17">
        <v>20190111</v>
      </c>
      <c r="AK213" s="18">
        <v>131</v>
      </c>
      <c r="AL213" s="18">
        <v>202211</v>
      </c>
      <c r="AM213" s="14"/>
      <c r="AN213" s="19"/>
      <c r="AO213" s="19"/>
      <c r="AP213" s="19"/>
      <c r="AQ213" s="20">
        <v>1</v>
      </c>
      <c r="AR213" s="21"/>
      <c r="AS213" s="20">
        <v>2</v>
      </c>
      <c r="AT213" s="22">
        <v>2</v>
      </c>
      <c r="AU213" s="22">
        <v>2</v>
      </c>
      <c r="AV213" s="21"/>
      <c r="AW213" s="23">
        <v>0</v>
      </c>
      <c r="AX213" s="21">
        <v>0</v>
      </c>
      <c r="AY213" s="21">
        <v>0</v>
      </c>
      <c r="AZ213" s="23" t="s">
        <v>62</v>
      </c>
      <c r="BA213" s="23" t="s">
        <v>62</v>
      </c>
      <c r="BB213" s="23" t="s">
        <v>62</v>
      </c>
      <c r="BC213" s="23" t="s">
        <v>62</v>
      </c>
      <c r="BD213" s="23" t="s">
        <v>62</v>
      </c>
      <c r="BE213" s="20">
        <v>13</v>
      </c>
      <c r="BF213" s="21"/>
      <c r="BG213" s="24"/>
    </row>
    <row r="214" spans="1:59" ht="15">
      <c r="A214" s="9" t="s">
        <v>1687</v>
      </c>
      <c r="B214" s="25">
        <v>20319</v>
      </c>
      <c r="C214" s="11">
        <v>1538626</v>
      </c>
      <c r="D214" s="11">
        <v>1088148141</v>
      </c>
      <c r="E214" s="12">
        <v>1101111124398</v>
      </c>
      <c r="F214" s="13" t="s">
        <v>1688</v>
      </c>
      <c r="G214" s="13" t="s">
        <v>52</v>
      </c>
      <c r="H214" s="13" t="s">
        <v>53</v>
      </c>
      <c r="I214" s="13" t="s">
        <v>54</v>
      </c>
      <c r="J214" s="13" t="s">
        <v>81</v>
      </c>
      <c r="K214" s="11">
        <v>9</v>
      </c>
      <c r="L214" s="11" t="s">
        <v>1689</v>
      </c>
      <c r="M214" s="14">
        <v>1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1" t="s">
        <v>1690</v>
      </c>
      <c r="AE214" s="13" t="s">
        <v>1691</v>
      </c>
      <c r="AF214" s="13" t="s">
        <v>1692</v>
      </c>
      <c r="AG214" s="15" t="s">
        <v>1693</v>
      </c>
      <c r="AH214" s="16" t="s">
        <v>61</v>
      </c>
      <c r="AI214" s="17">
        <v>10</v>
      </c>
      <c r="AJ214" s="17">
        <v>19950202</v>
      </c>
      <c r="AK214" s="18">
        <v>52</v>
      </c>
      <c r="AL214" s="18">
        <v>202004</v>
      </c>
      <c r="AM214" s="14"/>
      <c r="AN214" s="19"/>
      <c r="AO214" s="19"/>
      <c r="AP214" s="19"/>
      <c r="AQ214" s="23">
        <v>1</v>
      </c>
      <c r="AR214" s="23"/>
      <c r="AS214" s="27">
        <v>2</v>
      </c>
      <c r="AT214" s="22">
        <v>2</v>
      </c>
      <c r="AU214" s="22">
        <v>2</v>
      </c>
      <c r="AV214" s="27">
        <v>2</v>
      </c>
      <c r="AW214" s="23">
        <v>0</v>
      </c>
      <c r="AX214" s="21">
        <v>0</v>
      </c>
      <c r="AY214" s="21">
        <v>0</v>
      </c>
      <c r="AZ214" s="23" t="s">
        <v>62</v>
      </c>
      <c r="BA214" s="23" t="s">
        <v>62</v>
      </c>
      <c r="BB214" s="23" t="s">
        <v>62</v>
      </c>
      <c r="BC214" s="23" t="s">
        <v>62</v>
      </c>
      <c r="BD214" s="23" t="s">
        <v>62</v>
      </c>
      <c r="BE214" s="27">
        <v>13</v>
      </c>
      <c r="BF214" s="23"/>
      <c r="BG214" s="23"/>
    </row>
    <row r="215" spans="1:59" ht="15">
      <c r="A215" s="9" t="s">
        <v>1694</v>
      </c>
      <c r="B215" s="25">
        <v>8</v>
      </c>
      <c r="C215" s="11">
        <v>3677780</v>
      </c>
      <c r="D215" s="11">
        <v>1248685804</v>
      </c>
      <c r="E215" s="12">
        <v>1348110182858</v>
      </c>
      <c r="F215" s="13" t="s">
        <v>1695</v>
      </c>
      <c r="G215" s="13" t="s">
        <v>80</v>
      </c>
      <c r="H215" s="13" t="s">
        <v>53</v>
      </c>
      <c r="I215" s="13" t="s">
        <v>307</v>
      </c>
      <c r="J215" s="13" t="s">
        <v>1696</v>
      </c>
      <c r="K215" s="11">
        <v>43</v>
      </c>
      <c r="L215" s="11" t="s">
        <v>1697</v>
      </c>
      <c r="M215" s="14">
        <v>1</v>
      </c>
      <c r="N215" s="14" t="s">
        <v>121</v>
      </c>
      <c r="O215" s="26">
        <v>2169455</v>
      </c>
      <c r="P215" s="14">
        <v>0</v>
      </c>
      <c r="Q215" s="14">
        <v>0</v>
      </c>
      <c r="R215" s="26">
        <v>482690</v>
      </c>
      <c r="S215" s="14">
        <v>0</v>
      </c>
      <c r="T215" s="26">
        <v>3969139</v>
      </c>
      <c r="U215" s="14">
        <v>0</v>
      </c>
      <c r="V215" s="14">
        <v>0</v>
      </c>
      <c r="W215" s="26">
        <v>43000</v>
      </c>
      <c r="X215" s="26">
        <v>4143005</v>
      </c>
      <c r="Y215" s="11">
        <f t="shared" ref="Y215:Y217" si="160">INT(O215 / 10000) / 10</f>
        <v>21.6</v>
      </c>
      <c r="Z215" s="11">
        <f t="shared" ref="Z215:Z217" si="161">INT((P215+Q215+X215) / 10000) / 10</f>
        <v>41.4</v>
      </c>
      <c r="AA215" s="11">
        <f t="shared" ref="AA215:AA217" si="162">INT((R215) / 10000) / 10</f>
        <v>4.8</v>
      </c>
      <c r="AB215" s="11">
        <f t="shared" ref="AB215:AB217" si="163">INT((S215+T215) / 10000) / 10</f>
        <v>39.6</v>
      </c>
      <c r="AC215" s="11">
        <f t="shared" ref="AC215:AC217" si="164">INT((V215+U215+W215) / 10000) / 10</f>
        <v>0.4</v>
      </c>
      <c r="AD215" s="11" t="s">
        <v>1698</v>
      </c>
      <c r="AE215" s="13" t="s">
        <v>1699</v>
      </c>
      <c r="AF215" s="13" t="s">
        <v>1700</v>
      </c>
      <c r="AG215" s="15" t="s">
        <v>1701</v>
      </c>
      <c r="AH215" s="16" t="s">
        <v>88</v>
      </c>
      <c r="AI215" s="17">
        <v>10</v>
      </c>
      <c r="AJ215" s="17">
        <v>20091113</v>
      </c>
      <c r="AK215" s="18">
        <v>72</v>
      </c>
      <c r="AL215" s="18">
        <v>202212</v>
      </c>
      <c r="AM215" s="18">
        <v>2022</v>
      </c>
      <c r="AN215" s="17">
        <v>88807417</v>
      </c>
      <c r="AO215" s="17">
        <v>127189275</v>
      </c>
      <c r="AP215" s="17">
        <v>642220</v>
      </c>
      <c r="AQ215" s="21">
        <v>1</v>
      </c>
      <c r="AR215" s="21"/>
      <c r="AS215" s="20">
        <v>2</v>
      </c>
      <c r="AT215" s="20">
        <v>2</v>
      </c>
      <c r="AU215" s="20">
        <v>2</v>
      </c>
      <c r="AV215" s="20">
        <v>2</v>
      </c>
      <c r="AW215" s="23">
        <v>0</v>
      </c>
      <c r="AX215" s="21">
        <v>0</v>
      </c>
      <c r="AY215" s="21">
        <v>0</v>
      </c>
      <c r="AZ215" s="23" t="s">
        <v>62</v>
      </c>
      <c r="BA215" s="23" t="s">
        <v>62</v>
      </c>
      <c r="BB215" s="23" t="s">
        <v>62</v>
      </c>
      <c r="BC215" s="23" t="s">
        <v>62</v>
      </c>
      <c r="BD215" s="23" t="s">
        <v>62</v>
      </c>
      <c r="BE215" s="20">
        <v>13</v>
      </c>
      <c r="BF215" s="21"/>
      <c r="BG215" s="24"/>
    </row>
    <row r="216" spans="1:59" ht="15">
      <c r="A216" s="9" t="s">
        <v>1702</v>
      </c>
      <c r="B216" s="25">
        <v>13901</v>
      </c>
      <c r="C216" s="11">
        <v>1776150</v>
      </c>
      <c r="D216" s="11">
        <v>6098153846</v>
      </c>
      <c r="E216" s="12">
        <v>1942110055419</v>
      </c>
      <c r="F216" s="13" t="s">
        <v>1703</v>
      </c>
      <c r="G216" s="13" t="s">
        <v>80</v>
      </c>
      <c r="H216" s="13" t="s">
        <v>53</v>
      </c>
      <c r="I216" s="13" t="s">
        <v>307</v>
      </c>
      <c r="J216" s="13" t="s">
        <v>95</v>
      </c>
      <c r="K216" s="11">
        <v>62</v>
      </c>
      <c r="L216" s="11" t="s">
        <v>1704</v>
      </c>
      <c r="M216" s="14">
        <v>1</v>
      </c>
      <c r="N216" s="14" t="s">
        <v>121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26">
        <v>35239</v>
      </c>
      <c r="U216" s="14">
        <v>0</v>
      </c>
      <c r="V216" s="26">
        <v>209700</v>
      </c>
      <c r="W216" s="14">
        <v>0</v>
      </c>
      <c r="X216" s="14">
        <v>0</v>
      </c>
      <c r="Y216" s="11">
        <f t="shared" si="160"/>
        <v>0</v>
      </c>
      <c r="Z216" s="11">
        <f t="shared" si="161"/>
        <v>0</v>
      </c>
      <c r="AA216" s="11">
        <f t="shared" si="162"/>
        <v>0</v>
      </c>
      <c r="AB216" s="11">
        <f t="shared" si="163"/>
        <v>0.3</v>
      </c>
      <c r="AC216" s="11">
        <f t="shared" si="164"/>
        <v>2</v>
      </c>
      <c r="AD216" s="11" t="s">
        <v>1705</v>
      </c>
      <c r="AE216" s="13" t="s">
        <v>1706</v>
      </c>
      <c r="AF216" s="13" t="s">
        <v>1707</v>
      </c>
      <c r="AG216" s="15" t="s">
        <v>1708</v>
      </c>
      <c r="AH216" s="16" t="s">
        <v>88</v>
      </c>
      <c r="AI216" s="17">
        <v>10</v>
      </c>
      <c r="AJ216" s="17">
        <v>20020601</v>
      </c>
      <c r="AK216" s="18">
        <v>51</v>
      </c>
      <c r="AL216" s="18">
        <v>202212</v>
      </c>
      <c r="AM216" s="18">
        <v>2022</v>
      </c>
      <c r="AN216" s="17">
        <v>28080067</v>
      </c>
      <c r="AO216" s="17">
        <v>47892270</v>
      </c>
      <c r="AP216" s="17">
        <v>2700000</v>
      </c>
      <c r="AQ216" s="20">
        <v>1</v>
      </c>
      <c r="AR216" s="21"/>
      <c r="AS216" s="20">
        <v>2</v>
      </c>
      <c r="AT216" s="20">
        <v>2</v>
      </c>
      <c r="AU216" s="20">
        <v>2</v>
      </c>
      <c r="AV216" s="20">
        <v>2</v>
      </c>
      <c r="AW216" s="23">
        <v>0</v>
      </c>
      <c r="AX216" s="21">
        <v>0</v>
      </c>
      <c r="AY216" s="21">
        <v>0</v>
      </c>
      <c r="AZ216" s="23" t="s">
        <v>62</v>
      </c>
      <c r="BA216" s="23" t="s">
        <v>62</v>
      </c>
      <c r="BB216" s="23" t="s">
        <v>62</v>
      </c>
      <c r="BC216" s="23" t="s">
        <v>62</v>
      </c>
      <c r="BD216" s="23" t="s">
        <v>62</v>
      </c>
      <c r="BE216" s="20">
        <v>13</v>
      </c>
      <c r="BF216" s="21"/>
      <c r="BG216" s="24"/>
    </row>
    <row r="217" spans="1:59" ht="15">
      <c r="A217" s="9" t="s">
        <v>1709</v>
      </c>
      <c r="B217" s="25">
        <v>4200</v>
      </c>
      <c r="C217" s="11">
        <v>1398302</v>
      </c>
      <c r="D217" s="11">
        <v>1238105888</v>
      </c>
      <c r="E217" s="12">
        <v>1341110005351</v>
      </c>
      <c r="F217" s="13" t="s">
        <v>1710</v>
      </c>
      <c r="G217" s="13" t="s">
        <v>80</v>
      </c>
      <c r="H217" s="13" t="s">
        <v>53</v>
      </c>
      <c r="I217" s="13" t="s">
        <v>307</v>
      </c>
      <c r="J217" s="13" t="s">
        <v>397</v>
      </c>
      <c r="K217" s="11">
        <v>28</v>
      </c>
      <c r="L217" s="11" t="s">
        <v>1711</v>
      </c>
      <c r="M217" s="14">
        <v>1</v>
      </c>
      <c r="N217" s="14" t="s">
        <v>121</v>
      </c>
      <c r="O217" s="14">
        <v>0</v>
      </c>
      <c r="P217" s="14">
        <v>0</v>
      </c>
      <c r="Q217" s="14">
        <v>0</v>
      </c>
      <c r="R217" s="26">
        <v>28000</v>
      </c>
      <c r="S217" s="14">
        <v>0</v>
      </c>
      <c r="T217" s="14">
        <v>0</v>
      </c>
      <c r="U217" s="26">
        <v>350858</v>
      </c>
      <c r="V217" s="26">
        <v>42153</v>
      </c>
      <c r="W217" s="14">
        <v>0</v>
      </c>
      <c r="X217" s="14">
        <v>0</v>
      </c>
      <c r="Y217" s="11">
        <f t="shared" si="160"/>
        <v>0</v>
      </c>
      <c r="Z217" s="11">
        <f t="shared" si="161"/>
        <v>0</v>
      </c>
      <c r="AA217" s="11">
        <f t="shared" si="162"/>
        <v>0.2</v>
      </c>
      <c r="AB217" s="11">
        <f t="shared" si="163"/>
        <v>0</v>
      </c>
      <c r="AC217" s="11">
        <f t="shared" si="164"/>
        <v>3.9</v>
      </c>
      <c r="AD217" s="11" t="s">
        <v>1712</v>
      </c>
      <c r="AE217" s="13" t="s">
        <v>1713</v>
      </c>
      <c r="AF217" s="13" t="s">
        <v>1714</v>
      </c>
      <c r="AG217" s="15" t="s">
        <v>1715</v>
      </c>
      <c r="AH217" s="16" t="s">
        <v>232</v>
      </c>
      <c r="AI217" s="17">
        <v>10</v>
      </c>
      <c r="AJ217" s="17">
        <v>19760715</v>
      </c>
      <c r="AK217" s="18">
        <v>109</v>
      </c>
      <c r="AL217" s="18">
        <v>202306</v>
      </c>
      <c r="AM217" s="18">
        <v>2022</v>
      </c>
      <c r="AN217" s="17">
        <v>144548227</v>
      </c>
      <c r="AO217" s="17">
        <v>92195858</v>
      </c>
      <c r="AP217" s="17">
        <v>3600000</v>
      </c>
      <c r="AQ217" s="20">
        <v>2</v>
      </c>
      <c r="AR217" s="20">
        <v>4</v>
      </c>
      <c r="AS217" s="20">
        <v>2</v>
      </c>
      <c r="AT217" s="20">
        <v>2</v>
      </c>
      <c r="AU217" s="20">
        <v>2</v>
      </c>
      <c r="AV217" s="20">
        <v>2</v>
      </c>
      <c r="AW217" s="23">
        <v>0</v>
      </c>
      <c r="AX217" s="21">
        <v>0</v>
      </c>
      <c r="AY217" s="21">
        <v>0</v>
      </c>
      <c r="AZ217" s="23" t="s">
        <v>62</v>
      </c>
      <c r="BA217" s="23" t="s">
        <v>62</v>
      </c>
      <c r="BB217" s="23" t="s">
        <v>62</v>
      </c>
      <c r="BC217" s="23" t="s">
        <v>62</v>
      </c>
      <c r="BD217" s="23" t="s">
        <v>62</v>
      </c>
      <c r="BE217" s="20">
        <v>13</v>
      </c>
      <c r="BF217" s="21"/>
      <c r="BG217" s="24"/>
    </row>
    <row r="218" spans="1:59" ht="15">
      <c r="A218" s="9" t="s">
        <v>1716</v>
      </c>
      <c r="B218" s="25">
        <v>7702</v>
      </c>
      <c r="C218" s="11">
        <v>5919160</v>
      </c>
      <c r="D218" s="11">
        <v>6128149052</v>
      </c>
      <c r="E218" s="12">
        <v>1949110032744</v>
      </c>
      <c r="F218" s="13" t="s">
        <v>1717</v>
      </c>
      <c r="G218" s="13" t="s">
        <v>80</v>
      </c>
      <c r="H218" s="13" t="s">
        <v>53</v>
      </c>
      <c r="I218" s="13" t="s">
        <v>54</v>
      </c>
      <c r="J218" s="13" t="s">
        <v>622</v>
      </c>
      <c r="K218" s="11">
        <v>39</v>
      </c>
      <c r="L218" s="11" t="s">
        <v>1718</v>
      </c>
      <c r="M218" s="14">
        <v>1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1" t="s">
        <v>1719</v>
      </c>
      <c r="AE218" s="13" t="s">
        <v>1720</v>
      </c>
      <c r="AF218" s="13" t="s">
        <v>1721</v>
      </c>
      <c r="AG218" s="15" t="s">
        <v>1390</v>
      </c>
      <c r="AH218" s="16" t="s">
        <v>61</v>
      </c>
      <c r="AI218" s="17">
        <v>10</v>
      </c>
      <c r="AJ218" s="17">
        <v>20140624</v>
      </c>
      <c r="AK218" s="18">
        <v>114</v>
      </c>
      <c r="AL218" s="18">
        <v>202304</v>
      </c>
      <c r="AM218" s="18">
        <v>2022</v>
      </c>
      <c r="AN218" s="17">
        <v>5723984</v>
      </c>
      <c r="AO218" s="17">
        <v>1621820</v>
      </c>
      <c r="AP218" s="17">
        <v>30000</v>
      </c>
      <c r="AQ218" s="27">
        <v>1</v>
      </c>
      <c r="AR218" s="23"/>
      <c r="AS218" s="27">
        <v>2</v>
      </c>
      <c r="AT218" s="27">
        <v>2</v>
      </c>
      <c r="AU218" s="27">
        <v>2</v>
      </c>
      <c r="AV218" s="27">
        <v>2</v>
      </c>
      <c r="AW218" s="23">
        <v>0</v>
      </c>
      <c r="AX218" s="21">
        <v>0</v>
      </c>
      <c r="AY218" s="21">
        <v>0</v>
      </c>
      <c r="AZ218" s="23" t="s">
        <v>62</v>
      </c>
      <c r="BA218" s="23" t="s">
        <v>62</v>
      </c>
      <c r="BB218" s="23" t="s">
        <v>62</v>
      </c>
      <c r="BC218" s="23" t="s">
        <v>62</v>
      </c>
      <c r="BD218" s="23" t="s">
        <v>62</v>
      </c>
      <c r="BE218" s="27">
        <v>13</v>
      </c>
      <c r="BF218" s="23"/>
      <c r="BG218" s="23"/>
    </row>
    <row r="219" spans="1:59" ht="15">
      <c r="A219" s="9" t="s">
        <v>1722</v>
      </c>
      <c r="B219" s="25">
        <v>7447</v>
      </c>
      <c r="C219" s="11">
        <v>4160394</v>
      </c>
      <c r="D219" s="11">
        <v>1228626702</v>
      </c>
      <c r="E219" s="12">
        <v>1201110625684</v>
      </c>
      <c r="F219" s="13" t="s">
        <v>1723</v>
      </c>
      <c r="G219" s="13" t="s">
        <v>80</v>
      </c>
      <c r="H219" s="13" t="s">
        <v>53</v>
      </c>
      <c r="I219" s="13" t="s">
        <v>54</v>
      </c>
      <c r="J219" s="13" t="s">
        <v>599</v>
      </c>
      <c r="K219" s="11">
        <v>38</v>
      </c>
      <c r="L219" s="11" t="s">
        <v>1724</v>
      </c>
      <c r="M219" s="14">
        <v>1</v>
      </c>
      <c r="N219" s="14" t="s">
        <v>83</v>
      </c>
      <c r="O219" s="26">
        <v>78000000</v>
      </c>
      <c r="P219" s="26">
        <v>62000000</v>
      </c>
      <c r="Q219" s="14">
        <v>0</v>
      </c>
      <c r="R219" s="26">
        <v>430533083</v>
      </c>
      <c r="S219" s="14">
        <v>0</v>
      </c>
      <c r="T219" s="26">
        <v>13336300</v>
      </c>
      <c r="U219" s="14">
        <v>0</v>
      </c>
      <c r="V219" s="26">
        <v>6768182</v>
      </c>
      <c r="W219" s="26">
        <f>SUM(4700000,251605712)</f>
        <v>256305712</v>
      </c>
      <c r="X219" s="14">
        <v>0</v>
      </c>
      <c r="Y219" s="11">
        <f>INT(O219 / 10000000)/ 10</f>
        <v>0.7</v>
      </c>
      <c r="Z219" s="11">
        <f>INT((P219+Q219+X219) / 10000000)/ 10</f>
        <v>0.6</v>
      </c>
      <c r="AA219" s="11">
        <f>INT((R219) / 10000000)/ 10</f>
        <v>4.3</v>
      </c>
      <c r="AB219" s="11">
        <f>INT((S219+T219) / 10000000)/ 10</f>
        <v>0.1</v>
      </c>
      <c r="AC219" s="11">
        <f>INT((V219+U219+W219) / 10000000)/ 10</f>
        <v>2.6</v>
      </c>
      <c r="AD219" s="11" t="s">
        <v>1725</v>
      </c>
      <c r="AE219" s="13" t="s">
        <v>1726</v>
      </c>
      <c r="AF219" s="13" t="s">
        <v>1727</v>
      </c>
      <c r="AG219" s="15" t="s">
        <v>1728</v>
      </c>
      <c r="AH219" s="16" t="s">
        <v>88</v>
      </c>
      <c r="AI219" s="17">
        <v>10</v>
      </c>
      <c r="AJ219" s="17">
        <v>20120904</v>
      </c>
      <c r="AK219" s="18">
        <v>52</v>
      </c>
      <c r="AL219" s="18">
        <v>202212</v>
      </c>
      <c r="AM219" s="18">
        <v>2022</v>
      </c>
      <c r="AN219" s="17">
        <v>23597603</v>
      </c>
      <c r="AO219" s="17">
        <v>21169834</v>
      </c>
      <c r="AP219" s="17">
        <v>1500000</v>
      </c>
      <c r="AQ219" s="27">
        <v>1</v>
      </c>
      <c r="AR219" s="27">
        <v>1</v>
      </c>
      <c r="AS219" s="27">
        <v>1</v>
      </c>
      <c r="AT219" s="27">
        <v>1</v>
      </c>
      <c r="AU219" s="27">
        <v>2</v>
      </c>
      <c r="AV219" s="27">
        <v>2</v>
      </c>
      <c r="AW219" s="23">
        <v>0</v>
      </c>
      <c r="AX219" s="20">
        <v>1</v>
      </c>
      <c r="AY219" s="21">
        <v>0</v>
      </c>
      <c r="AZ219" s="23" t="s">
        <v>62</v>
      </c>
      <c r="BA219" s="23" t="s">
        <v>62</v>
      </c>
      <c r="BB219" s="23" t="s">
        <v>62</v>
      </c>
      <c r="BC219" s="23" t="s">
        <v>62</v>
      </c>
      <c r="BD219" s="23" t="s">
        <v>62</v>
      </c>
      <c r="BE219" s="27">
        <v>13</v>
      </c>
      <c r="BF219" s="23"/>
      <c r="BG219" s="23"/>
    </row>
    <row r="220" spans="1:59" ht="15">
      <c r="A220" s="9" t="s">
        <v>1729</v>
      </c>
      <c r="B220" s="25">
        <v>22283</v>
      </c>
      <c r="C220" s="11">
        <v>1527918</v>
      </c>
      <c r="D220" s="11">
        <v>5158112104</v>
      </c>
      <c r="E220" s="12">
        <v>1748110014657</v>
      </c>
      <c r="F220" s="13" t="s">
        <v>1730</v>
      </c>
      <c r="G220" s="13" t="s">
        <v>52</v>
      </c>
      <c r="H220" s="13" t="s">
        <v>53</v>
      </c>
      <c r="I220" s="13" t="s">
        <v>54</v>
      </c>
      <c r="J220" s="13" t="s">
        <v>277</v>
      </c>
      <c r="K220" s="11">
        <v>48</v>
      </c>
      <c r="L220" s="11" t="s">
        <v>1731</v>
      </c>
      <c r="M220" s="14">
        <v>1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1" t="s">
        <v>1732</v>
      </c>
      <c r="AE220" s="13" t="s">
        <v>1733</v>
      </c>
      <c r="AF220" s="13" t="s">
        <v>1734</v>
      </c>
      <c r="AG220" s="15" t="s">
        <v>1735</v>
      </c>
      <c r="AH220" s="16" t="s">
        <v>61</v>
      </c>
      <c r="AI220" s="17">
        <v>10</v>
      </c>
      <c r="AJ220" s="17">
        <v>19971001</v>
      </c>
      <c r="AK220" s="18">
        <v>292</v>
      </c>
      <c r="AL220" s="18">
        <v>201602</v>
      </c>
      <c r="AM220" s="14"/>
      <c r="AN220" s="19"/>
      <c r="AO220" s="19"/>
      <c r="AP220" s="19"/>
      <c r="AQ220" s="27">
        <v>1</v>
      </c>
      <c r="AR220" s="23"/>
      <c r="AS220" s="27">
        <v>2</v>
      </c>
      <c r="AT220" s="27">
        <v>2</v>
      </c>
      <c r="AU220" s="27">
        <v>2</v>
      </c>
      <c r="AV220" s="27">
        <v>2</v>
      </c>
      <c r="AW220" s="23">
        <v>0</v>
      </c>
      <c r="AX220" s="21">
        <v>0</v>
      </c>
      <c r="AY220" s="21">
        <v>0</v>
      </c>
      <c r="AZ220" s="23" t="s">
        <v>62</v>
      </c>
      <c r="BA220" s="23" t="s">
        <v>62</v>
      </c>
      <c r="BB220" s="23" t="s">
        <v>62</v>
      </c>
      <c r="BC220" s="23" t="s">
        <v>62</v>
      </c>
      <c r="BD220" s="23" t="s">
        <v>62</v>
      </c>
      <c r="BE220" s="27">
        <v>13</v>
      </c>
      <c r="BF220" s="23"/>
      <c r="BG220" s="23"/>
    </row>
    <row r="221" spans="1:59" ht="15">
      <c r="A221" s="9" t="s">
        <v>1736</v>
      </c>
      <c r="B221" s="25">
        <v>132</v>
      </c>
      <c r="C221" s="11">
        <v>4308289</v>
      </c>
      <c r="D221" s="11">
        <v>5118122051</v>
      </c>
      <c r="E221" s="12">
        <v>1714110018519</v>
      </c>
      <c r="F221" s="13" t="s">
        <v>1737</v>
      </c>
      <c r="G221" s="13" t="s">
        <v>80</v>
      </c>
      <c r="H221" s="13" t="s">
        <v>53</v>
      </c>
      <c r="I221" s="13" t="s">
        <v>54</v>
      </c>
      <c r="J221" s="13" t="s">
        <v>103</v>
      </c>
      <c r="K221" s="11">
        <v>1</v>
      </c>
      <c r="L221" s="11" t="s">
        <v>1738</v>
      </c>
      <c r="M221" s="14">
        <v>1</v>
      </c>
      <c r="N221" s="14" t="s">
        <v>83</v>
      </c>
      <c r="O221" s="32">
        <v>875600</v>
      </c>
      <c r="P221" s="32">
        <v>96362660</v>
      </c>
      <c r="Q221" s="14">
        <v>0</v>
      </c>
      <c r="R221" s="32">
        <v>82690000</v>
      </c>
      <c r="S221" s="14">
        <v>0</v>
      </c>
      <c r="T221" s="32">
        <v>274199994</v>
      </c>
      <c r="U221" s="14">
        <v>0</v>
      </c>
      <c r="V221" s="32">
        <v>27668000</v>
      </c>
      <c r="W221" s="32">
        <v>3432000</v>
      </c>
      <c r="X221" s="14">
        <v>0</v>
      </c>
      <c r="Y221" s="11">
        <f>INT(O221 / 10000000)/ 10</f>
        <v>0</v>
      </c>
      <c r="Z221" s="11">
        <f>INT((P221+Q221+X221) / 10000000)/ 10</f>
        <v>0.9</v>
      </c>
      <c r="AA221" s="11">
        <f>INT((R221) / 10000000)/ 10</f>
        <v>0.8</v>
      </c>
      <c r="AB221" s="11">
        <f>INT((S221+T221) / 10000000)/ 10</f>
        <v>2.7</v>
      </c>
      <c r="AC221" s="11">
        <f>INT((V221+U221+W221) / 10000000)/ 10</f>
        <v>0.3</v>
      </c>
      <c r="AD221" s="11" t="s">
        <v>1739</v>
      </c>
      <c r="AE221" s="13" t="s">
        <v>1740</v>
      </c>
      <c r="AF221" s="13" t="s">
        <v>1741</v>
      </c>
      <c r="AG221" s="15" t="s">
        <v>1742</v>
      </c>
      <c r="AH221" s="16" t="s">
        <v>88</v>
      </c>
      <c r="AI221" s="17">
        <v>10</v>
      </c>
      <c r="AJ221" s="18">
        <v>20130619</v>
      </c>
      <c r="AK221" s="18">
        <v>51</v>
      </c>
      <c r="AL221" s="18">
        <v>202212</v>
      </c>
      <c r="AM221" s="18">
        <v>2022</v>
      </c>
      <c r="AN221" s="17">
        <v>40852140</v>
      </c>
      <c r="AO221" s="17">
        <v>15156124</v>
      </c>
      <c r="AP221" s="17">
        <v>150000</v>
      </c>
      <c r="AQ221" s="21">
        <v>1</v>
      </c>
      <c r="AR221" s="21"/>
      <c r="AS221" s="20">
        <v>2</v>
      </c>
      <c r="AT221" s="21"/>
      <c r="AU221" s="21"/>
      <c r="AV221" s="20">
        <v>2</v>
      </c>
      <c r="AW221" s="23">
        <v>0</v>
      </c>
      <c r="AX221" s="21">
        <v>0</v>
      </c>
      <c r="AY221" s="21">
        <v>0</v>
      </c>
      <c r="AZ221" s="23" t="s">
        <v>62</v>
      </c>
      <c r="BA221" s="23" t="s">
        <v>62</v>
      </c>
      <c r="BB221" s="23" t="s">
        <v>62</v>
      </c>
      <c r="BC221" s="23" t="s">
        <v>62</v>
      </c>
      <c r="BD221" s="23" t="s">
        <v>62</v>
      </c>
      <c r="BE221" s="20">
        <v>13</v>
      </c>
      <c r="BF221" s="21"/>
      <c r="BG221" s="24"/>
    </row>
    <row r="222" spans="1:59" ht="15">
      <c r="A222" s="9" t="s">
        <v>1743</v>
      </c>
      <c r="B222" s="25">
        <v>2050</v>
      </c>
      <c r="C222" s="11">
        <v>1645112</v>
      </c>
      <c r="D222" s="11">
        <v>5108110800</v>
      </c>
      <c r="E222" s="12">
        <v>1713110007259</v>
      </c>
      <c r="F222" s="13" t="s">
        <v>1744</v>
      </c>
      <c r="G222" s="13" t="s">
        <v>80</v>
      </c>
      <c r="H222" s="13" t="s">
        <v>53</v>
      </c>
      <c r="I222" s="13" t="s">
        <v>54</v>
      </c>
      <c r="J222" s="13" t="s">
        <v>532</v>
      </c>
      <c r="K222" s="11">
        <v>14</v>
      </c>
      <c r="L222" s="11" t="s">
        <v>1745</v>
      </c>
      <c r="M222" s="14">
        <v>1</v>
      </c>
      <c r="N222" s="14" t="s">
        <v>121</v>
      </c>
      <c r="O222" s="26">
        <v>2486609</v>
      </c>
      <c r="P222" s="14">
        <v>0</v>
      </c>
      <c r="Q222" s="26">
        <v>172454</v>
      </c>
      <c r="R222" s="26">
        <v>751624</v>
      </c>
      <c r="S222" s="14">
        <v>0</v>
      </c>
      <c r="T222" s="26">
        <v>458306</v>
      </c>
      <c r="U222" s="14">
        <v>0</v>
      </c>
      <c r="V222" s="26">
        <v>49106</v>
      </c>
      <c r="W222" s="14">
        <v>0</v>
      </c>
      <c r="X222" s="26">
        <v>6397700</v>
      </c>
      <c r="Y222" s="11">
        <f t="shared" ref="Y222:Y224" si="165">INT(O222 / 10000) / 10</f>
        <v>24.8</v>
      </c>
      <c r="Z222" s="11">
        <f t="shared" ref="Z222:Z224" si="166">INT((P222+Q222+X222) / 10000) / 10</f>
        <v>65.7</v>
      </c>
      <c r="AA222" s="11">
        <f t="shared" ref="AA222:AA224" si="167">INT((R222) / 10000) / 10</f>
        <v>7.5</v>
      </c>
      <c r="AB222" s="11">
        <f t="shared" ref="AB222:AB224" si="168">INT((S222+T222) / 10000) / 10</f>
        <v>4.5</v>
      </c>
      <c r="AC222" s="11">
        <f t="shared" ref="AC222:AC224" si="169">INT((V222+U222+W222) / 10000) / 10</f>
        <v>0.4</v>
      </c>
      <c r="AD222" s="11" t="s">
        <v>1746</v>
      </c>
      <c r="AE222" s="13" t="s">
        <v>1747</v>
      </c>
      <c r="AF222" s="13" t="s">
        <v>1748</v>
      </c>
      <c r="AG222" s="15" t="s">
        <v>1749</v>
      </c>
      <c r="AH222" s="16" t="s">
        <v>232</v>
      </c>
      <c r="AI222" s="17">
        <v>10</v>
      </c>
      <c r="AJ222" s="18">
        <v>19930901</v>
      </c>
      <c r="AK222" s="18">
        <v>105</v>
      </c>
      <c r="AL222" s="18">
        <v>202306</v>
      </c>
      <c r="AM222" s="18">
        <v>2022</v>
      </c>
      <c r="AN222" s="17">
        <v>48126171</v>
      </c>
      <c r="AO222" s="17">
        <v>89592243</v>
      </c>
      <c r="AP222" s="17">
        <v>2721173</v>
      </c>
      <c r="AQ222" s="20">
        <v>1</v>
      </c>
      <c r="AR222" s="20">
        <v>1</v>
      </c>
      <c r="AS222" s="20">
        <v>1</v>
      </c>
      <c r="AT222" s="20">
        <v>1</v>
      </c>
      <c r="AU222" s="20">
        <v>2</v>
      </c>
      <c r="AV222" s="20">
        <v>2</v>
      </c>
      <c r="AW222" s="23">
        <v>0</v>
      </c>
      <c r="AX222" s="21">
        <v>0</v>
      </c>
      <c r="AY222" s="21">
        <v>0</v>
      </c>
      <c r="AZ222" s="23" t="s">
        <v>62</v>
      </c>
      <c r="BA222" s="23" t="s">
        <v>62</v>
      </c>
      <c r="BB222" s="23" t="s">
        <v>62</v>
      </c>
      <c r="BC222" s="23" t="s">
        <v>62</v>
      </c>
      <c r="BD222" s="23" t="s">
        <v>62</v>
      </c>
      <c r="BE222" s="20">
        <v>13</v>
      </c>
      <c r="BF222" s="21"/>
      <c r="BG222" s="24"/>
    </row>
    <row r="223" spans="1:59" ht="15">
      <c r="A223" s="9" t="s">
        <v>1750</v>
      </c>
      <c r="B223" s="25">
        <v>10991</v>
      </c>
      <c r="C223" s="11">
        <v>1492513</v>
      </c>
      <c r="D223" s="11">
        <v>2118106898</v>
      </c>
      <c r="E223" s="12">
        <v>1101110298227</v>
      </c>
      <c r="F223" s="13" t="s">
        <v>1751</v>
      </c>
      <c r="G223" s="13" t="s">
        <v>80</v>
      </c>
      <c r="H223" s="13" t="s">
        <v>53</v>
      </c>
      <c r="I223" s="13" t="s">
        <v>54</v>
      </c>
      <c r="J223" s="13" t="s">
        <v>315</v>
      </c>
      <c r="K223" s="11">
        <v>49</v>
      </c>
      <c r="L223" s="11" t="s">
        <v>1752</v>
      </c>
      <c r="M223" s="14">
        <v>1</v>
      </c>
      <c r="N223" s="14" t="s">
        <v>121</v>
      </c>
      <c r="O223" s="14">
        <v>0</v>
      </c>
      <c r="P223" s="14">
        <v>0</v>
      </c>
      <c r="Q223" s="14">
        <v>0</v>
      </c>
      <c r="R223" s="26">
        <v>130420</v>
      </c>
      <c r="S223" s="14">
        <v>0</v>
      </c>
      <c r="T223" s="14">
        <v>0</v>
      </c>
      <c r="U223" s="14">
        <v>0</v>
      </c>
      <c r="V223" s="14">
        <v>0</v>
      </c>
      <c r="W223" s="26">
        <v>1260</v>
      </c>
      <c r="X223" s="26">
        <v>141800</v>
      </c>
      <c r="Y223" s="11">
        <f t="shared" si="165"/>
        <v>0</v>
      </c>
      <c r="Z223" s="11">
        <f t="shared" si="166"/>
        <v>1.4</v>
      </c>
      <c r="AA223" s="11">
        <f t="shared" si="167"/>
        <v>1.3</v>
      </c>
      <c r="AB223" s="11">
        <f t="shared" si="168"/>
        <v>0</v>
      </c>
      <c r="AC223" s="11">
        <f t="shared" si="169"/>
        <v>0</v>
      </c>
      <c r="AD223" s="11" t="s">
        <v>1753</v>
      </c>
      <c r="AE223" s="13" t="s">
        <v>1754</v>
      </c>
      <c r="AF223" s="13" t="s">
        <v>1755</v>
      </c>
      <c r="AG223" s="15" t="s">
        <v>1756</v>
      </c>
      <c r="AH223" s="16" t="s">
        <v>88</v>
      </c>
      <c r="AI223" s="17">
        <v>10</v>
      </c>
      <c r="AJ223" s="17">
        <v>19811101</v>
      </c>
      <c r="AK223" s="18">
        <v>66</v>
      </c>
      <c r="AL223" s="18">
        <v>202212</v>
      </c>
      <c r="AM223" s="18">
        <v>2022</v>
      </c>
      <c r="AN223" s="17">
        <v>70226573</v>
      </c>
      <c r="AO223" s="17">
        <v>70665351</v>
      </c>
      <c r="AP223" s="17">
        <v>50000</v>
      </c>
      <c r="AQ223" s="20">
        <v>1</v>
      </c>
      <c r="AR223" s="21"/>
      <c r="AS223" s="20">
        <v>2</v>
      </c>
      <c r="AT223" s="21"/>
      <c r="AU223" s="21"/>
      <c r="AV223" s="20">
        <v>1</v>
      </c>
      <c r="AW223" s="23">
        <v>0</v>
      </c>
      <c r="AX223" s="20">
        <v>1</v>
      </c>
      <c r="AY223" s="21">
        <v>0</v>
      </c>
      <c r="AZ223" s="23" t="s">
        <v>62</v>
      </c>
      <c r="BA223" s="23" t="s">
        <v>62</v>
      </c>
      <c r="BB223" s="23" t="s">
        <v>62</v>
      </c>
      <c r="BC223" s="23" t="s">
        <v>62</v>
      </c>
      <c r="BD223" s="23" t="s">
        <v>62</v>
      </c>
      <c r="BE223" s="20">
        <v>13</v>
      </c>
      <c r="BF223" s="21"/>
      <c r="BG223" s="24"/>
    </row>
    <row r="224" spans="1:59" ht="15">
      <c r="A224" s="9" t="s">
        <v>1757</v>
      </c>
      <c r="B224" s="25">
        <v>2575</v>
      </c>
      <c r="C224" s="11">
        <v>1885036</v>
      </c>
      <c r="D224" s="11">
        <v>2118616047</v>
      </c>
      <c r="E224" s="12">
        <v>1101110715362</v>
      </c>
      <c r="F224" s="13" t="s">
        <v>1758</v>
      </c>
      <c r="G224" s="13" t="s">
        <v>80</v>
      </c>
      <c r="H224" s="13" t="s">
        <v>53</v>
      </c>
      <c r="I224" s="13" t="s">
        <v>54</v>
      </c>
      <c r="J224" s="13" t="s">
        <v>956</v>
      </c>
      <c r="K224" s="11">
        <v>41</v>
      </c>
      <c r="L224" s="11" t="s">
        <v>1759</v>
      </c>
      <c r="M224" s="14">
        <v>1</v>
      </c>
      <c r="N224" s="14" t="s">
        <v>121</v>
      </c>
      <c r="O224" s="26">
        <v>4476143</v>
      </c>
      <c r="P224" s="14">
        <v>0</v>
      </c>
      <c r="Q224" s="14">
        <v>0</v>
      </c>
      <c r="R224" s="19">
        <v>94945</v>
      </c>
      <c r="S224" s="14">
        <v>0</v>
      </c>
      <c r="T224" s="14">
        <v>0</v>
      </c>
      <c r="U224" s="26">
        <v>107132</v>
      </c>
      <c r="V224" s="26">
        <v>66686</v>
      </c>
      <c r="W224" s="14">
        <f>SUM(79292,3227,283983)</f>
        <v>366502</v>
      </c>
      <c r="X224" s="26">
        <v>10010</v>
      </c>
      <c r="Y224" s="11">
        <f t="shared" si="165"/>
        <v>44.7</v>
      </c>
      <c r="Z224" s="11">
        <f t="shared" si="166"/>
        <v>0.1</v>
      </c>
      <c r="AA224" s="11">
        <f t="shared" si="167"/>
        <v>0.9</v>
      </c>
      <c r="AB224" s="11">
        <f t="shared" si="168"/>
        <v>0</v>
      </c>
      <c r="AC224" s="11">
        <f t="shared" si="169"/>
        <v>5.4</v>
      </c>
      <c r="AD224" s="11" t="s">
        <v>1760</v>
      </c>
      <c r="AE224" s="13" t="s">
        <v>1761</v>
      </c>
      <c r="AF224" s="13" t="s">
        <v>1762</v>
      </c>
      <c r="AG224" s="15" t="s">
        <v>1763</v>
      </c>
      <c r="AH224" s="16" t="s">
        <v>88</v>
      </c>
      <c r="AI224" s="17">
        <v>10</v>
      </c>
      <c r="AJ224" s="17">
        <v>19900806</v>
      </c>
      <c r="AK224" s="18">
        <v>128</v>
      </c>
      <c r="AL224" s="18">
        <v>202306</v>
      </c>
      <c r="AM224" s="18">
        <v>2022</v>
      </c>
      <c r="AN224" s="17">
        <v>38819644</v>
      </c>
      <c r="AO224" s="17">
        <v>49446602</v>
      </c>
      <c r="AP224" s="17">
        <v>1336831</v>
      </c>
      <c r="AQ224" s="27">
        <v>1</v>
      </c>
      <c r="AR224" s="27">
        <v>1</v>
      </c>
      <c r="AS224" s="27">
        <v>1</v>
      </c>
      <c r="AT224" s="27">
        <v>2</v>
      </c>
      <c r="AU224" s="27">
        <v>2</v>
      </c>
      <c r="AV224" s="27">
        <v>2</v>
      </c>
      <c r="AW224" s="23">
        <v>0</v>
      </c>
      <c r="AX224" s="21">
        <v>0</v>
      </c>
      <c r="AY224" s="21">
        <v>0</v>
      </c>
      <c r="AZ224" s="23" t="s">
        <v>62</v>
      </c>
      <c r="BA224" s="23" t="s">
        <v>62</v>
      </c>
      <c r="BB224" s="23" t="s">
        <v>62</v>
      </c>
      <c r="BC224" s="23" t="s">
        <v>62</v>
      </c>
      <c r="BD224" s="23" t="s">
        <v>62</v>
      </c>
      <c r="BE224" s="27">
        <v>13</v>
      </c>
      <c r="BF224" s="23"/>
      <c r="BG224" s="23"/>
    </row>
    <row r="225" spans="1:59" ht="15">
      <c r="A225" s="9" t="s">
        <v>1764</v>
      </c>
      <c r="B225" s="25">
        <v>2969</v>
      </c>
      <c r="C225" s="11">
        <v>1616467</v>
      </c>
      <c r="D225" s="11">
        <v>4108100453</v>
      </c>
      <c r="E225" s="12">
        <v>2042110000370</v>
      </c>
      <c r="F225" s="13" t="s">
        <v>1765</v>
      </c>
      <c r="G225" s="13" t="s">
        <v>80</v>
      </c>
      <c r="H225" s="13" t="s">
        <v>53</v>
      </c>
      <c r="I225" s="13" t="s">
        <v>54</v>
      </c>
      <c r="J225" s="13" t="s">
        <v>992</v>
      </c>
      <c r="K225" s="11">
        <v>20</v>
      </c>
      <c r="L225" s="11" t="s">
        <v>1766</v>
      </c>
      <c r="M225" s="14">
        <v>1</v>
      </c>
      <c r="N225" s="14" t="s">
        <v>83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49">
        <v>25835424</v>
      </c>
      <c r="U225" s="14">
        <v>0</v>
      </c>
      <c r="V225" s="49">
        <v>3740000</v>
      </c>
      <c r="W225" s="49">
        <v>3380000</v>
      </c>
      <c r="X225" s="14">
        <v>0</v>
      </c>
      <c r="Y225" s="11">
        <f>INT(O225 / 10000000)/ 10</f>
        <v>0</v>
      </c>
      <c r="Z225" s="11">
        <f>INT((P225+Q225+X225) / 10000000)/ 10</f>
        <v>0</v>
      </c>
      <c r="AA225" s="11">
        <f>INT((R225) / 10000000)/ 10</f>
        <v>0</v>
      </c>
      <c r="AB225" s="11">
        <f>INT((S225+T225) / 10000000)/ 10</f>
        <v>0.2</v>
      </c>
      <c r="AC225" s="11">
        <f>INT((V225+U225+W225) / 10000000)/ 10</f>
        <v>0</v>
      </c>
      <c r="AD225" s="11" t="s">
        <v>1767</v>
      </c>
      <c r="AE225" s="13" t="s">
        <v>1768</v>
      </c>
      <c r="AF225" s="13" t="s">
        <v>1769</v>
      </c>
      <c r="AG225" s="15" t="s">
        <v>1770</v>
      </c>
      <c r="AH225" s="16" t="s">
        <v>232</v>
      </c>
      <c r="AI225" s="17">
        <v>10</v>
      </c>
      <c r="AJ225" s="17">
        <v>19740216</v>
      </c>
      <c r="AK225" s="18">
        <v>53</v>
      </c>
      <c r="AL225" s="18">
        <v>202306</v>
      </c>
      <c r="AM225" s="18">
        <v>2022</v>
      </c>
      <c r="AN225" s="17">
        <v>21421377</v>
      </c>
      <c r="AO225" s="17">
        <v>42719514</v>
      </c>
      <c r="AP225" s="17">
        <v>2000000</v>
      </c>
      <c r="AQ225" s="20">
        <v>1</v>
      </c>
      <c r="AR225" s="21"/>
      <c r="AS225" s="20">
        <v>1</v>
      </c>
      <c r="AT225" s="20">
        <v>1</v>
      </c>
      <c r="AU225" s="20">
        <v>2</v>
      </c>
      <c r="AV225" s="20">
        <v>1</v>
      </c>
      <c r="AW225" s="23">
        <v>0</v>
      </c>
      <c r="AX225" s="21">
        <v>0</v>
      </c>
      <c r="AY225" s="21">
        <v>0</v>
      </c>
      <c r="AZ225" s="23" t="s">
        <v>62</v>
      </c>
      <c r="BA225" s="23" t="s">
        <v>62</v>
      </c>
      <c r="BB225" s="23" t="s">
        <v>62</v>
      </c>
      <c r="BC225" s="23" t="s">
        <v>62</v>
      </c>
      <c r="BD225" s="23" t="s">
        <v>62</v>
      </c>
      <c r="BE225" s="20">
        <v>13</v>
      </c>
      <c r="BF225" s="21"/>
      <c r="BG225" s="24"/>
    </row>
    <row r="226" spans="1:59" ht="15">
      <c r="A226" s="9" t="s">
        <v>1771</v>
      </c>
      <c r="B226" s="25">
        <v>1055</v>
      </c>
      <c r="C226" s="11">
        <v>2871168</v>
      </c>
      <c r="D226" s="11">
        <v>1148152674</v>
      </c>
      <c r="E226" s="12">
        <v>1101110755350</v>
      </c>
      <c r="F226" s="13" t="s">
        <v>1772</v>
      </c>
      <c r="G226" s="13" t="s">
        <v>80</v>
      </c>
      <c r="H226" s="13" t="s">
        <v>53</v>
      </c>
      <c r="I226" s="13" t="s">
        <v>307</v>
      </c>
      <c r="J226" s="13" t="s">
        <v>235</v>
      </c>
      <c r="K226" s="11">
        <v>5</v>
      </c>
      <c r="L226" s="11" t="s">
        <v>1773</v>
      </c>
      <c r="M226" s="14">
        <v>1</v>
      </c>
      <c r="N226" s="14" t="s">
        <v>121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26">
        <v>1888454</v>
      </c>
      <c r="W226" s="26">
        <v>9500</v>
      </c>
      <c r="X226" s="14">
        <v>0</v>
      </c>
      <c r="Y226" s="11">
        <f t="shared" ref="Y226:Y227" si="170">INT(O226 / 10000) / 10</f>
        <v>0</v>
      </c>
      <c r="Z226" s="11">
        <f t="shared" ref="Z226:Z227" si="171">INT((P226+Q226+X226) / 10000) / 10</f>
        <v>0</v>
      </c>
      <c r="AA226" s="11">
        <f t="shared" ref="AA226:AA227" si="172">INT((R226) / 10000) / 10</f>
        <v>0</v>
      </c>
      <c r="AB226" s="11">
        <f t="shared" ref="AB226:AB227" si="173">INT((S226+T226) / 10000) / 10</f>
        <v>0</v>
      </c>
      <c r="AC226" s="11">
        <f t="shared" ref="AC226:AC227" si="174">INT((V226+U226+W226) / 10000) / 10</f>
        <v>18.899999999999999</v>
      </c>
      <c r="AD226" s="11" t="s">
        <v>1774</v>
      </c>
      <c r="AE226" s="13" t="s">
        <v>1775</v>
      </c>
      <c r="AF226" s="13" t="s">
        <v>1776</v>
      </c>
      <c r="AG226" s="15" t="s">
        <v>1777</v>
      </c>
      <c r="AH226" s="16" t="s">
        <v>88</v>
      </c>
      <c r="AI226" s="17">
        <v>10</v>
      </c>
      <c r="AJ226" s="17">
        <v>19910401</v>
      </c>
      <c r="AK226" s="18">
        <v>237</v>
      </c>
      <c r="AL226" s="18">
        <v>202212</v>
      </c>
      <c r="AM226" s="18">
        <v>2022</v>
      </c>
      <c r="AN226" s="17">
        <v>210908797</v>
      </c>
      <c r="AO226" s="17">
        <v>102620385</v>
      </c>
      <c r="AP226" s="17">
        <v>1332800</v>
      </c>
      <c r="AQ226" s="27">
        <v>1</v>
      </c>
      <c r="AR226" s="27">
        <v>1</v>
      </c>
      <c r="AS226" s="27">
        <v>2</v>
      </c>
      <c r="AT226" s="27">
        <v>2</v>
      </c>
      <c r="AU226" s="27">
        <v>2</v>
      </c>
      <c r="AV226" s="27">
        <v>2</v>
      </c>
      <c r="AW226" s="23">
        <v>0</v>
      </c>
      <c r="AX226" s="21">
        <v>0</v>
      </c>
      <c r="AY226" s="21">
        <v>0</v>
      </c>
      <c r="AZ226" s="23" t="s">
        <v>62</v>
      </c>
      <c r="BA226" s="23" t="s">
        <v>62</v>
      </c>
      <c r="BB226" s="23" t="s">
        <v>62</v>
      </c>
      <c r="BC226" s="23" t="s">
        <v>62</v>
      </c>
      <c r="BD226" s="23" t="s">
        <v>62</v>
      </c>
      <c r="BE226" s="27">
        <v>13</v>
      </c>
      <c r="BF226" s="23"/>
      <c r="BG226" s="23"/>
    </row>
    <row r="227" spans="1:59" ht="15">
      <c r="A227" s="9" t="s">
        <v>1778</v>
      </c>
      <c r="B227" s="25">
        <v>10889</v>
      </c>
      <c r="C227" s="11">
        <v>5899491</v>
      </c>
      <c r="D227" s="11">
        <v>2348100830</v>
      </c>
      <c r="E227" s="12">
        <v>1650110045253</v>
      </c>
      <c r="F227" s="13" t="s">
        <v>1779</v>
      </c>
      <c r="G227" s="13" t="s">
        <v>80</v>
      </c>
      <c r="H227" s="13" t="s">
        <v>53</v>
      </c>
      <c r="I227" s="13" t="s">
        <v>54</v>
      </c>
      <c r="J227" s="13" t="s">
        <v>315</v>
      </c>
      <c r="K227" s="11">
        <v>49</v>
      </c>
      <c r="L227" s="11" t="s">
        <v>1780</v>
      </c>
      <c r="M227" s="14">
        <v>1</v>
      </c>
      <c r="N227" s="14" t="s">
        <v>121</v>
      </c>
      <c r="O227" s="26">
        <v>7530073</v>
      </c>
      <c r="P227" s="14">
        <v>0</v>
      </c>
      <c r="Q227" s="26">
        <v>15300</v>
      </c>
      <c r="R227" s="14">
        <v>0</v>
      </c>
      <c r="S227" s="14">
        <v>0</v>
      </c>
      <c r="T227" s="26">
        <v>85122</v>
      </c>
      <c r="U227" s="14">
        <v>0</v>
      </c>
      <c r="V227" s="26">
        <v>249087</v>
      </c>
      <c r="W227" s="26">
        <v>137740</v>
      </c>
      <c r="X227" s="26">
        <v>80087</v>
      </c>
      <c r="Y227" s="11">
        <f t="shared" si="170"/>
        <v>75.3</v>
      </c>
      <c r="Z227" s="11">
        <f t="shared" si="171"/>
        <v>0.9</v>
      </c>
      <c r="AA227" s="11">
        <f t="shared" si="172"/>
        <v>0</v>
      </c>
      <c r="AB227" s="11">
        <f t="shared" si="173"/>
        <v>0.8</v>
      </c>
      <c r="AC227" s="11">
        <f t="shared" si="174"/>
        <v>3.8</v>
      </c>
      <c r="AD227" s="11" t="s">
        <v>1781</v>
      </c>
      <c r="AE227" s="13" t="s">
        <v>1782</v>
      </c>
      <c r="AF227" s="13" t="s">
        <v>1783</v>
      </c>
      <c r="AG227" s="15" t="s">
        <v>1784</v>
      </c>
      <c r="AH227" s="16" t="s">
        <v>88</v>
      </c>
      <c r="AI227" s="17">
        <v>10</v>
      </c>
      <c r="AJ227" s="17">
        <v>20140416</v>
      </c>
      <c r="AK227" s="18">
        <v>185</v>
      </c>
      <c r="AL227" s="18">
        <v>202212</v>
      </c>
      <c r="AM227" s="18">
        <v>2022</v>
      </c>
      <c r="AN227" s="17">
        <v>57671878</v>
      </c>
      <c r="AO227" s="17">
        <v>75319602</v>
      </c>
      <c r="AP227" s="17">
        <v>3940000</v>
      </c>
      <c r="AQ227" s="20">
        <v>1</v>
      </c>
      <c r="AR227" s="21"/>
      <c r="AS227" s="20">
        <v>2</v>
      </c>
      <c r="AT227" s="21"/>
      <c r="AU227" s="21"/>
      <c r="AV227" s="20">
        <v>2</v>
      </c>
      <c r="AW227" s="23">
        <v>0</v>
      </c>
      <c r="AX227" s="21">
        <v>0</v>
      </c>
      <c r="AY227" s="21">
        <v>0</v>
      </c>
      <c r="AZ227" s="23" t="s">
        <v>62</v>
      </c>
      <c r="BA227" s="23" t="s">
        <v>62</v>
      </c>
      <c r="BB227" s="23" t="s">
        <v>62</v>
      </c>
      <c r="BC227" s="23" t="s">
        <v>62</v>
      </c>
      <c r="BD227" s="23" t="s">
        <v>62</v>
      </c>
      <c r="BE227" s="20">
        <v>13</v>
      </c>
      <c r="BF227" s="21"/>
      <c r="BG227" s="24"/>
    </row>
    <row r="228" spans="1:59" ht="15">
      <c r="A228" s="9" t="s">
        <v>1785</v>
      </c>
      <c r="B228" s="25">
        <v>21330</v>
      </c>
      <c r="C228" s="11">
        <v>4066193</v>
      </c>
      <c r="D228" s="11">
        <v>3168118248</v>
      </c>
      <c r="E228" s="12">
        <v>1614110026233</v>
      </c>
      <c r="F228" s="13" t="s">
        <v>1786</v>
      </c>
      <c r="G228" s="13" t="s">
        <v>52</v>
      </c>
      <c r="H228" s="13" t="s">
        <v>53</v>
      </c>
      <c r="I228" s="13" t="s">
        <v>54</v>
      </c>
      <c r="J228" s="13" t="s">
        <v>1787</v>
      </c>
      <c r="K228" s="11">
        <v>37</v>
      </c>
      <c r="L228" s="11" t="s">
        <v>1788</v>
      </c>
      <c r="M228" s="14">
        <v>1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1" t="s">
        <v>1789</v>
      </c>
      <c r="AE228" s="13" t="s">
        <v>1790</v>
      </c>
      <c r="AF228" s="13" t="s">
        <v>1791</v>
      </c>
      <c r="AG228" s="15" t="s">
        <v>1792</v>
      </c>
      <c r="AH228" s="16" t="s">
        <v>61</v>
      </c>
      <c r="AI228" s="17">
        <v>10</v>
      </c>
      <c r="AJ228" s="17">
        <v>20111215</v>
      </c>
      <c r="AK228" s="18">
        <v>86</v>
      </c>
      <c r="AL228" s="18">
        <v>201903</v>
      </c>
      <c r="AM228" s="14"/>
      <c r="AN228" s="19"/>
      <c r="AO228" s="19"/>
      <c r="AP228" s="19"/>
      <c r="AQ228" s="27">
        <v>1</v>
      </c>
      <c r="AR228" s="23"/>
      <c r="AS228" s="27">
        <v>2</v>
      </c>
      <c r="AT228" s="27">
        <v>2</v>
      </c>
      <c r="AU228" s="27">
        <v>2</v>
      </c>
      <c r="AV228" s="27">
        <v>2</v>
      </c>
      <c r="AW228" s="23">
        <v>0</v>
      </c>
      <c r="AX228" s="21">
        <v>0</v>
      </c>
      <c r="AY228" s="21">
        <v>0</v>
      </c>
      <c r="AZ228" s="23" t="s">
        <v>62</v>
      </c>
      <c r="BA228" s="23" t="s">
        <v>62</v>
      </c>
      <c r="BB228" s="23" t="s">
        <v>62</v>
      </c>
      <c r="BC228" s="23" t="s">
        <v>62</v>
      </c>
      <c r="BD228" s="23" t="s">
        <v>62</v>
      </c>
      <c r="BE228" s="27">
        <v>13</v>
      </c>
      <c r="BF228" s="23"/>
      <c r="BG228" s="23"/>
    </row>
    <row r="229" spans="1:59">
      <c r="A229" s="9" t="s">
        <v>1793</v>
      </c>
      <c r="B229" s="25">
        <v>13533</v>
      </c>
      <c r="C229" s="11">
        <v>1541697</v>
      </c>
      <c r="D229" s="11">
        <v>1348142224</v>
      </c>
      <c r="E229" s="12">
        <v>1350110085247</v>
      </c>
      <c r="F229" s="13" t="s">
        <v>1794</v>
      </c>
      <c r="G229" s="13" t="s">
        <v>80</v>
      </c>
      <c r="H229" s="13" t="s">
        <v>53</v>
      </c>
      <c r="I229" s="13" t="s">
        <v>54</v>
      </c>
      <c r="J229" s="13" t="s">
        <v>941</v>
      </c>
      <c r="K229" s="11">
        <v>60</v>
      </c>
      <c r="L229" s="11" t="s">
        <v>1795</v>
      </c>
      <c r="M229" s="14">
        <v>1</v>
      </c>
      <c r="N229" s="14" t="s">
        <v>121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53">
        <v>3870</v>
      </c>
      <c r="W229" s="14">
        <v>0</v>
      </c>
      <c r="X229" s="14">
        <v>0</v>
      </c>
      <c r="Y229" s="11">
        <f>INT(O229 / 10000) / 10</f>
        <v>0</v>
      </c>
      <c r="Z229" s="11">
        <f>INT((P229+Q229+X229) / 10000) / 10</f>
        <v>0</v>
      </c>
      <c r="AA229" s="11">
        <f>INT((R229) / 10000) / 10</f>
        <v>0</v>
      </c>
      <c r="AB229" s="11">
        <f>INT((S229+T229) / 10000) / 10</f>
        <v>0</v>
      </c>
      <c r="AC229" s="11">
        <f>INT((V229+U229+W229) / 10000) / 10</f>
        <v>0</v>
      </c>
      <c r="AD229" s="11" t="s">
        <v>1796</v>
      </c>
      <c r="AE229" s="13" t="s">
        <v>1797</v>
      </c>
      <c r="AF229" s="13" t="s">
        <v>1798</v>
      </c>
      <c r="AG229" s="15" t="s">
        <v>1799</v>
      </c>
      <c r="AH229" s="16" t="s">
        <v>88</v>
      </c>
      <c r="AI229" s="17">
        <v>10</v>
      </c>
      <c r="AJ229" s="17">
        <v>19990101</v>
      </c>
      <c r="AK229" s="18">
        <v>101</v>
      </c>
      <c r="AL229" s="18">
        <v>202304</v>
      </c>
      <c r="AM229" s="18">
        <v>2022</v>
      </c>
      <c r="AN229" s="17">
        <v>16858976</v>
      </c>
      <c r="AO229" s="17">
        <v>5998688</v>
      </c>
      <c r="AP229" s="17">
        <v>400000</v>
      </c>
      <c r="AQ229" s="20">
        <v>1</v>
      </c>
      <c r="AR229" s="21"/>
      <c r="AS229" s="20">
        <v>2</v>
      </c>
      <c r="AT229" s="21"/>
      <c r="AU229" s="21"/>
      <c r="AV229" s="20">
        <v>2</v>
      </c>
      <c r="AW229" s="23">
        <v>0</v>
      </c>
      <c r="AX229" s="21">
        <v>0</v>
      </c>
      <c r="AY229" s="21">
        <v>0</v>
      </c>
      <c r="AZ229" s="23" t="s">
        <v>62</v>
      </c>
      <c r="BA229" s="23" t="s">
        <v>62</v>
      </c>
      <c r="BB229" s="23" t="s">
        <v>62</v>
      </c>
      <c r="BC229" s="23" t="s">
        <v>62</v>
      </c>
      <c r="BD229" s="23" t="s">
        <v>62</v>
      </c>
      <c r="BE229" s="20">
        <v>13</v>
      </c>
      <c r="BF229" s="21"/>
      <c r="BG229" s="24"/>
    </row>
    <row r="230" spans="1:59" ht="15">
      <c r="A230" s="9" t="s">
        <v>1800</v>
      </c>
      <c r="B230" s="25">
        <v>5293</v>
      </c>
      <c r="C230" s="11">
        <v>1601079</v>
      </c>
      <c r="D230" s="11">
        <v>1348121423</v>
      </c>
      <c r="E230" s="12">
        <v>1101110816938</v>
      </c>
      <c r="F230" s="13" t="s">
        <v>1801</v>
      </c>
      <c r="G230" s="13" t="s">
        <v>80</v>
      </c>
      <c r="H230" s="13" t="s">
        <v>53</v>
      </c>
      <c r="I230" s="13" t="s">
        <v>54</v>
      </c>
      <c r="J230" s="13" t="s">
        <v>1589</v>
      </c>
      <c r="K230" s="11">
        <v>31</v>
      </c>
      <c r="L230" s="11" t="s">
        <v>1802</v>
      </c>
      <c r="M230" s="14">
        <v>1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4">
        <v>0</v>
      </c>
      <c r="AD230" s="11" t="s">
        <v>1803</v>
      </c>
      <c r="AE230" s="13" t="s">
        <v>1804</v>
      </c>
      <c r="AF230" s="13" t="s">
        <v>1805</v>
      </c>
      <c r="AG230" s="15" t="s">
        <v>1806</v>
      </c>
      <c r="AH230" s="16" t="s">
        <v>232</v>
      </c>
      <c r="AI230" s="17">
        <v>10</v>
      </c>
      <c r="AJ230" s="17">
        <v>19920101</v>
      </c>
      <c r="AK230" s="18">
        <v>109</v>
      </c>
      <c r="AL230" s="18">
        <v>202306</v>
      </c>
      <c r="AM230" s="18">
        <v>2022</v>
      </c>
      <c r="AN230" s="17">
        <v>50705101</v>
      </c>
      <c r="AO230" s="17">
        <v>51009813</v>
      </c>
      <c r="AP230" s="17">
        <v>4849390</v>
      </c>
      <c r="AQ230" s="20">
        <v>1</v>
      </c>
      <c r="AR230" s="21"/>
      <c r="AS230" s="20">
        <v>1</v>
      </c>
      <c r="AT230" s="20">
        <v>2</v>
      </c>
      <c r="AU230" s="20">
        <v>2</v>
      </c>
      <c r="AV230" s="20">
        <v>2</v>
      </c>
      <c r="AW230" s="23">
        <v>0</v>
      </c>
      <c r="AX230" s="21">
        <v>0</v>
      </c>
      <c r="AY230" s="21">
        <v>0</v>
      </c>
      <c r="AZ230" s="23" t="s">
        <v>62</v>
      </c>
      <c r="BA230" s="23" t="s">
        <v>62</v>
      </c>
      <c r="BB230" s="23" t="s">
        <v>62</v>
      </c>
      <c r="BC230" s="23" t="s">
        <v>62</v>
      </c>
      <c r="BD230" s="23" t="s">
        <v>62</v>
      </c>
      <c r="BE230" s="20">
        <v>13</v>
      </c>
      <c r="BF230" s="21"/>
      <c r="BG230" s="24"/>
    </row>
    <row r="231" spans="1:59" ht="15">
      <c r="A231" s="9" t="s">
        <v>1807</v>
      </c>
      <c r="B231" s="25">
        <v>12041</v>
      </c>
      <c r="C231" s="11">
        <v>3214240</v>
      </c>
      <c r="D231" s="11">
        <v>2018609520</v>
      </c>
      <c r="E231" s="12">
        <v>1101114032431</v>
      </c>
      <c r="F231" s="13" t="s">
        <v>1808</v>
      </c>
      <c r="G231" s="13" t="s">
        <v>80</v>
      </c>
      <c r="H231" s="13" t="s">
        <v>53</v>
      </c>
      <c r="I231" s="13" t="s">
        <v>54</v>
      </c>
      <c r="J231" s="13" t="s">
        <v>369</v>
      </c>
      <c r="K231" s="11">
        <v>54</v>
      </c>
      <c r="L231" s="11" t="s">
        <v>1809</v>
      </c>
      <c r="M231" s="14">
        <v>1</v>
      </c>
      <c r="N231" s="14" t="s">
        <v>121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26">
        <v>41433</v>
      </c>
      <c r="W231" s="26">
        <v>9980</v>
      </c>
      <c r="X231" s="14">
        <v>0</v>
      </c>
      <c r="Y231" s="11">
        <f t="shared" ref="Y231:Y237" si="175">INT(O231 / 10000) / 10</f>
        <v>0</v>
      </c>
      <c r="Z231" s="11">
        <f t="shared" ref="Z231:Z237" si="176">INT((P231+Q231+X231) / 10000) / 10</f>
        <v>0</v>
      </c>
      <c r="AA231" s="11">
        <f t="shared" ref="AA231:AA237" si="177">INT((R231) / 10000) / 10</f>
        <v>0</v>
      </c>
      <c r="AB231" s="11">
        <f t="shared" ref="AB231:AB237" si="178">INT((S231+T231) / 10000) / 10</f>
        <v>0</v>
      </c>
      <c r="AC231" s="11">
        <f t="shared" ref="AC231:AC237" si="179">INT((V231+U231+W231) / 10000) / 10</f>
        <v>0.5</v>
      </c>
      <c r="AD231" s="11" t="s">
        <v>1810</v>
      </c>
      <c r="AE231" s="13" t="s">
        <v>1811</v>
      </c>
      <c r="AF231" s="13" t="s">
        <v>1812</v>
      </c>
      <c r="AG231" s="15" t="s">
        <v>1813</v>
      </c>
      <c r="AH231" s="16" t="s">
        <v>88</v>
      </c>
      <c r="AI231" s="17">
        <v>10</v>
      </c>
      <c r="AJ231" s="17">
        <v>20090121</v>
      </c>
      <c r="AK231" s="18">
        <v>50</v>
      </c>
      <c r="AL231" s="18">
        <v>202212</v>
      </c>
      <c r="AM231" s="18">
        <v>2022</v>
      </c>
      <c r="AN231" s="17">
        <v>12929597</v>
      </c>
      <c r="AO231" s="17">
        <v>34478376</v>
      </c>
      <c r="AP231" s="17">
        <v>13050000</v>
      </c>
      <c r="AQ231" s="20">
        <v>1</v>
      </c>
      <c r="AR231" s="21"/>
      <c r="AS231" s="20">
        <v>2</v>
      </c>
      <c r="AT231" s="21"/>
      <c r="AU231" s="21"/>
      <c r="AV231" s="21"/>
      <c r="AW231" s="23">
        <v>0</v>
      </c>
      <c r="AX231" s="21">
        <v>0</v>
      </c>
      <c r="AY231" s="21">
        <v>0</v>
      </c>
      <c r="AZ231" s="23" t="s">
        <v>62</v>
      </c>
      <c r="BA231" s="23" t="s">
        <v>62</v>
      </c>
      <c r="BB231" s="23" t="s">
        <v>62</v>
      </c>
      <c r="BC231" s="23" t="s">
        <v>62</v>
      </c>
      <c r="BD231" s="23" t="s">
        <v>62</v>
      </c>
      <c r="BE231" s="20">
        <v>13</v>
      </c>
      <c r="BF231" s="21"/>
      <c r="BG231" s="24"/>
    </row>
    <row r="232" spans="1:59" ht="15">
      <c r="A232" s="9" t="s">
        <v>1814</v>
      </c>
      <c r="B232" s="25">
        <v>12045</v>
      </c>
      <c r="C232" s="11">
        <v>1655356</v>
      </c>
      <c r="D232" s="11">
        <v>2038143548</v>
      </c>
      <c r="E232" s="12">
        <v>1101110127872</v>
      </c>
      <c r="F232" s="13" t="s">
        <v>1815</v>
      </c>
      <c r="G232" s="13" t="s">
        <v>80</v>
      </c>
      <c r="H232" s="13" t="s">
        <v>53</v>
      </c>
      <c r="I232" s="13" t="s">
        <v>307</v>
      </c>
      <c r="J232" s="13" t="s">
        <v>369</v>
      </c>
      <c r="K232" s="11">
        <v>54</v>
      </c>
      <c r="L232" s="40" t="s">
        <v>1816</v>
      </c>
      <c r="M232" s="44">
        <v>1</v>
      </c>
      <c r="N232" s="14" t="s">
        <v>121</v>
      </c>
      <c r="O232" s="14">
        <v>0</v>
      </c>
      <c r="P232" s="14">
        <v>0</v>
      </c>
      <c r="Q232" s="26">
        <v>42650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26">
        <v>842978</v>
      </c>
      <c r="X232" s="26">
        <v>19563539</v>
      </c>
      <c r="Y232" s="11">
        <f t="shared" si="175"/>
        <v>0</v>
      </c>
      <c r="Z232" s="11">
        <f t="shared" si="176"/>
        <v>196</v>
      </c>
      <c r="AA232" s="11">
        <f t="shared" si="177"/>
        <v>0</v>
      </c>
      <c r="AB232" s="11">
        <f t="shared" si="178"/>
        <v>0</v>
      </c>
      <c r="AC232" s="11">
        <f t="shared" si="179"/>
        <v>8.4</v>
      </c>
      <c r="AD232" s="11" t="s">
        <v>1817</v>
      </c>
      <c r="AE232" s="13" t="s">
        <v>1811</v>
      </c>
      <c r="AF232" s="13" t="s">
        <v>1818</v>
      </c>
      <c r="AG232" s="15" t="s">
        <v>1819</v>
      </c>
      <c r="AH232" s="16" t="s">
        <v>88</v>
      </c>
      <c r="AI232" s="17">
        <v>10</v>
      </c>
      <c r="AJ232" s="17">
        <v>19720324</v>
      </c>
      <c r="AK232" s="18">
        <v>200</v>
      </c>
      <c r="AL232" s="18">
        <v>202212</v>
      </c>
      <c r="AM232" s="18">
        <v>2022</v>
      </c>
      <c r="AN232" s="17">
        <v>26819652</v>
      </c>
      <c r="AO232" s="17">
        <v>222233063</v>
      </c>
      <c r="AP232" s="17">
        <v>20000000</v>
      </c>
      <c r="AQ232" s="20">
        <v>1</v>
      </c>
      <c r="AR232" s="21"/>
      <c r="AS232" s="20">
        <v>2</v>
      </c>
      <c r="AT232" s="21"/>
      <c r="AU232" s="21"/>
      <c r="AV232" s="21"/>
      <c r="AW232" s="23">
        <v>0</v>
      </c>
      <c r="AX232" s="21">
        <v>0</v>
      </c>
      <c r="AY232" s="21">
        <v>0</v>
      </c>
      <c r="AZ232" s="23" t="s">
        <v>62</v>
      </c>
      <c r="BA232" s="23" t="s">
        <v>62</v>
      </c>
      <c r="BB232" s="23" t="s">
        <v>62</v>
      </c>
      <c r="BC232" s="23" t="s">
        <v>62</v>
      </c>
      <c r="BD232" s="23" t="s">
        <v>62</v>
      </c>
      <c r="BE232" s="20">
        <v>13</v>
      </c>
      <c r="BF232" s="21"/>
      <c r="BG232" s="24"/>
    </row>
    <row r="233" spans="1:59" ht="15">
      <c r="A233" s="9" t="s">
        <v>1820</v>
      </c>
      <c r="B233" s="25">
        <v>11843</v>
      </c>
      <c r="C233" s="11">
        <v>1914311</v>
      </c>
      <c r="D233" s="11">
        <v>1218101455</v>
      </c>
      <c r="E233" s="12">
        <v>1201110000034</v>
      </c>
      <c r="F233" s="13" t="s">
        <v>1821</v>
      </c>
      <c r="G233" s="13" t="s">
        <v>80</v>
      </c>
      <c r="H233" s="13" t="s">
        <v>53</v>
      </c>
      <c r="I233" s="13" t="s">
        <v>307</v>
      </c>
      <c r="J233" s="13" t="s">
        <v>143</v>
      </c>
      <c r="K233" s="11">
        <v>53</v>
      </c>
      <c r="L233" s="11" t="s">
        <v>1822</v>
      </c>
      <c r="M233" s="14">
        <v>2</v>
      </c>
      <c r="N233" s="14" t="s">
        <v>121</v>
      </c>
      <c r="O233" s="26">
        <v>40894</v>
      </c>
      <c r="P233" s="26">
        <v>174786</v>
      </c>
      <c r="Q233" s="26">
        <v>102614</v>
      </c>
      <c r="R233" s="26">
        <v>267623</v>
      </c>
      <c r="S233" s="14">
        <v>0</v>
      </c>
      <c r="T233" s="26">
        <v>111393</v>
      </c>
      <c r="U233" s="14">
        <v>0</v>
      </c>
      <c r="V233" s="26">
        <v>169676</v>
      </c>
      <c r="W233" s="14">
        <f>SUM(124318,16500)</f>
        <v>140818</v>
      </c>
      <c r="X233" s="26">
        <v>7478218</v>
      </c>
      <c r="Y233" s="11">
        <f t="shared" si="175"/>
        <v>0.4</v>
      </c>
      <c r="Z233" s="11">
        <f t="shared" si="176"/>
        <v>77.5</v>
      </c>
      <c r="AA233" s="11">
        <f t="shared" si="177"/>
        <v>2.6</v>
      </c>
      <c r="AB233" s="11">
        <f t="shared" si="178"/>
        <v>1.1000000000000001</v>
      </c>
      <c r="AC233" s="11">
        <f t="shared" si="179"/>
        <v>3.1</v>
      </c>
      <c r="AD233" s="11" t="s">
        <v>1823</v>
      </c>
      <c r="AE233" s="13" t="s">
        <v>1824</v>
      </c>
      <c r="AF233" s="13" t="s">
        <v>1825</v>
      </c>
      <c r="AG233" s="15" t="s">
        <v>1826</v>
      </c>
      <c r="AH233" s="16" t="s">
        <v>232</v>
      </c>
      <c r="AI233" s="17">
        <v>10</v>
      </c>
      <c r="AJ233" s="17">
        <v>19610125</v>
      </c>
      <c r="AK233" s="18">
        <v>236</v>
      </c>
      <c r="AL233" s="18">
        <v>202306</v>
      </c>
      <c r="AM233" s="18">
        <v>2022</v>
      </c>
      <c r="AN233" s="17">
        <v>91131328</v>
      </c>
      <c r="AO233" s="17">
        <v>406081295</v>
      </c>
      <c r="AP233" s="17">
        <v>6600000</v>
      </c>
      <c r="AQ233" s="20">
        <v>1</v>
      </c>
      <c r="AR233" s="20">
        <v>1</v>
      </c>
      <c r="AS233" s="20">
        <v>1</v>
      </c>
      <c r="AT233" s="20">
        <v>2</v>
      </c>
      <c r="AU233" s="20">
        <v>2</v>
      </c>
      <c r="AV233" s="20">
        <v>2</v>
      </c>
      <c r="AW233" s="23">
        <v>0</v>
      </c>
      <c r="AX233" s="21">
        <v>0</v>
      </c>
      <c r="AY233" s="21">
        <v>0</v>
      </c>
      <c r="AZ233" s="23" t="s">
        <v>62</v>
      </c>
      <c r="BA233" s="23" t="s">
        <v>62</v>
      </c>
      <c r="BB233" s="23" t="s">
        <v>62</v>
      </c>
      <c r="BC233" s="23" t="s">
        <v>62</v>
      </c>
      <c r="BD233" s="23" t="s">
        <v>62</v>
      </c>
      <c r="BE233" s="20">
        <v>13</v>
      </c>
      <c r="BF233" s="21"/>
      <c r="BG233" s="24"/>
    </row>
    <row r="234" spans="1:59" ht="15">
      <c r="A234" s="9" t="s">
        <v>1827</v>
      </c>
      <c r="B234" s="25">
        <v>15093</v>
      </c>
      <c r="C234" s="11">
        <v>1690623</v>
      </c>
      <c r="D234" s="11">
        <v>3068135482</v>
      </c>
      <c r="E234" s="12">
        <v>1601110082951</v>
      </c>
      <c r="F234" s="13" t="s">
        <v>1828</v>
      </c>
      <c r="G234" s="13" t="s">
        <v>80</v>
      </c>
      <c r="H234" s="13" t="s">
        <v>53</v>
      </c>
      <c r="I234" s="13" t="s">
        <v>54</v>
      </c>
      <c r="J234" s="13" t="s">
        <v>622</v>
      </c>
      <c r="K234" s="11">
        <v>39</v>
      </c>
      <c r="L234" s="11" t="s">
        <v>1829</v>
      </c>
      <c r="M234" s="14">
        <v>2</v>
      </c>
      <c r="N234" s="14" t="s">
        <v>121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26">
        <v>36717</v>
      </c>
      <c r="U234" s="14">
        <v>0</v>
      </c>
      <c r="V234" s="26">
        <v>2082</v>
      </c>
      <c r="W234" s="14">
        <v>0</v>
      </c>
      <c r="X234" s="14">
        <v>0</v>
      </c>
      <c r="Y234" s="11">
        <f t="shared" si="175"/>
        <v>0</v>
      </c>
      <c r="Z234" s="11">
        <f t="shared" si="176"/>
        <v>0</v>
      </c>
      <c r="AA234" s="11">
        <f t="shared" si="177"/>
        <v>0</v>
      </c>
      <c r="AB234" s="11">
        <f t="shared" si="178"/>
        <v>0.3</v>
      </c>
      <c r="AC234" s="11">
        <f t="shared" si="179"/>
        <v>0</v>
      </c>
      <c r="AD234" s="11" t="s">
        <v>1830</v>
      </c>
      <c r="AE234" s="13" t="s">
        <v>1831</v>
      </c>
      <c r="AF234" s="13" t="s">
        <v>1832</v>
      </c>
      <c r="AG234" s="15" t="s">
        <v>1833</v>
      </c>
      <c r="AH234" s="16" t="s">
        <v>61</v>
      </c>
      <c r="AI234" s="17">
        <v>10</v>
      </c>
      <c r="AJ234" s="17">
        <v>19990607</v>
      </c>
      <c r="AK234" s="18">
        <v>114</v>
      </c>
      <c r="AL234" s="18">
        <v>202305</v>
      </c>
      <c r="AM234" s="18">
        <v>2022</v>
      </c>
      <c r="AN234" s="17">
        <v>10511744</v>
      </c>
      <c r="AO234" s="17">
        <v>5375034</v>
      </c>
      <c r="AP234" s="17">
        <v>520850</v>
      </c>
      <c r="AQ234" s="27">
        <v>1</v>
      </c>
      <c r="AR234" s="23"/>
      <c r="AS234" s="27">
        <v>2</v>
      </c>
      <c r="AT234" s="27">
        <v>2</v>
      </c>
      <c r="AU234" s="27">
        <v>2</v>
      </c>
      <c r="AV234" s="27">
        <v>2</v>
      </c>
      <c r="AW234" s="23">
        <v>0</v>
      </c>
      <c r="AX234" s="21">
        <v>0</v>
      </c>
      <c r="AY234" s="21">
        <v>0</v>
      </c>
      <c r="AZ234" s="23" t="s">
        <v>62</v>
      </c>
      <c r="BA234" s="23" t="s">
        <v>62</v>
      </c>
      <c r="BB234" s="23" t="s">
        <v>62</v>
      </c>
      <c r="BC234" s="23" t="s">
        <v>62</v>
      </c>
      <c r="BD234" s="23" t="s">
        <v>62</v>
      </c>
      <c r="BE234" s="27">
        <v>13</v>
      </c>
      <c r="BF234" s="23"/>
      <c r="BG234" s="23"/>
    </row>
    <row r="235" spans="1:59" ht="15">
      <c r="A235" s="9" t="s">
        <v>1834</v>
      </c>
      <c r="B235" s="25">
        <v>12047</v>
      </c>
      <c r="C235" s="11">
        <v>1606479</v>
      </c>
      <c r="D235" s="11">
        <v>2118116246</v>
      </c>
      <c r="E235" s="12">
        <v>1101110346381</v>
      </c>
      <c r="F235" s="13" t="s">
        <v>1835</v>
      </c>
      <c r="G235" s="13" t="s">
        <v>80</v>
      </c>
      <c r="H235" s="13" t="s">
        <v>53</v>
      </c>
      <c r="I235" s="13" t="s">
        <v>54</v>
      </c>
      <c r="J235" s="13" t="s">
        <v>369</v>
      </c>
      <c r="K235" s="11">
        <v>54</v>
      </c>
      <c r="L235" s="11" t="s">
        <v>1836</v>
      </c>
      <c r="M235" s="14">
        <v>1</v>
      </c>
      <c r="N235" s="14" t="s">
        <v>121</v>
      </c>
      <c r="O235" s="14">
        <v>0</v>
      </c>
      <c r="P235" s="26">
        <v>74400</v>
      </c>
      <c r="Q235" s="14">
        <v>0</v>
      </c>
      <c r="R235" s="26">
        <v>7111</v>
      </c>
      <c r="S235" s="14">
        <v>0</v>
      </c>
      <c r="T235" s="14">
        <v>0</v>
      </c>
      <c r="U235" s="14">
        <v>0</v>
      </c>
      <c r="V235" s="14">
        <v>0</v>
      </c>
      <c r="W235" s="26">
        <v>219556</v>
      </c>
      <c r="X235" s="26">
        <v>19000</v>
      </c>
      <c r="Y235" s="11">
        <f t="shared" si="175"/>
        <v>0</v>
      </c>
      <c r="Z235" s="11">
        <f t="shared" si="176"/>
        <v>0.9</v>
      </c>
      <c r="AA235" s="11">
        <f t="shared" si="177"/>
        <v>0</v>
      </c>
      <c r="AB235" s="11">
        <f t="shared" si="178"/>
        <v>0</v>
      </c>
      <c r="AC235" s="11">
        <f t="shared" si="179"/>
        <v>2.1</v>
      </c>
      <c r="AD235" s="11" t="s">
        <v>1837</v>
      </c>
      <c r="AE235" s="13" t="s">
        <v>1838</v>
      </c>
      <c r="AF235" s="13" t="s">
        <v>1839</v>
      </c>
      <c r="AG235" s="15" t="s">
        <v>1840</v>
      </c>
      <c r="AH235" s="16" t="s">
        <v>88</v>
      </c>
      <c r="AI235" s="17">
        <v>10</v>
      </c>
      <c r="AJ235" s="17">
        <v>19840301</v>
      </c>
      <c r="AK235" s="18">
        <v>51</v>
      </c>
      <c r="AL235" s="18">
        <v>202212</v>
      </c>
      <c r="AM235" s="18">
        <v>2022</v>
      </c>
      <c r="AN235" s="17">
        <v>10248296</v>
      </c>
      <c r="AO235" s="17">
        <v>93627101</v>
      </c>
      <c r="AP235" s="17">
        <v>3212260</v>
      </c>
      <c r="AQ235" s="20">
        <v>1</v>
      </c>
      <c r="AR235" s="21"/>
      <c r="AS235" s="20">
        <v>2</v>
      </c>
      <c r="AT235" s="21"/>
      <c r="AU235" s="21"/>
      <c r="AV235" s="21"/>
      <c r="AW235" s="23">
        <v>0</v>
      </c>
      <c r="AX235" s="21">
        <v>0</v>
      </c>
      <c r="AY235" s="21">
        <v>0</v>
      </c>
      <c r="AZ235" s="23" t="s">
        <v>62</v>
      </c>
      <c r="BA235" s="23" t="s">
        <v>62</v>
      </c>
      <c r="BB235" s="23" t="s">
        <v>62</v>
      </c>
      <c r="BC235" s="23" t="s">
        <v>62</v>
      </c>
      <c r="BD235" s="23" t="s">
        <v>62</v>
      </c>
      <c r="BE235" s="20">
        <v>13</v>
      </c>
      <c r="BF235" s="21"/>
      <c r="BG235" s="24"/>
    </row>
    <row r="236" spans="1:59" ht="15">
      <c r="A236" s="9" t="s">
        <v>1841</v>
      </c>
      <c r="B236" s="25">
        <v>5199</v>
      </c>
      <c r="C236" s="11">
        <v>2777906</v>
      </c>
      <c r="D236" s="11">
        <v>5038174922</v>
      </c>
      <c r="E236" s="12">
        <v>1701110323270</v>
      </c>
      <c r="F236" s="13" t="s">
        <v>1842</v>
      </c>
      <c r="G236" s="13" t="s">
        <v>80</v>
      </c>
      <c r="H236" s="13" t="s">
        <v>53</v>
      </c>
      <c r="I236" s="13" t="s">
        <v>54</v>
      </c>
      <c r="J236" s="13" t="s">
        <v>1843</v>
      </c>
      <c r="K236" s="11">
        <v>44</v>
      </c>
      <c r="L236" s="11" t="s">
        <v>1844</v>
      </c>
      <c r="M236" s="14">
        <v>1</v>
      </c>
      <c r="N236" s="14" t="s">
        <v>121</v>
      </c>
      <c r="O236" s="32">
        <v>7883261</v>
      </c>
      <c r="P236" s="32">
        <v>1181737</v>
      </c>
      <c r="Q236" s="14">
        <v>0</v>
      </c>
      <c r="R236" s="32">
        <v>407000</v>
      </c>
      <c r="S236" s="14">
        <v>0</v>
      </c>
      <c r="T236" s="32">
        <v>49112</v>
      </c>
      <c r="U236" s="32">
        <v>182000</v>
      </c>
      <c r="V236" s="32">
        <v>91376</v>
      </c>
      <c r="W236" s="32">
        <v>1677312</v>
      </c>
      <c r="X236" s="14">
        <v>0</v>
      </c>
      <c r="Y236" s="11">
        <f t="shared" si="175"/>
        <v>78.8</v>
      </c>
      <c r="Z236" s="11">
        <f t="shared" si="176"/>
        <v>11.8</v>
      </c>
      <c r="AA236" s="11">
        <f t="shared" si="177"/>
        <v>4</v>
      </c>
      <c r="AB236" s="11">
        <f t="shared" si="178"/>
        <v>0.4</v>
      </c>
      <c r="AC236" s="11">
        <f t="shared" si="179"/>
        <v>19.5</v>
      </c>
      <c r="AD236" s="11" t="s">
        <v>1845</v>
      </c>
      <c r="AE236" s="13" t="s">
        <v>1846</v>
      </c>
      <c r="AF236" s="13" t="s">
        <v>1847</v>
      </c>
      <c r="AG236" s="15" t="s">
        <v>1848</v>
      </c>
      <c r="AH236" s="16" t="s">
        <v>88</v>
      </c>
      <c r="AI236" s="17">
        <v>10</v>
      </c>
      <c r="AJ236" s="17">
        <v>20070103</v>
      </c>
      <c r="AK236" s="18">
        <v>54</v>
      </c>
      <c r="AL236" s="18">
        <v>202303</v>
      </c>
      <c r="AM236" s="18">
        <v>2022</v>
      </c>
      <c r="AN236" s="17">
        <v>20754894</v>
      </c>
      <c r="AO236" s="17">
        <v>24206477</v>
      </c>
      <c r="AP236" s="17">
        <v>920000</v>
      </c>
      <c r="AQ236" s="27">
        <v>1</v>
      </c>
      <c r="AR236" s="27">
        <v>1</v>
      </c>
      <c r="AS236" s="27">
        <v>2</v>
      </c>
      <c r="AT236" s="27">
        <v>2</v>
      </c>
      <c r="AU236" s="27">
        <v>2</v>
      </c>
      <c r="AV236" s="27">
        <v>2</v>
      </c>
      <c r="AW236" s="23">
        <v>0</v>
      </c>
      <c r="AX236" s="20">
        <v>1</v>
      </c>
      <c r="AY236" s="21">
        <v>0</v>
      </c>
      <c r="AZ236" s="23" t="s">
        <v>62</v>
      </c>
      <c r="BA236" s="23" t="s">
        <v>62</v>
      </c>
      <c r="BB236" s="23" t="s">
        <v>62</v>
      </c>
      <c r="BC236" s="23" t="s">
        <v>62</v>
      </c>
      <c r="BD236" s="23" t="s">
        <v>62</v>
      </c>
      <c r="BE236" s="27">
        <v>13</v>
      </c>
      <c r="BF236" s="23"/>
      <c r="BG236" s="23"/>
    </row>
    <row r="237" spans="1:59" ht="15">
      <c r="A237" s="9" t="s">
        <v>1849</v>
      </c>
      <c r="B237" s="25">
        <v>7912</v>
      </c>
      <c r="C237" s="11">
        <v>1340774</v>
      </c>
      <c r="D237" s="11">
        <v>6088119942</v>
      </c>
      <c r="E237" s="12">
        <v>1943110003565</v>
      </c>
      <c r="F237" s="13" t="s">
        <v>1850</v>
      </c>
      <c r="G237" s="13" t="s">
        <v>80</v>
      </c>
      <c r="H237" s="13" t="s">
        <v>53</v>
      </c>
      <c r="I237" s="13" t="s">
        <v>54</v>
      </c>
      <c r="J237" s="13" t="s">
        <v>1646</v>
      </c>
      <c r="K237" s="11">
        <v>40</v>
      </c>
      <c r="L237" s="11" t="s">
        <v>1851</v>
      </c>
      <c r="M237" s="14">
        <v>1</v>
      </c>
      <c r="N237" s="14" t="s">
        <v>121</v>
      </c>
      <c r="O237" s="14">
        <v>0</v>
      </c>
      <c r="P237" s="26">
        <v>23500</v>
      </c>
      <c r="Q237" s="26">
        <v>395113</v>
      </c>
      <c r="R237" s="26">
        <v>19600</v>
      </c>
      <c r="S237" s="14">
        <v>0</v>
      </c>
      <c r="T237" s="26">
        <v>18771</v>
      </c>
      <c r="U237" s="26">
        <v>74739</v>
      </c>
      <c r="V237" s="26">
        <v>30000</v>
      </c>
      <c r="W237" s="26">
        <v>139400</v>
      </c>
      <c r="X237" s="26">
        <v>694705</v>
      </c>
      <c r="Y237" s="11">
        <f t="shared" si="175"/>
        <v>0</v>
      </c>
      <c r="Z237" s="11">
        <f t="shared" si="176"/>
        <v>11.1</v>
      </c>
      <c r="AA237" s="11">
        <f t="shared" si="177"/>
        <v>0.1</v>
      </c>
      <c r="AB237" s="11">
        <f t="shared" si="178"/>
        <v>0.1</v>
      </c>
      <c r="AC237" s="11">
        <f t="shared" si="179"/>
        <v>2.4</v>
      </c>
      <c r="AD237" s="11" t="s">
        <v>1852</v>
      </c>
      <c r="AE237" s="13" t="s">
        <v>1853</v>
      </c>
      <c r="AF237" s="13" t="s">
        <v>1854</v>
      </c>
      <c r="AG237" s="15" t="s">
        <v>1855</v>
      </c>
      <c r="AH237" s="16" t="s">
        <v>88</v>
      </c>
      <c r="AI237" s="17">
        <v>10</v>
      </c>
      <c r="AJ237" s="17">
        <v>19941018</v>
      </c>
      <c r="AK237" s="18">
        <v>136</v>
      </c>
      <c r="AL237" s="18">
        <v>202212</v>
      </c>
      <c r="AM237" s="18">
        <v>2022</v>
      </c>
      <c r="AN237" s="17">
        <v>86964540</v>
      </c>
      <c r="AO237" s="17">
        <v>69002985</v>
      </c>
      <c r="AP237" s="17">
        <v>4088860</v>
      </c>
      <c r="AQ237" s="27">
        <v>3</v>
      </c>
      <c r="AR237" s="27">
        <v>3</v>
      </c>
      <c r="AS237" s="27">
        <v>1</v>
      </c>
      <c r="AT237" s="27">
        <v>2</v>
      </c>
      <c r="AU237" s="27">
        <v>2</v>
      </c>
      <c r="AV237" s="27">
        <v>2</v>
      </c>
      <c r="AW237" s="23">
        <v>0</v>
      </c>
      <c r="AX237" s="20">
        <v>1</v>
      </c>
      <c r="AY237" s="21">
        <v>0</v>
      </c>
      <c r="AZ237" s="23" t="s">
        <v>62</v>
      </c>
      <c r="BA237" s="23" t="s">
        <v>62</v>
      </c>
      <c r="BB237" s="23" t="s">
        <v>62</v>
      </c>
      <c r="BC237" s="23" t="s">
        <v>62</v>
      </c>
      <c r="BD237" s="23" t="s">
        <v>62</v>
      </c>
      <c r="BE237" s="27">
        <v>13</v>
      </c>
      <c r="BF237" s="23"/>
      <c r="BG237" s="23"/>
    </row>
    <row r="238" spans="1:59" ht="15">
      <c r="A238" s="9" t="s">
        <v>1856</v>
      </c>
      <c r="B238" s="25">
        <v>15096</v>
      </c>
      <c r="C238" s="11">
        <v>2784979</v>
      </c>
      <c r="D238" s="11">
        <v>3178103258</v>
      </c>
      <c r="E238" s="12">
        <v>1501110103402</v>
      </c>
      <c r="F238" s="13" t="s">
        <v>1857</v>
      </c>
      <c r="G238" s="13" t="s">
        <v>80</v>
      </c>
      <c r="H238" s="13" t="s">
        <v>53</v>
      </c>
      <c r="I238" s="13" t="s">
        <v>54</v>
      </c>
      <c r="J238" s="13" t="s">
        <v>55</v>
      </c>
      <c r="K238" s="11">
        <v>63</v>
      </c>
      <c r="L238" s="11" t="s">
        <v>1858</v>
      </c>
      <c r="M238" s="14">
        <v>1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1" t="s">
        <v>1859</v>
      </c>
      <c r="AE238" s="13" t="s">
        <v>1860</v>
      </c>
      <c r="AF238" s="13" t="s">
        <v>1861</v>
      </c>
      <c r="AG238" s="15" t="s">
        <v>1862</v>
      </c>
      <c r="AH238" s="16" t="s">
        <v>61</v>
      </c>
      <c r="AI238" s="17">
        <v>10</v>
      </c>
      <c r="AJ238" s="17">
        <v>20070206</v>
      </c>
      <c r="AK238" s="18">
        <v>50</v>
      </c>
      <c r="AL238" s="18">
        <v>202305</v>
      </c>
      <c r="AM238" s="18">
        <v>2022</v>
      </c>
      <c r="AN238" s="17">
        <v>5053920</v>
      </c>
      <c r="AO238" s="17">
        <v>5481724</v>
      </c>
      <c r="AP238" s="17">
        <v>350000</v>
      </c>
      <c r="AQ238" s="21">
        <v>1</v>
      </c>
      <c r="AR238" s="21"/>
      <c r="AS238" s="20">
        <v>2</v>
      </c>
      <c r="AT238" s="22">
        <v>2</v>
      </c>
      <c r="AU238" s="22">
        <v>2</v>
      </c>
      <c r="AV238" s="20">
        <v>2</v>
      </c>
      <c r="AW238" s="23">
        <v>0</v>
      </c>
      <c r="AX238" s="21">
        <v>0</v>
      </c>
      <c r="AY238" s="21">
        <v>0</v>
      </c>
      <c r="AZ238" s="23" t="s">
        <v>62</v>
      </c>
      <c r="BA238" s="30" t="s">
        <v>62</v>
      </c>
      <c r="BB238" s="23" t="s">
        <v>62</v>
      </c>
      <c r="BC238" s="23" t="s">
        <v>62</v>
      </c>
      <c r="BD238" s="23" t="s">
        <v>62</v>
      </c>
      <c r="BE238" s="20">
        <v>13</v>
      </c>
      <c r="BF238" s="21"/>
      <c r="BG238" s="24"/>
    </row>
    <row r="239" spans="1:59" ht="15">
      <c r="A239" s="9" t="s">
        <v>1863</v>
      </c>
      <c r="B239" s="25">
        <v>2947</v>
      </c>
      <c r="C239" s="11">
        <v>1629335</v>
      </c>
      <c r="D239" s="11">
        <v>3038120414</v>
      </c>
      <c r="E239" s="12">
        <v>1545110013146</v>
      </c>
      <c r="F239" s="13" t="s">
        <v>1864</v>
      </c>
      <c r="G239" s="13" t="s">
        <v>80</v>
      </c>
      <c r="H239" s="13" t="s">
        <v>53</v>
      </c>
      <c r="I239" s="13" t="s">
        <v>54</v>
      </c>
      <c r="J239" s="13" t="s">
        <v>992</v>
      </c>
      <c r="K239" s="11">
        <v>20</v>
      </c>
      <c r="L239" s="11" t="s">
        <v>1865</v>
      </c>
      <c r="M239" s="14">
        <v>1</v>
      </c>
      <c r="N239" s="14" t="s">
        <v>121</v>
      </c>
      <c r="O239" s="14">
        <v>0</v>
      </c>
      <c r="P239" s="38">
        <v>98721</v>
      </c>
      <c r="Q239" s="14">
        <v>0</v>
      </c>
      <c r="R239" s="38">
        <v>227099</v>
      </c>
      <c r="S239" s="14">
        <v>0</v>
      </c>
      <c r="T239" s="14">
        <v>0</v>
      </c>
      <c r="U239" s="14">
        <v>0</v>
      </c>
      <c r="V239" s="14">
        <v>0</v>
      </c>
      <c r="W239" s="38">
        <v>52500</v>
      </c>
      <c r="X239" s="14">
        <v>0</v>
      </c>
      <c r="Y239" s="11">
        <f t="shared" ref="Y239:Y240" si="180">INT(O239 / 10000) / 10</f>
        <v>0</v>
      </c>
      <c r="Z239" s="11">
        <f t="shared" ref="Z239:Z240" si="181">INT((P239+Q239+X239) / 10000) / 10</f>
        <v>0.9</v>
      </c>
      <c r="AA239" s="11">
        <f t="shared" ref="AA239:AA240" si="182">INT((R239) / 10000) / 10</f>
        <v>2.2000000000000002</v>
      </c>
      <c r="AB239" s="11">
        <f t="shared" ref="AB239:AB240" si="183">INT((S239+T239) / 10000) / 10</f>
        <v>0</v>
      </c>
      <c r="AC239" s="11">
        <f t="shared" ref="AC239:AC240" si="184">INT((V239+U239+W239) / 10000) / 10</f>
        <v>0.5</v>
      </c>
      <c r="AD239" s="11" t="s">
        <v>1866</v>
      </c>
      <c r="AE239" s="13" t="s">
        <v>1867</v>
      </c>
      <c r="AF239" s="13" t="s">
        <v>1868</v>
      </c>
      <c r="AG239" s="15" t="s">
        <v>1869</v>
      </c>
      <c r="AH239" s="16" t="s">
        <v>88</v>
      </c>
      <c r="AI239" s="17">
        <v>10</v>
      </c>
      <c r="AJ239" s="18">
        <v>19980601</v>
      </c>
      <c r="AK239" s="18">
        <v>53</v>
      </c>
      <c r="AL239" s="18">
        <v>202212</v>
      </c>
      <c r="AM239" s="18">
        <v>2022</v>
      </c>
      <c r="AN239" s="17">
        <v>43491736</v>
      </c>
      <c r="AO239" s="17">
        <v>24684545</v>
      </c>
      <c r="AP239" s="17">
        <v>2500000</v>
      </c>
      <c r="AQ239" s="20">
        <v>1</v>
      </c>
      <c r="AR239" s="21"/>
      <c r="AS239" s="20">
        <v>1</v>
      </c>
      <c r="AT239" s="20">
        <v>2</v>
      </c>
      <c r="AU239" s="20">
        <v>2</v>
      </c>
      <c r="AV239" s="20">
        <v>2</v>
      </c>
      <c r="AW239" s="23">
        <v>0</v>
      </c>
      <c r="AX239" s="21">
        <v>0</v>
      </c>
      <c r="AY239" s="21">
        <v>0</v>
      </c>
      <c r="AZ239" s="23" t="s">
        <v>62</v>
      </c>
      <c r="BA239" s="23" t="s">
        <v>62</v>
      </c>
      <c r="BB239" s="23" t="s">
        <v>62</v>
      </c>
      <c r="BC239" s="23" t="s">
        <v>62</v>
      </c>
      <c r="BD239" s="23" t="s">
        <v>62</v>
      </c>
      <c r="BE239" s="20">
        <v>13</v>
      </c>
      <c r="BF239" s="21"/>
      <c r="BG239" s="24"/>
    </row>
    <row r="240" spans="1:59" ht="15">
      <c r="A240" s="9" t="s">
        <v>1870</v>
      </c>
      <c r="B240" s="25">
        <v>5634</v>
      </c>
      <c r="C240" s="11">
        <v>4145745</v>
      </c>
      <c r="D240" s="11">
        <v>6068638443</v>
      </c>
      <c r="E240" s="12">
        <v>1801110815910</v>
      </c>
      <c r="F240" s="13" t="s">
        <v>1871</v>
      </c>
      <c r="G240" s="13" t="s">
        <v>80</v>
      </c>
      <c r="H240" s="13" t="s">
        <v>53</v>
      </c>
      <c r="I240" s="13" t="s">
        <v>54</v>
      </c>
      <c r="J240" s="13" t="s">
        <v>345</v>
      </c>
      <c r="K240" s="11">
        <v>35</v>
      </c>
      <c r="L240" s="11" t="s">
        <v>1872</v>
      </c>
      <c r="M240" s="14">
        <v>1</v>
      </c>
      <c r="N240" s="14" t="s">
        <v>121</v>
      </c>
      <c r="O240" s="14">
        <v>0</v>
      </c>
      <c r="P240" s="14">
        <v>0</v>
      </c>
      <c r="Q240" s="14">
        <v>0</v>
      </c>
      <c r="R240" s="26">
        <v>532320</v>
      </c>
      <c r="S240" s="14">
        <v>0</v>
      </c>
      <c r="T240" s="26">
        <v>532320</v>
      </c>
      <c r="U240" s="14">
        <v>0</v>
      </c>
      <c r="V240" s="26">
        <v>24450</v>
      </c>
      <c r="W240" s="14">
        <v>0</v>
      </c>
      <c r="X240" s="14">
        <v>0</v>
      </c>
      <c r="Y240" s="11">
        <f t="shared" si="180"/>
        <v>0</v>
      </c>
      <c r="Z240" s="11">
        <f t="shared" si="181"/>
        <v>0</v>
      </c>
      <c r="AA240" s="11">
        <f t="shared" si="182"/>
        <v>5.3</v>
      </c>
      <c r="AB240" s="11">
        <f t="shared" si="183"/>
        <v>5.3</v>
      </c>
      <c r="AC240" s="11">
        <f t="shared" si="184"/>
        <v>0.2</v>
      </c>
      <c r="AD240" s="11" t="s">
        <v>1873</v>
      </c>
      <c r="AE240" s="13" t="s">
        <v>1874</v>
      </c>
      <c r="AF240" s="13" t="s">
        <v>1875</v>
      </c>
      <c r="AG240" s="15" t="s">
        <v>1876</v>
      </c>
      <c r="AH240" s="16" t="s">
        <v>88</v>
      </c>
      <c r="AI240" s="17">
        <v>10</v>
      </c>
      <c r="AJ240" s="17">
        <v>20120701</v>
      </c>
      <c r="AK240" s="18">
        <v>107</v>
      </c>
      <c r="AL240" s="18">
        <v>202212</v>
      </c>
      <c r="AM240" s="18">
        <v>2022</v>
      </c>
      <c r="AN240" s="17">
        <v>9665198</v>
      </c>
      <c r="AO240" s="17">
        <v>23874542</v>
      </c>
      <c r="AP240" s="17">
        <v>8000000</v>
      </c>
      <c r="AQ240" s="23">
        <v>1</v>
      </c>
      <c r="AR240" s="23"/>
      <c r="AS240" s="27">
        <v>2</v>
      </c>
      <c r="AT240" s="27">
        <v>2</v>
      </c>
      <c r="AU240" s="27">
        <v>2</v>
      </c>
      <c r="AV240" s="27">
        <v>1</v>
      </c>
      <c r="AW240" s="23">
        <v>0</v>
      </c>
      <c r="AX240" s="21">
        <v>0</v>
      </c>
      <c r="AY240" s="21">
        <v>0</v>
      </c>
      <c r="AZ240" s="23" t="s">
        <v>62</v>
      </c>
      <c r="BA240" s="23" t="s">
        <v>62</v>
      </c>
      <c r="BB240" s="23" t="s">
        <v>62</v>
      </c>
      <c r="BC240" s="23" t="s">
        <v>62</v>
      </c>
      <c r="BD240" s="23" t="s">
        <v>62</v>
      </c>
      <c r="BE240" s="27">
        <v>13</v>
      </c>
      <c r="BF240" s="23"/>
      <c r="BG240" s="23"/>
    </row>
    <row r="241" spans="1:59" ht="15">
      <c r="A241" s="9" t="s">
        <v>1877</v>
      </c>
      <c r="B241" s="25">
        <v>4245</v>
      </c>
      <c r="C241" s="11">
        <v>1329107</v>
      </c>
      <c r="D241" s="11">
        <v>6068152886</v>
      </c>
      <c r="E241" s="12">
        <v>1801110156405</v>
      </c>
      <c r="F241" s="13" t="s">
        <v>1878</v>
      </c>
      <c r="G241" s="13" t="s">
        <v>80</v>
      </c>
      <c r="H241" s="13" t="s">
        <v>53</v>
      </c>
      <c r="I241" s="13" t="s">
        <v>54</v>
      </c>
      <c r="J241" s="13" t="s">
        <v>361</v>
      </c>
      <c r="K241" s="11">
        <v>34</v>
      </c>
      <c r="L241" s="11" t="s">
        <v>1879</v>
      </c>
      <c r="M241" s="14">
        <v>1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1" t="s">
        <v>1880</v>
      </c>
      <c r="AE241" s="13" t="s">
        <v>1881</v>
      </c>
      <c r="AF241" s="13" t="s">
        <v>1882</v>
      </c>
      <c r="AG241" s="15" t="s">
        <v>1883</v>
      </c>
      <c r="AH241" s="16" t="s">
        <v>61</v>
      </c>
      <c r="AI241" s="17">
        <v>10</v>
      </c>
      <c r="AJ241" s="17">
        <v>19940504</v>
      </c>
      <c r="AK241" s="18">
        <v>70</v>
      </c>
      <c r="AL241" s="18">
        <v>202304</v>
      </c>
      <c r="AM241" s="18">
        <v>2022</v>
      </c>
      <c r="AN241" s="17">
        <v>17768660</v>
      </c>
      <c r="AO241" s="17">
        <v>11763270</v>
      </c>
      <c r="AP241" s="17">
        <v>450000</v>
      </c>
      <c r="AQ241" s="21">
        <v>1</v>
      </c>
      <c r="AR241" s="21"/>
      <c r="AS241" s="20">
        <v>2</v>
      </c>
      <c r="AT241" s="22">
        <v>2</v>
      </c>
      <c r="AU241" s="22">
        <v>2</v>
      </c>
      <c r="AV241" s="20">
        <v>2</v>
      </c>
      <c r="AW241" s="23">
        <v>0</v>
      </c>
      <c r="AX241" s="21">
        <v>0</v>
      </c>
      <c r="AY241" s="21">
        <v>0</v>
      </c>
      <c r="AZ241" s="23" t="s">
        <v>62</v>
      </c>
      <c r="BA241" s="23" t="s">
        <v>62</v>
      </c>
      <c r="BB241" s="23" t="s">
        <v>62</v>
      </c>
      <c r="BC241" s="23" t="s">
        <v>62</v>
      </c>
      <c r="BD241" s="23" t="s">
        <v>62</v>
      </c>
      <c r="BE241" s="20">
        <v>13</v>
      </c>
      <c r="BF241" s="21"/>
      <c r="BG241" s="24"/>
    </row>
    <row r="242" spans="1:59" ht="15">
      <c r="A242" s="9" t="s">
        <v>1884</v>
      </c>
      <c r="B242" s="25">
        <v>10880</v>
      </c>
      <c r="C242" s="11">
        <v>4170775</v>
      </c>
      <c r="D242" s="11">
        <v>1408168608</v>
      </c>
      <c r="E242" s="12">
        <v>1355110243697</v>
      </c>
      <c r="F242" s="13" t="s">
        <v>1885</v>
      </c>
      <c r="G242" s="13" t="s">
        <v>80</v>
      </c>
      <c r="H242" s="13" t="s">
        <v>53</v>
      </c>
      <c r="I242" s="13" t="s">
        <v>54</v>
      </c>
      <c r="J242" s="13" t="s">
        <v>315</v>
      </c>
      <c r="K242" s="11">
        <v>49</v>
      </c>
      <c r="L242" s="11" t="s">
        <v>1886</v>
      </c>
      <c r="M242" s="14">
        <v>1</v>
      </c>
      <c r="N242" s="14" t="s">
        <v>121</v>
      </c>
      <c r="O242" s="26">
        <v>14961312</v>
      </c>
      <c r="P242" s="26">
        <v>13013262</v>
      </c>
      <c r="Q242" s="14">
        <v>0</v>
      </c>
      <c r="R242" s="14">
        <v>0</v>
      </c>
      <c r="S242" s="14">
        <v>0</v>
      </c>
      <c r="T242" s="26">
        <v>108827</v>
      </c>
      <c r="U242" s="14">
        <v>0</v>
      </c>
      <c r="V242" s="26">
        <v>17182</v>
      </c>
      <c r="W242" s="14">
        <v>0</v>
      </c>
      <c r="X242" s="14">
        <v>0</v>
      </c>
      <c r="Y242" s="11">
        <f t="shared" ref="Y242:Y247" si="185">INT(O242 / 10000) / 10</f>
        <v>149.6</v>
      </c>
      <c r="Z242" s="11">
        <f t="shared" ref="Z242:Z247" si="186">INT((P242+Q242+X242) / 10000) / 10</f>
        <v>130.1</v>
      </c>
      <c r="AA242" s="11">
        <f t="shared" ref="AA242:AA247" si="187">INT((R242) / 10000) / 10</f>
        <v>0</v>
      </c>
      <c r="AB242" s="11">
        <f t="shared" ref="AB242:AB247" si="188">INT((S242+T242) / 10000) / 10</f>
        <v>1</v>
      </c>
      <c r="AC242" s="11">
        <f t="shared" ref="AC242:AC247" si="189">INT((V242+U242+W242) / 10000) / 10</f>
        <v>0.1</v>
      </c>
      <c r="AD242" s="11" t="s">
        <v>1887</v>
      </c>
      <c r="AE242" s="13" t="s">
        <v>1888</v>
      </c>
      <c r="AF242" s="13" t="s">
        <v>1889</v>
      </c>
      <c r="AG242" s="15" t="s">
        <v>1890</v>
      </c>
      <c r="AH242" s="16" t="s">
        <v>88</v>
      </c>
      <c r="AI242" s="17">
        <v>10</v>
      </c>
      <c r="AJ242" s="17">
        <v>20121201</v>
      </c>
      <c r="AK242" s="18">
        <v>94</v>
      </c>
      <c r="AL242" s="18">
        <v>202212</v>
      </c>
      <c r="AM242" s="18">
        <v>2022</v>
      </c>
      <c r="AN242" s="17">
        <v>50817340</v>
      </c>
      <c r="AO242" s="17">
        <v>44237644</v>
      </c>
      <c r="AP242" s="17">
        <v>200000</v>
      </c>
      <c r="AQ242" s="20">
        <v>1</v>
      </c>
      <c r="AR242" s="21"/>
      <c r="AS242" s="20">
        <v>2</v>
      </c>
      <c r="AT242" s="20">
        <v>2</v>
      </c>
      <c r="AU242" s="20">
        <v>2</v>
      </c>
      <c r="AV242" s="20">
        <v>1</v>
      </c>
      <c r="AW242" s="23">
        <v>0</v>
      </c>
      <c r="AX242" s="21">
        <v>0</v>
      </c>
      <c r="AY242" s="21">
        <v>0</v>
      </c>
      <c r="AZ242" s="23" t="s">
        <v>62</v>
      </c>
      <c r="BA242" s="23" t="s">
        <v>62</v>
      </c>
      <c r="BB242" s="23" t="s">
        <v>62</v>
      </c>
      <c r="BC242" s="23" t="s">
        <v>62</v>
      </c>
      <c r="BD242" s="23" t="s">
        <v>62</v>
      </c>
      <c r="BE242" s="20">
        <v>13</v>
      </c>
      <c r="BF242" s="21"/>
      <c r="BG242" s="24"/>
    </row>
    <row r="243" spans="1:59" ht="15">
      <c r="A243" s="9" t="s">
        <v>1891</v>
      </c>
      <c r="B243" s="25">
        <v>2783</v>
      </c>
      <c r="C243" s="11">
        <v>2624272</v>
      </c>
      <c r="D243" s="11">
        <v>1358183418</v>
      </c>
      <c r="E243" s="12">
        <v>1345110097540</v>
      </c>
      <c r="F243" s="13" t="s">
        <v>1892</v>
      </c>
      <c r="G243" s="13" t="s">
        <v>80</v>
      </c>
      <c r="H243" s="13" t="s">
        <v>53</v>
      </c>
      <c r="I243" s="13" t="s">
        <v>307</v>
      </c>
      <c r="J243" s="13" t="s">
        <v>257</v>
      </c>
      <c r="K243" s="11">
        <v>17</v>
      </c>
      <c r="L243" s="11" t="s">
        <v>1893</v>
      </c>
      <c r="M243" s="14">
        <v>1</v>
      </c>
      <c r="N243" s="14" t="s">
        <v>121</v>
      </c>
      <c r="O243" s="14">
        <v>0</v>
      </c>
      <c r="P243" s="26">
        <v>477247</v>
      </c>
      <c r="Q243" s="14">
        <v>0</v>
      </c>
      <c r="R243" s="26">
        <v>1189095</v>
      </c>
      <c r="S243" s="14">
        <v>0</v>
      </c>
      <c r="T243" s="26">
        <v>116600</v>
      </c>
      <c r="U243" s="26">
        <v>60600</v>
      </c>
      <c r="V243" s="26">
        <v>9970</v>
      </c>
      <c r="W243" s="26">
        <v>907886</v>
      </c>
      <c r="X243" s="26">
        <v>645662</v>
      </c>
      <c r="Y243" s="11">
        <f t="shared" si="185"/>
        <v>0</v>
      </c>
      <c r="Z243" s="11">
        <f t="shared" si="186"/>
        <v>11.2</v>
      </c>
      <c r="AA243" s="11">
        <f t="shared" si="187"/>
        <v>11.8</v>
      </c>
      <c r="AB243" s="11">
        <f t="shared" si="188"/>
        <v>1.1000000000000001</v>
      </c>
      <c r="AC243" s="11">
        <f t="shared" si="189"/>
        <v>9.6999999999999993</v>
      </c>
      <c r="AD243" s="11" t="s">
        <v>1894</v>
      </c>
      <c r="AE243" s="13" t="s">
        <v>1895</v>
      </c>
      <c r="AF243" s="13" t="s">
        <v>1896</v>
      </c>
      <c r="AG243" s="15" t="s">
        <v>1897</v>
      </c>
      <c r="AH243" s="16" t="s">
        <v>232</v>
      </c>
      <c r="AI243" s="17">
        <v>10</v>
      </c>
      <c r="AJ243" s="17">
        <v>20060119</v>
      </c>
      <c r="AK243" s="18">
        <v>205</v>
      </c>
      <c r="AL243" s="18">
        <v>202306</v>
      </c>
      <c r="AM243" s="18">
        <v>2022</v>
      </c>
      <c r="AN243" s="17">
        <v>53620156</v>
      </c>
      <c r="AO243" s="17">
        <v>169660276</v>
      </c>
      <c r="AP243" s="17">
        <v>5892141</v>
      </c>
      <c r="AQ243" s="21">
        <v>1</v>
      </c>
      <c r="AR243" s="21"/>
      <c r="AS243" s="20">
        <v>1</v>
      </c>
      <c r="AT243" s="20">
        <v>2</v>
      </c>
      <c r="AU243" s="20">
        <v>2</v>
      </c>
      <c r="AV243" s="20">
        <v>2</v>
      </c>
      <c r="AW243" s="23">
        <v>0</v>
      </c>
      <c r="AX243" s="21">
        <v>0</v>
      </c>
      <c r="AY243" s="21">
        <v>0</v>
      </c>
      <c r="AZ243" s="23" t="s">
        <v>62</v>
      </c>
      <c r="BA243" s="23" t="s">
        <v>62</v>
      </c>
      <c r="BB243" s="23" t="s">
        <v>62</v>
      </c>
      <c r="BC243" s="23" t="s">
        <v>62</v>
      </c>
      <c r="BD243" s="23" t="s">
        <v>62</v>
      </c>
      <c r="BE243" s="20">
        <v>13</v>
      </c>
      <c r="BF243" s="21"/>
      <c r="BG243" s="24"/>
    </row>
    <row r="244" spans="1:59" ht="15">
      <c r="A244" s="9" t="s">
        <v>1898</v>
      </c>
      <c r="B244" s="25">
        <v>1554</v>
      </c>
      <c r="C244" s="11">
        <v>1998621</v>
      </c>
      <c r="D244" s="11">
        <v>1318156656</v>
      </c>
      <c r="E244" s="12">
        <v>1201110225064</v>
      </c>
      <c r="F244" s="13" t="s">
        <v>1899</v>
      </c>
      <c r="G244" s="13" t="s">
        <v>80</v>
      </c>
      <c r="H244" s="13" t="s">
        <v>53</v>
      </c>
      <c r="I244" s="13" t="s">
        <v>54</v>
      </c>
      <c r="J244" s="13" t="s">
        <v>1195</v>
      </c>
      <c r="K244" s="11">
        <v>11</v>
      </c>
      <c r="L244" s="11" t="s">
        <v>1900</v>
      </c>
      <c r="M244" s="14">
        <v>1</v>
      </c>
      <c r="N244" s="14" t="s">
        <v>121</v>
      </c>
      <c r="O244" s="32">
        <v>3246692</v>
      </c>
      <c r="P244" s="32">
        <v>2312034</v>
      </c>
      <c r="Q244" s="32">
        <v>373875</v>
      </c>
      <c r="R244" s="32">
        <v>325000</v>
      </c>
      <c r="S244" s="14">
        <v>0</v>
      </c>
      <c r="T244" s="32">
        <v>387639</v>
      </c>
      <c r="U244" s="32">
        <v>15000</v>
      </c>
      <c r="V244" s="14">
        <v>0</v>
      </c>
      <c r="W244" s="14">
        <f>SUM(480000,55000)</f>
        <v>535000</v>
      </c>
      <c r="X244" s="32">
        <v>5801358</v>
      </c>
      <c r="Y244" s="11">
        <f t="shared" si="185"/>
        <v>32.4</v>
      </c>
      <c r="Z244" s="11">
        <f t="shared" si="186"/>
        <v>84.8</v>
      </c>
      <c r="AA244" s="11">
        <f t="shared" si="187"/>
        <v>3.2</v>
      </c>
      <c r="AB244" s="11">
        <f t="shared" si="188"/>
        <v>3.8</v>
      </c>
      <c r="AC244" s="11">
        <f t="shared" si="189"/>
        <v>5.5</v>
      </c>
      <c r="AD244" s="11" t="s">
        <v>1901</v>
      </c>
      <c r="AE244" s="13" t="s">
        <v>1902</v>
      </c>
      <c r="AF244" s="13" t="s">
        <v>1903</v>
      </c>
      <c r="AG244" s="15" t="s">
        <v>1904</v>
      </c>
      <c r="AH244" s="16" t="s">
        <v>88</v>
      </c>
      <c r="AI244" s="17">
        <v>10</v>
      </c>
      <c r="AJ244" s="18">
        <v>20000622</v>
      </c>
      <c r="AK244" s="18">
        <v>50</v>
      </c>
      <c r="AL244" s="18">
        <v>202306</v>
      </c>
      <c r="AM244" s="18">
        <v>2022</v>
      </c>
      <c r="AN244" s="17">
        <v>20478570</v>
      </c>
      <c r="AO244" s="17">
        <v>43653172</v>
      </c>
      <c r="AP244" s="17">
        <v>28790288</v>
      </c>
      <c r="AQ244" s="27">
        <v>1</v>
      </c>
      <c r="AR244" s="27">
        <v>1</v>
      </c>
      <c r="AS244" s="27">
        <v>1</v>
      </c>
      <c r="AT244" s="27">
        <v>1</v>
      </c>
      <c r="AU244" s="27">
        <v>1</v>
      </c>
      <c r="AV244" s="27">
        <v>1</v>
      </c>
      <c r="AW244" s="23">
        <v>0</v>
      </c>
      <c r="AX244" s="21">
        <v>0</v>
      </c>
      <c r="AY244" s="21">
        <v>0</v>
      </c>
      <c r="AZ244" s="23" t="s">
        <v>62</v>
      </c>
      <c r="BA244" s="23" t="s">
        <v>62</v>
      </c>
      <c r="BB244" s="23" t="s">
        <v>62</v>
      </c>
      <c r="BC244" s="23" t="s">
        <v>62</v>
      </c>
      <c r="BD244" s="23" t="s">
        <v>62</v>
      </c>
      <c r="BE244" s="27">
        <v>13</v>
      </c>
      <c r="BF244" s="23"/>
      <c r="BG244" s="23"/>
    </row>
    <row r="245" spans="1:59" ht="15">
      <c r="A245" s="9" t="s">
        <v>1905</v>
      </c>
      <c r="B245" s="25">
        <v>3629</v>
      </c>
      <c r="C245" s="11">
        <v>1942067</v>
      </c>
      <c r="D245" s="11">
        <v>5138116079</v>
      </c>
      <c r="E245" s="12">
        <v>1760110019792</v>
      </c>
      <c r="F245" s="13" t="s">
        <v>1906</v>
      </c>
      <c r="G245" s="13" t="s">
        <v>80</v>
      </c>
      <c r="H245" s="13" t="s">
        <v>53</v>
      </c>
      <c r="I245" s="13" t="s">
        <v>54</v>
      </c>
      <c r="J245" s="13" t="s">
        <v>353</v>
      </c>
      <c r="K245" s="11">
        <v>24</v>
      </c>
      <c r="L245" s="11" t="s">
        <v>1907</v>
      </c>
      <c r="M245" s="14">
        <v>1</v>
      </c>
      <c r="N245" s="14" t="s">
        <v>121</v>
      </c>
      <c r="O245" s="14">
        <v>0</v>
      </c>
      <c r="P245" s="14">
        <v>0</v>
      </c>
      <c r="Q245" s="38">
        <v>20300</v>
      </c>
      <c r="R245" s="38">
        <v>4446579</v>
      </c>
      <c r="S245" s="14">
        <v>0</v>
      </c>
      <c r="T245" s="38">
        <v>71374</v>
      </c>
      <c r="U245" s="38">
        <v>124320</v>
      </c>
      <c r="V245" s="38">
        <v>65513</v>
      </c>
      <c r="W245" s="38">
        <v>389400</v>
      </c>
      <c r="X245" s="38">
        <v>11152180</v>
      </c>
      <c r="Y245" s="11">
        <f t="shared" si="185"/>
        <v>0</v>
      </c>
      <c r="Z245" s="11">
        <f t="shared" si="186"/>
        <v>111.7</v>
      </c>
      <c r="AA245" s="11">
        <f t="shared" si="187"/>
        <v>44.4</v>
      </c>
      <c r="AB245" s="11">
        <f t="shared" si="188"/>
        <v>0.7</v>
      </c>
      <c r="AC245" s="11">
        <f t="shared" si="189"/>
        <v>5.7</v>
      </c>
      <c r="AD245" s="11" t="s">
        <v>1908</v>
      </c>
      <c r="AE245" s="13" t="s">
        <v>1909</v>
      </c>
      <c r="AF245" s="13" t="s">
        <v>1910</v>
      </c>
      <c r="AG245" s="15" t="s">
        <v>1911</v>
      </c>
      <c r="AH245" s="16" t="s">
        <v>232</v>
      </c>
      <c r="AI245" s="17">
        <v>10</v>
      </c>
      <c r="AJ245" s="17">
        <v>19990901</v>
      </c>
      <c r="AK245" s="18">
        <v>201</v>
      </c>
      <c r="AL245" s="18">
        <v>202306</v>
      </c>
      <c r="AM245" s="18">
        <v>2022</v>
      </c>
      <c r="AN245" s="17">
        <v>87638725</v>
      </c>
      <c r="AO245" s="17">
        <v>78967294</v>
      </c>
      <c r="AP245" s="17">
        <v>2648950</v>
      </c>
      <c r="AQ245" s="20">
        <v>1</v>
      </c>
      <c r="AR245" s="20">
        <v>1</v>
      </c>
      <c r="AS245" s="20">
        <v>1</v>
      </c>
      <c r="AT245" s="20">
        <v>2</v>
      </c>
      <c r="AU245" s="20">
        <v>2</v>
      </c>
      <c r="AV245" s="20">
        <v>2</v>
      </c>
      <c r="AW245" s="23">
        <v>0</v>
      </c>
      <c r="AX245" s="20">
        <v>1</v>
      </c>
      <c r="AY245" s="21">
        <v>0</v>
      </c>
      <c r="AZ245" s="23" t="s">
        <v>62</v>
      </c>
      <c r="BA245" s="23" t="s">
        <v>62</v>
      </c>
      <c r="BB245" s="23" t="s">
        <v>62</v>
      </c>
      <c r="BC245" s="23" t="s">
        <v>62</v>
      </c>
      <c r="BD245" s="23" t="s">
        <v>62</v>
      </c>
      <c r="BE245" s="20">
        <v>13</v>
      </c>
      <c r="BF245" s="21"/>
      <c r="BG245" s="24"/>
    </row>
    <row r="246" spans="1:59" ht="15">
      <c r="A246" s="9" t="s">
        <v>1912</v>
      </c>
      <c r="B246" s="25">
        <v>3072</v>
      </c>
      <c r="C246" s="11">
        <v>1471711</v>
      </c>
      <c r="D246" s="11">
        <v>6098151440</v>
      </c>
      <c r="E246" s="12">
        <v>1942110051392</v>
      </c>
      <c r="F246" s="13" t="s">
        <v>1913</v>
      </c>
      <c r="G246" s="13" t="s">
        <v>80</v>
      </c>
      <c r="H246" s="13" t="s">
        <v>53</v>
      </c>
      <c r="I246" s="13" t="s">
        <v>1113</v>
      </c>
      <c r="J246" s="13" t="s">
        <v>638</v>
      </c>
      <c r="K246" s="11">
        <v>21</v>
      </c>
      <c r="L246" s="11" t="s">
        <v>1914</v>
      </c>
      <c r="M246" s="14">
        <v>1</v>
      </c>
      <c r="N246" s="14" t="s">
        <v>121</v>
      </c>
      <c r="O246" s="14">
        <v>0</v>
      </c>
      <c r="P246" s="26">
        <v>108500</v>
      </c>
      <c r="Q246" s="26">
        <v>25499</v>
      </c>
      <c r="R246" s="26">
        <v>741800</v>
      </c>
      <c r="S246" s="14">
        <v>0</v>
      </c>
      <c r="T246" s="14">
        <v>0</v>
      </c>
      <c r="U246" s="26">
        <v>14740</v>
      </c>
      <c r="V246" s="26">
        <v>115485</v>
      </c>
      <c r="W246" s="14">
        <v>0</v>
      </c>
      <c r="X246" s="26">
        <v>1032770</v>
      </c>
      <c r="Y246" s="11">
        <f t="shared" si="185"/>
        <v>0</v>
      </c>
      <c r="Z246" s="11">
        <f t="shared" si="186"/>
        <v>11.6</v>
      </c>
      <c r="AA246" s="11">
        <f t="shared" si="187"/>
        <v>7.4</v>
      </c>
      <c r="AB246" s="11">
        <f t="shared" si="188"/>
        <v>0</v>
      </c>
      <c r="AC246" s="11">
        <f t="shared" si="189"/>
        <v>1.3</v>
      </c>
      <c r="AD246" s="11" t="s">
        <v>1915</v>
      </c>
      <c r="AE246" s="13" t="s">
        <v>1916</v>
      </c>
      <c r="AF246" s="13" t="s">
        <v>1917</v>
      </c>
      <c r="AG246" s="15" t="s">
        <v>1918</v>
      </c>
      <c r="AH246" s="16" t="s">
        <v>88</v>
      </c>
      <c r="AI246" s="17">
        <v>10</v>
      </c>
      <c r="AJ246" s="17">
        <v>20020215</v>
      </c>
      <c r="AK246" s="18">
        <v>228</v>
      </c>
      <c r="AL246" s="18">
        <v>202307</v>
      </c>
      <c r="AM246" s="18">
        <v>2022</v>
      </c>
      <c r="AN246" s="17">
        <v>71717693</v>
      </c>
      <c r="AO246" s="17">
        <v>47563255</v>
      </c>
      <c r="AP246" s="17">
        <v>8794337</v>
      </c>
      <c r="AQ246" s="27">
        <v>2</v>
      </c>
      <c r="AR246" s="27">
        <v>2</v>
      </c>
      <c r="AS246" s="27">
        <v>1</v>
      </c>
      <c r="AT246" s="27">
        <v>2</v>
      </c>
      <c r="AU246" s="27">
        <v>2</v>
      </c>
      <c r="AV246" s="27">
        <v>2</v>
      </c>
      <c r="AW246" s="23">
        <v>0</v>
      </c>
      <c r="AX246" s="20">
        <v>1</v>
      </c>
      <c r="AY246" s="20">
        <v>1</v>
      </c>
      <c r="AZ246" s="27" t="s">
        <v>1919</v>
      </c>
      <c r="BA246" s="27" t="s">
        <v>1920</v>
      </c>
      <c r="BB246" s="27" t="s">
        <v>90</v>
      </c>
      <c r="BC246" s="27" t="s">
        <v>714</v>
      </c>
      <c r="BD246" s="27" t="s">
        <v>1921</v>
      </c>
      <c r="BE246" s="27">
        <v>13</v>
      </c>
      <c r="BF246" s="23"/>
      <c r="BG246" s="23"/>
    </row>
    <row r="247" spans="1:59" ht="15">
      <c r="A247" s="9" t="s">
        <v>1922</v>
      </c>
      <c r="B247" s="25">
        <v>4850</v>
      </c>
      <c r="C247" s="11">
        <v>1183362</v>
      </c>
      <c r="D247" s="11">
        <v>2048111321</v>
      </c>
      <c r="E247" s="12">
        <v>1101110324858</v>
      </c>
      <c r="F247" s="13" t="s">
        <v>1923</v>
      </c>
      <c r="G247" s="13" t="s">
        <v>80</v>
      </c>
      <c r="H247" s="13" t="s">
        <v>53</v>
      </c>
      <c r="I247" s="13" t="s">
        <v>54</v>
      </c>
      <c r="J247" s="13" t="s">
        <v>226</v>
      </c>
      <c r="K247" s="11">
        <v>15</v>
      </c>
      <c r="L247" s="11" t="s">
        <v>1924</v>
      </c>
      <c r="M247" s="14">
        <v>1</v>
      </c>
      <c r="N247" s="14" t="s">
        <v>121</v>
      </c>
      <c r="O247" s="32">
        <v>25415</v>
      </c>
      <c r="P247" s="32">
        <v>832787</v>
      </c>
      <c r="Q247" s="32">
        <v>141562</v>
      </c>
      <c r="R247" s="32">
        <v>130219</v>
      </c>
      <c r="S247" s="14">
        <v>0</v>
      </c>
      <c r="T247" s="32">
        <v>145389</v>
      </c>
      <c r="U247" s="32">
        <v>236873</v>
      </c>
      <c r="V247" s="14">
        <v>0</v>
      </c>
      <c r="W247" s="32">
        <v>505067</v>
      </c>
      <c r="X247" s="32">
        <v>636924</v>
      </c>
      <c r="Y247" s="11">
        <f t="shared" si="185"/>
        <v>0.2</v>
      </c>
      <c r="Z247" s="11">
        <f t="shared" si="186"/>
        <v>16.100000000000001</v>
      </c>
      <c r="AA247" s="11">
        <f t="shared" si="187"/>
        <v>1.3</v>
      </c>
      <c r="AB247" s="11">
        <f t="shared" si="188"/>
        <v>1.4</v>
      </c>
      <c r="AC247" s="11">
        <f t="shared" si="189"/>
        <v>7.4</v>
      </c>
      <c r="AD247" s="11" t="s">
        <v>1925</v>
      </c>
      <c r="AE247" s="13" t="s">
        <v>1926</v>
      </c>
      <c r="AF247" s="13" t="s">
        <v>1927</v>
      </c>
      <c r="AG247" s="15" t="s">
        <v>1928</v>
      </c>
      <c r="AH247" s="16" t="s">
        <v>232</v>
      </c>
      <c r="AI247" s="17">
        <v>10</v>
      </c>
      <c r="AJ247" s="17">
        <v>19820806</v>
      </c>
      <c r="AK247" s="18">
        <v>214</v>
      </c>
      <c r="AL247" s="18">
        <v>202306</v>
      </c>
      <c r="AM247" s="18">
        <v>2022</v>
      </c>
      <c r="AN247" s="17">
        <v>58837229</v>
      </c>
      <c r="AO247" s="17">
        <v>130832572</v>
      </c>
      <c r="AP247" s="17">
        <v>4380000</v>
      </c>
      <c r="AQ247" s="27">
        <v>1</v>
      </c>
      <c r="AR247" s="27">
        <v>1</v>
      </c>
      <c r="AS247" s="27">
        <v>1</v>
      </c>
      <c r="AT247" s="27">
        <v>2</v>
      </c>
      <c r="AU247" s="27">
        <v>2</v>
      </c>
      <c r="AV247" s="27">
        <v>2</v>
      </c>
      <c r="AW247" s="23">
        <v>0</v>
      </c>
      <c r="AX247" s="21">
        <v>0</v>
      </c>
      <c r="AY247" s="21">
        <v>0</v>
      </c>
      <c r="AZ247" s="23" t="s">
        <v>62</v>
      </c>
      <c r="BA247" s="23" t="s">
        <v>62</v>
      </c>
      <c r="BB247" s="23" t="s">
        <v>62</v>
      </c>
      <c r="BC247" s="23" t="s">
        <v>62</v>
      </c>
      <c r="BD247" s="23" t="s">
        <v>62</v>
      </c>
      <c r="BE247" s="27">
        <v>13</v>
      </c>
      <c r="BF247" s="27" t="s">
        <v>1929</v>
      </c>
      <c r="BG247" s="23"/>
    </row>
    <row r="248" spans="1:59" ht="15">
      <c r="A248" s="9" t="s">
        <v>1930</v>
      </c>
      <c r="B248" s="25">
        <v>20014</v>
      </c>
      <c r="C248" s="11">
        <v>1361846</v>
      </c>
      <c r="D248" s="11">
        <v>5078100868</v>
      </c>
      <c r="E248" s="12">
        <v>1759110001081</v>
      </c>
      <c r="F248" s="13" t="s">
        <v>1931</v>
      </c>
      <c r="G248" s="13" t="s">
        <v>52</v>
      </c>
      <c r="H248" s="13" t="s">
        <v>53</v>
      </c>
      <c r="I248" s="13" t="s">
        <v>54</v>
      </c>
      <c r="J248" s="13" t="s">
        <v>103</v>
      </c>
      <c r="K248" s="11">
        <v>1</v>
      </c>
      <c r="L248" s="11" t="s">
        <v>1932</v>
      </c>
      <c r="M248" s="14">
        <v>1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1" t="s">
        <v>1933</v>
      </c>
      <c r="AE248" s="13" t="s">
        <v>1934</v>
      </c>
      <c r="AF248" s="13" t="s">
        <v>1935</v>
      </c>
      <c r="AG248" s="15" t="s">
        <v>1936</v>
      </c>
      <c r="AH248" s="16" t="s">
        <v>61</v>
      </c>
      <c r="AI248" s="17">
        <v>10</v>
      </c>
      <c r="AJ248" s="17">
        <v>19910420</v>
      </c>
      <c r="AK248" s="18">
        <v>50</v>
      </c>
      <c r="AL248" s="18">
        <v>201903</v>
      </c>
      <c r="AM248" s="14"/>
      <c r="AN248" s="19"/>
      <c r="AO248" s="19"/>
      <c r="AP248" s="19"/>
      <c r="AQ248" s="21">
        <v>1</v>
      </c>
      <c r="AR248" s="21"/>
      <c r="AS248" s="20">
        <v>2</v>
      </c>
      <c r="AT248" s="20">
        <v>2</v>
      </c>
      <c r="AU248" s="20">
        <v>2</v>
      </c>
      <c r="AV248" s="20">
        <v>2</v>
      </c>
      <c r="AW248" s="23">
        <v>0</v>
      </c>
      <c r="AX248" s="21">
        <v>0</v>
      </c>
      <c r="AY248" s="21">
        <v>0</v>
      </c>
      <c r="AZ248" s="23" t="s">
        <v>62</v>
      </c>
      <c r="BA248" s="23" t="s">
        <v>62</v>
      </c>
      <c r="BB248" s="23" t="s">
        <v>62</v>
      </c>
      <c r="BC248" s="23" t="s">
        <v>62</v>
      </c>
      <c r="BD248" s="23" t="s">
        <v>62</v>
      </c>
      <c r="BE248" s="20">
        <v>13</v>
      </c>
      <c r="BF248" s="21"/>
      <c r="BG248" s="24"/>
    </row>
    <row r="249" spans="1:59" ht="15">
      <c r="A249" s="9" t="s">
        <v>1937</v>
      </c>
      <c r="B249" s="25">
        <v>5522</v>
      </c>
      <c r="C249" s="11">
        <v>1567100</v>
      </c>
      <c r="D249" s="11">
        <v>6218103268</v>
      </c>
      <c r="E249" s="12">
        <v>1801110030568</v>
      </c>
      <c r="F249" s="13" t="s">
        <v>1938</v>
      </c>
      <c r="G249" s="13" t="s">
        <v>80</v>
      </c>
      <c r="H249" s="13" t="s">
        <v>53</v>
      </c>
      <c r="I249" s="13" t="s">
        <v>307</v>
      </c>
      <c r="J249" s="13" t="s">
        <v>361</v>
      </c>
      <c r="K249" s="11">
        <v>34</v>
      </c>
      <c r="L249" s="11" t="s">
        <v>1939</v>
      </c>
      <c r="M249" s="14">
        <v>1</v>
      </c>
      <c r="N249" s="14" t="s">
        <v>121</v>
      </c>
      <c r="O249" s="14">
        <v>0</v>
      </c>
      <c r="P249" s="14">
        <v>0</v>
      </c>
      <c r="Q249" s="14">
        <v>0</v>
      </c>
      <c r="R249" s="26">
        <v>167291</v>
      </c>
      <c r="S249" s="14">
        <v>0</v>
      </c>
      <c r="T249" s="26">
        <v>29970</v>
      </c>
      <c r="U249" s="14">
        <v>0</v>
      </c>
      <c r="V249" s="26">
        <v>459750</v>
      </c>
      <c r="W249" s="14">
        <v>0</v>
      </c>
      <c r="X249" s="14">
        <v>0</v>
      </c>
      <c r="Y249" s="11">
        <f t="shared" ref="Y249:Y251" si="190">INT(O249 / 10000) / 10</f>
        <v>0</v>
      </c>
      <c r="Z249" s="11">
        <f t="shared" ref="Z249:Z251" si="191">INT((P249+Q249+X249) / 10000) / 10</f>
        <v>0</v>
      </c>
      <c r="AA249" s="11">
        <f t="shared" ref="AA249:AA251" si="192">INT((R249) / 10000) / 10</f>
        <v>1.6</v>
      </c>
      <c r="AB249" s="11">
        <f t="shared" ref="AB249:AB251" si="193">INT((S249+T249) / 10000) / 10</f>
        <v>0.2</v>
      </c>
      <c r="AC249" s="11">
        <f t="shared" ref="AC249:AC251" si="194">INT((V249+U249+W249) / 10000) / 10</f>
        <v>4.5</v>
      </c>
      <c r="AD249" s="11" t="s">
        <v>1940</v>
      </c>
      <c r="AE249" s="13" t="s">
        <v>1941</v>
      </c>
      <c r="AF249" s="13" t="s">
        <v>1942</v>
      </c>
      <c r="AG249" s="15" t="s">
        <v>1943</v>
      </c>
      <c r="AH249" s="16" t="s">
        <v>88</v>
      </c>
      <c r="AI249" s="17">
        <v>10</v>
      </c>
      <c r="AJ249" s="17">
        <v>19780626</v>
      </c>
      <c r="AK249" s="18">
        <v>208</v>
      </c>
      <c r="AL249" s="18">
        <v>202305</v>
      </c>
      <c r="AM249" s="18">
        <v>2022</v>
      </c>
      <c r="AN249" s="17">
        <v>95157257</v>
      </c>
      <c r="AO249" s="17">
        <v>55921235</v>
      </c>
      <c r="AP249" s="17">
        <v>69660</v>
      </c>
      <c r="AQ249" s="20">
        <v>1</v>
      </c>
      <c r="AR249" s="21"/>
      <c r="AS249" s="20">
        <v>1</v>
      </c>
      <c r="AT249" s="20">
        <v>2</v>
      </c>
      <c r="AU249" s="20">
        <v>2</v>
      </c>
      <c r="AV249" s="20">
        <v>2</v>
      </c>
      <c r="AW249" s="23">
        <v>0</v>
      </c>
      <c r="AX249" s="21">
        <v>0</v>
      </c>
      <c r="AY249" s="21">
        <v>0</v>
      </c>
      <c r="AZ249" s="23" t="s">
        <v>62</v>
      </c>
      <c r="BA249" s="23" t="s">
        <v>62</v>
      </c>
      <c r="BB249" s="23" t="s">
        <v>62</v>
      </c>
      <c r="BC249" s="23" t="s">
        <v>62</v>
      </c>
      <c r="BD249" s="23" t="s">
        <v>62</v>
      </c>
      <c r="BE249" s="20">
        <v>13</v>
      </c>
      <c r="BF249" s="21"/>
      <c r="BG249" s="24"/>
    </row>
    <row r="250" spans="1:59" ht="15">
      <c r="A250" s="9" t="s">
        <v>1944</v>
      </c>
      <c r="B250" s="25">
        <v>6665</v>
      </c>
      <c r="C250" s="11">
        <v>1933155</v>
      </c>
      <c r="D250" s="11">
        <v>1308142445</v>
      </c>
      <c r="E250" s="12">
        <v>1243110038227</v>
      </c>
      <c r="F250" s="13" t="s">
        <v>1945</v>
      </c>
      <c r="G250" s="13" t="s">
        <v>80</v>
      </c>
      <c r="H250" s="13" t="s">
        <v>53</v>
      </c>
      <c r="I250" s="13" t="s">
        <v>54</v>
      </c>
      <c r="J250" s="13" t="s">
        <v>425</v>
      </c>
      <c r="K250" s="11">
        <v>36</v>
      </c>
      <c r="L250" s="11" t="s">
        <v>1946</v>
      </c>
      <c r="M250" s="14">
        <v>1</v>
      </c>
      <c r="N250" s="14" t="s">
        <v>121</v>
      </c>
      <c r="O250" s="14">
        <v>0</v>
      </c>
      <c r="P250" s="32">
        <v>13500</v>
      </c>
      <c r="Q250" s="14">
        <v>0</v>
      </c>
      <c r="R250" s="14">
        <v>0</v>
      </c>
      <c r="S250" s="14">
        <v>0</v>
      </c>
      <c r="T250" s="32">
        <v>313121</v>
      </c>
      <c r="U250" s="32">
        <v>98409</v>
      </c>
      <c r="V250" s="32">
        <v>78355</v>
      </c>
      <c r="W250" s="14">
        <v>0</v>
      </c>
      <c r="X250" s="14">
        <v>0</v>
      </c>
      <c r="Y250" s="11">
        <f t="shared" si="190"/>
        <v>0</v>
      </c>
      <c r="Z250" s="11">
        <f t="shared" si="191"/>
        <v>0.1</v>
      </c>
      <c r="AA250" s="11">
        <f t="shared" si="192"/>
        <v>0</v>
      </c>
      <c r="AB250" s="11">
        <f t="shared" si="193"/>
        <v>3.1</v>
      </c>
      <c r="AC250" s="11">
        <f t="shared" si="194"/>
        <v>1.7</v>
      </c>
      <c r="AD250" s="11" t="s">
        <v>1947</v>
      </c>
      <c r="AE250" s="13" t="s">
        <v>1948</v>
      </c>
      <c r="AF250" s="13" t="s">
        <v>1949</v>
      </c>
      <c r="AG250" s="15" t="s">
        <v>1950</v>
      </c>
      <c r="AH250" s="16" t="s">
        <v>88</v>
      </c>
      <c r="AI250" s="17">
        <v>10</v>
      </c>
      <c r="AJ250" s="17">
        <v>19930308</v>
      </c>
      <c r="AK250" s="18">
        <v>105</v>
      </c>
      <c r="AL250" s="18">
        <v>202212</v>
      </c>
      <c r="AM250" s="18">
        <v>2022</v>
      </c>
      <c r="AN250" s="17">
        <v>35940304</v>
      </c>
      <c r="AO250" s="17">
        <v>46787123</v>
      </c>
      <c r="AP250" s="17">
        <v>132550</v>
      </c>
      <c r="AQ250" s="27">
        <v>3</v>
      </c>
      <c r="AR250" s="27">
        <v>3</v>
      </c>
      <c r="AS250" s="27">
        <v>1</v>
      </c>
      <c r="AT250" s="27">
        <v>2</v>
      </c>
      <c r="AU250" s="27">
        <v>2</v>
      </c>
      <c r="AV250" s="27">
        <v>2</v>
      </c>
      <c r="AW250" s="23">
        <v>0</v>
      </c>
      <c r="AX250" s="21">
        <v>0</v>
      </c>
      <c r="AY250" s="21">
        <v>0</v>
      </c>
      <c r="AZ250" s="23" t="s">
        <v>62</v>
      </c>
      <c r="BA250" s="23" t="s">
        <v>62</v>
      </c>
      <c r="BB250" s="23" t="s">
        <v>62</v>
      </c>
      <c r="BC250" s="23" t="s">
        <v>62</v>
      </c>
      <c r="BD250" s="23" t="s">
        <v>62</v>
      </c>
      <c r="BE250" s="27">
        <v>13</v>
      </c>
      <c r="BF250" s="23"/>
      <c r="BG250" s="23"/>
    </row>
    <row r="251" spans="1:59" ht="15">
      <c r="A251" s="9" t="s">
        <v>1951</v>
      </c>
      <c r="B251" s="25">
        <v>2353</v>
      </c>
      <c r="C251" s="11">
        <v>4211815</v>
      </c>
      <c r="D251" s="11">
        <v>1418133816</v>
      </c>
      <c r="E251" s="12">
        <v>2849110113842</v>
      </c>
      <c r="F251" s="13" t="s">
        <v>1952</v>
      </c>
      <c r="G251" s="13" t="s">
        <v>80</v>
      </c>
      <c r="H251" s="13" t="s">
        <v>53</v>
      </c>
      <c r="I251" s="13" t="s">
        <v>54</v>
      </c>
      <c r="J251" s="13" t="s">
        <v>226</v>
      </c>
      <c r="K251" s="11">
        <v>15</v>
      </c>
      <c r="L251" s="11" t="s">
        <v>1953</v>
      </c>
      <c r="M251" s="14">
        <v>1</v>
      </c>
      <c r="N251" s="14" t="s">
        <v>121</v>
      </c>
      <c r="O251" s="14">
        <v>0</v>
      </c>
      <c r="P251" s="14">
        <v>0</v>
      </c>
      <c r="Q251" s="14">
        <v>0</v>
      </c>
      <c r="R251" s="26">
        <v>3000</v>
      </c>
      <c r="S251" s="14">
        <v>0</v>
      </c>
      <c r="T251" s="26">
        <v>37611</v>
      </c>
      <c r="U251" s="14">
        <v>0</v>
      </c>
      <c r="V251" s="26">
        <v>4230</v>
      </c>
      <c r="W251" s="26">
        <v>48960</v>
      </c>
      <c r="X251" s="14">
        <v>0</v>
      </c>
      <c r="Y251" s="11">
        <f t="shared" si="190"/>
        <v>0</v>
      </c>
      <c r="Z251" s="11">
        <f t="shared" si="191"/>
        <v>0</v>
      </c>
      <c r="AA251" s="11">
        <f t="shared" si="192"/>
        <v>0</v>
      </c>
      <c r="AB251" s="11">
        <f t="shared" si="193"/>
        <v>0.3</v>
      </c>
      <c r="AC251" s="11">
        <f t="shared" si="194"/>
        <v>0.5</v>
      </c>
      <c r="AD251" s="11" t="s">
        <v>1954</v>
      </c>
      <c r="AE251" s="13" t="s">
        <v>1955</v>
      </c>
      <c r="AF251" s="13" t="s">
        <v>1956</v>
      </c>
      <c r="AG251" s="15" t="s">
        <v>1957</v>
      </c>
      <c r="AH251" s="16" t="s">
        <v>88</v>
      </c>
      <c r="AI251" s="17">
        <v>10</v>
      </c>
      <c r="AJ251" s="17">
        <v>20130315</v>
      </c>
      <c r="AK251" s="18">
        <v>51</v>
      </c>
      <c r="AL251" s="18">
        <v>202212</v>
      </c>
      <c r="AM251" s="18">
        <v>2022</v>
      </c>
      <c r="AN251" s="17">
        <v>19797946</v>
      </c>
      <c r="AO251" s="17">
        <v>20590362</v>
      </c>
      <c r="AP251" s="17">
        <v>2425000</v>
      </c>
      <c r="AQ251" s="27">
        <v>1</v>
      </c>
      <c r="AR251" s="27">
        <v>1</v>
      </c>
      <c r="AS251" s="27">
        <v>1</v>
      </c>
      <c r="AT251" s="27">
        <v>2</v>
      </c>
      <c r="AU251" s="27">
        <v>2</v>
      </c>
      <c r="AV251" s="27">
        <v>2</v>
      </c>
      <c r="AW251" s="23">
        <v>0</v>
      </c>
      <c r="AX251" s="21">
        <v>0</v>
      </c>
      <c r="AY251" s="21">
        <v>0</v>
      </c>
      <c r="AZ251" s="23" t="s">
        <v>62</v>
      </c>
      <c r="BA251" s="23" t="s">
        <v>62</v>
      </c>
      <c r="BB251" s="23" t="s">
        <v>62</v>
      </c>
      <c r="BC251" s="23" t="s">
        <v>62</v>
      </c>
      <c r="BD251" s="23" t="s">
        <v>62</v>
      </c>
      <c r="BE251" s="27">
        <v>13</v>
      </c>
      <c r="BF251" s="23"/>
      <c r="BG251" s="23"/>
    </row>
    <row r="252" spans="1:59" ht="15">
      <c r="A252" s="9" t="s">
        <v>1958</v>
      </c>
      <c r="B252" s="25">
        <v>11850</v>
      </c>
      <c r="C252" s="11">
        <v>3175153</v>
      </c>
      <c r="D252" s="11">
        <v>6028147299</v>
      </c>
      <c r="E252" s="12">
        <v>1801110649426</v>
      </c>
      <c r="F252" s="13" t="s">
        <v>1959</v>
      </c>
      <c r="G252" s="13" t="s">
        <v>80</v>
      </c>
      <c r="H252" s="13" t="s">
        <v>53</v>
      </c>
      <c r="I252" s="13" t="s">
        <v>54</v>
      </c>
      <c r="J252" s="13" t="s">
        <v>143</v>
      </c>
      <c r="K252" s="11">
        <v>53</v>
      </c>
      <c r="L252" s="11" t="s">
        <v>1960</v>
      </c>
      <c r="M252" s="14">
        <v>1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1" t="s">
        <v>1961</v>
      </c>
      <c r="AE252" s="13" t="s">
        <v>1962</v>
      </c>
      <c r="AF252" s="13" t="s">
        <v>1963</v>
      </c>
      <c r="AG252" s="15" t="s">
        <v>1964</v>
      </c>
      <c r="AH252" s="16" t="s">
        <v>88</v>
      </c>
      <c r="AI252" s="17">
        <v>10</v>
      </c>
      <c r="AJ252" s="17">
        <v>20081007</v>
      </c>
      <c r="AK252" s="18">
        <v>50</v>
      </c>
      <c r="AL252" s="18">
        <v>202212</v>
      </c>
      <c r="AM252" s="18">
        <v>2022</v>
      </c>
      <c r="AN252" s="17">
        <v>56243220</v>
      </c>
      <c r="AO252" s="17">
        <v>64372935</v>
      </c>
      <c r="AP252" s="17">
        <v>1200000</v>
      </c>
      <c r="AQ252" s="20">
        <v>1</v>
      </c>
      <c r="AR252" s="21"/>
      <c r="AS252" s="20">
        <v>2</v>
      </c>
      <c r="AT252" s="20">
        <v>2</v>
      </c>
      <c r="AU252" s="20">
        <v>2</v>
      </c>
      <c r="AV252" s="20">
        <v>2</v>
      </c>
      <c r="AW252" s="23">
        <v>0</v>
      </c>
      <c r="AX252" s="21">
        <v>0</v>
      </c>
      <c r="AY252" s="21">
        <v>0</v>
      </c>
      <c r="AZ252" s="23" t="s">
        <v>62</v>
      </c>
      <c r="BA252" s="23" t="s">
        <v>62</v>
      </c>
      <c r="BB252" s="23" t="s">
        <v>62</v>
      </c>
      <c r="BC252" s="23" t="s">
        <v>62</v>
      </c>
      <c r="BD252" s="23" t="s">
        <v>62</v>
      </c>
      <c r="BE252" s="20">
        <v>13</v>
      </c>
      <c r="BF252" s="21"/>
      <c r="BG252" s="24"/>
    </row>
    <row r="253" spans="1:59" ht="15">
      <c r="A253" s="9" t="s">
        <v>1965</v>
      </c>
      <c r="B253" s="25">
        <v>282</v>
      </c>
      <c r="C253" s="11">
        <v>2615471</v>
      </c>
      <c r="D253" s="11">
        <v>1248624506</v>
      </c>
      <c r="E253" s="12">
        <v>1348110096869</v>
      </c>
      <c r="F253" s="13" t="s">
        <v>1966</v>
      </c>
      <c r="G253" s="13" t="s">
        <v>80</v>
      </c>
      <c r="H253" s="13" t="s">
        <v>53</v>
      </c>
      <c r="I253" s="13" t="s">
        <v>54</v>
      </c>
      <c r="J253" s="13" t="s">
        <v>103</v>
      </c>
      <c r="K253" s="11">
        <v>1</v>
      </c>
      <c r="L253" s="11" t="s">
        <v>1967</v>
      </c>
      <c r="M253" s="14">
        <v>1</v>
      </c>
      <c r="N253" s="14" t="s">
        <v>83</v>
      </c>
      <c r="O253" s="14">
        <v>0</v>
      </c>
      <c r="P253" s="26">
        <v>232391270</v>
      </c>
      <c r="Q253" s="26">
        <v>165400000</v>
      </c>
      <c r="R253" s="26">
        <v>107000000</v>
      </c>
      <c r="S253" s="14">
        <v>0</v>
      </c>
      <c r="T253" s="14">
        <v>0</v>
      </c>
      <c r="U253" s="14">
        <v>0</v>
      </c>
      <c r="V253" s="26">
        <v>23735683</v>
      </c>
      <c r="W253" s="14">
        <v>0</v>
      </c>
      <c r="X253" s="26">
        <v>2288365100</v>
      </c>
      <c r="Y253" s="11">
        <f>INT(O253 / 10000000)/ 10</f>
        <v>0</v>
      </c>
      <c r="Z253" s="11">
        <f>INT((P253+Q253+X253) / 10000000)/ 10</f>
        <v>26.8</v>
      </c>
      <c r="AA253" s="11">
        <f>INT((R253) / 10000000)/ 10</f>
        <v>1</v>
      </c>
      <c r="AB253" s="11">
        <f>INT((S253+T253) / 10000000)/ 10</f>
        <v>0</v>
      </c>
      <c r="AC253" s="11">
        <f>INT((V253+U253+W253) / 10000000)/ 10</f>
        <v>0.2</v>
      </c>
      <c r="AD253" s="11" t="s">
        <v>1968</v>
      </c>
      <c r="AE253" s="13" t="s">
        <v>1969</v>
      </c>
      <c r="AF253" s="13" t="s">
        <v>1970</v>
      </c>
      <c r="AG253" s="15" t="s">
        <v>1971</v>
      </c>
      <c r="AH253" s="16" t="s">
        <v>88</v>
      </c>
      <c r="AI253" s="17">
        <v>10</v>
      </c>
      <c r="AJ253" s="17">
        <v>20040705</v>
      </c>
      <c r="AK253" s="18">
        <v>102</v>
      </c>
      <c r="AL253" s="18">
        <v>202212</v>
      </c>
      <c r="AM253" s="18">
        <v>2022</v>
      </c>
      <c r="AN253" s="17">
        <v>17525820</v>
      </c>
      <c r="AO253" s="17">
        <v>35477882</v>
      </c>
      <c r="AP253" s="17">
        <v>1011750</v>
      </c>
      <c r="AQ253" s="20">
        <v>1</v>
      </c>
      <c r="AR253" s="20">
        <v>1</v>
      </c>
      <c r="AS253" s="20">
        <v>1</v>
      </c>
      <c r="AT253" s="20">
        <v>2</v>
      </c>
      <c r="AU253" s="20">
        <v>2</v>
      </c>
      <c r="AV253" s="20">
        <v>2</v>
      </c>
      <c r="AW253" s="23">
        <v>0</v>
      </c>
      <c r="AX253" s="21">
        <v>0</v>
      </c>
      <c r="AY253" s="21">
        <v>0</v>
      </c>
      <c r="AZ253" s="23" t="s">
        <v>62</v>
      </c>
      <c r="BA253" s="23" t="s">
        <v>62</v>
      </c>
      <c r="BB253" s="23" t="s">
        <v>62</v>
      </c>
      <c r="BC253" s="23" t="s">
        <v>62</v>
      </c>
      <c r="BD253" s="23" t="s">
        <v>62</v>
      </c>
      <c r="BE253" s="20">
        <v>13</v>
      </c>
      <c r="BF253" s="20" t="s">
        <v>1972</v>
      </c>
      <c r="BG253" s="24"/>
    </row>
    <row r="254" spans="1:59" ht="15">
      <c r="A254" s="9" t="s">
        <v>1973</v>
      </c>
      <c r="B254" s="25">
        <v>21873</v>
      </c>
      <c r="C254" s="11">
        <v>2220787</v>
      </c>
      <c r="D254" s="11">
        <v>2158662882</v>
      </c>
      <c r="E254" s="12">
        <v>1101113099002</v>
      </c>
      <c r="F254" s="13" t="s">
        <v>1974</v>
      </c>
      <c r="G254" s="13" t="s">
        <v>52</v>
      </c>
      <c r="H254" s="13" t="s">
        <v>53</v>
      </c>
      <c r="I254" s="13" t="s">
        <v>54</v>
      </c>
      <c r="J254" s="13" t="s">
        <v>933</v>
      </c>
      <c r="K254" s="11">
        <v>42</v>
      </c>
      <c r="L254" s="11" t="s">
        <v>1975</v>
      </c>
      <c r="M254" s="14">
        <v>1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1" t="s">
        <v>1976</v>
      </c>
      <c r="AE254" s="13" t="s">
        <v>1977</v>
      </c>
      <c r="AF254" s="13" t="s">
        <v>1978</v>
      </c>
      <c r="AG254" s="15" t="s">
        <v>1979</v>
      </c>
      <c r="AH254" s="16" t="s">
        <v>61</v>
      </c>
      <c r="AI254" s="17">
        <v>10</v>
      </c>
      <c r="AJ254" s="17">
        <v>20041014</v>
      </c>
      <c r="AK254" s="18">
        <v>50</v>
      </c>
      <c r="AL254" s="18">
        <v>202112</v>
      </c>
      <c r="AM254" s="18">
        <v>2022</v>
      </c>
      <c r="AN254" s="17">
        <v>3077736</v>
      </c>
      <c r="AO254" s="17">
        <v>6179587</v>
      </c>
      <c r="AP254" s="17">
        <v>200000</v>
      </c>
      <c r="AQ254" s="21">
        <v>1</v>
      </c>
      <c r="AR254" s="21"/>
      <c r="AS254" s="20">
        <v>2</v>
      </c>
      <c r="AT254" s="20">
        <v>2</v>
      </c>
      <c r="AU254" s="20">
        <v>2</v>
      </c>
      <c r="AV254" s="20">
        <v>2</v>
      </c>
      <c r="AW254" s="23">
        <v>0</v>
      </c>
      <c r="AX254" s="21">
        <v>0</v>
      </c>
      <c r="AY254" s="21">
        <v>0</v>
      </c>
      <c r="AZ254" s="23" t="s">
        <v>62</v>
      </c>
      <c r="BA254" s="23" t="s">
        <v>62</v>
      </c>
      <c r="BB254" s="23" t="s">
        <v>62</v>
      </c>
      <c r="BC254" s="23" t="s">
        <v>62</v>
      </c>
      <c r="BD254" s="23" t="s">
        <v>62</v>
      </c>
      <c r="BE254" s="20">
        <v>13</v>
      </c>
      <c r="BF254" s="21"/>
      <c r="BG254" s="24"/>
    </row>
    <row r="255" spans="1:59" ht="15">
      <c r="A255" s="9" t="s">
        <v>1980</v>
      </c>
      <c r="B255" s="25">
        <v>21346</v>
      </c>
      <c r="C255" s="11">
        <v>1839495</v>
      </c>
      <c r="D255" s="11">
        <v>6218139918</v>
      </c>
      <c r="E255" s="12">
        <v>1845110023834</v>
      </c>
      <c r="F255" s="13" t="s">
        <v>1981</v>
      </c>
      <c r="G255" s="13" t="s">
        <v>52</v>
      </c>
      <c r="H255" s="13" t="s">
        <v>53</v>
      </c>
      <c r="I255" s="13" t="s">
        <v>54</v>
      </c>
      <c r="J255" s="13" t="s">
        <v>599</v>
      </c>
      <c r="K255" s="11">
        <v>38</v>
      </c>
      <c r="L255" s="11" t="s">
        <v>1982</v>
      </c>
      <c r="M255" s="14">
        <v>1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1" t="s">
        <v>1983</v>
      </c>
      <c r="AE255" s="13" t="s">
        <v>1984</v>
      </c>
      <c r="AF255" s="13" t="s">
        <v>1985</v>
      </c>
      <c r="AG255" s="15" t="s">
        <v>1986</v>
      </c>
      <c r="AH255" s="16" t="s">
        <v>61</v>
      </c>
      <c r="AI255" s="17">
        <v>10</v>
      </c>
      <c r="AJ255" s="17">
        <v>20000630</v>
      </c>
      <c r="AK255" s="18">
        <v>102</v>
      </c>
      <c r="AL255" s="18">
        <v>201903</v>
      </c>
      <c r="AM255" s="14"/>
      <c r="AN255" s="19"/>
      <c r="AO255" s="19"/>
      <c r="AP255" s="19"/>
      <c r="AQ255" s="27">
        <v>1</v>
      </c>
      <c r="AR255" s="23"/>
      <c r="AS255" s="27">
        <v>1</v>
      </c>
      <c r="AT255" s="27">
        <v>2</v>
      </c>
      <c r="AU255" s="27">
        <v>2</v>
      </c>
      <c r="AV255" s="27">
        <v>2</v>
      </c>
      <c r="AW255" s="23">
        <v>0</v>
      </c>
      <c r="AX255" s="20">
        <v>1</v>
      </c>
      <c r="AY255" s="21">
        <v>0</v>
      </c>
      <c r="AZ255" s="23" t="s">
        <v>62</v>
      </c>
      <c r="BA255" s="23" t="s">
        <v>62</v>
      </c>
      <c r="BB255" s="23" t="s">
        <v>62</v>
      </c>
      <c r="BC255" s="23" t="s">
        <v>62</v>
      </c>
      <c r="BD255" s="23" t="s">
        <v>62</v>
      </c>
      <c r="BE255" s="27">
        <v>13</v>
      </c>
      <c r="BF255" s="23"/>
      <c r="BG255" s="23"/>
    </row>
    <row r="256" spans="1:59" ht="15">
      <c r="A256" s="9" t="s">
        <v>1987</v>
      </c>
      <c r="B256" s="25">
        <v>3137</v>
      </c>
      <c r="C256" s="11">
        <v>1990293</v>
      </c>
      <c r="D256" s="11">
        <v>1348166435</v>
      </c>
      <c r="E256" s="12">
        <v>1350110111521</v>
      </c>
      <c r="F256" s="13" t="s">
        <v>1988</v>
      </c>
      <c r="G256" s="13" t="s">
        <v>80</v>
      </c>
      <c r="H256" s="13" t="s">
        <v>53</v>
      </c>
      <c r="I256" s="13" t="s">
        <v>54</v>
      </c>
      <c r="J256" s="13" t="s">
        <v>638</v>
      </c>
      <c r="K256" s="11">
        <v>21</v>
      </c>
      <c r="L256" s="11" t="s">
        <v>1989</v>
      </c>
      <c r="M256" s="14">
        <v>1</v>
      </c>
      <c r="N256" s="14" t="s">
        <v>121</v>
      </c>
      <c r="O256" s="26">
        <v>1545752</v>
      </c>
      <c r="P256" s="14">
        <v>0</v>
      </c>
      <c r="Q256" s="26">
        <v>353006</v>
      </c>
      <c r="R256" s="26">
        <v>328000</v>
      </c>
      <c r="S256" s="14">
        <v>0</v>
      </c>
      <c r="T256" s="26">
        <v>7929</v>
      </c>
      <c r="U256" s="26">
        <v>932044</v>
      </c>
      <c r="V256" s="26">
        <v>41615</v>
      </c>
      <c r="W256" s="26">
        <v>109150</v>
      </c>
      <c r="X256" s="26">
        <v>6238492</v>
      </c>
      <c r="Y256" s="11">
        <f t="shared" ref="Y256:Y257" si="195">INT(O256 / 10000) / 10</f>
        <v>15.4</v>
      </c>
      <c r="Z256" s="11">
        <f t="shared" ref="Z256:Z257" si="196">INT((P256+Q256+X256) / 10000) / 10</f>
        <v>65.900000000000006</v>
      </c>
      <c r="AA256" s="11">
        <f t="shared" ref="AA256:AA257" si="197">INT((R256) / 10000) / 10</f>
        <v>3.2</v>
      </c>
      <c r="AB256" s="11">
        <f t="shared" ref="AB256:AB257" si="198">INT((S256+T256) / 10000) / 10</f>
        <v>0</v>
      </c>
      <c r="AC256" s="11">
        <f t="shared" ref="AC256:AC257" si="199">INT((V256+U256+W256) / 10000) / 10</f>
        <v>10.8</v>
      </c>
      <c r="AD256" s="11" t="s">
        <v>1990</v>
      </c>
      <c r="AE256" s="13" t="s">
        <v>1991</v>
      </c>
      <c r="AF256" s="13" t="s">
        <v>1992</v>
      </c>
      <c r="AG256" s="15" t="s">
        <v>1993</v>
      </c>
      <c r="AH256" s="16" t="s">
        <v>88</v>
      </c>
      <c r="AI256" s="17">
        <v>10</v>
      </c>
      <c r="AJ256" s="17">
        <v>20010315</v>
      </c>
      <c r="AK256" s="18">
        <v>109</v>
      </c>
      <c r="AL256" s="18">
        <v>202304</v>
      </c>
      <c r="AM256" s="18">
        <v>2022</v>
      </c>
      <c r="AN256" s="17">
        <v>67110766</v>
      </c>
      <c r="AO256" s="17">
        <v>56991366</v>
      </c>
      <c r="AP256" s="17">
        <v>9230770</v>
      </c>
      <c r="AQ256" s="27">
        <v>1</v>
      </c>
      <c r="AR256" s="27">
        <v>1</v>
      </c>
      <c r="AS256" s="27">
        <v>1</v>
      </c>
      <c r="AT256" s="27">
        <v>2</v>
      </c>
      <c r="AU256" s="27">
        <v>2</v>
      </c>
      <c r="AV256" s="27">
        <v>2</v>
      </c>
      <c r="AW256" s="23">
        <v>0</v>
      </c>
      <c r="AX256" s="21">
        <v>0</v>
      </c>
      <c r="AY256" s="21">
        <v>0</v>
      </c>
      <c r="AZ256" s="23" t="s">
        <v>62</v>
      </c>
      <c r="BA256" s="23" t="s">
        <v>62</v>
      </c>
      <c r="BB256" s="23" t="s">
        <v>62</v>
      </c>
      <c r="BC256" s="23" t="s">
        <v>62</v>
      </c>
      <c r="BD256" s="23" t="s">
        <v>62</v>
      </c>
      <c r="BE256" s="27">
        <v>13</v>
      </c>
      <c r="BF256" s="23"/>
      <c r="BG256" s="23"/>
    </row>
    <row r="257" spans="1:59" ht="15">
      <c r="A257" s="9" t="s">
        <v>1994</v>
      </c>
      <c r="B257" s="25">
        <v>8315</v>
      </c>
      <c r="C257" s="11">
        <v>1240540</v>
      </c>
      <c r="D257" s="11">
        <v>3128156935</v>
      </c>
      <c r="E257" s="12">
        <v>1615110051345</v>
      </c>
      <c r="F257" s="13" t="s">
        <v>1995</v>
      </c>
      <c r="G257" s="13" t="s">
        <v>80</v>
      </c>
      <c r="H257" s="13" t="s">
        <v>53</v>
      </c>
      <c r="I257" s="13" t="s">
        <v>54</v>
      </c>
      <c r="J257" s="13" t="s">
        <v>630</v>
      </c>
      <c r="K257" s="11">
        <v>45</v>
      </c>
      <c r="L257" s="11" t="s">
        <v>1996</v>
      </c>
      <c r="M257" s="14">
        <v>1</v>
      </c>
      <c r="N257" s="14" t="s">
        <v>121</v>
      </c>
      <c r="O257" s="32">
        <v>72168</v>
      </c>
      <c r="P257" s="32">
        <v>24608</v>
      </c>
      <c r="Q257" s="14">
        <v>0</v>
      </c>
      <c r="R257" s="32">
        <v>39800</v>
      </c>
      <c r="S257" s="14">
        <v>0</v>
      </c>
      <c r="T257" s="32">
        <v>105879</v>
      </c>
      <c r="U257" s="14">
        <v>0</v>
      </c>
      <c r="V257" s="14">
        <v>0</v>
      </c>
      <c r="W257" s="32">
        <v>477473</v>
      </c>
      <c r="X257" s="32">
        <v>510650</v>
      </c>
      <c r="Y257" s="11">
        <f t="shared" si="195"/>
        <v>0.7</v>
      </c>
      <c r="Z257" s="11">
        <f t="shared" si="196"/>
        <v>5.3</v>
      </c>
      <c r="AA257" s="11">
        <f t="shared" si="197"/>
        <v>0.3</v>
      </c>
      <c r="AB257" s="11">
        <f t="shared" si="198"/>
        <v>1</v>
      </c>
      <c r="AC257" s="11">
        <f t="shared" si="199"/>
        <v>4.7</v>
      </c>
      <c r="AD257" s="11" t="s">
        <v>1997</v>
      </c>
      <c r="AE257" s="13" t="s">
        <v>1998</v>
      </c>
      <c r="AF257" s="13" t="s">
        <v>1999</v>
      </c>
      <c r="AG257" s="15" t="s">
        <v>2000</v>
      </c>
      <c r="AH257" s="16" t="s">
        <v>88</v>
      </c>
      <c r="AI257" s="17">
        <v>10</v>
      </c>
      <c r="AJ257" s="17">
        <v>20020716</v>
      </c>
      <c r="AK257" s="18">
        <v>52</v>
      </c>
      <c r="AL257" s="18">
        <v>202212</v>
      </c>
      <c r="AM257" s="18">
        <v>2022</v>
      </c>
      <c r="AN257" s="17">
        <v>22067157</v>
      </c>
      <c r="AO257" s="17">
        <v>65515438</v>
      </c>
      <c r="AP257" s="17">
        <v>2500125</v>
      </c>
      <c r="AQ257" s="27">
        <v>1</v>
      </c>
      <c r="AR257" s="23"/>
      <c r="AS257" s="27">
        <v>1</v>
      </c>
      <c r="AT257" s="27">
        <v>2</v>
      </c>
      <c r="AU257" s="27">
        <v>2</v>
      </c>
      <c r="AV257" s="27">
        <v>2</v>
      </c>
      <c r="AW257" s="23">
        <v>0</v>
      </c>
      <c r="AX257" s="21">
        <v>0</v>
      </c>
      <c r="AY257" s="21">
        <v>0</v>
      </c>
      <c r="AZ257" s="23" t="s">
        <v>62</v>
      </c>
      <c r="BA257" s="23" t="s">
        <v>62</v>
      </c>
      <c r="BB257" s="23" t="s">
        <v>62</v>
      </c>
      <c r="BC257" s="23" t="s">
        <v>62</v>
      </c>
      <c r="BD257" s="23" t="s">
        <v>62</v>
      </c>
      <c r="BE257" s="27">
        <v>13</v>
      </c>
      <c r="BF257" s="23"/>
      <c r="BG257" s="23"/>
    </row>
    <row r="258" spans="1:59" ht="15">
      <c r="A258" s="9" t="s">
        <v>2001</v>
      </c>
      <c r="B258" s="25">
        <v>21164</v>
      </c>
      <c r="C258" s="11">
        <v>2141018</v>
      </c>
      <c r="D258" s="11">
        <v>6128108968</v>
      </c>
      <c r="E258" s="12">
        <v>1949110005329</v>
      </c>
      <c r="F258" s="13" t="s">
        <v>2002</v>
      </c>
      <c r="G258" s="13" t="s">
        <v>52</v>
      </c>
      <c r="H258" s="13" t="s">
        <v>53</v>
      </c>
      <c r="I258" s="13" t="s">
        <v>54</v>
      </c>
      <c r="J258" s="13" t="s">
        <v>345</v>
      </c>
      <c r="K258" s="11">
        <v>35</v>
      </c>
      <c r="L258" s="11" t="s">
        <v>2003</v>
      </c>
      <c r="M258" s="14">
        <v>1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1" t="s">
        <v>2004</v>
      </c>
      <c r="AE258" s="13" t="s">
        <v>2005</v>
      </c>
      <c r="AF258" s="13" t="s">
        <v>2006</v>
      </c>
      <c r="AG258" s="15" t="s">
        <v>2007</v>
      </c>
      <c r="AH258" s="16" t="s">
        <v>61</v>
      </c>
      <c r="AI258" s="17">
        <v>10</v>
      </c>
      <c r="AJ258" s="17">
        <v>19990101</v>
      </c>
      <c r="AK258" s="18">
        <v>50</v>
      </c>
      <c r="AL258" s="18">
        <v>201012</v>
      </c>
      <c r="AM258" s="14"/>
      <c r="AN258" s="19"/>
      <c r="AO258" s="19"/>
      <c r="AP258" s="19"/>
      <c r="AQ258" s="27">
        <v>1</v>
      </c>
      <c r="AR258" s="23"/>
      <c r="AS258" s="27">
        <v>2</v>
      </c>
      <c r="AT258" s="27">
        <v>2</v>
      </c>
      <c r="AU258" s="27">
        <v>2</v>
      </c>
      <c r="AV258" s="27">
        <v>2</v>
      </c>
      <c r="AW258" s="23">
        <v>0</v>
      </c>
      <c r="AX258" s="21">
        <v>0</v>
      </c>
      <c r="AY258" s="21">
        <v>0</v>
      </c>
      <c r="AZ258" s="23" t="s">
        <v>62</v>
      </c>
      <c r="BA258" s="23" t="s">
        <v>62</v>
      </c>
      <c r="BB258" s="23" t="s">
        <v>62</v>
      </c>
      <c r="BC258" s="23" t="s">
        <v>62</v>
      </c>
      <c r="BD258" s="23" t="s">
        <v>62</v>
      </c>
      <c r="BE258" s="27">
        <v>13</v>
      </c>
      <c r="BF258" s="23"/>
      <c r="BG258" s="23"/>
    </row>
    <row r="259" spans="1:59" ht="15">
      <c r="A259" s="9" t="s">
        <v>2008</v>
      </c>
      <c r="B259" s="25">
        <v>4276</v>
      </c>
      <c r="C259" s="11">
        <v>1591135</v>
      </c>
      <c r="D259" s="11">
        <v>5018123451</v>
      </c>
      <c r="E259" s="12">
        <v>1701110141812</v>
      </c>
      <c r="F259" s="13" t="s">
        <v>2009</v>
      </c>
      <c r="G259" s="13" t="s">
        <v>80</v>
      </c>
      <c r="H259" s="13" t="s">
        <v>53</v>
      </c>
      <c r="I259" s="13" t="s">
        <v>54</v>
      </c>
      <c r="J259" s="13" t="s">
        <v>65</v>
      </c>
      <c r="K259" s="11">
        <v>56</v>
      </c>
      <c r="L259" s="11" t="s">
        <v>2010</v>
      </c>
      <c r="M259" s="14">
        <v>1</v>
      </c>
      <c r="N259" s="14" t="s">
        <v>121</v>
      </c>
      <c r="O259" s="26">
        <v>113646</v>
      </c>
      <c r="P259" s="26">
        <v>90321</v>
      </c>
      <c r="Q259" s="14">
        <v>0</v>
      </c>
      <c r="R259" s="14">
        <v>0</v>
      </c>
      <c r="S259" s="14">
        <v>0</v>
      </c>
      <c r="T259" s="26">
        <v>133265</v>
      </c>
      <c r="U259" s="14">
        <v>0</v>
      </c>
      <c r="V259" s="14">
        <v>0</v>
      </c>
      <c r="W259" s="26">
        <v>77517</v>
      </c>
      <c r="X259" s="26">
        <v>1062743</v>
      </c>
      <c r="Y259" s="11">
        <f t="shared" ref="Y259:Y260" si="200">INT(O259 / 10000) / 10</f>
        <v>1.1000000000000001</v>
      </c>
      <c r="Z259" s="11">
        <f t="shared" ref="Z259:Z260" si="201">INT((P259+Q259+X259) / 10000) / 10</f>
        <v>11.5</v>
      </c>
      <c r="AA259" s="11">
        <f t="shared" ref="AA259:AA260" si="202">INT((R259) / 10000) / 10</f>
        <v>0</v>
      </c>
      <c r="AB259" s="11">
        <f t="shared" ref="AB259:AB260" si="203">INT((S259+T259) / 10000) / 10</f>
        <v>1.3</v>
      </c>
      <c r="AC259" s="11">
        <f t="shared" ref="AC259:AC260" si="204">INT((V259+U259+W259) / 10000) / 10</f>
        <v>0.7</v>
      </c>
      <c r="AD259" s="11" t="s">
        <v>2011</v>
      </c>
      <c r="AE259" s="13" t="s">
        <v>2012</v>
      </c>
      <c r="AF259" s="13" t="s">
        <v>2013</v>
      </c>
      <c r="AG259" s="15" t="s">
        <v>2014</v>
      </c>
      <c r="AH259" s="16" t="s">
        <v>522</v>
      </c>
      <c r="AI259" s="17">
        <v>10</v>
      </c>
      <c r="AJ259" s="17">
        <v>19981110</v>
      </c>
      <c r="AK259" s="18">
        <v>109</v>
      </c>
      <c r="AL259" s="18">
        <v>202306</v>
      </c>
      <c r="AM259" s="18">
        <v>2022</v>
      </c>
      <c r="AN259" s="17">
        <v>34258361</v>
      </c>
      <c r="AO259" s="17">
        <v>41427400</v>
      </c>
      <c r="AP259" s="17">
        <v>7652119</v>
      </c>
      <c r="AQ259" s="20">
        <v>2</v>
      </c>
      <c r="AR259" s="20">
        <v>2</v>
      </c>
      <c r="AS259" s="20">
        <v>1</v>
      </c>
      <c r="AT259" s="20">
        <v>2</v>
      </c>
      <c r="AU259" s="20">
        <v>2</v>
      </c>
      <c r="AV259" s="20">
        <v>2</v>
      </c>
      <c r="AW259" s="23">
        <v>0</v>
      </c>
      <c r="AX259" s="21">
        <v>0</v>
      </c>
      <c r="AY259" s="21">
        <v>0</v>
      </c>
      <c r="AZ259" s="23" t="s">
        <v>62</v>
      </c>
      <c r="BA259" s="23" t="s">
        <v>62</v>
      </c>
      <c r="BB259" s="23" t="s">
        <v>62</v>
      </c>
      <c r="BC259" s="23" t="s">
        <v>62</v>
      </c>
      <c r="BD259" s="23" t="s">
        <v>62</v>
      </c>
      <c r="BE259" s="20">
        <v>13</v>
      </c>
      <c r="BF259" s="21"/>
      <c r="BG259" s="24"/>
    </row>
    <row r="260" spans="1:59" ht="15">
      <c r="A260" s="9" t="s">
        <v>2015</v>
      </c>
      <c r="B260" s="25">
        <v>1145</v>
      </c>
      <c r="C260" s="11">
        <v>1149701</v>
      </c>
      <c r="D260" s="11">
        <v>2118121185</v>
      </c>
      <c r="E260" s="12">
        <v>1101110371411</v>
      </c>
      <c r="F260" s="13" t="s">
        <v>2016</v>
      </c>
      <c r="G260" s="13" t="s">
        <v>80</v>
      </c>
      <c r="H260" s="13" t="s">
        <v>53</v>
      </c>
      <c r="I260" s="13" t="s">
        <v>54</v>
      </c>
      <c r="J260" s="13" t="s">
        <v>265</v>
      </c>
      <c r="K260" s="11">
        <v>6</v>
      </c>
      <c r="L260" s="11" t="s">
        <v>2017</v>
      </c>
      <c r="M260" s="14">
        <v>1</v>
      </c>
      <c r="N260" s="14" t="s">
        <v>121</v>
      </c>
      <c r="O260" s="14">
        <v>0</v>
      </c>
      <c r="P260" s="26">
        <v>24960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26">
        <v>486400</v>
      </c>
      <c r="W260" s="14">
        <v>0</v>
      </c>
      <c r="X260" s="26">
        <v>600000</v>
      </c>
      <c r="Y260" s="11">
        <f t="shared" si="200"/>
        <v>0</v>
      </c>
      <c r="Z260" s="11">
        <f t="shared" si="201"/>
        <v>6.2</v>
      </c>
      <c r="AA260" s="11">
        <f t="shared" si="202"/>
        <v>0</v>
      </c>
      <c r="AB260" s="11">
        <f t="shared" si="203"/>
        <v>0</v>
      </c>
      <c r="AC260" s="11">
        <f t="shared" si="204"/>
        <v>4.8</v>
      </c>
      <c r="AD260" s="11" t="s">
        <v>2018</v>
      </c>
      <c r="AE260" s="13" t="s">
        <v>2019</v>
      </c>
      <c r="AF260" s="13" t="s">
        <v>2020</v>
      </c>
      <c r="AG260" s="15" t="s">
        <v>2021</v>
      </c>
      <c r="AH260" s="16" t="s">
        <v>88</v>
      </c>
      <c r="AI260" s="17">
        <v>10</v>
      </c>
      <c r="AJ260" s="17">
        <v>19840330</v>
      </c>
      <c r="AK260" s="18">
        <v>103</v>
      </c>
      <c r="AL260" s="18">
        <v>202212</v>
      </c>
      <c r="AM260" s="18">
        <v>2022</v>
      </c>
      <c r="AN260" s="17">
        <v>66346262</v>
      </c>
      <c r="AO260" s="17">
        <v>95326469</v>
      </c>
      <c r="AP260" s="17">
        <v>2450000</v>
      </c>
      <c r="AQ260" s="27">
        <v>1</v>
      </c>
      <c r="AR260" s="23"/>
      <c r="AS260" s="27">
        <v>1</v>
      </c>
      <c r="AT260" s="27">
        <v>2</v>
      </c>
      <c r="AU260" s="27">
        <v>2</v>
      </c>
      <c r="AV260" s="27">
        <v>2</v>
      </c>
      <c r="AW260" s="23">
        <v>0</v>
      </c>
      <c r="AX260" s="20">
        <v>1</v>
      </c>
      <c r="AY260" s="21">
        <v>0</v>
      </c>
      <c r="AZ260" s="23" t="s">
        <v>62</v>
      </c>
      <c r="BA260" s="23" t="s">
        <v>62</v>
      </c>
      <c r="BB260" s="23" t="s">
        <v>62</v>
      </c>
      <c r="BC260" s="23" t="s">
        <v>62</v>
      </c>
      <c r="BD260" s="23" t="s">
        <v>62</v>
      </c>
      <c r="BE260" s="27">
        <v>13</v>
      </c>
      <c r="BF260" s="27" t="s">
        <v>2022</v>
      </c>
      <c r="BG260" s="23"/>
    </row>
    <row r="261" spans="1:59" ht="15">
      <c r="A261" s="9" t="s">
        <v>2023</v>
      </c>
      <c r="B261" s="25">
        <v>12449</v>
      </c>
      <c r="C261" s="11">
        <v>2130553</v>
      </c>
      <c r="D261" s="11">
        <v>2148636265</v>
      </c>
      <c r="E261" s="12">
        <v>1101111753121</v>
      </c>
      <c r="F261" s="13" t="s">
        <v>2024</v>
      </c>
      <c r="G261" s="13" t="s">
        <v>80</v>
      </c>
      <c r="H261" s="13" t="s">
        <v>53</v>
      </c>
      <c r="I261" s="13" t="s">
        <v>54</v>
      </c>
      <c r="J261" s="13" t="s">
        <v>65</v>
      </c>
      <c r="K261" s="11">
        <v>56</v>
      </c>
      <c r="L261" s="11" t="s">
        <v>2025</v>
      </c>
      <c r="M261" s="14">
        <v>1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1" t="s">
        <v>2026</v>
      </c>
      <c r="AE261" s="13" t="s">
        <v>2027</v>
      </c>
      <c r="AF261" s="13" t="s">
        <v>2028</v>
      </c>
      <c r="AG261" s="15" t="s">
        <v>2029</v>
      </c>
      <c r="AH261" s="16" t="s">
        <v>61</v>
      </c>
      <c r="AI261" s="17">
        <v>10</v>
      </c>
      <c r="AJ261" s="17">
        <v>19990813</v>
      </c>
      <c r="AK261" s="18">
        <v>53</v>
      </c>
      <c r="AL261" s="18">
        <v>202308</v>
      </c>
      <c r="AM261" s="18">
        <v>2022</v>
      </c>
      <c r="AN261" s="17">
        <v>4462321</v>
      </c>
      <c r="AO261" s="17">
        <v>7299839</v>
      </c>
      <c r="AP261" s="17">
        <v>2278755</v>
      </c>
      <c r="AQ261" s="20">
        <v>1</v>
      </c>
      <c r="AR261" s="20">
        <v>1</v>
      </c>
      <c r="AS261" s="20">
        <v>2</v>
      </c>
      <c r="AT261" s="20">
        <v>2</v>
      </c>
      <c r="AU261" s="20">
        <v>2</v>
      </c>
      <c r="AV261" s="20">
        <v>2</v>
      </c>
      <c r="AW261" s="23">
        <v>0</v>
      </c>
      <c r="AX261" s="21">
        <v>0</v>
      </c>
      <c r="AY261" s="21">
        <v>0</v>
      </c>
      <c r="AZ261" s="23" t="s">
        <v>62</v>
      </c>
      <c r="BA261" s="23" t="s">
        <v>62</v>
      </c>
      <c r="BB261" s="23" t="s">
        <v>62</v>
      </c>
      <c r="BC261" s="23" t="s">
        <v>62</v>
      </c>
      <c r="BD261" s="23" t="s">
        <v>62</v>
      </c>
      <c r="BE261" s="20">
        <v>13</v>
      </c>
      <c r="BF261" s="21"/>
      <c r="BG261" s="24"/>
    </row>
    <row r="262" spans="1:59" ht="15">
      <c r="A262" s="9" t="s">
        <v>2030</v>
      </c>
      <c r="B262" s="25">
        <v>23435</v>
      </c>
      <c r="C262" s="11">
        <v>2185369</v>
      </c>
      <c r="D262" s="11">
        <v>2098138058</v>
      </c>
      <c r="E262" s="12">
        <v>1101113051896</v>
      </c>
      <c r="F262" s="13" t="s">
        <v>2031</v>
      </c>
      <c r="G262" s="13" t="s">
        <v>52</v>
      </c>
      <c r="H262" s="13" t="s">
        <v>53</v>
      </c>
      <c r="I262" s="13" t="s">
        <v>54</v>
      </c>
      <c r="J262" s="13" t="s">
        <v>65</v>
      </c>
      <c r="K262" s="11">
        <v>56</v>
      </c>
      <c r="L262" s="11" t="s">
        <v>2032</v>
      </c>
      <c r="M262" s="14">
        <v>1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1" t="s">
        <v>2033</v>
      </c>
      <c r="AE262" s="13" t="s">
        <v>2034</v>
      </c>
      <c r="AF262" s="13" t="s">
        <v>2035</v>
      </c>
      <c r="AG262" s="15" t="s">
        <v>2036</v>
      </c>
      <c r="AH262" s="16" t="s">
        <v>61</v>
      </c>
      <c r="AI262" s="17">
        <v>10</v>
      </c>
      <c r="AJ262" s="17">
        <v>20040701</v>
      </c>
      <c r="AK262" s="18">
        <v>114</v>
      </c>
      <c r="AL262" s="18">
        <v>201903</v>
      </c>
      <c r="AM262" s="14"/>
      <c r="AN262" s="19"/>
      <c r="AO262" s="19"/>
      <c r="AP262" s="19"/>
      <c r="AQ262" s="20">
        <v>1</v>
      </c>
      <c r="AR262" s="21"/>
      <c r="AS262" s="20">
        <v>2</v>
      </c>
      <c r="AT262" s="20">
        <v>2</v>
      </c>
      <c r="AU262" s="20">
        <v>2</v>
      </c>
      <c r="AV262" s="20">
        <v>2</v>
      </c>
      <c r="AW262" s="23">
        <v>0</v>
      </c>
      <c r="AX262" s="21">
        <v>0</v>
      </c>
      <c r="AY262" s="20">
        <v>1</v>
      </c>
      <c r="AZ262" s="20" t="s">
        <v>2037</v>
      </c>
      <c r="BA262" s="28" t="s">
        <v>2034</v>
      </c>
      <c r="BB262" s="20" t="s">
        <v>272</v>
      </c>
      <c r="BC262" s="20" t="s">
        <v>2038</v>
      </c>
      <c r="BD262" s="20" t="s">
        <v>2039</v>
      </c>
      <c r="BE262" s="20">
        <v>13</v>
      </c>
      <c r="BF262" s="21"/>
      <c r="BG262" s="24"/>
    </row>
    <row r="263" spans="1:59" ht="15">
      <c r="A263" s="9" t="s">
        <v>2040</v>
      </c>
      <c r="B263" s="25">
        <v>8090</v>
      </c>
      <c r="C263" s="11">
        <v>1330763</v>
      </c>
      <c r="D263" s="11">
        <v>2248102597</v>
      </c>
      <c r="E263" s="12">
        <v>1451110000431</v>
      </c>
      <c r="F263" s="13" t="s">
        <v>2041</v>
      </c>
      <c r="G263" s="13" t="s">
        <v>80</v>
      </c>
      <c r="H263" s="13" t="s">
        <v>53</v>
      </c>
      <c r="I263" s="13" t="s">
        <v>54</v>
      </c>
      <c r="J263" s="13" t="s">
        <v>933</v>
      </c>
      <c r="K263" s="11">
        <v>42</v>
      </c>
      <c r="L263" s="11" t="s">
        <v>2042</v>
      </c>
      <c r="M263" s="14">
        <v>2</v>
      </c>
      <c r="N263" s="14" t="s">
        <v>83</v>
      </c>
      <c r="O263" s="14">
        <v>0</v>
      </c>
      <c r="P263" s="14">
        <v>0</v>
      </c>
      <c r="Q263" s="26">
        <v>29500000</v>
      </c>
      <c r="R263" s="26">
        <v>631585533</v>
      </c>
      <c r="S263" s="14">
        <v>0</v>
      </c>
      <c r="T263" s="26">
        <v>192416026</v>
      </c>
      <c r="U263" s="26">
        <v>49709090</v>
      </c>
      <c r="V263" s="26">
        <v>21074073</v>
      </c>
      <c r="W263" s="14">
        <v>0</v>
      </c>
      <c r="X263" s="14">
        <v>0</v>
      </c>
      <c r="Y263" s="11">
        <f>INT(O263 / 10000000)/ 10</f>
        <v>0</v>
      </c>
      <c r="Z263" s="11">
        <f>INT((P263+Q263+X263) / 10000000)/ 10</f>
        <v>0.2</v>
      </c>
      <c r="AA263" s="11">
        <f>INT((R263) / 10000000)/ 10</f>
        <v>6.3</v>
      </c>
      <c r="AB263" s="11">
        <f>INT((S263+T263) / 10000000)/ 10</f>
        <v>1.9</v>
      </c>
      <c r="AC263" s="11">
        <f>INT((V263+U263+W263) / 10000000)/ 10</f>
        <v>0.7</v>
      </c>
      <c r="AD263" s="11" t="s">
        <v>2043</v>
      </c>
      <c r="AE263" s="13" t="s">
        <v>2044</v>
      </c>
      <c r="AF263" s="13" t="s">
        <v>2045</v>
      </c>
      <c r="AG263" s="15" t="s">
        <v>2046</v>
      </c>
      <c r="AH263" s="16" t="s">
        <v>88</v>
      </c>
      <c r="AI263" s="17">
        <v>10</v>
      </c>
      <c r="AJ263" s="17">
        <v>19851015</v>
      </c>
      <c r="AK263" s="18">
        <v>225</v>
      </c>
      <c r="AL263" s="18">
        <v>202206</v>
      </c>
      <c r="AM263" s="18">
        <v>2022</v>
      </c>
      <c r="AN263" s="17">
        <v>35141121</v>
      </c>
      <c r="AO263" s="17">
        <v>51134949</v>
      </c>
      <c r="AP263" s="17">
        <v>930000</v>
      </c>
      <c r="AQ263" s="21">
        <v>1</v>
      </c>
      <c r="AR263" s="21"/>
      <c r="AS263" s="20">
        <v>1</v>
      </c>
      <c r="AT263" s="20">
        <v>2</v>
      </c>
      <c r="AU263" s="20">
        <v>2</v>
      </c>
      <c r="AV263" s="20">
        <v>2</v>
      </c>
      <c r="AW263" s="23">
        <v>0</v>
      </c>
      <c r="AX263" s="21">
        <v>0</v>
      </c>
      <c r="AY263" s="21">
        <v>0</v>
      </c>
      <c r="AZ263" s="23" t="s">
        <v>62</v>
      </c>
      <c r="BA263" s="23" t="s">
        <v>62</v>
      </c>
      <c r="BB263" s="23" t="s">
        <v>62</v>
      </c>
      <c r="BC263" s="23" t="s">
        <v>62</v>
      </c>
      <c r="BD263" s="23" t="s">
        <v>62</v>
      </c>
      <c r="BE263" s="20">
        <v>13</v>
      </c>
      <c r="BF263" s="21"/>
      <c r="BG263" s="24"/>
    </row>
    <row r="264" spans="1:59" ht="15">
      <c r="A264" s="9" t="s">
        <v>2047</v>
      </c>
      <c r="B264" s="25">
        <v>9620</v>
      </c>
      <c r="C264" s="11">
        <v>1855137</v>
      </c>
      <c r="D264" s="11">
        <v>3128115986</v>
      </c>
      <c r="E264" s="12">
        <v>2049110000730</v>
      </c>
      <c r="F264" s="13" t="s">
        <v>2048</v>
      </c>
      <c r="G264" s="13" t="s">
        <v>80</v>
      </c>
      <c r="H264" s="13" t="s">
        <v>53</v>
      </c>
      <c r="I264" s="13" t="s">
        <v>54</v>
      </c>
      <c r="J264" s="13" t="s">
        <v>277</v>
      </c>
      <c r="K264" s="11">
        <v>48</v>
      </c>
      <c r="L264" s="11" t="s">
        <v>2049</v>
      </c>
      <c r="M264" s="14">
        <v>1</v>
      </c>
      <c r="N264" s="14" t="s">
        <v>121</v>
      </c>
      <c r="O264" s="14">
        <v>0</v>
      </c>
      <c r="P264" s="14">
        <v>0</v>
      </c>
      <c r="Q264" s="14">
        <v>0</v>
      </c>
      <c r="R264" s="26">
        <v>151198</v>
      </c>
      <c r="S264" s="14">
        <v>0</v>
      </c>
      <c r="T264" s="14">
        <v>0</v>
      </c>
      <c r="U264" s="14">
        <v>0</v>
      </c>
      <c r="V264" s="26">
        <v>139650</v>
      </c>
      <c r="W264" s="26">
        <v>51029</v>
      </c>
      <c r="X264" s="14">
        <v>0</v>
      </c>
      <c r="Y264" s="11">
        <f>INT(O264 / 10000) / 10</f>
        <v>0</v>
      </c>
      <c r="Z264" s="11">
        <f>INT((P264+Q264+X264) / 10000) / 10</f>
        <v>0</v>
      </c>
      <c r="AA264" s="11">
        <f>INT((R264) / 10000) / 10</f>
        <v>1.5</v>
      </c>
      <c r="AB264" s="11">
        <f>INT((S264+T264) / 10000) / 10</f>
        <v>0</v>
      </c>
      <c r="AC264" s="11">
        <f>INT((V264+U264+W264) / 10000) / 10</f>
        <v>1.9</v>
      </c>
      <c r="AD264" s="11" t="s">
        <v>2050</v>
      </c>
      <c r="AE264" s="13" t="s">
        <v>2051</v>
      </c>
      <c r="AF264" s="13" t="s">
        <v>2052</v>
      </c>
      <c r="AG264" s="15" t="s">
        <v>2053</v>
      </c>
      <c r="AH264" s="16" t="s">
        <v>88</v>
      </c>
      <c r="AI264" s="17">
        <v>10</v>
      </c>
      <c r="AJ264" s="17">
        <v>19921001</v>
      </c>
      <c r="AK264" s="18">
        <v>178</v>
      </c>
      <c r="AL264" s="18">
        <v>202212</v>
      </c>
      <c r="AM264" s="18">
        <v>2022</v>
      </c>
      <c r="AN264" s="17">
        <v>57815395</v>
      </c>
      <c r="AO264" s="17">
        <v>14857826</v>
      </c>
      <c r="AP264" s="17">
        <v>15873635</v>
      </c>
      <c r="AQ264" s="27">
        <v>1</v>
      </c>
      <c r="AR264" s="23"/>
      <c r="AS264" s="27">
        <v>1</v>
      </c>
      <c r="AT264" s="27">
        <v>2</v>
      </c>
      <c r="AU264" s="27">
        <v>2</v>
      </c>
      <c r="AV264" s="27">
        <v>2</v>
      </c>
      <c r="AW264" s="23">
        <v>0</v>
      </c>
      <c r="AX264" s="20">
        <v>1</v>
      </c>
      <c r="AY264" s="20">
        <v>1</v>
      </c>
      <c r="AZ264" s="27" t="s">
        <v>2054</v>
      </c>
      <c r="BA264" s="28" t="s">
        <v>2051</v>
      </c>
      <c r="BB264" s="27" t="s">
        <v>2055</v>
      </c>
      <c r="BC264" s="27" t="s">
        <v>2038</v>
      </c>
      <c r="BD264" s="27" t="s">
        <v>2056</v>
      </c>
      <c r="BE264" s="27">
        <v>13</v>
      </c>
      <c r="BF264" s="23"/>
      <c r="BG264" s="23"/>
    </row>
    <row r="265" spans="1:59" ht="15">
      <c r="A265" s="9" t="s">
        <v>2057</v>
      </c>
      <c r="B265" s="25">
        <v>7925</v>
      </c>
      <c r="C265" s="11">
        <v>6410200</v>
      </c>
      <c r="D265" s="11">
        <v>8808800044</v>
      </c>
      <c r="E265" s="12">
        <v>1201110755423</v>
      </c>
      <c r="F265" s="13" t="s">
        <v>2058</v>
      </c>
      <c r="G265" s="13" t="s">
        <v>80</v>
      </c>
      <c r="H265" s="13" t="s">
        <v>53</v>
      </c>
      <c r="I265" s="13" t="s">
        <v>54</v>
      </c>
      <c r="J265" s="13" t="s">
        <v>1646</v>
      </c>
      <c r="K265" s="11">
        <v>40</v>
      </c>
      <c r="L265" s="11" t="s">
        <v>2059</v>
      </c>
      <c r="M265" s="14">
        <v>1</v>
      </c>
      <c r="N265" s="14" t="s">
        <v>83</v>
      </c>
      <c r="O265" s="32">
        <v>30398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32">
        <v>239685</v>
      </c>
      <c r="W265" s="32">
        <v>141481</v>
      </c>
      <c r="X265" s="14">
        <v>0</v>
      </c>
      <c r="Y265" s="11">
        <f>INT(O265 / 10000000)/ 10</f>
        <v>0</v>
      </c>
      <c r="Z265" s="11">
        <f>INT((P265+Q265+X265) / 10000000)/ 10</f>
        <v>0</v>
      </c>
      <c r="AA265" s="11">
        <f>INT((R265) / 10000000)/ 10</f>
        <v>0</v>
      </c>
      <c r="AB265" s="11">
        <f>INT((S265+T265) / 10000000)/ 10</f>
        <v>0</v>
      </c>
      <c r="AC265" s="11">
        <f>INT((V265+U265+W265) / 10000000)/ 10</f>
        <v>0</v>
      </c>
      <c r="AD265" s="11" t="s">
        <v>2060</v>
      </c>
      <c r="AE265" s="13" t="s">
        <v>2061</v>
      </c>
      <c r="AF265" s="13" t="s">
        <v>2062</v>
      </c>
      <c r="AG265" s="15" t="s">
        <v>2063</v>
      </c>
      <c r="AH265" s="16" t="s">
        <v>61</v>
      </c>
      <c r="AI265" s="17">
        <v>10</v>
      </c>
      <c r="AJ265" s="17">
        <v>20150407</v>
      </c>
      <c r="AK265" s="18">
        <v>61</v>
      </c>
      <c r="AL265" s="18">
        <v>202302</v>
      </c>
      <c r="AM265" s="18">
        <v>2022</v>
      </c>
      <c r="AN265" s="17">
        <v>1689336</v>
      </c>
      <c r="AO265" s="17">
        <v>4902055</v>
      </c>
      <c r="AP265" s="17">
        <v>1362800</v>
      </c>
      <c r="AQ265" s="27">
        <v>1</v>
      </c>
      <c r="AR265" s="23"/>
      <c r="AS265" s="27">
        <v>2</v>
      </c>
      <c r="AT265" s="27">
        <v>2</v>
      </c>
      <c r="AU265" s="27">
        <v>2</v>
      </c>
      <c r="AV265" s="27">
        <v>2</v>
      </c>
      <c r="AW265" s="23">
        <v>0</v>
      </c>
      <c r="AX265" s="21">
        <v>0</v>
      </c>
      <c r="AY265" s="21">
        <v>0</v>
      </c>
      <c r="AZ265" s="23" t="s">
        <v>62</v>
      </c>
      <c r="BA265" s="23" t="s">
        <v>62</v>
      </c>
      <c r="BB265" s="23" t="s">
        <v>62</v>
      </c>
      <c r="BC265" s="23" t="s">
        <v>62</v>
      </c>
      <c r="BD265" s="23" t="s">
        <v>62</v>
      </c>
      <c r="BE265" s="27">
        <v>13</v>
      </c>
      <c r="BF265" s="23"/>
      <c r="BG265" s="23"/>
    </row>
    <row r="266" spans="1:59" ht="15">
      <c r="A266" s="9" t="s">
        <v>2064</v>
      </c>
      <c r="B266" s="25">
        <v>1050</v>
      </c>
      <c r="C266" s="11">
        <v>1543566</v>
      </c>
      <c r="D266" s="11">
        <v>6058154130</v>
      </c>
      <c r="E266" s="12">
        <v>1801110413657</v>
      </c>
      <c r="F266" s="13" t="s">
        <v>2065</v>
      </c>
      <c r="G266" s="13" t="s">
        <v>80</v>
      </c>
      <c r="H266" s="13" t="s">
        <v>53</v>
      </c>
      <c r="I266" s="13" t="s">
        <v>54</v>
      </c>
      <c r="J266" s="13" t="s">
        <v>277</v>
      </c>
      <c r="K266" s="11">
        <v>48</v>
      </c>
      <c r="L266" s="11" t="s">
        <v>2066</v>
      </c>
      <c r="M266" s="14">
        <v>1</v>
      </c>
      <c r="N266" s="14" t="s">
        <v>121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26">
        <v>143419</v>
      </c>
      <c r="U266" s="14">
        <v>0</v>
      </c>
      <c r="V266" s="26">
        <v>49598</v>
      </c>
      <c r="W266" s="26">
        <v>2123300</v>
      </c>
      <c r="X266" s="14">
        <v>0</v>
      </c>
      <c r="Y266" s="11">
        <f t="shared" ref="Y266:Y269" si="205">INT(O266 / 10000) / 10</f>
        <v>0</v>
      </c>
      <c r="Z266" s="11">
        <f t="shared" ref="Z266:Z269" si="206">INT((P266+Q266+X266) / 10000) / 10</f>
        <v>0</v>
      </c>
      <c r="AA266" s="11">
        <f t="shared" ref="AA266:AA269" si="207">INT((R266) / 10000) / 10</f>
        <v>0</v>
      </c>
      <c r="AB266" s="11">
        <f t="shared" ref="AB266:AB269" si="208">INT((S266+T266) / 10000) / 10</f>
        <v>1.4</v>
      </c>
      <c r="AC266" s="11">
        <f t="shared" ref="AC266:AC269" si="209">INT((V266+U266+W266) / 10000) / 10</f>
        <v>21.7</v>
      </c>
      <c r="AD266" s="11" t="s">
        <v>2067</v>
      </c>
      <c r="AE266" s="13" t="s">
        <v>2068</v>
      </c>
      <c r="AF266" s="13" t="s">
        <v>2069</v>
      </c>
      <c r="AG266" s="15" t="s">
        <v>2070</v>
      </c>
      <c r="AH266" s="16" t="s">
        <v>88</v>
      </c>
      <c r="AI266" s="17">
        <v>10</v>
      </c>
      <c r="AJ266" s="17">
        <v>20020705</v>
      </c>
      <c r="AK266" s="18">
        <v>269</v>
      </c>
      <c r="AL266" s="18">
        <v>202212</v>
      </c>
      <c r="AM266" s="18">
        <v>2022</v>
      </c>
      <c r="AN266" s="17">
        <v>90753981</v>
      </c>
      <c r="AO266" s="17">
        <v>49963585</v>
      </c>
      <c r="AP266" s="17">
        <v>59170</v>
      </c>
      <c r="AQ266" s="27">
        <v>1</v>
      </c>
      <c r="AR266" s="23"/>
      <c r="AS266" s="27">
        <v>2</v>
      </c>
      <c r="AT266" s="27">
        <v>2</v>
      </c>
      <c r="AU266" s="27">
        <v>2</v>
      </c>
      <c r="AV266" s="27">
        <v>2</v>
      </c>
      <c r="AW266" s="23">
        <v>0</v>
      </c>
      <c r="AX266" s="21">
        <v>0</v>
      </c>
      <c r="AY266" s="21">
        <v>0</v>
      </c>
      <c r="AZ266" s="23" t="s">
        <v>62</v>
      </c>
      <c r="BA266" s="23" t="s">
        <v>62</v>
      </c>
      <c r="BB266" s="23" t="s">
        <v>62</v>
      </c>
      <c r="BC266" s="23" t="s">
        <v>62</v>
      </c>
      <c r="BD266" s="23" t="s">
        <v>62</v>
      </c>
      <c r="BE266" s="27">
        <v>13</v>
      </c>
      <c r="BF266" s="23"/>
      <c r="BG266" s="23"/>
    </row>
    <row r="267" spans="1:59" ht="15">
      <c r="A267" s="9" t="s">
        <v>2071</v>
      </c>
      <c r="B267" s="25">
        <v>13322</v>
      </c>
      <c r="C267" s="11">
        <v>1898250</v>
      </c>
      <c r="D267" s="11">
        <v>2178114493</v>
      </c>
      <c r="E267" s="12">
        <v>1101111536189</v>
      </c>
      <c r="F267" s="13" t="s">
        <v>2072</v>
      </c>
      <c r="G267" s="13" t="s">
        <v>80</v>
      </c>
      <c r="H267" s="13" t="s">
        <v>53</v>
      </c>
      <c r="I267" s="13" t="s">
        <v>1113</v>
      </c>
      <c r="J267" s="13" t="s">
        <v>2073</v>
      </c>
      <c r="K267" s="11">
        <v>59</v>
      </c>
      <c r="L267" s="11" t="s">
        <v>2074</v>
      </c>
      <c r="M267" s="14">
        <v>1</v>
      </c>
      <c r="N267" s="14" t="s">
        <v>121</v>
      </c>
      <c r="O267" s="14">
        <v>0</v>
      </c>
      <c r="P267" s="14">
        <v>0</v>
      </c>
      <c r="Q267" s="14">
        <v>0</v>
      </c>
      <c r="R267" s="26">
        <v>1743937</v>
      </c>
      <c r="S267" s="14">
        <v>0</v>
      </c>
      <c r="T267" s="14">
        <v>0</v>
      </c>
      <c r="U267" s="14">
        <v>0</v>
      </c>
      <c r="V267" s="26">
        <v>152670</v>
      </c>
      <c r="W267" s="26">
        <v>1476330</v>
      </c>
      <c r="X267" s="14">
        <v>0</v>
      </c>
      <c r="Y267" s="11">
        <f t="shared" si="205"/>
        <v>0</v>
      </c>
      <c r="Z267" s="11">
        <f t="shared" si="206"/>
        <v>0</v>
      </c>
      <c r="AA267" s="11">
        <f t="shared" si="207"/>
        <v>17.399999999999999</v>
      </c>
      <c r="AB267" s="11">
        <f t="shared" si="208"/>
        <v>0</v>
      </c>
      <c r="AC267" s="11">
        <f t="shared" si="209"/>
        <v>16.2</v>
      </c>
      <c r="AD267" s="11" t="s">
        <v>2075</v>
      </c>
      <c r="AE267" s="13" t="s">
        <v>2076</v>
      </c>
      <c r="AF267" s="13" t="s">
        <v>2077</v>
      </c>
      <c r="AG267" s="15" t="s">
        <v>2078</v>
      </c>
      <c r="AH267" s="16" t="s">
        <v>88</v>
      </c>
      <c r="AI267" s="17">
        <v>10</v>
      </c>
      <c r="AJ267" s="17">
        <v>19980416</v>
      </c>
      <c r="AK267" s="18">
        <v>212</v>
      </c>
      <c r="AL267" s="18">
        <v>202304</v>
      </c>
      <c r="AM267" s="18">
        <v>2022</v>
      </c>
      <c r="AN267" s="17">
        <v>245723389</v>
      </c>
      <c r="AO267" s="17">
        <v>224117823</v>
      </c>
      <c r="AP267" s="17">
        <v>6241400</v>
      </c>
      <c r="AQ267" s="20">
        <v>1</v>
      </c>
      <c r="AR267" s="21"/>
      <c r="AS267" s="20">
        <v>2</v>
      </c>
      <c r="AT267" s="20">
        <v>2</v>
      </c>
      <c r="AU267" s="20">
        <v>2</v>
      </c>
      <c r="AV267" s="20">
        <v>2</v>
      </c>
      <c r="AW267" s="23">
        <v>0</v>
      </c>
      <c r="AX267" s="21">
        <v>0</v>
      </c>
      <c r="AY267" s="21">
        <v>0</v>
      </c>
      <c r="AZ267" s="23" t="s">
        <v>62</v>
      </c>
      <c r="BA267" s="23" t="s">
        <v>62</v>
      </c>
      <c r="BB267" s="23" t="s">
        <v>62</v>
      </c>
      <c r="BC267" s="23" t="s">
        <v>62</v>
      </c>
      <c r="BD267" s="23" t="s">
        <v>62</v>
      </c>
      <c r="BE267" s="20">
        <v>13</v>
      </c>
      <c r="BF267" s="21"/>
      <c r="BG267" s="24"/>
    </row>
    <row r="268" spans="1:59" ht="15">
      <c r="A268" s="9" t="s">
        <v>2079</v>
      </c>
      <c r="B268" s="25">
        <v>6070</v>
      </c>
      <c r="C268" s="11">
        <v>1911232</v>
      </c>
      <c r="D268" s="11">
        <v>1318180364</v>
      </c>
      <c r="E268" s="12">
        <v>1201110322793</v>
      </c>
      <c r="F268" s="13" t="s">
        <v>2080</v>
      </c>
      <c r="G268" s="13" t="s">
        <v>80</v>
      </c>
      <c r="H268" s="13" t="s">
        <v>53</v>
      </c>
      <c r="I268" s="13" t="s">
        <v>54</v>
      </c>
      <c r="J268" s="13" t="s">
        <v>345</v>
      </c>
      <c r="K268" s="11">
        <v>35</v>
      </c>
      <c r="L268" s="11" t="s">
        <v>2081</v>
      </c>
      <c r="M268" s="14">
        <v>2</v>
      </c>
      <c r="N268" s="14" t="s">
        <v>121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1">
        <f t="shared" si="205"/>
        <v>0</v>
      </c>
      <c r="Z268" s="11">
        <f t="shared" si="206"/>
        <v>0</v>
      </c>
      <c r="AA268" s="11">
        <f t="shared" si="207"/>
        <v>0</v>
      </c>
      <c r="AB268" s="11">
        <f t="shared" si="208"/>
        <v>0</v>
      </c>
      <c r="AC268" s="11">
        <f t="shared" si="209"/>
        <v>0</v>
      </c>
      <c r="AD268" s="11" t="s">
        <v>2082</v>
      </c>
      <c r="AE268" s="13" t="s">
        <v>2083</v>
      </c>
      <c r="AF268" s="13" t="s">
        <v>2084</v>
      </c>
      <c r="AG268" s="15" t="s">
        <v>2085</v>
      </c>
      <c r="AH268" s="16" t="s">
        <v>88</v>
      </c>
      <c r="AI268" s="17">
        <v>10</v>
      </c>
      <c r="AJ268" s="17">
        <v>20030711</v>
      </c>
      <c r="AK268" s="18">
        <v>50</v>
      </c>
      <c r="AL268" s="18">
        <v>202212</v>
      </c>
      <c r="AM268" s="18">
        <v>2022</v>
      </c>
      <c r="AN268" s="17">
        <v>17708732</v>
      </c>
      <c r="AO268" s="17">
        <v>30346520</v>
      </c>
      <c r="AP268" s="17">
        <v>50000</v>
      </c>
      <c r="AQ268" s="27">
        <v>1</v>
      </c>
      <c r="AR268" s="27">
        <v>4</v>
      </c>
      <c r="AS268" s="27">
        <v>1</v>
      </c>
      <c r="AT268" s="27">
        <v>2</v>
      </c>
      <c r="AU268" s="27">
        <v>2</v>
      </c>
      <c r="AV268" s="27">
        <v>2</v>
      </c>
      <c r="AW268" s="23">
        <v>0</v>
      </c>
      <c r="AX268" s="21">
        <v>0</v>
      </c>
      <c r="AY268" s="21">
        <v>0</v>
      </c>
      <c r="AZ268" s="23" t="s">
        <v>62</v>
      </c>
      <c r="BA268" s="23" t="s">
        <v>62</v>
      </c>
      <c r="BB268" s="23" t="s">
        <v>62</v>
      </c>
      <c r="BC268" s="23" t="s">
        <v>62</v>
      </c>
      <c r="BD268" s="23" t="s">
        <v>62</v>
      </c>
      <c r="BE268" s="27">
        <v>13</v>
      </c>
      <c r="BF268" s="23"/>
      <c r="BG268" s="23"/>
    </row>
    <row r="269" spans="1:59" ht="15">
      <c r="A269" s="9" t="s">
        <v>2086</v>
      </c>
      <c r="B269" s="25">
        <v>13410</v>
      </c>
      <c r="C269" s="11">
        <v>6549426</v>
      </c>
      <c r="D269" s="11">
        <v>4858600132</v>
      </c>
      <c r="E269" s="12">
        <v>1101115901990</v>
      </c>
      <c r="F269" s="13" t="s">
        <v>2087</v>
      </c>
      <c r="G269" s="13" t="s">
        <v>80</v>
      </c>
      <c r="H269" s="13" t="s">
        <v>53</v>
      </c>
      <c r="I269" s="13" t="s">
        <v>54</v>
      </c>
      <c r="J269" s="13" t="s">
        <v>941</v>
      </c>
      <c r="K269" s="11">
        <v>60</v>
      </c>
      <c r="L269" s="11" t="s">
        <v>2088</v>
      </c>
      <c r="M269" s="14">
        <v>1</v>
      </c>
      <c r="N269" s="14" t="s">
        <v>121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26">
        <v>21335</v>
      </c>
      <c r="W269" s="26">
        <v>4600</v>
      </c>
      <c r="X269" s="14">
        <v>0</v>
      </c>
      <c r="Y269" s="11">
        <f t="shared" si="205"/>
        <v>0</v>
      </c>
      <c r="Z269" s="11">
        <f t="shared" si="206"/>
        <v>0</v>
      </c>
      <c r="AA269" s="11">
        <f t="shared" si="207"/>
        <v>0</v>
      </c>
      <c r="AB269" s="11">
        <f t="shared" si="208"/>
        <v>0</v>
      </c>
      <c r="AC269" s="11">
        <f t="shared" si="209"/>
        <v>0.2</v>
      </c>
      <c r="AD269" s="11" t="s">
        <v>2089</v>
      </c>
      <c r="AE269" s="13" t="s">
        <v>2090</v>
      </c>
      <c r="AF269" s="13" t="s">
        <v>2091</v>
      </c>
      <c r="AG269" s="15" t="s">
        <v>2092</v>
      </c>
      <c r="AH269" s="16" t="s">
        <v>88</v>
      </c>
      <c r="AI269" s="17">
        <v>10</v>
      </c>
      <c r="AJ269" s="17">
        <v>20151127</v>
      </c>
      <c r="AK269" s="18">
        <v>51</v>
      </c>
      <c r="AL269" s="18">
        <v>202212</v>
      </c>
      <c r="AM269" s="18">
        <v>2022</v>
      </c>
      <c r="AN269" s="17">
        <v>679486</v>
      </c>
      <c r="AO269" s="17">
        <v>5716562</v>
      </c>
      <c r="AP269" s="17">
        <v>415430</v>
      </c>
      <c r="AQ269" s="20">
        <v>1</v>
      </c>
      <c r="AR269" s="21"/>
      <c r="AS269" s="20">
        <v>2</v>
      </c>
      <c r="AT269" s="21"/>
      <c r="AU269" s="21"/>
      <c r="AV269" s="20">
        <v>2</v>
      </c>
      <c r="AW269" s="23">
        <v>0</v>
      </c>
      <c r="AX269" s="21">
        <v>0</v>
      </c>
      <c r="AY269" s="21">
        <v>0</v>
      </c>
      <c r="AZ269" s="23" t="s">
        <v>62</v>
      </c>
      <c r="BA269" s="23" t="s">
        <v>62</v>
      </c>
      <c r="BB269" s="23" t="s">
        <v>62</v>
      </c>
      <c r="BC269" s="23" t="s">
        <v>62</v>
      </c>
      <c r="BD269" s="23" t="s">
        <v>62</v>
      </c>
      <c r="BE269" s="20">
        <v>13</v>
      </c>
      <c r="BF269" s="21"/>
      <c r="BG269" s="24"/>
    </row>
    <row r="270" spans="1:59" ht="15">
      <c r="A270" s="9" t="s">
        <v>2093</v>
      </c>
      <c r="B270" s="25">
        <v>23075</v>
      </c>
      <c r="C270" s="11">
        <v>2878969</v>
      </c>
      <c r="D270" s="11">
        <v>1138616724</v>
      </c>
      <c r="E270" s="12">
        <v>1101113760380</v>
      </c>
      <c r="F270" s="13" t="s">
        <v>2094</v>
      </c>
      <c r="G270" s="13" t="s">
        <v>52</v>
      </c>
      <c r="H270" s="13" t="s">
        <v>53</v>
      </c>
      <c r="I270" s="13" t="s">
        <v>54</v>
      </c>
      <c r="J270" s="13" t="s">
        <v>173</v>
      </c>
      <c r="K270" s="11">
        <v>50</v>
      </c>
      <c r="L270" s="11" t="s">
        <v>2095</v>
      </c>
      <c r="M270" s="14">
        <v>2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1" t="s">
        <v>2096</v>
      </c>
      <c r="AE270" s="13" t="s">
        <v>2097</v>
      </c>
      <c r="AF270" s="13" t="s">
        <v>2098</v>
      </c>
      <c r="AG270" s="15" t="s">
        <v>2099</v>
      </c>
      <c r="AH270" s="16" t="s">
        <v>61</v>
      </c>
      <c r="AI270" s="17">
        <v>10</v>
      </c>
      <c r="AJ270" s="17">
        <v>20071001</v>
      </c>
      <c r="AK270" s="18">
        <v>282</v>
      </c>
      <c r="AL270" s="18">
        <v>201903</v>
      </c>
      <c r="AM270" s="14"/>
      <c r="AN270" s="19"/>
      <c r="AO270" s="19"/>
      <c r="AP270" s="19"/>
      <c r="AQ270" s="20">
        <v>1</v>
      </c>
      <c r="AR270" s="21"/>
      <c r="AS270" s="20">
        <v>2</v>
      </c>
      <c r="AT270" s="20">
        <v>2</v>
      </c>
      <c r="AU270" s="20">
        <v>2</v>
      </c>
      <c r="AV270" s="20">
        <v>2</v>
      </c>
      <c r="AW270" s="23">
        <v>0</v>
      </c>
      <c r="AX270" s="21">
        <v>0</v>
      </c>
      <c r="AY270" s="21">
        <v>0</v>
      </c>
      <c r="AZ270" s="23" t="s">
        <v>62</v>
      </c>
      <c r="BA270" s="30" t="s">
        <v>62</v>
      </c>
      <c r="BB270" s="23" t="s">
        <v>62</v>
      </c>
      <c r="BC270" s="23" t="s">
        <v>62</v>
      </c>
      <c r="BD270" s="23" t="s">
        <v>62</v>
      </c>
      <c r="BE270" s="20">
        <v>13</v>
      </c>
      <c r="BF270" s="21"/>
      <c r="BG270" s="24"/>
    </row>
    <row r="271" spans="1:59" ht="15">
      <c r="A271" s="9" t="s">
        <v>2100</v>
      </c>
      <c r="B271" s="25">
        <v>5235</v>
      </c>
      <c r="C271" s="11">
        <v>2271729</v>
      </c>
      <c r="D271" s="11">
        <v>1298186098</v>
      </c>
      <c r="E271" s="12">
        <v>1311110142875</v>
      </c>
      <c r="F271" s="13" t="s">
        <v>2101</v>
      </c>
      <c r="G271" s="13" t="s">
        <v>80</v>
      </c>
      <c r="H271" s="13" t="s">
        <v>53</v>
      </c>
      <c r="I271" s="13" t="s">
        <v>54</v>
      </c>
      <c r="J271" s="13" t="s">
        <v>1589</v>
      </c>
      <c r="K271" s="11">
        <v>31</v>
      </c>
      <c r="L271" s="11" t="s">
        <v>2102</v>
      </c>
      <c r="M271" s="14">
        <v>1</v>
      </c>
      <c r="N271" s="14" t="s">
        <v>121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26">
        <v>11407</v>
      </c>
      <c r="U271" s="26">
        <v>163000</v>
      </c>
      <c r="V271" s="26">
        <v>1650</v>
      </c>
      <c r="W271" s="26">
        <v>4800</v>
      </c>
      <c r="X271" s="26">
        <v>7680</v>
      </c>
      <c r="Y271" s="11">
        <f>INT(O271 / 10000) / 10</f>
        <v>0</v>
      </c>
      <c r="Z271" s="11">
        <f>INT((P271+Q271+X271) / 10000) / 10</f>
        <v>0</v>
      </c>
      <c r="AA271" s="11">
        <f>INT((R271) / 10000) / 10</f>
        <v>0</v>
      </c>
      <c r="AB271" s="11">
        <f>INT((S271+T271) / 10000) / 10</f>
        <v>0.1</v>
      </c>
      <c r="AC271" s="11">
        <f>INT((V271+U271+W271) / 10000) / 10</f>
        <v>1.6</v>
      </c>
      <c r="AD271" s="11" t="s">
        <v>2103</v>
      </c>
      <c r="AE271" s="13" t="s">
        <v>2104</v>
      </c>
      <c r="AF271" s="13" t="s">
        <v>2105</v>
      </c>
      <c r="AG271" s="15" t="s">
        <v>2106</v>
      </c>
      <c r="AH271" s="16" t="s">
        <v>88</v>
      </c>
      <c r="AI271" s="17">
        <v>10</v>
      </c>
      <c r="AJ271" s="17">
        <v>20050615</v>
      </c>
      <c r="AK271" s="18">
        <v>50</v>
      </c>
      <c r="AL271" s="18">
        <v>202306</v>
      </c>
      <c r="AM271" s="18">
        <v>2022</v>
      </c>
      <c r="AN271" s="17">
        <v>26772953</v>
      </c>
      <c r="AO271" s="17">
        <v>52138504</v>
      </c>
      <c r="AP271" s="17">
        <v>500000</v>
      </c>
      <c r="AQ271" s="21">
        <v>1</v>
      </c>
      <c r="AR271" s="21"/>
      <c r="AS271" s="20">
        <v>2</v>
      </c>
      <c r="AT271" s="21"/>
      <c r="AU271" s="21"/>
      <c r="AV271" s="20">
        <v>2</v>
      </c>
      <c r="AW271" s="23">
        <v>0</v>
      </c>
      <c r="AX271" s="21">
        <v>0</v>
      </c>
      <c r="AY271" s="21">
        <v>0</v>
      </c>
      <c r="AZ271" s="23" t="s">
        <v>62</v>
      </c>
      <c r="BA271" s="23" t="s">
        <v>62</v>
      </c>
      <c r="BB271" s="23" t="s">
        <v>62</v>
      </c>
      <c r="BC271" s="23" t="s">
        <v>62</v>
      </c>
      <c r="BD271" s="23" t="s">
        <v>62</v>
      </c>
      <c r="BE271" s="20">
        <v>13</v>
      </c>
      <c r="BF271" s="21"/>
      <c r="BG271" s="24"/>
    </row>
    <row r="272" spans="1:59" ht="15">
      <c r="A272" s="9" t="s">
        <v>2107</v>
      </c>
      <c r="B272" s="25">
        <v>2366</v>
      </c>
      <c r="C272" s="11">
        <v>4092821</v>
      </c>
      <c r="D272" s="11">
        <v>3148634567</v>
      </c>
      <c r="E272" s="12">
        <v>1601110319388</v>
      </c>
      <c r="F272" s="13" t="s">
        <v>2108</v>
      </c>
      <c r="G272" s="13" t="s">
        <v>80</v>
      </c>
      <c r="H272" s="13" t="s">
        <v>53</v>
      </c>
      <c r="I272" s="13" t="s">
        <v>54</v>
      </c>
      <c r="J272" s="13" t="s">
        <v>226</v>
      </c>
      <c r="K272" s="11">
        <v>15</v>
      </c>
      <c r="L272" s="11" t="s">
        <v>2109</v>
      </c>
      <c r="M272" s="14">
        <v>1</v>
      </c>
      <c r="N272" s="14" t="s">
        <v>83</v>
      </c>
      <c r="O272" s="14">
        <v>0</v>
      </c>
      <c r="P272" s="14">
        <v>0</v>
      </c>
      <c r="Q272" s="14">
        <v>0</v>
      </c>
      <c r="R272" s="26">
        <v>416311942</v>
      </c>
      <c r="S272" s="14">
        <v>0</v>
      </c>
      <c r="T272" s="14">
        <v>0</v>
      </c>
      <c r="U272" s="14">
        <v>0</v>
      </c>
      <c r="V272" s="26">
        <v>25425823</v>
      </c>
      <c r="W272" s="26">
        <v>189320206</v>
      </c>
      <c r="X272" s="26">
        <v>140298065</v>
      </c>
      <c r="Y272" s="11">
        <f>INT(O272 / 10000000)/ 10</f>
        <v>0</v>
      </c>
      <c r="Z272" s="11">
        <f>INT((P272+Q272+X272) / 10000000)/ 10</f>
        <v>1.4</v>
      </c>
      <c r="AA272" s="11">
        <f>INT((R272) / 10000000)/ 10</f>
        <v>4.0999999999999996</v>
      </c>
      <c r="AB272" s="11">
        <f>INT((S272+T272) / 10000000)/ 10</f>
        <v>0</v>
      </c>
      <c r="AC272" s="11">
        <f>INT((V272+U272+W272) / 10000000)/ 10</f>
        <v>2.1</v>
      </c>
      <c r="AD272" s="11" t="s">
        <v>2110</v>
      </c>
      <c r="AE272" s="13" t="s">
        <v>2111</v>
      </c>
      <c r="AF272" s="13" t="s">
        <v>2112</v>
      </c>
      <c r="AG272" s="15" t="s">
        <v>2113</v>
      </c>
      <c r="AH272" s="16" t="s">
        <v>88</v>
      </c>
      <c r="AI272" s="17">
        <v>10</v>
      </c>
      <c r="AJ272" s="18">
        <v>20120320</v>
      </c>
      <c r="AK272" s="18">
        <v>50</v>
      </c>
      <c r="AL272" s="18">
        <v>202212</v>
      </c>
      <c r="AM272" s="18">
        <v>2022</v>
      </c>
      <c r="AN272" s="17">
        <v>5628814</v>
      </c>
      <c r="AO272" s="17">
        <v>25778631</v>
      </c>
      <c r="AP272" s="17">
        <v>3336840</v>
      </c>
      <c r="AQ272" s="23">
        <v>1</v>
      </c>
      <c r="AR272" s="23"/>
      <c r="AS272" s="27">
        <v>2</v>
      </c>
      <c r="AT272" s="23"/>
      <c r="AU272" s="23"/>
      <c r="AV272" s="27">
        <v>2</v>
      </c>
      <c r="AW272" s="23">
        <v>0</v>
      </c>
      <c r="AX272" s="21">
        <v>0</v>
      </c>
      <c r="AY272" s="21">
        <v>0</v>
      </c>
      <c r="AZ272" s="23" t="s">
        <v>62</v>
      </c>
      <c r="BA272" s="23" t="s">
        <v>62</v>
      </c>
      <c r="BB272" s="23" t="s">
        <v>62</v>
      </c>
      <c r="BC272" s="23" t="s">
        <v>62</v>
      </c>
      <c r="BD272" s="23" t="s">
        <v>62</v>
      </c>
      <c r="BE272" s="27">
        <v>13</v>
      </c>
      <c r="BF272" s="23"/>
      <c r="BG272" s="23"/>
    </row>
    <row r="273" spans="1:59" ht="15">
      <c r="A273" s="9" t="s">
        <v>2114</v>
      </c>
      <c r="B273" s="25">
        <v>969</v>
      </c>
      <c r="C273" s="11">
        <v>1269314</v>
      </c>
      <c r="D273" s="11">
        <v>2148198102</v>
      </c>
      <c r="E273" s="12">
        <v>1101111159080</v>
      </c>
      <c r="F273" s="13" t="s">
        <v>2115</v>
      </c>
      <c r="G273" s="13" t="s">
        <v>80</v>
      </c>
      <c r="H273" s="13" t="s">
        <v>53</v>
      </c>
      <c r="I273" s="13" t="s">
        <v>307</v>
      </c>
      <c r="J273" s="13" t="s">
        <v>235</v>
      </c>
      <c r="K273" s="11">
        <v>5</v>
      </c>
      <c r="L273" s="11" t="s">
        <v>2116</v>
      </c>
      <c r="M273" s="14">
        <v>1</v>
      </c>
      <c r="N273" s="14" t="s">
        <v>121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26">
        <v>67675</v>
      </c>
      <c r="W273" s="26">
        <v>2115970</v>
      </c>
      <c r="X273" s="26">
        <v>22000</v>
      </c>
      <c r="Y273" s="11">
        <f t="shared" ref="Y273:Y274" si="210">INT(O273 / 10000) / 10</f>
        <v>0</v>
      </c>
      <c r="Z273" s="11">
        <f t="shared" ref="Z273:Z274" si="211">INT((P273+Q273+X273) / 10000) / 10</f>
        <v>0.2</v>
      </c>
      <c r="AA273" s="11">
        <f t="shared" ref="AA273:AA274" si="212">INT((R273) / 10000) / 10</f>
        <v>0</v>
      </c>
      <c r="AB273" s="11">
        <f t="shared" ref="AB273:AB274" si="213">INT((S273+T273) / 10000) / 10</f>
        <v>0</v>
      </c>
      <c r="AC273" s="11">
        <f t="shared" ref="AC273:AC274" si="214">INT((V273+U273+W273) / 10000) / 10</f>
        <v>21.8</v>
      </c>
      <c r="AD273" s="11" t="s">
        <v>2117</v>
      </c>
      <c r="AE273" s="13" t="s">
        <v>2118</v>
      </c>
      <c r="AF273" s="13" t="s">
        <v>2119</v>
      </c>
      <c r="AG273" s="15" t="s">
        <v>2120</v>
      </c>
      <c r="AH273" s="16" t="s">
        <v>88</v>
      </c>
      <c r="AI273" s="17">
        <v>10</v>
      </c>
      <c r="AJ273" s="17">
        <v>19950518</v>
      </c>
      <c r="AK273" s="18">
        <v>259</v>
      </c>
      <c r="AL273" s="18">
        <v>202212</v>
      </c>
      <c r="AM273" s="18">
        <v>2022</v>
      </c>
      <c r="AN273" s="17">
        <v>180021322</v>
      </c>
      <c r="AO273" s="17">
        <v>130154029</v>
      </c>
      <c r="AP273" s="17">
        <v>7000000</v>
      </c>
      <c r="AQ273" s="27">
        <v>1</v>
      </c>
      <c r="AR273" s="27">
        <v>1</v>
      </c>
      <c r="AS273" s="27">
        <v>2</v>
      </c>
      <c r="AT273" s="27">
        <v>2</v>
      </c>
      <c r="AU273" s="27">
        <v>2</v>
      </c>
      <c r="AV273" s="27">
        <v>2</v>
      </c>
      <c r="AW273" s="23">
        <v>0</v>
      </c>
      <c r="AX273" s="21">
        <v>0</v>
      </c>
      <c r="AY273" s="21">
        <v>0</v>
      </c>
      <c r="AZ273" s="23" t="s">
        <v>62</v>
      </c>
      <c r="BA273" s="23" t="s">
        <v>62</v>
      </c>
      <c r="BB273" s="23" t="s">
        <v>62</v>
      </c>
      <c r="BC273" s="23" t="s">
        <v>62</v>
      </c>
      <c r="BD273" s="23" t="s">
        <v>62</v>
      </c>
      <c r="BE273" s="27">
        <v>13</v>
      </c>
      <c r="BF273" s="23"/>
      <c r="BG273" s="23"/>
    </row>
    <row r="274" spans="1:59" ht="15">
      <c r="A274" s="9" t="s">
        <v>2121</v>
      </c>
      <c r="B274" s="25">
        <v>6480</v>
      </c>
      <c r="C274" s="11">
        <v>11127693</v>
      </c>
      <c r="D274" s="11">
        <v>5118702227</v>
      </c>
      <c r="E274" s="12">
        <v>1313110277420</v>
      </c>
      <c r="F274" s="13" t="s">
        <v>2122</v>
      </c>
      <c r="G274" s="13" t="s">
        <v>80</v>
      </c>
      <c r="H274" s="13" t="s">
        <v>53</v>
      </c>
      <c r="I274" s="13" t="s">
        <v>54</v>
      </c>
      <c r="J274" s="13" t="s">
        <v>425</v>
      </c>
      <c r="K274" s="11">
        <v>36</v>
      </c>
      <c r="L274" s="11" t="s">
        <v>2123</v>
      </c>
      <c r="M274" s="14">
        <v>1</v>
      </c>
      <c r="N274" s="14" t="s">
        <v>121</v>
      </c>
      <c r="O274" s="14">
        <v>0</v>
      </c>
      <c r="P274" s="14">
        <v>0</v>
      </c>
      <c r="Q274" s="14">
        <v>0</v>
      </c>
      <c r="R274" s="26">
        <v>36000</v>
      </c>
      <c r="S274" s="14">
        <v>0</v>
      </c>
      <c r="T274" s="14">
        <v>0</v>
      </c>
      <c r="U274" s="14">
        <v>0</v>
      </c>
      <c r="V274" s="26">
        <v>100006</v>
      </c>
      <c r="W274" s="26">
        <v>7800</v>
      </c>
      <c r="X274" s="26">
        <v>1182600</v>
      </c>
      <c r="Y274" s="11">
        <f t="shared" si="210"/>
        <v>0</v>
      </c>
      <c r="Z274" s="11">
        <f t="shared" si="211"/>
        <v>11.8</v>
      </c>
      <c r="AA274" s="11">
        <f t="shared" si="212"/>
        <v>0.3</v>
      </c>
      <c r="AB274" s="11">
        <f t="shared" si="213"/>
        <v>0</v>
      </c>
      <c r="AC274" s="11">
        <f t="shared" si="214"/>
        <v>1</v>
      </c>
      <c r="AD274" s="11" t="s">
        <v>2124</v>
      </c>
      <c r="AE274" s="13" t="s">
        <v>2125</v>
      </c>
      <c r="AF274" s="13" t="s">
        <v>2126</v>
      </c>
      <c r="AG274" s="15" t="s">
        <v>2127</v>
      </c>
      <c r="AH274" s="16" t="s">
        <v>88</v>
      </c>
      <c r="AI274" s="17">
        <v>10</v>
      </c>
      <c r="AJ274" s="17">
        <v>20220301</v>
      </c>
      <c r="AK274" s="18">
        <v>204</v>
      </c>
      <c r="AL274" s="18">
        <v>202304</v>
      </c>
      <c r="AM274" s="18">
        <v>2022</v>
      </c>
      <c r="AN274" s="17">
        <v>117483032</v>
      </c>
      <c r="AO274" s="17">
        <v>112895239</v>
      </c>
      <c r="AP274" s="17">
        <v>3645484</v>
      </c>
      <c r="AQ274" s="27">
        <v>1</v>
      </c>
      <c r="AR274" s="27">
        <v>1</v>
      </c>
      <c r="AS274" s="27">
        <v>2</v>
      </c>
      <c r="AT274" s="27">
        <v>1</v>
      </c>
      <c r="AU274" s="27">
        <v>2</v>
      </c>
      <c r="AV274" s="27">
        <v>1</v>
      </c>
      <c r="AW274" s="23">
        <v>0</v>
      </c>
      <c r="AX274" s="21">
        <v>0</v>
      </c>
      <c r="AY274" s="21">
        <v>0</v>
      </c>
      <c r="AZ274" s="23" t="s">
        <v>62</v>
      </c>
      <c r="BA274" s="23" t="s">
        <v>62</v>
      </c>
      <c r="BB274" s="23" t="s">
        <v>62</v>
      </c>
      <c r="BC274" s="23" t="s">
        <v>62</v>
      </c>
      <c r="BD274" s="23" t="s">
        <v>62</v>
      </c>
      <c r="BE274" s="27">
        <v>13</v>
      </c>
      <c r="BF274" s="23"/>
      <c r="BG274" s="23"/>
    </row>
    <row r="275" spans="1:59" ht="15">
      <c r="A275" s="9" t="s">
        <v>2128</v>
      </c>
      <c r="B275" s="25">
        <v>22320</v>
      </c>
      <c r="C275" s="11">
        <v>2943082</v>
      </c>
      <c r="D275" s="11">
        <v>2208759504</v>
      </c>
      <c r="E275" s="12">
        <v>1101113812892</v>
      </c>
      <c r="F275" s="13" t="s">
        <v>2129</v>
      </c>
      <c r="G275" s="13" t="s">
        <v>52</v>
      </c>
      <c r="H275" s="13" t="s">
        <v>53</v>
      </c>
      <c r="I275" s="13" t="s">
        <v>54</v>
      </c>
      <c r="J275" s="13" t="s">
        <v>277</v>
      </c>
      <c r="K275" s="11">
        <v>48</v>
      </c>
      <c r="L275" s="11" t="s">
        <v>2130</v>
      </c>
      <c r="M275" s="14">
        <v>1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1" t="s">
        <v>2131</v>
      </c>
      <c r="AE275" s="13" t="s">
        <v>2132</v>
      </c>
      <c r="AF275" s="13" t="s">
        <v>2133</v>
      </c>
      <c r="AG275" s="15" t="s">
        <v>2134</v>
      </c>
      <c r="AH275" s="16" t="s">
        <v>61</v>
      </c>
      <c r="AI275" s="17">
        <v>10</v>
      </c>
      <c r="AJ275" s="17">
        <v>20071227</v>
      </c>
      <c r="AK275" s="18">
        <v>143</v>
      </c>
      <c r="AL275" s="18">
        <v>201903</v>
      </c>
      <c r="AM275" s="14"/>
      <c r="AN275" s="19"/>
      <c r="AO275" s="19"/>
      <c r="AP275" s="19"/>
      <c r="AQ275" s="27">
        <v>1</v>
      </c>
      <c r="AR275" s="27">
        <v>1</v>
      </c>
      <c r="AS275" s="27">
        <v>2</v>
      </c>
      <c r="AT275" s="27">
        <v>2</v>
      </c>
      <c r="AU275" s="27">
        <v>2</v>
      </c>
      <c r="AV275" s="27">
        <v>2</v>
      </c>
      <c r="AW275" s="23">
        <v>0</v>
      </c>
      <c r="AX275" s="21">
        <v>0</v>
      </c>
      <c r="AY275" s="21">
        <v>0</v>
      </c>
      <c r="AZ275" s="23" t="s">
        <v>62</v>
      </c>
      <c r="BA275" s="23" t="s">
        <v>62</v>
      </c>
      <c r="BB275" s="23" t="s">
        <v>62</v>
      </c>
      <c r="BC275" s="23" t="s">
        <v>62</v>
      </c>
      <c r="BD275" s="23" t="s">
        <v>62</v>
      </c>
      <c r="BE275" s="27">
        <v>13</v>
      </c>
      <c r="BF275" s="23"/>
      <c r="BG275" s="23"/>
    </row>
    <row r="276" spans="1:59" ht="15">
      <c r="A276" s="9" t="s">
        <v>2135</v>
      </c>
      <c r="B276" s="25">
        <v>6447</v>
      </c>
      <c r="C276" s="11">
        <v>8788639</v>
      </c>
      <c r="D276" s="11">
        <v>7508601388</v>
      </c>
      <c r="E276" s="12">
        <v>1348110478538</v>
      </c>
      <c r="F276" s="13" t="s">
        <v>2136</v>
      </c>
      <c r="G276" s="13" t="s">
        <v>80</v>
      </c>
      <c r="H276" s="13" t="s">
        <v>53</v>
      </c>
      <c r="I276" s="13" t="s">
        <v>54</v>
      </c>
      <c r="J276" s="13" t="s">
        <v>425</v>
      </c>
      <c r="K276" s="11">
        <v>36</v>
      </c>
      <c r="L276" s="11" t="s">
        <v>2137</v>
      </c>
      <c r="M276" s="14">
        <v>1</v>
      </c>
      <c r="N276" s="14" t="s">
        <v>121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26">
        <v>2227</v>
      </c>
      <c r="W276" s="14">
        <v>0</v>
      </c>
      <c r="X276" s="14">
        <v>0</v>
      </c>
      <c r="Y276" s="11">
        <f>INT(O276 / 10000) / 10</f>
        <v>0</v>
      </c>
      <c r="Z276" s="11">
        <f>INT((P276+Q276+X276) / 10000) / 10</f>
        <v>0</v>
      </c>
      <c r="AA276" s="11">
        <f>INT((R276) / 10000) / 10</f>
        <v>0</v>
      </c>
      <c r="AB276" s="11">
        <f>INT((S276+T276) / 10000) / 10</f>
        <v>0</v>
      </c>
      <c r="AC276" s="11">
        <f>INT((V276+U276+W276) / 10000) / 10</f>
        <v>0</v>
      </c>
      <c r="AD276" s="11" t="s">
        <v>2138</v>
      </c>
      <c r="AE276" s="13" t="s">
        <v>2139</v>
      </c>
      <c r="AF276" s="13" t="s">
        <v>2140</v>
      </c>
      <c r="AG276" s="15" t="s">
        <v>2141</v>
      </c>
      <c r="AH276" s="16" t="s">
        <v>88</v>
      </c>
      <c r="AI276" s="17">
        <v>10</v>
      </c>
      <c r="AJ276" s="17">
        <v>20181212</v>
      </c>
      <c r="AK276" s="18">
        <v>50</v>
      </c>
      <c r="AL276" s="18">
        <v>202204</v>
      </c>
      <c r="AM276" s="18">
        <v>2022</v>
      </c>
      <c r="AN276" s="17">
        <v>4586611</v>
      </c>
      <c r="AO276" s="17">
        <v>4022943</v>
      </c>
      <c r="AP276" s="17">
        <v>1152135</v>
      </c>
      <c r="AQ276" s="23">
        <v>1</v>
      </c>
      <c r="AR276" s="23"/>
      <c r="AS276" s="27">
        <v>2</v>
      </c>
      <c r="AT276" s="23"/>
      <c r="AU276" s="23"/>
      <c r="AV276" s="27">
        <v>2</v>
      </c>
      <c r="AW276" s="23">
        <v>0</v>
      </c>
      <c r="AX276" s="21">
        <v>0</v>
      </c>
      <c r="AY276" s="21">
        <v>0</v>
      </c>
      <c r="AZ276" s="23" t="s">
        <v>62</v>
      </c>
      <c r="BA276" s="23" t="s">
        <v>62</v>
      </c>
      <c r="BB276" s="23" t="s">
        <v>62</v>
      </c>
      <c r="BC276" s="23" t="s">
        <v>62</v>
      </c>
      <c r="BD276" s="23" t="s">
        <v>62</v>
      </c>
      <c r="BE276" s="27">
        <v>13</v>
      </c>
      <c r="BF276" s="23"/>
      <c r="BG276" s="23"/>
    </row>
    <row r="277" spans="1:59" ht="15">
      <c r="A277" s="9" t="s">
        <v>2142</v>
      </c>
      <c r="B277" s="25">
        <v>20787</v>
      </c>
      <c r="C277" s="11">
        <v>2810401</v>
      </c>
      <c r="D277" s="11">
        <v>6068603376</v>
      </c>
      <c r="E277" s="12">
        <v>1801110593897</v>
      </c>
      <c r="F277" s="13" t="s">
        <v>2143</v>
      </c>
      <c r="G277" s="13" t="s">
        <v>52</v>
      </c>
      <c r="H277" s="13" t="s">
        <v>53</v>
      </c>
      <c r="I277" s="13" t="s">
        <v>54</v>
      </c>
      <c r="J277" s="13" t="s">
        <v>353</v>
      </c>
      <c r="K277" s="11">
        <v>24</v>
      </c>
      <c r="L277" s="11" t="s">
        <v>2144</v>
      </c>
      <c r="M277" s="14">
        <v>1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1" t="s">
        <v>2145</v>
      </c>
      <c r="AE277" s="13" t="s">
        <v>2146</v>
      </c>
      <c r="AF277" s="13" t="s">
        <v>2147</v>
      </c>
      <c r="AG277" s="15" t="s">
        <v>2148</v>
      </c>
      <c r="AH277" s="16" t="s">
        <v>61</v>
      </c>
      <c r="AI277" s="17">
        <v>10</v>
      </c>
      <c r="AJ277" s="17">
        <v>20070521</v>
      </c>
      <c r="AK277" s="18">
        <v>50</v>
      </c>
      <c r="AL277" s="18">
        <v>201903</v>
      </c>
      <c r="AM277" s="18">
        <v>2022</v>
      </c>
      <c r="AN277" s="17">
        <v>19060762</v>
      </c>
      <c r="AO277" s="17">
        <v>10301598</v>
      </c>
      <c r="AP277" s="17">
        <v>2800000</v>
      </c>
      <c r="AQ277" s="20">
        <v>1</v>
      </c>
      <c r="AR277" s="20">
        <v>1</v>
      </c>
      <c r="AS277" s="20">
        <v>1</v>
      </c>
      <c r="AT277" s="20">
        <v>2</v>
      </c>
      <c r="AU277" s="20">
        <v>2</v>
      </c>
      <c r="AV277" s="20">
        <v>2</v>
      </c>
      <c r="AW277" s="23">
        <v>0</v>
      </c>
      <c r="AX277" s="20">
        <v>1</v>
      </c>
      <c r="AY277" s="20">
        <v>1</v>
      </c>
      <c r="AZ277" s="20" t="s">
        <v>2149</v>
      </c>
      <c r="BA277" s="20" t="s">
        <v>2150</v>
      </c>
      <c r="BB277" s="20" t="s">
        <v>2151</v>
      </c>
      <c r="BC277" s="20" t="s">
        <v>714</v>
      </c>
      <c r="BD277" s="20" t="s">
        <v>2152</v>
      </c>
      <c r="BE277" s="20">
        <v>13</v>
      </c>
      <c r="BF277" s="21"/>
      <c r="BG277" s="24"/>
    </row>
    <row r="278" spans="1:59" ht="15">
      <c r="A278" s="9" t="s">
        <v>2153</v>
      </c>
      <c r="B278" s="25">
        <v>1378</v>
      </c>
      <c r="C278" s="11">
        <v>1936827</v>
      </c>
      <c r="D278" s="11">
        <v>2018122061</v>
      </c>
      <c r="E278" s="12">
        <v>1101111528889</v>
      </c>
      <c r="F278" s="13" t="s">
        <v>2154</v>
      </c>
      <c r="G278" s="13" t="s">
        <v>80</v>
      </c>
      <c r="H278" s="13" t="s">
        <v>53</v>
      </c>
      <c r="I278" s="13" t="s">
        <v>54</v>
      </c>
      <c r="J278" s="13" t="s">
        <v>81</v>
      </c>
      <c r="K278" s="11">
        <v>9</v>
      </c>
      <c r="L278" s="11" t="s">
        <v>2155</v>
      </c>
      <c r="M278" s="14">
        <v>1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1" t="s">
        <v>2156</v>
      </c>
      <c r="AE278" s="13" t="s">
        <v>2157</v>
      </c>
      <c r="AF278" s="13" t="s">
        <v>2158</v>
      </c>
      <c r="AG278" s="15" t="s">
        <v>2159</v>
      </c>
      <c r="AH278" s="16" t="s">
        <v>61</v>
      </c>
      <c r="AI278" s="17">
        <v>10</v>
      </c>
      <c r="AJ278" s="17">
        <v>19980327</v>
      </c>
      <c r="AK278" s="18">
        <v>50</v>
      </c>
      <c r="AL278" s="18">
        <v>202304</v>
      </c>
      <c r="AM278" s="18">
        <v>2022</v>
      </c>
      <c r="AN278" s="17">
        <v>11229587</v>
      </c>
      <c r="AO278" s="17">
        <v>11724038</v>
      </c>
      <c r="AP278" s="17">
        <v>250000</v>
      </c>
      <c r="AQ278" s="27">
        <v>1</v>
      </c>
      <c r="AR278" s="27">
        <v>1</v>
      </c>
      <c r="AS278" s="27">
        <v>1</v>
      </c>
      <c r="AT278" s="27">
        <v>2</v>
      </c>
      <c r="AU278" s="27">
        <v>2</v>
      </c>
      <c r="AV278" s="27">
        <v>2</v>
      </c>
      <c r="AW278" s="23">
        <v>0</v>
      </c>
      <c r="AX278" s="21">
        <v>0</v>
      </c>
      <c r="AY278" s="21">
        <v>0</v>
      </c>
      <c r="AZ278" s="23" t="s">
        <v>62</v>
      </c>
      <c r="BA278" s="23" t="s">
        <v>62</v>
      </c>
      <c r="BB278" s="23" t="s">
        <v>62</v>
      </c>
      <c r="BC278" s="23" t="s">
        <v>62</v>
      </c>
      <c r="BD278" s="23" t="s">
        <v>62</v>
      </c>
      <c r="BE278" s="27">
        <v>13</v>
      </c>
      <c r="BF278" s="23"/>
      <c r="BG278" s="23"/>
    </row>
    <row r="279" spans="1:59" ht="15">
      <c r="A279" s="9" t="s">
        <v>2160</v>
      </c>
      <c r="B279" s="25">
        <v>2894</v>
      </c>
      <c r="C279" s="11">
        <v>1242524</v>
      </c>
      <c r="D279" s="11">
        <v>1338138178</v>
      </c>
      <c r="E279" s="12">
        <v>1350110093919</v>
      </c>
      <c r="F279" s="13" t="s">
        <v>2161</v>
      </c>
      <c r="G279" s="13" t="s">
        <v>80</v>
      </c>
      <c r="H279" s="13" t="s">
        <v>53</v>
      </c>
      <c r="I279" s="13" t="s">
        <v>54</v>
      </c>
      <c r="J279" s="13" t="s">
        <v>707</v>
      </c>
      <c r="K279" s="11">
        <v>19</v>
      </c>
      <c r="L279" s="11" t="s">
        <v>2162</v>
      </c>
      <c r="M279" s="14">
        <v>1</v>
      </c>
      <c r="N279" s="14" t="s">
        <v>121</v>
      </c>
      <c r="O279" s="14">
        <v>0</v>
      </c>
      <c r="P279" s="14">
        <v>0</v>
      </c>
      <c r="Q279" s="14">
        <v>0</v>
      </c>
      <c r="R279" s="26">
        <v>84500</v>
      </c>
      <c r="S279" s="14">
        <v>0</v>
      </c>
      <c r="T279" s="14">
        <v>0</v>
      </c>
      <c r="U279" s="14">
        <v>0</v>
      </c>
      <c r="V279" s="26">
        <v>16598</v>
      </c>
      <c r="W279" s="26">
        <v>20000</v>
      </c>
      <c r="X279" s="29">
        <v>2963026</v>
      </c>
      <c r="Y279" s="11">
        <f>INT(O279 / 10000) / 10</f>
        <v>0</v>
      </c>
      <c r="Z279" s="11">
        <f>INT((P279+Q279+X279) / 10000) / 10</f>
        <v>29.6</v>
      </c>
      <c r="AA279" s="11">
        <f>INT((R279) / 10000) / 10</f>
        <v>0.8</v>
      </c>
      <c r="AB279" s="11">
        <f>INT((S279+T279) / 10000) / 10</f>
        <v>0</v>
      </c>
      <c r="AC279" s="11">
        <f>INT((V279+U279+W279) / 10000) / 10</f>
        <v>0.3</v>
      </c>
      <c r="AD279" s="11" t="s">
        <v>2163</v>
      </c>
      <c r="AE279" s="13" t="s">
        <v>2164</v>
      </c>
      <c r="AF279" s="13" t="s">
        <v>2165</v>
      </c>
      <c r="AG279" s="15" t="s">
        <v>2166</v>
      </c>
      <c r="AH279" s="16" t="s">
        <v>88</v>
      </c>
      <c r="AI279" s="17">
        <v>10</v>
      </c>
      <c r="AJ279" s="17">
        <v>19981013</v>
      </c>
      <c r="AK279" s="18">
        <v>112</v>
      </c>
      <c r="AL279" s="18">
        <v>202212</v>
      </c>
      <c r="AM279" s="18">
        <v>2022</v>
      </c>
      <c r="AN279" s="17">
        <v>17892899</v>
      </c>
      <c r="AO279" s="17">
        <v>25602663</v>
      </c>
      <c r="AP279" s="17">
        <v>350000</v>
      </c>
      <c r="AQ279" s="20">
        <v>2</v>
      </c>
      <c r="AR279" s="20">
        <v>2</v>
      </c>
      <c r="AS279" s="20">
        <v>1</v>
      </c>
      <c r="AT279" s="20">
        <v>2</v>
      </c>
      <c r="AU279" s="20">
        <v>2</v>
      </c>
      <c r="AV279" s="21"/>
      <c r="AW279" s="23">
        <v>0</v>
      </c>
      <c r="AX279" s="21">
        <v>0</v>
      </c>
      <c r="AY279" s="21">
        <v>0</v>
      </c>
      <c r="AZ279" s="23" t="s">
        <v>62</v>
      </c>
      <c r="BA279" s="23" t="s">
        <v>62</v>
      </c>
      <c r="BB279" s="23" t="s">
        <v>62</v>
      </c>
      <c r="BC279" s="23" t="s">
        <v>62</v>
      </c>
      <c r="BD279" s="23" t="s">
        <v>62</v>
      </c>
      <c r="BE279" s="20">
        <v>13</v>
      </c>
      <c r="BF279" s="21"/>
      <c r="BG279" s="24"/>
    </row>
    <row r="280" spans="1:59" ht="15">
      <c r="A280" s="9" t="s">
        <v>2167</v>
      </c>
      <c r="B280" s="25">
        <v>5853</v>
      </c>
      <c r="C280" s="11">
        <v>1602810</v>
      </c>
      <c r="D280" s="11">
        <v>1368103926</v>
      </c>
      <c r="E280" s="12">
        <v>1101110515879</v>
      </c>
      <c r="F280" s="13" t="s">
        <v>2168</v>
      </c>
      <c r="G280" s="13" t="s">
        <v>80</v>
      </c>
      <c r="H280" s="13" t="s">
        <v>53</v>
      </c>
      <c r="I280" s="13" t="s">
        <v>54</v>
      </c>
      <c r="J280" s="13" t="s">
        <v>345</v>
      </c>
      <c r="K280" s="11">
        <v>35</v>
      </c>
      <c r="L280" s="11" t="s">
        <v>2169</v>
      </c>
      <c r="M280" s="14">
        <v>1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4">
        <v>0</v>
      </c>
      <c r="W280" s="14">
        <v>0</v>
      </c>
      <c r="X280" s="21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1" t="s">
        <v>2170</v>
      </c>
      <c r="AE280" s="13" t="s">
        <v>2171</v>
      </c>
      <c r="AF280" s="13" t="s">
        <v>2172</v>
      </c>
      <c r="AG280" s="15" t="s">
        <v>2173</v>
      </c>
      <c r="AH280" s="16" t="s">
        <v>88</v>
      </c>
      <c r="AI280" s="17">
        <v>10</v>
      </c>
      <c r="AJ280" s="17">
        <v>19870108</v>
      </c>
      <c r="AK280" s="18">
        <v>114</v>
      </c>
      <c r="AL280" s="18">
        <v>202303</v>
      </c>
      <c r="AM280" s="18">
        <v>2022</v>
      </c>
      <c r="AN280" s="17">
        <v>24742587</v>
      </c>
      <c r="AO280" s="17">
        <v>29477065</v>
      </c>
      <c r="AP280" s="17">
        <v>1730000</v>
      </c>
      <c r="AQ280" s="23">
        <v>1</v>
      </c>
      <c r="AR280" s="23"/>
      <c r="AS280" s="27">
        <v>1</v>
      </c>
      <c r="AT280" s="27">
        <v>2</v>
      </c>
      <c r="AU280" s="27">
        <v>2</v>
      </c>
      <c r="AV280" s="27">
        <v>2</v>
      </c>
      <c r="AW280" s="23">
        <v>0</v>
      </c>
      <c r="AX280" s="21">
        <v>0</v>
      </c>
      <c r="AY280" s="21">
        <v>0</v>
      </c>
      <c r="AZ280" s="23" t="s">
        <v>62</v>
      </c>
      <c r="BA280" s="23" t="s">
        <v>62</v>
      </c>
      <c r="BB280" s="23" t="s">
        <v>62</v>
      </c>
      <c r="BC280" s="23" t="s">
        <v>62</v>
      </c>
      <c r="BD280" s="23" t="s">
        <v>62</v>
      </c>
      <c r="BE280" s="27">
        <v>13</v>
      </c>
      <c r="BF280" s="23"/>
      <c r="BG280" s="23"/>
    </row>
    <row r="281" spans="1:59" ht="15">
      <c r="A281" s="9" t="s">
        <v>2174</v>
      </c>
      <c r="B281" s="25">
        <v>23826</v>
      </c>
      <c r="C281" s="11">
        <v>1139354</v>
      </c>
      <c r="D281" s="11">
        <v>6208112459</v>
      </c>
      <c r="E281" s="12">
        <v>1812110036571</v>
      </c>
      <c r="F281" s="13" t="s">
        <v>2175</v>
      </c>
      <c r="G281" s="13" t="s">
        <v>52</v>
      </c>
      <c r="H281" s="13" t="s">
        <v>53</v>
      </c>
      <c r="I281" s="13" t="s">
        <v>54</v>
      </c>
      <c r="J281" s="13" t="s">
        <v>95</v>
      </c>
      <c r="K281" s="11">
        <v>62</v>
      </c>
      <c r="L281" s="11" t="s">
        <v>2176</v>
      </c>
      <c r="M281" s="14">
        <v>1</v>
      </c>
      <c r="N281" s="14" t="s">
        <v>121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1">
        <f>INT(O281 / 10000) / 10</f>
        <v>0</v>
      </c>
      <c r="Z281" s="11">
        <f>INT((P281+Q281+X281) / 10000) / 10</f>
        <v>0</v>
      </c>
      <c r="AA281" s="11">
        <f>INT((R281) / 10000) / 10</f>
        <v>0</v>
      </c>
      <c r="AB281" s="11">
        <f>INT((S281+T281) / 10000) / 10</f>
        <v>0</v>
      </c>
      <c r="AC281" s="11">
        <f>INT((V281+U281+W281) / 10000) / 10</f>
        <v>0</v>
      </c>
      <c r="AD281" s="11" t="s">
        <v>2177</v>
      </c>
      <c r="AE281" s="13" t="s">
        <v>2178</v>
      </c>
      <c r="AF281" s="13" t="s">
        <v>2179</v>
      </c>
      <c r="AG281" s="15" t="s">
        <v>2180</v>
      </c>
      <c r="AH281" s="16" t="s">
        <v>61</v>
      </c>
      <c r="AI281" s="17">
        <v>10</v>
      </c>
      <c r="AJ281" s="17">
        <v>19960403</v>
      </c>
      <c r="AK281" s="18">
        <v>118</v>
      </c>
      <c r="AL281" s="18">
        <v>202004</v>
      </c>
      <c r="AM281" s="18">
        <v>2022</v>
      </c>
      <c r="AN281" s="17">
        <v>21924679</v>
      </c>
      <c r="AO281" s="17">
        <v>4711724</v>
      </c>
      <c r="AP281" s="17">
        <v>805000</v>
      </c>
      <c r="AQ281" s="20">
        <v>1</v>
      </c>
      <c r="AR281" s="21"/>
      <c r="AS281" s="20">
        <v>2</v>
      </c>
      <c r="AT281" s="20">
        <v>2</v>
      </c>
      <c r="AU281" s="20">
        <v>2</v>
      </c>
      <c r="AV281" s="20">
        <v>2</v>
      </c>
      <c r="AW281" s="23">
        <v>0</v>
      </c>
      <c r="AX281" s="21">
        <v>0</v>
      </c>
      <c r="AY281" s="21">
        <v>0</v>
      </c>
      <c r="AZ281" s="23" t="s">
        <v>62</v>
      </c>
      <c r="BA281" s="23" t="s">
        <v>62</v>
      </c>
      <c r="BB281" s="23" t="s">
        <v>62</v>
      </c>
      <c r="BC281" s="23" t="s">
        <v>62</v>
      </c>
      <c r="BD281" s="23" t="s">
        <v>62</v>
      </c>
      <c r="BE281" s="20">
        <v>13</v>
      </c>
      <c r="BF281" s="21"/>
      <c r="BG281" s="24"/>
    </row>
    <row r="282" spans="1:59" ht="15">
      <c r="A282" s="9" t="s">
        <v>2181</v>
      </c>
      <c r="B282" s="25">
        <v>8087</v>
      </c>
      <c r="C282" s="11">
        <v>1312169</v>
      </c>
      <c r="D282" s="11">
        <v>1308156712</v>
      </c>
      <c r="E282" s="12">
        <v>1211110062249</v>
      </c>
      <c r="F282" s="13" t="s">
        <v>2182</v>
      </c>
      <c r="G282" s="13" t="s">
        <v>80</v>
      </c>
      <c r="H282" s="13" t="s">
        <v>53</v>
      </c>
      <c r="I282" s="13" t="s">
        <v>54</v>
      </c>
      <c r="J282" s="13" t="s">
        <v>933</v>
      </c>
      <c r="K282" s="11">
        <v>42</v>
      </c>
      <c r="L282" s="11" t="s">
        <v>2183</v>
      </c>
      <c r="M282" s="14">
        <v>1</v>
      </c>
      <c r="N282" s="14" t="s">
        <v>83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26">
        <v>39195049</v>
      </c>
      <c r="U282" s="14">
        <v>0</v>
      </c>
      <c r="V282" s="14">
        <v>0</v>
      </c>
      <c r="W282" s="14">
        <v>0</v>
      </c>
      <c r="X282" s="14">
        <v>0</v>
      </c>
      <c r="Y282" s="11">
        <f t="shared" ref="Y282:Y283" si="215">INT(O282 / 10000000)/ 10</f>
        <v>0</v>
      </c>
      <c r="Z282" s="11">
        <f t="shared" ref="Z282:Z283" si="216">INT((P282+Q282+X282) / 10000000)/ 10</f>
        <v>0</v>
      </c>
      <c r="AA282" s="11">
        <f t="shared" ref="AA282:AA283" si="217">INT((R282) / 10000000)/ 10</f>
        <v>0</v>
      </c>
      <c r="AB282" s="11">
        <f t="shared" ref="AB282:AB283" si="218">INT((S282+T282) / 10000000)/ 10</f>
        <v>0.3</v>
      </c>
      <c r="AC282" s="11">
        <f t="shared" ref="AC282:AC283" si="219">INT((V282+U282+W282) / 10000000)/ 10</f>
        <v>0</v>
      </c>
      <c r="AD282" s="11" t="s">
        <v>2184</v>
      </c>
      <c r="AE282" s="13" t="s">
        <v>2185</v>
      </c>
      <c r="AF282" s="13" t="s">
        <v>2186</v>
      </c>
      <c r="AG282" s="15" t="s">
        <v>2187</v>
      </c>
      <c r="AH282" s="16" t="s">
        <v>88</v>
      </c>
      <c r="AI282" s="17">
        <v>10</v>
      </c>
      <c r="AJ282" s="17">
        <v>19980728</v>
      </c>
      <c r="AK282" s="18">
        <v>50</v>
      </c>
      <c r="AL282" s="18">
        <v>202302</v>
      </c>
      <c r="AM282" s="18">
        <v>2022</v>
      </c>
      <c r="AN282" s="17">
        <v>19159331</v>
      </c>
      <c r="AO282" s="17">
        <v>12269444</v>
      </c>
      <c r="AP282" s="17">
        <v>500000</v>
      </c>
      <c r="AQ282" s="20">
        <v>1</v>
      </c>
      <c r="AR282" s="21"/>
      <c r="AS282" s="20">
        <v>2</v>
      </c>
      <c r="AT282" s="20">
        <v>2</v>
      </c>
      <c r="AU282" s="20">
        <v>2</v>
      </c>
      <c r="AV282" s="20">
        <v>2</v>
      </c>
      <c r="AW282" s="23">
        <v>0</v>
      </c>
      <c r="AX282" s="21">
        <v>0</v>
      </c>
      <c r="AY282" s="21">
        <v>0</v>
      </c>
      <c r="AZ282" s="23" t="s">
        <v>62</v>
      </c>
      <c r="BA282" s="23" t="s">
        <v>62</v>
      </c>
      <c r="BB282" s="23" t="s">
        <v>62</v>
      </c>
      <c r="BC282" s="23" t="s">
        <v>62</v>
      </c>
      <c r="BD282" s="23" t="s">
        <v>62</v>
      </c>
      <c r="BE282" s="20">
        <v>13</v>
      </c>
      <c r="BF282" s="21"/>
      <c r="BG282" s="24"/>
    </row>
    <row r="283" spans="1:59" ht="15">
      <c r="A283" s="9" t="s">
        <v>2188</v>
      </c>
      <c r="B283" s="25">
        <v>7002</v>
      </c>
      <c r="C283" s="11">
        <v>1970154</v>
      </c>
      <c r="D283" s="11">
        <v>5158121637</v>
      </c>
      <c r="E283" s="12">
        <v>1748110029036</v>
      </c>
      <c r="F283" s="13" t="s">
        <v>2189</v>
      </c>
      <c r="G283" s="13" t="s">
        <v>80</v>
      </c>
      <c r="H283" s="13" t="s">
        <v>53</v>
      </c>
      <c r="I283" s="13" t="s">
        <v>307</v>
      </c>
      <c r="J283" s="13" t="s">
        <v>599</v>
      </c>
      <c r="K283" s="11">
        <v>38</v>
      </c>
      <c r="L283" s="11" t="s">
        <v>2190</v>
      </c>
      <c r="M283" s="14">
        <v>1</v>
      </c>
      <c r="N283" s="14" t="s">
        <v>83</v>
      </c>
      <c r="O283" s="14">
        <v>0</v>
      </c>
      <c r="P283" s="26">
        <v>30000000</v>
      </c>
      <c r="Q283" s="14">
        <v>0</v>
      </c>
      <c r="R283" s="26">
        <v>44200000</v>
      </c>
      <c r="S283" s="14">
        <v>0</v>
      </c>
      <c r="T283" s="14">
        <v>0</v>
      </c>
      <c r="U283" s="26">
        <v>41324</v>
      </c>
      <c r="V283" s="26">
        <v>7310000</v>
      </c>
      <c r="W283" s="26">
        <v>49234000</v>
      </c>
      <c r="X283" s="26">
        <v>1090370096</v>
      </c>
      <c r="Y283" s="11">
        <f t="shared" si="215"/>
        <v>0</v>
      </c>
      <c r="Z283" s="11">
        <f t="shared" si="216"/>
        <v>11.2</v>
      </c>
      <c r="AA283" s="11">
        <f t="shared" si="217"/>
        <v>0.4</v>
      </c>
      <c r="AB283" s="11">
        <f t="shared" si="218"/>
        <v>0</v>
      </c>
      <c r="AC283" s="11">
        <f t="shared" si="219"/>
        <v>0.5</v>
      </c>
      <c r="AD283" s="11" t="s">
        <v>2191</v>
      </c>
      <c r="AE283" s="13" t="s">
        <v>2192</v>
      </c>
      <c r="AF283" s="13" t="s">
        <v>2193</v>
      </c>
      <c r="AG283" s="15" t="s">
        <v>2194</v>
      </c>
      <c r="AH283" s="16" t="s">
        <v>88</v>
      </c>
      <c r="AI283" s="17">
        <v>10</v>
      </c>
      <c r="AJ283" s="17">
        <v>20020401</v>
      </c>
      <c r="AK283" s="18">
        <v>50</v>
      </c>
      <c r="AL283" s="18">
        <v>202304</v>
      </c>
      <c r="AM283" s="18">
        <v>2022</v>
      </c>
      <c r="AN283" s="17">
        <v>9731899</v>
      </c>
      <c r="AO283" s="17">
        <v>17391481</v>
      </c>
      <c r="AP283" s="17">
        <v>1105000</v>
      </c>
      <c r="AQ283" s="27">
        <v>1</v>
      </c>
      <c r="AR283" s="23"/>
      <c r="AS283" s="27">
        <v>1</v>
      </c>
      <c r="AT283" s="27">
        <v>2</v>
      </c>
      <c r="AU283" s="27">
        <v>2</v>
      </c>
      <c r="AV283" s="27">
        <v>2</v>
      </c>
      <c r="AW283" s="23">
        <v>0</v>
      </c>
      <c r="AX283" s="20">
        <v>1</v>
      </c>
      <c r="AY283" s="21">
        <v>0</v>
      </c>
      <c r="AZ283" s="23" t="s">
        <v>62</v>
      </c>
      <c r="BA283" s="23" t="s">
        <v>62</v>
      </c>
      <c r="BB283" s="23" t="s">
        <v>62</v>
      </c>
      <c r="BC283" s="23" t="s">
        <v>62</v>
      </c>
      <c r="BD283" s="23" t="s">
        <v>62</v>
      </c>
      <c r="BE283" s="27">
        <v>13</v>
      </c>
      <c r="BF283" s="23"/>
      <c r="BG283" s="23"/>
    </row>
    <row r="284" spans="1:59" ht="15">
      <c r="A284" s="9" t="s">
        <v>2195</v>
      </c>
      <c r="B284" s="25">
        <v>1182</v>
      </c>
      <c r="C284" s="11">
        <v>6033246</v>
      </c>
      <c r="D284" s="11">
        <v>6158615309</v>
      </c>
      <c r="E284" s="12">
        <v>1955110179361</v>
      </c>
      <c r="F284" s="13" t="s">
        <v>2196</v>
      </c>
      <c r="G284" s="13" t="s">
        <v>80</v>
      </c>
      <c r="H284" s="13" t="s">
        <v>53</v>
      </c>
      <c r="I284" s="13" t="s">
        <v>54</v>
      </c>
      <c r="J284" s="13" t="s">
        <v>770</v>
      </c>
      <c r="K284" s="11">
        <v>7</v>
      </c>
      <c r="L284" s="11" t="s">
        <v>2197</v>
      </c>
      <c r="M284" s="14">
        <v>1</v>
      </c>
      <c r="N284" s="14" t="s">
        <v>121</v>
      </c>
      <c r="O284" s="26">
        <v>847605</v>
      </c>
      <c r="P284" s="26">
        <v>73047</v>
      </c>
      <c r="Q284" s="14">
        <v>0</v>
      </c>
      <c r="R284" s="26">
        <v>124300</v>
      </c>
      <c r="S284" s="14">
        <v>0</v>
      </c>
      <c r="T284" s="26">
        <v>67263</v>
      </c>
      <c r="U284" s="14">
        <v>0</v>
      </c>
      <c r="V284" s="26">
        <v>77963</v>
      </c>
      <c r="W284" s="14">
        <v>0</v>
      </c>
      <c r="X284" s="26">
        <v>600170</v>
      </c>
      <c r="Y284" s="11">
        <f t="shared" ref="Y284:Y287" si="220">INT(O284 / 10000) / 10</f>
        <v>8.4</v>
      </c>
      <c r="Z284" s="11">
        <f t="shared" ref="Z284:Z287" si="221">INT((P284+Q284+X284) / 10000) / 10</f>
        <v>6.7</v>
      </c>
      <c r="AA284" s="11">
        <f t="shared" ref="AA284:AA287" si="222">INT((R284) / 10000) / 10</f>
        <v>1.2</v>
      </c>
      <c r="AB284" s="11">
        <f t="shared" ref="AB284:AB287" si="223">INT((S284+T284) / 10000) / 10</f>
        <v>0.6</v>
      </c>
      <c r="AC284" s="11">
        <f t="shared" ref="AC284:AC287" si="224">INT((V284+U284+W284) / 10000) / 10</f>
        <v>0.7</v>
      </c>
      <c r="AD284" s="11" t="s">
        <v>2198</v>
      </c>
      <c r="AE284" s="13" t="s">
        <v>2199</v>
      </c>
      <c r="AF284" s="13" t="s">
        <v>2200</v>
      </c>
      <c r="AG284" s="15" t="s">
        <v>2201</v>
      </c>
      <c r="AH284" s="16" t="s">
        <v>88</v>
      </c>
      <c r="AI284" s="17">
        <v>10</v>
      </c>
      <c r="AJ284" s="18">
        <v>20150106</v>
      </c>
      <c r="AK284" s="18">
        <v>52</v>
      </c>
      <c r="AL284" s="18">
        <v>202211</v>
      </c>
      <c r="AM284" s="18">
        <v>2022</v>
      </c>
      <c r="AN284" s="17">
        <v>20569507</v>
      </c>
      <c r="AO284" s="17">
        <v>73070840</v>
      </c>
      <c r="AP284" s="17">
        <v>191340</v>
      </c>
      <c r="AQ284" s="27">
        <v>1</v>
      </c>
      <c r="AR284" s="27">
        <v>1</v>
      </c>
      <c r="AS284" s="27">
        <v>1</v>
      </c>
      <c r="AT284" s="27">
        <v>2</v>
      </c>
      <c r="AU284" s="27">
        <v>2</v>
      </c>
      <c r="AV284" s="27">
        <v>2</v>
      </c>
      <c r="AW284" s="23">
        <v>0</v>
      </c>
      <c r="AX284" s="21">
        <v>0</v>
      </c>
      <c r="AY284" s="21">
        <v>0</v>
      </c>
      <c r="AZ284" s="23" t="s">
        <v>62</v>
      </c>
      <c r="BA284" s="23" t="s">
        <v>62</v>
      </c>
      <c r="BB284" s="23" t="s">
        <v>62</v>
      </c>
      <c r="BC284" s="23" t="s">
        <v>62</v>
      </c>
      <c r="BD284" s="23" t="s">
        <v>62</v>
      </c>
      <c r="BE284" s="27">
        <v>13</v>
      </c>
      <c r="BF284" s="23"/>
      <c r="BG284" s="23"/>
    </row>
    <row r="285" spans="1:59" ht="15">
      <c r="A285" s="9" t="s">
        <v>2202</v>
      </c>
      <c r="B285" s="25">
        <v>4949</v>
      </c>
      <c r="C285" s="11">
        <v>3619372</v>
      </c>
      <c r="D285" s="11">
        <v>1298634654</v>
      </c>
      <c r="E285" s="12">
        <v>1311110234226</v>
      </c>
      <c r="F285" s="13" t="s">
        <v>2203</v>
      </c>
      <c r="G285" s="13" t="s">
        <v>80</v>
      </c>
      <c r="H285" s="13" t="s">
        <v>53</v>
      </c>
      <c r="I285" s="13" t="s">
        <v>54</v>
      </c>
      <c r="J285" s="13" t="s">
        <v>384</v>
      </c>
      <c r="K285" s="11">
        <v>30</v>
      </c>
      <c r="L285" s="11" t="s">
        <v>2204</v>
      </c>
      <c r="M285" s="14">
        <v>1</v>
      </c>
      <c r="N285" s="14" t="s">
        <v>121</v>
      </c>
      <c r="O285" s="26">
        <v>515483</v>
      </c>
      <c r="P285" s="26">
        <v>851753</v>
      </c>
      <c r="Q285" s="14">
        <v>0</v>
      </c>
      <c r="R285" s="14">
        <v>0</v>
      </c>
      <c r="S285" s="14">
        <v>0</v>
      </c>
      <c r="T285" s="26">
        <v>22471</v>
      </c>
      <c r="U285" s="26">
        <v>52000</v>
      </c>
      <c r="V285" s="26">
        <v>2199304</v>
      </c>
      <c r="W285" s="14">
        <f>SUM(50000,191906)</f>
        <v>241906</v>
      </c>
      <c r="X285" s="26">
        <v>191906</v>
      </c>
      <c r="Y285" s="11">
        <f t="shared" si="220"/>
        <v>5.0999999999999996</v>
      </c>
      <c r="Z285" s="11">
        <f t="shared" si="221"/>
        <v>10.4</v>
      </c>
      <c r="AA285" s="11">
        <f t="shared" si="222"/>
        <v>0</v>
      </c>
      <c r="AB285" s="11">
        <f t="shared" si="223"/>
        <v>0.2</v>
      </c>
      <c r="AC285" s="11">
        <f t="shared" si="224"/>
        <v>24.9</v>
      </c>
      <c r="AD285" s="11" t="s">
        <v>2205</v>
      </c>
      <c r="AE285" s="13" t="s">
        <v>2206</v>
      </c>
      <c r="AF285" s="13" t="s">
        <v>2207</v>
      </c>
      <c r="AG285" s="15" t="s">
        <v>2208</v>
      </c>
      <c r="AH285" s="16" t="s">
        <v>88</v>
      </c>
      <c r="AI285" s="17">
        <v>10</v>
      </c>
      <c r="AJ285" s="17">
        <v>20090624</v>
      </c>
      <c r="AK285" s="18">
        <v>205</v>
      </c>
      <c r="AL285" s="18">
        <v>202212</v>
      </c>
      <c r="AM285" s="18">
        <v>2022</v>
      </c>
      <c r="AN285" s="17">
        <v>161268530</v>
      </c>
      <c r="AO285" s="17">
        <v>175024229</v>
      </c>
      <c r="AP285" s="17">
        <v>3030224</v>
      </c>
      <c r="AQ285" s="20">
        <v>2</v>
      </c>
      <c r="AR285" s="20">
        <v>4</v>
      </c>
      <c r="AS285" s="20">
        <v>1</v>
      </c>
      <c r="AT285" s="20">
        <v>2</v>
      </c>
      <c r="AU285" s="20">
        <v>2</v>
      </c>
      <c r="AV285" s="20">
        <v>2</v>
      </c>
      <c r="AW285" s="23">
        <v>0</v>
      </c>
      <c r="AX285" s="20">
        <v>1</v>
      </c>
      <c r="AY285" s="21">
        <v>0</v>
      </c>
      <c r="AZ285" s="23" t="s">
        <v>62</v>
      </c>
      <c r="BA285" s="23" t="s">
        <v>62</v>
      </c>
      <c r="BB285" s="23" t="s">
        <v>62</v>
      </c>
      <c r="BC285" s="23" t="s">
        <v>62</v>
      </c>
      <c r="BD285" s="23" t="s">
        <v>62</v>
      </c>
      <c r="BE285" s="20">
        <v>13</v>
      </c>
      <c r="BF285" s="21"/>
      <c r="BG285" s="24"/>
    </row>
    <row r="286" spans="1:59" ht="15">
      <c r="A286" s="9" t="s">
        <v>2209</v>
      </c>
      <c r="B286" s="25">
        <v>20421</v>
      </c>
      <c r="C286" s="11">
        <v>1758935</v>
      </c>
      <c r="D286" s="11">
        <v>2068147219</v>
      </c>
      <c r="E286" s="12">
        <v>1101110657499</v>
      </c>
      <c r="F286" s="13" t="s">
        <v>2210</v>
      </c>
      <c r="G286" s="13" t="s">
        <v>52</v>
      </c>
      <c r="H286" s="13" t="s">
        <v>53</v>
      </c>
      <c r="I286" s="13" t="s">
        <v>54</v>
      </c>
      <c r="J286" s="13" t="s">
        <v>532</v>
      </c>
      <c r="K286" s="11">
        <v>14</v>
      </c>
      <c r="L286" s="11" t="s">
        <v>2211</v>
      </c>
      <c r="M286" s="14">
        <v>1</v>
      </c>
      <c r="N286" s="14" t="s">
        <v>121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26">
        <v>77957</v>
      </c>
      <c r="U286" s="14">
        <v>0</v>
      </c>
      <c r="V286" s="26">
        <v>20500</v>
      </c>
      <c r="W286" s="14">
        <f>SUM(141650,277560,203578)</f>
        <v>622788</v>
      </c>
      <c r="X286" s="14">
        <v>0</v>
      </c>
      <c r="Y286" s="11">
        <f t="shared" si="220"/>
        <v>0</v>
      </c>
      <c r="Z286" s="11">
        <f t="shared" si="221"/>
        <v>0</v>
      </c>
      <c r="AA286" s="11">
        <f t="shared" si="222"/>
        <v>0</v>
      </c>
      <c r="AB286" s="11">
        <f t="shared" si="223"/>
        <v>0.7</v>
      </c>
      <c r="AC286" s="11">
        <f t="shared" si="224"/>
        <v>6.4</v>
      </c>
      <c r="AD286" s="11" t="s">
        <v>2212</v>
      </c>
      <c r="AE286" s="13" t="s">
        <v>2213</v>
      </c>
      <c r="AF286" s="13" t="s">
        <v>2214</v>
      </c>
      <c r="AG286" s="15" t="s">
        <v>2215</v>
      </c>
      <c r="AH286" s="16" t="s">
        <v>522</v>
      </c>
      <c r="AI286" s="17">
        <v>10</v>
      </c>
      <c r="AJ286" s="17">
        <v>19891107</v>
      </c>
      <c r="AK286" s="18">
        <v>57</v>
      </c>
      <c r="AL286" s="18">
        <v>202306</v>
      </c>
      <c r="AM286" s="18">
        <v>2022</v>
      </c>
      <c r="AN286" s="17">
        <v>47395756</v>
      </c>
      <c r="AO286" s="17">
        <v>28579326</v>
      </c>
      <c r="AP286" s="17">
        <v>7890239</v>
      </c>
      <c r="AQ286" s="21">
        <v>1</v>
      </c>
      <c r="AR286" s="21"/>
      <c r="AS286" s="20">
        <v>2</v>
      </c>
      <c r="AT286" s="20">
        <v>2</v>
      </c>
      <c r="AU286" s="20">
        <v>2</v>
      </c>
      <c r="AV286" s="20">
        <v>2</v>
      </c>
      <c r="AW286" s="23">
        <v>0</v>
      </c>
      <c r="AX286" s="21">
        <v>0</v>
      </c>
      <c r="AY286" s="21">
        <v>0</v>
      </c>
      <c r="AZ286" s="23" t="s">
        <v>62</v>
      </c>
      <c r="BA286" s="23" t="s">
        <v>62</v>
      </c>
      <c r="BB286" s="23" t="s">
        <v>62</v>
      </c>
      <c r="BC286" s="23" t="s">
        <v>62</v>
      </c>
      <c r="BD286" s="23" t="s">
        <v>62</v>
      </c>
      <c r="BE286" s="20">
        <v>13</v>
      </c>
      <c r="BF286" s="21"/>
      <c r="BG286" s="24"/>
    </row>
    <row r="287" spans="1:59" ht="15">
      <c r="A287" s="9" t="s">
        <v>2216</v>
      </c>
      <c r="B287" s="25">
        <v>13017</v>
      </c>
      <c r="C287" s="11">
        <v>1734122</v>
      </c>
      <c r="D287" s="11">
        <v>2208170512</v>
      </c>
      <c r="E287" s="12">
        <v>1101111810278</v>
      </c>
      <c r="F287" s="13" t="s">
        <v>2217</v>
      </c>
      <c r="G287" s="13" t="s">
        <v>80</v>
      </c>
      <c r="H287" s="13" t="s">
        <v>53</v>
      </c>
      <c r="I287" s="13" t="s">
        <v>54</v>
      </c>
      <c r="J287" s="13" t="s">
        <v>65</v>
      </c>
      <c r="K287" s="11">
        <v>56</v>
      </c>
      <c r="L287" s="11" t="s">
        <v>2218</v>
      </c>
      <c r="M287" s="14">
        <v>1</v>
      </c>
      <c r="N287" s="14" t="s">
        <v>121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26">
        <v>688272</v>
      </c>
      <c r="U287" s="14">
        <v>0</v>
      </c>
      <c r="V287" s="26">
        <v>82889</v>
      </c>
      <c r="W287" s="26">
        <v>90427</v>
      </c>
      <c r="X287" s="14">
        <v>0</v>
      </c>
      <c r="Y287" s="11">
        <f t="shared" si="220"/>
        <v>0</v>
      </c>
      <c r="Z287" s="11">
        <f t="shared" si="221"/>
        <v>0</v>
      </c>
      <c r="AA287" s="11">
        <f t="shared" si="222"/>
        <v>0</v>
      </c>
      <c r="AB287" s="11">
        <f t="shared" si="223"/>
        <v>6.8</v>
      </c>
      <c r="AC287" s="11">
        <f t="shared" si="224"/>
        <v>1.7</v>
      </c>
      <c r="AD287" s="11" t="s">
        <v>2219</v>
      </c>
      <c r="AE287" s="13" t="s">
        <v>2220</v>
      </c>
      <c r="AF287" s="13" t="s">
        <v>2221</v>
      </c>
      <c r="AG287" s="15" t="s">
        <v>2222</v>
      </c>
      <c r="AH287" s="16" t="s">
        <v>88</v>
      </c>
      <c r="AI287" s="17">
        <v>10</v>
      </c>
      <c r="AJ287" s="17">
        <v>19991117</v>
      </c>
      <c r="AK287" s="18">
        <v>204</v>
      </c>
      <c r="AL287" s="18">
        <v>202212</v>
      </c>
      <c r="AM287" s="18">
        <v>2022</v>
      </c>
      <c r="AN287" s="17">
        <v>42244615</v>
      </c>
      <c r="AO287" s="17">
        <v>30044079</v>
      </c>
      <c r="AP287" s="17">
        <v>100000</v>
      </c>
      <c r="AQ287" s="20">
        <v>1</v>
      </c>
      <c r="AR287" s="20">
        <v>1</v>
      </c>
      <c r="AS287" s="20">
        <v>2</v>
      </c>
      <c r="AT287" s="20">
        <v>2</v>
      </c>
      <c r="AU287" s="20">
        <v>2</v>
      </c>
      <c r="AV287" s="20">
        <v>2</v>
      </c>
      <c r="AW287" s="23">
        <v>0</v>
      </c>
      <c r="AX287" s="21">
        <v>0</v>
      </c>
      <c r="AY287" s="21">
        <v>0</v>
      </c>
      <c r="AZ287" s="23" t="s">
        <v>62</v>
      </c>
      <c r="BA287" s="23" t="s">
        <v>62</v>
      </c>
      <c r="BB287" s="23" t="s">
        <v>62</v>
      </c>
      <c r="BC287" s="23" t="s">
        <v>62</v>
      </c>
      <c r="BD287" s="23" t="s">
        <v>62</v>
      </c>
      <c r="BE287" s="20">
        <v>13</v>
      </c>
      <c r="BF287" s="21"/>
      <c r="BG287" s="24"/>
    </row>
    <row r="288" spans="1:59" ht="15">
      <c r="A288" s="9" t="s">
        <v>2223</v>
      </c>
      <c r="B288" s="25">
        <v>8028</v>
      </c>
      <c r="C288" s="11">
        <v>2610130</v>
      </c>
      <c r="D288" s="11">
        <v>1348607839</v>
      </c>
      <c r="E288" s="12">
        <v>1355110143855</v>
      </c>
      <c r="F288" s="13" t="s">
        <v>2224</v>
      </c>
      <c r="G288" s="13" t="s">
        <v>80</v>
      </c>
      <c r="H288" s="13" t="s">
        <v>53</v>
      </c>
      <c r="I288" s="13" t="s">
        <v>54</v>
      </c>
      <c r="J288" s="13" t="s">
        <v>956</v>
      </c>
      <c r="K288" s="11">
        <v>41</v>
      </c>
      <c r="L288" s="11" t="s">
        <v>2225</v>
      </c>
      <c r="M288" s="14">
        <v>1</v>
      </c>
      <c r="N288" s="14" t="s">
        <v>83</v>
      </c>
      <c r="O288" s="26">
        <v>81104335</v>
      </c>
      <c r="P288" s="35">
        <v>233473685</v>
      </c>
      <c r="Q288" s="26">
        <v>126000000</v>
      </c>
      <c r="R288" s="35">
        <v>172900000</v>
      </c>
      <c r="S288" s="14">
        <v>0</v>
      </c>
      <c r="T288" s="14">
        <v>0</v>
      </c>
      <c r="U288" s="14">
        <v>0</v>
      </c>
      <c r="V288" s="26">
        <v>1780000</v>
      </c>
      <c r="W288" s="26">
        <v>57230000</v>
      </c>
      <c r="X288" s="26">
        <v>37800000</v>
      </c>
      <c r="Y288" s="11">
        <f>INT(O288 / 10000000)/ 10</f>
        <v>0.8</v>
      </c>
      <c r="Z288" s="11">
        <f>INT((P288+Q288+X288) / 10000000)/ 10</f>
        <v>3.9</v>
      </c>
      <c r="AA288" s="11">
        <f>INT((R288) / 10000000)/ 10</f>
        <v>1.7</v>
      </c>
      <c r="AB288" s="11">
        <f>INT((S288+T288) / 10000000)/ 10</f>
        <v>0</v>
      </c>
      <c r="AC288" s="11">
        <f>INT((V288+U288+W288) / 10000000)/ 10</f>
        <v>0.5</v>
      </c>
      <c r="AD288" s="11" t="s">
        <v>2226</v>
      </c>
      <c r="AE288" s="13" t="s">
        <v>2227</v>
      </c>
      <c r="AF288" s="13" t="s">
        <v>2228</v>
      </c>
      <c r="AG288" s="15" t="s">
        <v>2229</v>
      </c>
      <c r="AH288" s="16" t="s">
        <v>88</v>
      </c>
      <c r="AI288" s="17">
        <v>10</v>
      </c>
      <c r="AJ288" s="17">
        <v>20031120</v>
      </c>
      <c r="AK288" s="18">
        <v>51</v>
      </c>
      <c r="AL288" s="18">
        <v>202304</v>
      </c>
      <c r="AM288" s="18">
        <v>2022</v>
      </c>
      <c r="AN288" s="17">
        <v>12867442</v>
      </c>
      <c r="AO288" s="17">
        <v>21129880</v>
      </c>
      <c r="AP288" s="17">
        <v>100000</v>
      </c>
      <c r="AQ288" s="27">
        <v>3</v>
      </c>
      <c r="AR288" s="27">
        <v>3</v>
      </c>
      <c r="AS288" s="27">
        <v>1</v>
      </c>
      <c r="AT288" s="27">
        <v>2</v>
      </c>
      <c r="AU288" s="27">
        <v>2</v>
      </c>
      <c r="AV288" s="27">
        <v>2</v>
      </c>
      <c r="AW288" s="23">
        <v>0</v>
      </c>
      <c r="AX288" s="21">
        <v>0</v>
      </c>
      <c r="AY288" s="21">
        <v>0</v>
      </c>
      <c r="AZ288" s="23" t="s">
        <v>62</v>
      </c>
      <c r="BA288" s="23" t="s">
        <v>62</v>
      </c>
      <c r="BB288" s="23" t="s">
        <v>62</v>
      </c>
      <c r="BC288" s="23" t="s">
        <v>62</v>
      </c>
      <c r="BD288" s="23" t="s">
        <v>62</v>
      </c>
      <c r="BE288" s="27">
        <v>13</v>
      </c>
      <c r="BF288" s="23"/>
      <c r="BG288" s="23"/>
    </row>
    <row r="289" spans="1:59" ht="15">
      <c r="A289" s="9" t="s">
        <v>2230</v>
      </c>
      <c r="B289" s="25">
        <v>1468</v>
      </c>
      <c r="C289" s="11">
        <v>8153435</v>
      </c>
      <c r="D289" s="11">
        <v>1718100621</v>
      </c>
      <c r="E289" s="12">
        <v>1615110210660</v>
      </c>
      <c r="F289" s="13" t="s">
        <v>2231</v>
      </c>
      <c r="G289" s="13" t="s">
        <v>80</v>
      </c>
      <c r="H289" s="13" t="s">
        <v>53</v>
      </c>
      <c r="I289" s="13" t="s">
        <v>54</v>
      </c>
      <c r="J289" s="13" t="s">
        <v>1195</v>
      </c>
      <c r="K289" s="11">
        <v>11</v>
      </c>
      <c r="L289" s="11" t="s">
        <v>2232</v>
      </c>
      <c r="M289" s="14">
        <v>1</v>
      </c>
      <c r="N289" s="14" t="s">
        <v>121</v>
      </c>
      <c r="O289" s="14">
        <v>0</v>
      </c>
      <c r="P289" s="14">
        <v>0</v>
      </c>
      <c r="Q289" s="14">
        <v>0</v>
      </c>
      <c r="R289" s="26">
        <v>767930</v>
      </c>
      <c r="S289" s="14">
        <v>0</v>
      </c>
      <c r="T289" s="14">
        <v>0</v>
      </c>
      <c r="U289" s="26">
        <v>385435</v>
      </c>
      <c r="V289" s="26">
        <v>150995</v>
      </c>
      <c r="W289" s="14">
        <f>SUM(872135,71800)</f>
        <v>943935</v>
      </c>
      <c r="X289" s="26">
        <v>29303467</v>
      </c>
      <c r="Y289" s="11">
        <f t="shared" ref="Y289:Y291" si="225">INT(O289 / 10000) / 10</f>
        <v>0</v>
      </c>
      <c r="Z289" s="11">
        <f t="shared" ref="Z289:Z291" si="226">INT((P289+Q289+X289) / 10000) / 10</f>
        <v>293</v>
      </c>
      <c r="AA289" s="11">
        <f t="shared" ref="AA289:AA291" si="227">INT((R289) / 10000) / 10</f>
        <v>7.6</v>
      </c>
      <c r="AB289" s="11">
        <f t="shared" ref="AB289:AB291" si="228">INT((S289+T289) / 10000) / 10</f>
        <v>0</v>
      </c>
      <c r="AC289" s="11">
        <f t="shared" ref="AC289:AC291" si="229">INT((V289+U289+W289) / 10000) / 10</f>
        <v>14.8</v>
      </c>
      <c r="AD289" s="11" t="s">
        <v>2233</v>
      </c>
      <c r="AE289" s="13" t="s">
        <v>2234</v>
      </c>
      <c r="AF289" s="13" t="s">
        <v>2235</v>
      </c>
      <c r="AG289" s="15" t="s">
        <v>2236</v>
      </c>
      <c r="AH289" s="16" t="s">
        <v>88</v>
      </c>
      <c r="AI289" s="17">
        <v>10</v>
      </c>
      <c r="AJ289" s="17">
        <v>20170302</v>
      </c>
      <c r="AK289" s="18">
        <v>101</v>
      </c>
      <c r="AL289" s="18">
        <v>202304</v>
      </c>
      <c r="AM289" s="18">
        <v>2022</v>
      </c>
      <c r="AN289" s="17">
        <v>34321107</v>
      </c>
      <c r="AO289" s="17">
        <v>61116552</v>
      </c>
      <c r="AP289" s="17">
        <v>500000</v>
      </c>
      <c r="AQ289" s="23">
        <v>1</v>
      </c>
      <c r="AR289" s="23"/>
      <c r="AS289" s="27">
        <v>1</v>
      </c>
      <c r="AT289" s="27">
        <v>1</v>
      </c>
      <c r="AU289" s="27">
        <v>1</v>
      </c>
      <c r="AV289" s="27">
        <v>1</v>
      </c>
      <c r="AW289" s="23">
        <v>0</v>
      </c>
      <c r="AX289" s="21">
        <v>0</v>
      </c>
      <c r="AY289" s="21">
        <v>0</v>
      </c>
      <c r="AZ289" s="23" t="s">
        <v>62</v>
      </c>
      <c r="BA289" s="30" t="s">
        <v>62</v>
      </c>
      <c r="BB289" s="23" t="s">
        <v>62</v>
      </c>
      <c r="BC289" s="23" t="s">
        <v>62</v>
      </c>
      <c r="BD289" s="23" t="s">
        <v>62</v>
      </c>
      <c r="BE289" s="27">
        <v>13</v>
      </c>
      <c r="BF289" s="23"/>
      <c r="BG289" s="23"/>
    </row>
    <row r="290" spans="1:59" ht="15">
      <c r="A290" s="9" t="s">
        <v>2237</v>
      </c>
      <c r="B290" s="25">
        <v>8158</v>
      </c>
      <c r="C290" s="11">
        <v>1454293</v>
      </c>
      <c r="D290" s="11">
        <v>3108101943</v>
      </c>
      <c r="E290" s="12">
        <v>1101110589171</v>
      </c>
      <c r="F290" s="13" t="s">
        <v>2238</v>
      </c>
      <c r="G290" s="13" t="s">
        <v>80</v>
      </c>
      <c r="H290" s="13" t="s">
        <v>53</v>
      </c>
      <c r="I290" s="13" t="s">
        <v>1113</v>
      </c>
      <c r="J290" s="13" t="s">
        <v>1843</v>
      </c>
      <c r="K290" s="11">
        <v>44</v>
      </c>
      <c r="L290" s="11" t="s">
        <v>2239</v>
      </c>
      <c r="M290" s="14">
        <v>1</v>
      </c>
      <c r="N290" s="14" t="s">
        <v>121</v>
      </c>
      <c r="O290" s="14">
        <v>0</v>
      </c>
      <c r="P290" s="14">
        <v>0</v>
      </c>
      <c r="Q290" s="26">
        <v>12585</v>
      </c>
      <c r="R290" s="26">
        <v>7238</v>
      </c>
      <c r="S290" s="14">
        <v>0</v>
      </c>
      <c r="T290" s="14">
        <v>0</v>
      </c>
      <c r="U290" s="26">
        <v>275977</v>
      </c>
      <c r="V290" s="14">
        <v>0</v>
      </c>
      <c r="W290" s="14">
        <v>0</v>
      </c>
      <c r="X290" s="26">
        <v>8985015</v>
      </c>
      <c r="Y290" s="11">
        <f t="shared" si="225"/>
        <v>0</v>
      </c>
      <c r="Z290" s="11">
        <f t="shared" si="226"/>
        <v>89.9</v>
      </c>
      <c r="AA290" s="11">
        <f t="shared" si="227"/>
        <v>0</v>
      </c>
      <c r="AB290" s="11">
        <f t="shared" si="228"/>
        <v>0</v>
      </c>
      <c r="AC290" s="11">
        <f t="shared" si="229"/>
        <v>2.7</v>
      </c>
      <c r="AD290" s="11" t="s">
        <v>2240</v>
      </c>
      <c r="AE290" s="13" t="s">
        <v>2241</v>
      </c>
      <c r="AF290" s="13" t="s">
        <v>2242</v>
      </c>
      <c r="AG290" s="15" t="s">
        <v>2243</v>
      </c>
      <c r="AH290" s="16" t="s">
        <v>88</v>
      </c>
      <c r="AI290" s="17">
        <v>10</v>
      </c>
      <c r="AJ290" s="17">
        <v>19880901</v>
      </c>
      <c r="AK290" s="18">
        <v>122</v>
      </c>
      <c r="AL290" s="18">
        <v>202212</v>
      </c>
      <c r="AM290" s="18">
        <v>2022</v>
      </c>
      <c r="AN290" s="17">
        <v>713347132</v>
      </c>
      <c r="AO290" s="17">
        <v>338118424</v>
      </c>
      <c r="AP290" s="17">
        <v>33256800</v>
      </c>
      <c r="AQ290" s="27">
        <v>1</v>
      </c>
      <c r="AR290" s="23"/>
      <c r="AS290" s="27">
        <v>1</v>
      </c>
      <c r="AT290" s="27">
        <v>2</v>
      </c>
      <c r="AU290" s="27">
        <v>1</v>
      </c>
      <c r="AV290" s="27">
        <v>1</v>
      </c>
      <c r="AW290" s="27">
        <v>60</v>
      </c>
      <c r="AX290" s="20">
        <v>1</v>
      </c>
      <c r="AY290" s="20">
        <v>1</v>
      </c>
      <c r="AZ290" s="27" t="s">
        <v>2244</v>
      </c>
      <c r="BA290" s="27" t="s">
        <v>2245</v>
      </c>
      <c r="BB290" s="27" t="s">
        <v>2246</v>
      </c>
      <c r="BC290" s="27" t="s">
        <v>647</v>
      </c>
      <c r="BD290" s="27" t="s">
        <v>2247</v>
      </c>
      <c r="BE290" s="27">
        <v>13</v>
      </c>
      <c r="BF290" s="27" t="s">
        <v>2248</v>
      </c>
      <c r="BG290" s="23"/>
    </row>
    <row r="291" spans="1:59" ht="15">
      <c r="A291" s="9" t="s">
        <v>2249</v>
      </c>
      <c r="B291" s="25">
        <v>3968</v>
      </c>
      <c r="C291" s="11">
        <v>1466313</v>
      </c>
      <c r="D291" s="11">
        <v>1078627134</v>
      </c>
      <c r="E291" s="12">
        <v>1101112663436</v>
      </c>
      <c r="F291" s="13" t="s">
        <v>2250</v>
      </c>
      <c r="G291" s="13" t="s">
        <v>80</v>
      </c>
      <c r="H291" s="13" t="s">
        <v>53</v>
      </c>
      <c r="I291" s="13" t="s">
        <v>54</v>
      </c>
      <c r="J291" s="13" t="s">
        <v>1224</v>
      </c>
      <c r="K291" s="11">
        <v>25</v>
      </c>
      <c r="L291" s="11" t="s">
        <v>2251</v>
      </c>
      <c r="M291" s="14">
        <v>1</v>
      </c>
      <c r="N291" s="14" t="s">
        <v>121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f>SUM(516485,116363)</f>
        <v>632848</v>
      </c>
      <c r="X291" s="32">
        <v>4518167</v>
      </c>
      <c r="Y291" s="11">
        <f t="shared" si="225"/>
        <v>0</v>
      </c>
      <c r="Z291" s="11">
        <f t="shared" si="226"/>
        <v>45.1</v>
      </c>
      <c r="AA291" s="11">
        <f t="shared" si="227"/>
        <v>0</v>
      </c>
      <c r="AB291" s="11">
        <f t="shared" si="228"/>
        <v>0</v>
      </c>
      <c r="AC291" s="11">
        <f t="shared" si="229"/>
        <v>6.3</v>
      </c>
      <c r="AD291" s="11" t="s">
        <v>2252</v>
      </c>
      <c r="AE291" s="13" t="s">
        <v>2253</v>
      </c>
      <c r="AF291" s="13" t="s">
        <v>2254</v>
      </c>
      <c r="AG291" s="15" t="s">
        <v>2255</v>
      </c>
      <c r="AH291" s="16" t="s">
        <v>232</v>
      </c>
      <c r="AI291" s="17">
        <v>10</v>
      </c>
      <c r="AJ291" s="17">
        <v>20021129</v>
      </c>
      <c r="AK291" s="18">
        <v>111</v>
      </c>
      <c r="AL291" s="18">
        <v>202306</v>
      </c>
      <c r="AM291" s="18">
        <v>2022</v>
      </c>
      <c r="AN291" s="17">
        <v>43291923</v>
      </c>
      <c r="AO291" s="17">
        <v>103200284</v>
      </c>
      <c r="AP291" s="17">
        <v>5878736</v>
      </c>
      <c r="AQ291" s="20">
        <v>1</v>
      </c>
      <c r="AR291" s="21"/>
      <c r="AS291" s="20">
        <v>2</v>
      </c>
      <c r="AT291" s="20">
        <v>2</v>
      </c>
      <c r="AU291" s="20">
        <v>2</v>
      </c>
      <c r="AV291" s="20">
        <v>2</v>
      </c>
      <c r="AW291" s="23">
        <v>0</v>
      </c>
      <c r="AX291" s="21">
        <v>0</v>
      </c>
      <c r="AY291" s="21">
        <v>0</v>
      </c>
      <c r="AZ291" s="23" t="s">
        <v>62</v>
      </c>
      <c r="BA291" s="23" t="s">
        <v>62</v>
      </c>
      <c r="BB291" s="23" t="s">
        <v>62</v>
      </c>
      <c r="BC291" s="23" t="s">
        <v>62</v>
      </c>
      <c r="BD291" s="23" t="s">
        <v>62</v>
      </c>
      <c r="BE291" s="20">
        <v>13</v>
      </c>
      <c r="BF291" s="21"/>
      <c r="BG291" s="24"/>
    </row>
    <row r="292" spans="1:59" ht="15">
      <c r="A292" s="9" t="s">
        <v>2256</v>
      </c>
      <c r="B292" s="25">
        <v>3969</v>
      </c>
      <c r="C292" s="11">
        <v>6822971</v>
      </c>
      <c r="D292" s="11">
        <v>1108617554</v>
      </c>
      <c r="E292" s="12">
        <v>1615110204209</v>
      </c>
      <c r="F292" s="13" t="s">
        <v>2257</v>
      </c>
      <c r="G292" s="13" t="s">
        <v>80</v>
      </c>
      <c r="H292" s="13" t="s">
        <v>53</v>
      </c>
      <c r="I292" s="13" t="s">
        <v>54</v>
      </c>
      <c r="J292" s="13" t="s">
        <v>425</v>
      </c>
      <c r="K292" s="11">
        <v>36</v>
      </c>
      <c r="L292" s="11" t="s">
        <v>2258</v>
      </c>
      <c r="M292" s="14">
        <v>1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1" t="s">
        <v>2259</v>
      </c>
      <c r="AE292" s="13" t="s">
        <v>2260</v>
      </c>
      <c r="AF292" s="13" t="s">
        <v>2261</v>
      </c>
      <c r="AG292" s="15" t="s">
        <v>2262</v>
      </c>
      <c r="AH292" s="16" t="s">
        <v>88</v>
      </c>
      <c r="AI292" s="17">
        <v>10</v>
      </c>
      <c r="AJ292" s="17">
        <v>20161025</v>
      </c>
      <c r="AK292" s="18">
        <v>50</v>
      </c>
      <c r="AL292" s="18">
        <v>202207</v>
      </c>
      <c r="AM292" s="14"/>
      <c r="AN292" s="19"/>
      <c r="AO292" s="19"/>
      <c r="AP292" s="19"/>
      <c r="AQ292" s="23">
        <v>1</v>
      </c>
      <c r="AR292" s="23"/>
      <c r="AS292" s="27">
        <v>2</v>
      </c>
      <c r="AT292" s="22">
        <v>2</v>
      </c>
      <c r="AU292" s="22">
        <v>2</v>
      </c>
      <c r="AV292" s="27">
        <v>2</v>
      </c>
      <c r="AW292" s="23">
        <v>0</v>
      </c>
      <c r="AX292" s="21">
        <v>0</v>
      </c>
      <c r="AY292" s="21">
        <v>0</v>
      </c>
      <c r="AZ292" s="23" t="s">
        <v>62</v>
      </c>
      <c r="BA292" s="23" t="s">
        <v>62</v>
      </c>
      <c r="BB292" s="23" t="s">
        <v>62</v>
      </c>
      <c r="BC292" s="23" t="s">
        <v>62</v>
      </c>
      <c r="BD292" s="23" t="s">
        <v>62</v>
      </c>
      <c r="BE292" s="27">
        <v>13</v>
      </c>
      <c r="BF292" s="23"/>
      <c r="BG292" s="23"/>
    </row>
    <row r="293" spans="1:59" ht="15">
      <c r="A293" s="9" t="s">
        <v>2263</v>
      </c>
      <c r="B293" s="25">
        <v>21221</v>
      </c>
      <c r="C293" s="11">
        <v>2235221</v>
      </c>
      <c r="D293" s="11">
        <v>6038157806</v>
      </c>
      <c r="E293" s="12">
        <v>1801110501783</v>
      </c>
      <c r="F293" s="13" t="s">
        <v>2264</v>
      </c>
      <c r="G293" s="13" t="s">
        <v>52</v>
      </c>
      <c r="H293" s="13" t="s">
        <v>53</v>
      </c>
      <c r="I293" s="13" t="s">
        <v>54</v>
      </c>
      <c r="J293" s="13" t="s">
        <v>345</v>
      </c>
      <c r="K293" s="11">
        <v>35</v>
      </c>
      <c r="L293" s="11" t="s">
        <v>2265</v>
      </c>
      <c r="M293" s="14">
        <v>1</v>
      </c>
      <c r="N293" s="14" t="s">
        <v>121</v>
      </c>
      <c r="O293" s="26">
        <v>2598231</v>
      </c>
      <c r="P293" s="35">
        <v>971294</v>
      </c>
      <c r="Q293" s="35">
        <v>458010</v>
      </c>
      <c r="R293" s="26">
        <v>568739</v>
      </c>
      <c r="S293" s="14">
        <v>0</v>
      </c>
      <c r="T293" s="26">
        <v>24538</v>
      </c>
      <c r="U293" s="14">
        <v>0</v>
      </c>
      <c r="V293" s="26">
        <v>68557</v>
      </c>
      <c r="W293" s="14">
        <f>SUM(95474,48200)</f>
        <v>143674</v>
      </c>
      <c r="X293" s="26">
        <v>7710</v>
      </c>
      <c r="Y293" s="11">
        <f t="shared" ref="Y293:Y296" si="230">INT(O293 / 10000) / 10</f>
        <v>25.9</v>
      </c>
      <c r="Z293" s="11">
        <f t="shared" ref="Z293:Z296" si="231">INT((P293+Q293+X293) / 10000) / 10</f>
        <v>14.3</v>
      </c>
      <c r="AA293" s="11">
        <f t="shared" ref="AA293:AA296" si="232">INT((R293) / 10000) / 10</f>
        <v>5.6</v>
      </c>
      <c r="AB293" s="11">
        <f t="shared" ref="AB293:AB296" si="233">INT((S293+T293) / 10000) / 10</f>
        <v>0.2</v>
      </c>
      <c r="AC293" s="11">
        <f t="shared" ref="AC293:AC296" si="234">INT((V293+U293+W293) / 10000) / 10</f>
        <v>2.1</v>
      </c>
      <c r="AD293" s="11" t="s">
        <v>2266</v>
      </c>
      <c r="AE293" s="13" t="s">
        <v>2267</v>
      </c>
      <c r="AF293" s="13" t="s">
        <v>2268</v>
      </c>
      <c r="AG293" s="15" t="s">
        <v>2269</v>
      </c>
      <c r="AH293" s="16" t="s">
        <v>88</v>
      </c>
      <c r="AI293" s="17">
        <v>10</v>
      </c>
      <c r="AJ293" s="17">
        <v>20050301</v>
      </c>
      <c r="AK293" s="18">
        <v>50</v>
      </c>
      <c r="AL293" s="18">
        <v>202012</v>
      </c>
      <c r="AM293" s="18">
        <v>2022</v>
      </c>
      <c r="AN293" s="17">
        <v>26719153</v>
      </c>
      <c r="AO293" s="17">
        <v>25042054</v>
      </c>
      <c r="AP293" s="17">
        <v>550000</v>
      </c>
      <c r="AQ293" s="23">
        <v>1</v>
      </c>
      <c r="AR293" s="23"/>
      <c r="AS293" s="27">
        <v>1</v>
      </c>
      <c r="AT293" s="27">
        <v>2</v>
      </c>
      <c r="AU293" s="27">
        <v>2</v>
      </c>
      <c r="AV293" s="27">
        <v>2</v>
      </c>
      <c r="AW293" s="23">
        <v>0</v>
      </c>
      <c r="AX293" s="21">
        <v>0</v>
      </c>
      <c r="AY293" s="21">
        <v>0</v>
      </c>
      <c r="AZ293" s="23" t="s">
        <v>62</v>
      </c>
      <c r="BA293" s="23" t="s">
        <v>62</v>
      </c>
      <c r="BB293" s="23" t="s">
        <v>62</v>
      </c>
      <c r="BC293" s="23" t="s">
        <v>62</v>
      </c>
      <c r="BD293" s="23" t="s">
        <v>62</v>
      </c>
      <c r="BE293" s="27">
        <v>13</v>
      </c>
      <c r="BF293" s="23"/>
      <c r="BG293" s="23"/>
    </row>
    <row r="294" spans="1:59" ht="15">
      <c r="A294" s="9" t="s">
        <v>2270</v>
      </c>
      <c r="B294" s="25">
        <v>9718</v>
      </c>
      <c r="C294" s="11">
        <v>1195880</v>
      </c>
      <c r="D294" s="11">
        <v>1078138349</v>
      </c>
      <c r="E294" s="12">
        <v>1101110547640</v>
      </c>
      <c r="F294" s="13" t="s">
        <v>2271</v>
      </c>
      <c r="G294" s="13" t="s">
        <v>80</v>
      </c>
      <c r="H294" s="13" t="s">
        <v>53</v>
      </c>
      <c r="I294" s="13" t="s">
        <v>54</v>
      </c>
      <c r="J294" s="13" t="s">
        <v>277</v>
      </c>
      <c r="K294" s="11">
        <v>48</v>
      </c>
      <c r="L294" s="11" t="s">
        <v>2272</v>
      </c>
      <c r="M294" s="14">
        <v>1</v>
      </c>
      <c r="N294" s="14" t="s">
        <v>121</v>
      </c>
      <c r="O294" s="14">
        <v>0</v>
      </c>
      <c r="P294" s="26">
        <v>1352947</v>
      </c>
      <c r="Q294" s="14">
        <v>0</v>
      </c>
      <c r="R294" s="14">
        <v>0</v>
      </c>
      <c r="S294" s="14">
        <v>0</v>
      </c>
      <c r="T294" s="26">
        <v>21288</v>
      </c>
      <c r="U294" s="14">
        <v>0</v>
      </c>
      <c r="V294" s="26">
        <v>443398</v>
      </c>
      <c r="W294" s="26">
        <v>1382296</v>
      </c>
      <c r="X294" s="14">
        <v>0</v>
      </c>
      <c r="Y294" s="11">
        <f t="shared" si="230"/>
        <v>0</v>
      </c>
      <c r="Z294" s="11">
        <f t="shared" si="231"/>
        <v>13.5</v>
      </c>
      <c r="AA294" s="11">
        <f t="shared" si="232"/>
        <v>0</v>
      </c>
      <c r="AB294" s="11">
        <f t="shared" si="233"/>
        <v>0.2</v>
      </c>
      <c r="AC294" s="11">
        <f t="shared" si="234"/>
        <v>18.2</v>
      </c>
      <c r="AD294" s="11" t="s">
        <v>2273</v>
      </c>
      <c r="AE294" s="13" t="s">
        <v>2274</v>
      </c>
      <c r="AF294" s="13" t="s">
        <v>2275</v>
      </c>
      <c r="AG294" s="15" t="s">
        <v>2276</v>
      </c>
      <c r="AH294" s="16" t="s">
        <v>88</v>
      </c>
      <c r="AI294" s="17">
        <v>10</v>
      </c>
      <c r="AJ294" s="17">
        <v>19871021</v>
      </c>
      <c r="AK294" s="18">
        <v>226</v>
      </c>
      <c r="AL294" s="18">
        <v>202212</v>
      </c>
      <c r="AM294" s="18">
        <v>2022</v>
      </c>
      <c r="AN294" s="17">
        <v>124180722</v>
      </c>
      <c r="AO294" s="17">
        <v>99746315</v>
      </c>
      <c r="AP294" s="17">
        <v>1710000</v>
      </c>
      <c r="AQ294" s="27">
        <v>2</v>
      </c>
      <c r="AR294" s="23"/>
      <c r="AS294" s="27">
        <v>2</v>
      </c>
      <c r="AT294" s="27">
        <v>2</v>
      </c>
      <c r="AU294" s="27">
        <v>2</v>
      </c>
      <c r="AV294" s="27">
        <v>2</v>
      </c>
      <c r="AW294" s="23">
        <v>0</v>
      </c>
      <c r="AX294" s="21">
        <v>0</v>
      </c>
      <c r="AY294" s="21">
        <v>0</v>
      </c>
      <c r="AZ294" s="23" t="s">
        <v>62</v>
      </c>
      <c r="BA294" s="23" t="s">
        <v>62</v>
      </c>
      <c r="BB294" s="23" t="s">
        <v>62</v>
      </c>
      <c r="BC294" s="23" t="s">
        <v>62</v>
      </c>
      <c r="BD294" s="23" t="s">
        <v>62</v>
      </c>
      <c r="BE294" s="27">
        <v>13</v>
      </c>
      <c r="BF294" s="27" t="s">
        <v>2277</v>
      </c>
      <c r="BG294" s="23"/>
    </row>
    <row r="295" spans="1:59" ht="15">
      <c r="A295" s="9" t="s">
        <v>2278</v>
      </c>
      <c r="B295" s="25">
        <v>1878</v>
      </c>
      <c r="C295" s="11">
        <v>1947319</v>
      </c>
      <c r="D295" s="11">
        <v>2208602474</v>
      </c>
      <c r="E295" s="12">
        <v>1101112131821</v>
      </c>
      <c r="F295" s="13" t="s">
        <v>2279</v>
      </c>
      <c r="G295" s="13" t="s">
        <v>80</v>
      </c>
      <c r="H295" s="13" t="s">
        <v>53</v>
      </c>
      <c r="I295" s="13" t="s">
        <v>54</v>
      </c>
      <c r="J295" s="13" t="s">
        <v>532</v>
      </c>
      <c r="K295" s="11">
        <v>14</v>
      </c>
      <c r="L295" s="11" t="s">
        <v>2280</v>
      </c>
      <c r="M295" s="14">
        <v>1</v>
      </c>
      <c r="N295" s="14" t="s">
        <v>121</v>
      </c>
      <c r="O295" s="14">
        <v>0</v>
      </c>
      <c r="P295" s="14">
        <v>0</v>
      </c>
      <c r="Q295" s="14">
        <v>0</v>
      </c>
      <c r="R295" s="26">
        <v>11130</v>
      </c>
      <c r="S295" s="14">
        <v>0</v>
      </c>
      <c r="T295" s="14">
        <v>0</v>
      </c>
      <c r="U295" s="35">
        <v>2500</v>
      </c>
      <c r="V295" s="26">
        <v>5629</v>
      </c>
      <c r="W295" s="14">
        <f>SUM(23370,422380)</f>
        <v>445750</v>
      </c>
      <c r="X295" s="26">
        <v>366250</v>
      </c>
      <c r="Y295" s="11">
        <f t="shared" si="230"/>
        <v>0</v>
      </c>
      <c r="Z295" s="11">
        <f t="shared" si="231"/>
        <v>3.6</v>
      </c>
      <c r="AA295" s="11">
        <f t="shared" si="232"/>
        <v>0.1</v>
      </c>
      <c r="AB295" s="11">
        <f t="shared" si="233"/>
        <v>0</v>
      </c>
      <c r="AC295" s="11">
        <f t="shared" si="234"/>
        <v>4.5</v>
      </c>
      <c r="AD295" s="11" t="s">
        <v>2281</v>
      </c>
      <c r="AE295" s="13" t="s">
        <v>2282</v>
      </c>
      <c r="AF295" s="13" t="s">
        <v>2283</v>
      </c>
      <c r="AG295" s="15" t="s">
        <v>2284</v>
      </c>
      <c r="AH295" s="16" t="s">
        <v>232</v>
      </c>
      <c r="AI295" s="17">
        <v>10</v>
      </c>
      <c r="AJ295" s="17">
        <v>20001218</v>
      </c>
      <c r="AK295" s="18">
        <v>108</v>
      </c>
      <c r="AL295" s="18">
        <v>202306</v>
      </c>
      <c r="AM295" s="18">
        <v>2022</v>
      </c>
      <c r="AN295" s="17">
        <v>35034378</v>
      </c>
      <c r="AO295" s="17">
        <v>57567855</v>
      </c>
      <c r="AP295" s="17">
        <v>11838309</v>
      </c>
      <c r="AQ295" s="20">
        <v>2</v>
      </c>
      <c r="AR295" s="20">
        <v>2</v>
      </c>
      <c r="AS295" s="20">
        <v>1</v>
      </c>
      <c r="AT295" s="20">
        <v>2</v>
      </c>
      <c r="AU295" s="20">
        <v>2</v>
      </c>
      <c r="AV295" s="20">
        <v>2</v>
      </c>
      <c r="AW295" s="23">
        <v>0</v>
      </c>
      <c r="AX295" s="21">
        <v>0</v>
      </c>
      <c r="AY295" s="21">
        <v>0</v>
      </c>
      <c r="AZ295" s="23" t="s">
        <v>62</v>
      </c>
      <c r="BA295" s="23" t="s">
        <v>62</v>
      </c>
      <c r="BB295" s="23" t="s">
        <v>62</v>
      </c>
      <c r="BC295" s="23" t="s">
        <v>62</v>
      </c>
      <c r="BD295" s="23" t="s">
        <v>62</v>
      </c>
      <c r="BE295" s="20">
        <v>13</v>
      </c>
      <c r="BF295" s="21"/>
      <c r="BG295" s="24"/>
    </row>
    <row r="296" spans="1:59" ht="15">
      <c r="A296" s="9" t="s">
        <v>2285</v>
      </c>
      <c r="B296" s="25">
        <v>7376</v>
      </c>
      <c r="C296" s="11">
        <v>2813981</v>
      </c>
      <c r="D296" s="11">
        <v>6158156630</v>
      </c>
      <c r="E296" s="12">
        <v>1955110099402</v>
      </c>
      <c r="F296" s="13" t="s">
        <v>2286</v>
      </c>
      <c r="G296" s="13" t="s">
        <v>80</v>
      </c>
      <c r="H296" s="13" t="s">
        <v>53</v>
      </c>
      <c r="I296" s="13" t="s">
        <v>54</v>
      </c>
      <c r="J296" s="13" t="s">
        <v>599</v>
      </c>
      <c r="K296" s="11">
        <v>38</v>
      </c>
      <c r="L296" s="11" t="s">
        <v>2287</v>
      </c>
      <c r="M296" s="14">
        <v>1</v>
      </c>
      <c r="N296" s="14" t="s">
        <v>121</v>
      </c>
      <c r="O296" s="14">
        <v>0</v>
      </c>
      <c r="P296" s="14">
        <v>0</v>
      </c>
      <c r="Q296" s="14">
        <v>0</v>
      </c>
      <c r="R296" s="32">
        <v>1836</v>
      </c>
      <c r="S296" s="14">
        <v>0</v>
      </c>
      <c r="T296" s="32">
        <v>23816</v>
      </c>
      <c r="U296" s="14">
        <v>0</v>
      </c>
      <c r="V296" s="14">
        <v>0</v>
      </c>
      <c r="W296" s="14">
        <v>0</v>
      </c>
      <c r="X296" s="32">
        <v>15300</v>
      </c>
      <c r="Y296" s="11">
        <f t="shared" si="230"/>
        <v>0</v>
      </c>
      <c r="Z296" s="11">
        <f t="shared" si="231"/>
        <v>0.1</v>
      </c>
      <c r="AA296" s="11">
        <f t="shared" si="232"/>
        <v>0</v>
      </c>
      <c r="AB296" s="11">
        <f t="shared" si="233"/>
        <v>0.2</v>
      </c>
      <c r="AC296" s="11">
        <f t="shared" si="234"/>
        <v>0</v>
      </c>
      <c r="AD296" s="11" t="s">
        <v>2288</v>
      </c>
      <c r="AE296" s="13" t="s">
        <v>2289</v>
      </c>
      <c r="AF296" s="13" t="s">
        <v>2290</v>
      </c>
      <c r="AG296" s="15" t="s">
        <v>2291</v>
      </c>
      <c r="AH296" s="16" t="s">
        <v>88</v>
      </c>
      <c r="AI296" s="17">
        <v>10</v>
      </c>
      <c r="AJ296" s="17">
        <v>20070702</v>
      </c>
      <c r="AK296" s="18">
        <v>50</v>
      </c>
      <c r="AL296" s="18">
        <v>202212</v>
      </c>
      <c r="AM296" s="18">
        <v>2022</v>
      </c>
      <c r="AN296" s="17">
        <v>10147746</v>
      </c>
      <c r="AO296" s="17">
        <v>18449282</v>
      </c>
      <c r="AP296" s="17">
        <v>800000</v>
      </c>
      <c r="AQ296" s="27">
        <v>1</v>
      </c>
      <c r="AR296" s="23"/>
      <c r="AS296" s="27">
        <v>2</v>
      </c>
      <c r="AT296" s="27">
        <v>2</v>
      </c>
      <c r="AU296" s="27">
        <v>2</v>
      </c>
      <c r="AV296" s="27">
        <v>2</v>
      </c>
      <c r="AW296" s="23">
        <v>0</v>
      </c>
      <c r="AX296" s="21">
        <v>0</v>
      </c>
      <c r="AY296" s="21">
        <v>0</v>
      </c>
      <c r="AZ296" s="23" t="s">
        <v>62</v>
      </c>
      <c r="BA296" s="23" t="s">
        <v>62</v>
      </c>
      <c r="BB296" s="23" t="s">
        <v>62</v>
      </c>
      <c r="BC296" s="23" t="s">
        <v>62</v>
      </c>
      <c r="BD296" s="23" t="s">
        <v>62</v>
      </c>
      <c r="BE296" s="27">
        <v>13</v>
      </c>
      <c r="BF296" s="23"/>
      <c r="BG296" s="23"/>
    </row>
    <row r="297" spans="1:59" ht="15">
      <c r="A297" s="9" t="s">
        <v>2292</v>
      </c>
      <c r="B297" s="25">
        <v>12392</v>
      </c>
      <c r="C297" s="11">
        <v>1874930</v>
      </c>
      <c r="D297" s="11">
        <v>1168168774</v>
      </c>
      <c r="E297" s="12">
        <v>1101111560211</v>
      </c>
      <c r="F297" s="13" t="s">
        <v>2293</v>
      </c>
      <c r="G297" s="13" t="s">
        <v>80</v>
      </c>
      <c r="H297" s="13" t="s">
        <v>53</v>
      </c>
      <c r="I297" s="13" t="s">
        <v>54</v>
      </c>
      <c r="J297" s="13" t="s">
        <v>65</v>
      </c>
      <c r="K297" s="11">
        <v>56</v>
      </c>
      <c r="L297" s="11" t="s">
        <v>2294</v>
      </c>
      <c r="M297" s="14">
        <v>1</v>
      </c>
      <c r="N297" s="14" t="s">
        <v>83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32">
        <v>50099148</v>
      </c>
      <c r="U297" s="14">
        <v>0</v>
      </c>
      <c r="V297" s="33">
        <v>15320499</v>
      </c>
      <c r="W297" s="32">
        <v>5000000</v>
      </c>
      <c r="X297" s="14">
        <v>0</v>
      </c>
      <c r="Y297" s="11">
        <f t="shared" ref="Y297:Y298" si="235">INT(O297 / 10000000)/ 10</f>
        <v>0</v>
      </c>
      <c r="Z297" s="11">
        <f t="shared" ref="Z297:Z298" si="236">INT((P297+Q297+X297) / 10000000)/ 10</f>
        <v>0</v>
      </c>
      <c r="AA297" s="11">
        <f t="shared" ref="AA297:AA298" si="237">INT((R297) / 10000000)/ 10</f>
        <v>0</v>
      </c>
      <c r="AB297" s="11">
        <f t="shared" ref="AB297:AB298" si="238">INT((S297+T297) / 10000000)/ 10</f>
        <v>0.5</v>
      </c>
      <c r="AC297" s="11">
        <f t="shared" ref="AC297:AC298" si="239">INT((V297+U297+W297) / 10000000)/ 10</f>
        <v>0.2</v>
      </c>
      <c r="AD297" s="11" t="s">
        <v>2295</v>
      </c>
      <c r="AE297" s="13" t="s">
        <v>2296</v>
      </c>
      <c r="AF297" s="13" t="s">
        <v>2297</v>
      </c>
      <c r="AG297" s="15" t="s">
        <v>2298</v>
      </c>
      <c r="AH297" s="16" t="s">
        <v>88</v>
      </c>
      <c r="AI297" s="17">
        <v>10</v>
      </c>
      <c r="AJ297" s="17">
        <v>19980623</v>
      </c>
      <c r="AK297" s="18">
        <v>214</v>
      </c>
      <c r="AL297" s="18">
        <v>202303</v>
      </c>
      <c r="AM297" s="18">
        <v>2022</v>
      </c>
      <c r="AN297" s="17">
        <v>24028225</v>
      </c>
      <c r="AO297" s="17">
        <v>19912712</v>
      </c>
      <c r="AP297" s="17">
        <v>500000</v>
      </c>
      <c r="AQ297" s="20">
        <v>1</v>
      </c>
      <c r="AR297" s="21"/>
      <c r="AS297" s="20">
        <v>2</v>
      </c>
      <c r="AT297" s="20">
        <v>2</v>
      </c>
      <c r="AU297" s="20">
        <v>2</v>
      </c>
      <c r="AV297" s="20">
        <v>2</v>
      </c>
      <c r="AW297" s="23">
        <v>0</v>
      </c>
      <c r="AX297" s="21">
        <v>0</v>
      </c>
      <c r="AY297" s="21">
        <v>0</v>
      </c>
      <c r="AZ297" s="23" t="s">
        <v>62</v>
      </c>
      <c r="BA297" s="23" t="s">
        <v>62</v>
      </c>
      <c r="BB297" s="23" t="s">
        <v>62</v>
      </c>
      <c r="BC297" s="23" t="s">
        <v>62</v>
      </c>
      <c r="BD297" s="23" t="s">
        <v>62</v>
      </c>
      <c r="BE297" s="20">
        <v>13</v>
      </c>
      <c r="BF297" s="21"/>
      <c r="BG297" s="24"/>
    </row>
    <row r="298" spans="1:59" ht="15">
      <c r="A298" s="9" t="s">
        <v>2299</v>
      </c>
      <c r="B298" s="25">
        <v>1619</v>
      </c>
      <c r="C298" s="11">
        <v>1332948</v>
      </c>
      <c r="D298" s="11">
        <v>1338122958</v>
      </c>
      <c r="E298" s="12">
        <v>1341110021224</v>
      </c>
      <c r="F298" s="13" t="s">
        <v>2300</v>
      </c>
      <c r="G298" s="13" t="s">
        <v>80</v>
      </c>
      <c r="H298" s="13" t="s">
        <v>53</v>
      </c>
      <c r="I298" s="13" t="s">
        <v>54</v>
      </c>
      <c r="J298" s="13" t="s">
        <v>2301</v>
      </c>
      <c r="K298" s="11">
        <v>12</v>
      </c>
      <c r="L298" s="11" t="s">
        <v>2302</v>
      </c>
      <c r="M298" s="14">
        <v>1</v>
      </c>
      <c r="N298" s="14" t="s">
        <v>83</v>
      </c>
      <c r="O298" s="14">
        <v>0</v>
      </c>
      <c r="P298" s="26">
        <v>3694521850</v>
      </c>
      <c r="Q298" s="26">
        <v>2300000</v>
      </c>
      <c r="R298" s="26">
        <v>8002888384</v>
      </c>
      <c r="S298" s="14">
        <v>0</v>
      </c>
      <c r="T298" s="26">
        <v>199760293</v>
      </c>
      <c r="U298" s="14">
        <v>0</v>
      </c>
      <c r="V298" s="14">
        <v>0</v>
      </c>
      <c r="W298" s="26">
        <v>102150909</v>
      </c>
      <c r="X298" s="26">
        <v>721900000</v>
      </c>
      <c r="Y298" s="11">
        <f t="shared" si="235"/>
        <v>0</v>
      </c>
      <c r="Z298" s="11">
        <f t="shared" si="236"/>
        <v>44.1</v>
      </c>
      <c r="AA298" s="11">
        <f t="shared" si="237"/>
        <v>80</v>
      </c>
      <c r="AB298" s="11">
        <f t="shared" si="238"/>
        <v>1.9</v>
      </c>
      <c r="AC298" s="11">
        <f t="shared" si="239"/>
        <v>1</v>
      </c>
      <c r="AD298" s="11" t="s">
        <v>2303</v>
      </c>
      <c r="AE298" s="13" t="s">
        <v>2304</v>
      </c>
      <c r="AF298" s="13" t="s">
        <v>2305</v>
      </c>
      <c r="AG298" s="15" t="s">
        <v>2306</v>
      </c>
      <c r="AH298" s="16" t="s">
        <v>88</v>
      </c>
      <c r="AI298" s="17">
        <v>10</v>
      </c>
      <c r="AJ298" s="17">
        <v>19860909</v>
      </c>
      <c r="AK298" s="18">
        <v>159</v>
      </c>
      <c r="AL298" s="18">
        <v>202212</v>
      </c>
      <c r="AM298" s="18">
        <v>2022</v>
      </c>
      <c r="AN298" s="17">
        <v>77518854</v>
      </c>
      <c r="AO298" s="17">
        <v>101448533</v>
      </c>
      <c r="AP298" s="17">
        <v>858770</v>
      </c>
      <c r="AQ298" s="27">
        <v>1</v>
      </c>
      <c r="AR298" s="27">
        <v>1</v>
      </c>
      <c r="AS298" s="27">
        <v>1</v>
      </c>
      <c r="AT298" s="27">
        <v>2</v>
      </c>
      <c r="AU298" s="27">
        <v>2</v>
      </c>
      <c r="AV298" s="27">
        <v>2</v>
      </c>
      <c r="AW298" s="23">
        <v>0</v>
      </c>
      <c r="AX298" s="21">
        <v>0</v>
      </c>
      <c r="AY298" s="21">
        <v>0</v>
      </c>
      <c r="AZ298" s="23" t="s">
        <v>62</v>
      </c>
      <c r="BA298" s="23" t="s">
        <v>62</v>
      </c>
      <c r="BB298" s="23" t="s">
        <v>62</v>
      </c>
      <c r="BC298" s="23" t="s">
        <v>62</v>
      </c>
      <c r="BD298" s="23" t="s">
        <v>62</v>
      </c>
      <c r="BE298" s="27">
        <v>13</v>
      </c>
      <c r="BF298" s="23"/>
      <c r="BG298" s="23"/>
    </row>
    <row r="299" spans="1:59" ht="15">
      <c r="A299" s="9" t="s">
        <v>2307</v>
      </c>
      <c r="B299" s="25">
        <v>5921</v>
      </c>
      <c r="C299" s="11">
        <v>1651994</v>
      </c>
      <c r="D299" s="11">
        <v>1398113175</v>
      </c>
      <c r="E299" s="12">
        <v>1101110297071</v>
      </c>
      <c r="F299" s="13" t="s">
        <v>2308</v>
      </c>
      <c r="G299" s="13" t="s">
        <v>80</v>
      </c>
      <c r="H299" s="13" t="s">
        <v>53</v>
      </c>
      <c r="I299" s="13" t="s">
        <v>54</v>
      </c>
      <c r="J299" s="13" t="s">
        <v>345</v>
      </c>
      <c r="K299" s="11">
        <v>35</v>
      </c>
      <c r="L299" s="11" t="s">
        <v>2309</v>
      </c>
      <c r="M299" s="14">
        <v>1</v>
      </c>
      <c r="N299" s="14" t="s">
        <v>121</v>
      </c>
      <c r="O299" s="14">
        <v>0</v>
      </c>
      <c r="P299" s="14">
        <v>0</v>
      </c>
      <c r="Q299" s="14">
        <v>0</v>
      </c>
      <c r="R299" s="26">
        <v>21000</v>
      </c>
      <c r="S299" s="14">
        <v>0</v>
      </c>
      <c r="T299" s="14">
        <v>0</v>
      </c>
      <c r="U299" s="14">
        <v>0</v>
      </c>
      <c r="V299" s="14">
        <v>0</v>
      </c>
      <c r="W299" s="26">
        <v>144481</v>
      </c>
      <c r="X299" s="26">
        <v>1018898</v>
      </c>
      <c r="Y299" s="11">
        <f t="shared" ref="Y299:Y300" si="240">INT(O299 / 10000) / 10</f>
        <v>0</v>
      </c>
      <c r="Z299" s="11">
        <f t="shared" ref="Z299:Z300" si="241">INT((P299+Q299+X299) / 10000) / 10</f>
        <v>10.1</v>
      </c>
      <c r="AA299" s="11">
        <f t="shared" ref="AA299:AA300" si="242">INT((R299) / 10000) / 10</f>
        <v>0.2</v>
      </c>
      <c r="AB299" s="11">
        <f t="shared" ref="AB299:AB300" si="243">INT((S299+T299) / 10000) / 10</f>
        <v>0</v>
      </c>
      <c r="AC299" s="11">
        <f t="shared" ref="AC299:AC300" si="244">INT((V299+U299+W299) / 10000) / 10</f>
        <v>1.4</v>
      </c>
      <c r="AD299" s="11" t="s">
        <v>2310</v>
      </c>
      <c r="AE299" s="13" t="s">
        <v>2311</v>
      </c>
      <c r="AF299" s="13" t="s">
        <v>2312</v>
      </c>
      <c r="AG299" s="54" t="s">
        <v>2313</v>
      </c>
      <c r="AH299" s="16" t="s">
        <v>88</v>
      </c>
      <c r="AI299" s="17">
        <v>10</v>
      </c>
      <c r="AJ299" s="17">
        <v>19810605</v>
      </c>
      <c r="AK299" s="18">
        <v>202</v>
      </c>
      <c r="AL299" s="18">
        <v>202306</v>
      </c>
      <c r="AM299" s="18">
        <v>2022</v>
      </c>
      <c r="AN299" s="17">
        <v>61150360</v>
      </c>
      <c r="AO299" s="17">
        <v>62118395</v>
      </c>
      <c r="AP299" s="17">
        <v>480000</v>
      </c>
      <c r="AQ299" s="27">
        <v>1</v>
      </c>
      <c r="AR299" s="27">
        <v>1</v>
      </c>
      <c r="AS299" s="27">
        <v>1</v>
      </c>
      <c r="AT299" s="27">
        <v>2</v>
      </c>
      <c r="AU299" s="27">
        <v>2</v>
      </c>
      <c r="AV299" s="27">
        <v>2</v>
      </c>
      <c r="AW299" s="23">
        <v>0</v>
      </c>
      <c r="AX299" s="21">
        <v>0</v>
      </c>
      <c r="AY299" s="21">
        <v>0</v>
      </c>
      <c r="AZ299" s="23" t="s">
        <v>62</v>
      </c>
      <c r="BA299" s="23" t="s">
        <v>62</v>
      </c>
      <c r="BB299" s="23" t="s">
        <v>62</v>
      </c>
      <c r="BC299" s="23" t="s">
        <v>62</v>
      </c>
      <c r="BD299" s="23" t="s">
        <v>62</v>
      </c>
      <c r="BE299" s="27">
        <v>13</v>
      </c>
      <c r="BF299" s="23"/>
      <c r="BG299" s="23"/>
    </row>
    <row r="300" spans="1:59" ht="15">
      <c r="A300" s="9" t="s">
        <v>2314</v>
      </c>
      <c r="B300" s="25">
        <v>6466</v>
      </c>
      <c r="C300" s="11">
        <v>8597109</v>
      </c>
      <c r="D300" s="11">
        <v>1768800853</v>
      </c>
      <c r="E300" s="12">
        <v>1346110091681</v>
      </c>
      <c r="F300" s="13" t="s">
        <v>2315</v>
      </c>
      <c r="G300" s="13" t="s">
        <v>80</v>
      </c>
      <c r="H300" s="13" t="s">
        <v>53</v>
      </c>
      <c r="I300" s="13" t="s">
        <v>307</v>
      </c>
      <c r="J300" s="13" t="s">
        <v>425</v>
      </c>
      <c r="K300" s="11">
        <v>36</v>
      </c>
      <c r="L300" s="11" t="s">
        <v>2316</v>
      </c>
      <c r="M300" s="14">
        <v>1</v>
      </c>
      <c r="N300" s="14" t="s">
        <v>121</v>
      </c>
      <c r="O300" s="14">
        <v>0</v>
      </c>
      <c r="P300" s="14">
        <v>0</v>
      </c>
      <c r="Q300" s="14">
        <v>0</v>
      </c>
      <c r="R300" s="26">
        <v>269470</v>
      </c>
      <c r="S300" s="14">
        <v>0</v>
      </c>
      <c r="T300" s="14">
        <v>0</v>
      </c>
      <c r="U300" s="26">
        <v>5050</v>
      </c>
      <c r="V300" s="26">
        <v>37405</v>
      </c>
      <c r="W300" s="26">
        <v>51411</v>
      </c>
      <c r="X300" s="26">
        <v>315361</v>
      </c>
      <c r="Y300" s="11">
        <f t="shared" si="240"/>
        <v>0</v>
      </c>
      <c r="Z300" s="11">
        <f t="shared" si="241"/>
        <v>3.1</v>
      </c>
      <c r="AA300" s="11">
        <f t="shared" si="242"/>
        <v>2.6</v>
      </c>
      <c r="AB300" s="11">
        <f t="shared" si="243"/>
        <v>0</v>
      </c>
      <c r="AC300" s="11">
        <f t="shared" si="244"/>
        <v>0.9</v>
      </c>
      <c r="AD300" s="11" t="s">
        <v>2317</v>
      </c>
      <c r="AE300" s="13" t="s">
        <v>2318</v>
      </c>
      <c r="AF300" s="13" t="s">
        <v>2319</v>
      </c>
      <c r="AG300" s="15" t="s">
        <v>2320</v>
      </c>
      <c r="AH300" s="16" t="s">
        <v>88</v>
      </c>
      <c r="AI300" s="17">
        <v>10</v>
      </c>
      <c r="AJ300" s="17">
        <v>20180604</v>
      </c>
      <c r="AK300" s="18">
        <v>104</v>
      </c>
      <c r="AL300" s="18">
        <v>202302</v>
      </c>
      <c r="AM300" s="18">
        <v>2022</v>
      </c>
      <c r="AN300" s="17">
        <v>27228094</v>
      </c>
      <c r="AO300" s="17">
        <v>23668141</v>
      </c>
      <c r="AP300" s="17">
        <v>2500000</v>
      </c>
      <c r="AQ300" s="27">
        <v>2</v>
      </c>
      <c r="AR300" s="27">
        <v>2</v>
      </c>
      <c r="AS300" s="27">
        <v>1</v>
      </c>
      <c r="AT300" s="27">
        <v>2</v>
      </c>
      <c r="AU300" s="27">
        <v>2</v>
      </c>
      <c r="AV300" s="27">
        <v>2</v>
      </c>
      <c r="AW300" s="23">
        <v>0</v>
      </c>
      <c r="AX300" s="20">
        <v>1</v>
      </c>
      <c r="AY300" s="20">
        <v>1</v>
      </c>
      <c r="AZ300" s="27" t="s">
        <v>771</v>
      </c>
      <c r="BA300" s="28" t="s">
        <v>2318</v>
      </c>
      <c r="BB300" s="27" t="s">
        <v>392</v>
      </c>
      <c r="BC300" s="27" t="s">
        <v>2321</v>
      </c>
      <c r="BD300" s="27" t="s">
        <v>2322</v>
      </c>
      <c r="BE300" s="27">
        <v>13</v>
      </c>
      <c r="BF300" s="23"/>
      <c r="BG300" s="23"/>
    </row>
    <row r="301" spans="1:59" ht="15">
      <c r="A301" s="9" t="s">
        <v>2323</v>
      </c>
      <c r="B301" s="25">
        <v>20312</v>
      </c>
      <c r="C301" s="11">
        <v>1364157</v>
      </c>
      <c r="D301" s="11">
        <v>2018158346</v>
      </c>
      <c r="E301" s="12">
        <v>1101112006933</v>
      </c>
      <c r="F301" s="13" t="s">
        <v>2324</v>
      </c>
      <c r="G301" s="13" t="s">
        <v>52</v>
      </c>
      <c r="H301" s="13" t="s">
        <v>53</v>
      </c>
      <c r="I301" s="13" t="s">
        <v>54</v>
      </c>
      <c r="J301" s="13" t="s">
        <v>81</v>
      </c>
      <c r="K301" s="11">
        <v>9</v>
      </c>
      <c r="L301" s="11" t="s">
        <v>2325</v>
      </c>
      <c r="M301" s="14">
        <v>1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1" t="s">
        <v>2326</v>
      </c>
      <c r="AE301" s="13" t="s">
        <v>2327</v>
      </c>
      <c r="AF301" s="13" t="s">
        <v>2328</v>
      </c>
      <c r="AG301" s="15" t="s">
        <v>2329</v>
      </c>
      <c r="AH301" s="16" t="s">
        <v>61</v>
      </c>
      <c r="AI301" s="17">
        <v>10</v>
      </c>
      <c r="AJ301" s="17">
        <v>20000707</v>
      </c>
      <c r="AK301" s="18">
        <v>54</v>
      </c>
      <c r="AL301" s="18">
        <v>202004</v>
      </c>
      <c r="AM301" s="14"/>
      <c r="AN301" s="19"/>
      <c r="AO301" s="19"/>
      <c r="AP301" s="19"/>
      <c r="AQ301" s="27">
        <v>1</v>
      </c>
      <c r="AR301" s="23"/>
      <c r="AS301" s="27">
        <v>1</v>
      </c>
      <c r="AT301" s="27">
        <v>2</v>
      </c>
      <c r="AU301" s="27">
        <v>2</v>
      </c>
      <c r="AV301" s="27">
        <v>2</v>
      </c>
      <c r="AW301" s="23">
        <v>0</v>
      </c>
      <c r="AX301" s="21">
        <v>0</v>
      </c>
      <c r="AY301" s="21">
        <v>0</v>
      </c>
      <c r="AZ301" s="23" t="s">
        <v>62</v>
      </c>
      <c r="BA301" s="23" t="s">
        <v>62</v>
      </c>
      <c r="BB301" s="23" t="s">
        <v>62</v>
      </c>
      <c r="BC301" s="23" t="s">
        <v>62</v>
      </c>
      <c r="BD301" s="23" t="s">
        <v>62</v>
      </c>
      <c r="BE301" s="27">
        <v>13</v>
      </c>
      <c r="BF301" s="23"/>
      <c r="BG301" s="23"/>
    </row>
    <row r="302" spans="1:59" ht="15">
      <c r="A302" s="9" t="s">
        <v>2330</v>
      </c>
      <c r="B302" s="25">
        <v>23775</v>
      </c>
      <c r="C302" s="11">
        <v>1419765</v>
      </c>
      <c r="D302" s="11">
        <v>1148185025</v>
      </c>
      <c r="E302" s="12">
        <v>1101111580128</v>
      </c>
      <c r="F302" s="13" t="s">
        <v>2331</v>
      </c>
      <c r="G302" s="13" t="s">
        <v>52</v>
      </c>
      <c r="H302" s="13" t="s">
        <v>53</v>
      </c>
      <c r="I302" s="13" t="s">
        <v>54</v>
      </c>
      <c r="J302" s="13" t="s">
        <v>189</v>
      </c>
      <c r="K302" s="11">
        <v>61</v>
      </c>
      <c r="L302" s="11" t="s">
        <v>2332</v>
      </c>
      <c r="M302" s="14">
        <v>1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1" t="s">
        <v>2333</v>
      </c>
      <c r="AE302" s="13" t="s">
        <v>2334</v>
      </c>
      <c r="AF302" s="13" t="s">
        <v>2335</v>
      </c>
      <c r="AG302" s="15" t="s">
        <v>2336</v>
      </c>
      <c r="AH302" s="16" t="s">
        <v>61</v>
      </c>
      <c r="AI302" s="17">
        <v>10</v>
      </c>
      <c r="AJ302" s="17">
        <v>19980828</v>
      </c>
      <c r="AK302" s="18">
        <v>228</v>
      </c>
      <c r="AL302" s="18">
        <v>201903</v>
      </c>
      <c r="AM302" s="14"/>
      <c r="AN302" s="19"/>
      <c r="AO302" s="19"/>
      <c r="AP302" s="19"/>
      <c r="AQ302" s="20">
        <v>1</v>
      </c>
      <c r="AR302" s="21"/>
      <c r="AS302" s="20">
        <v>2</v>
      </c>
      <c r="AT302" s="22">
        <v>2</v>
      </c>
      <c r="AU302" s="22">
        <v>2</v>
      </c>
      <c r="AV302" s="20">
        <v>2</v>
      </c>
      <c r="AW302" s="23">
        <v>0</v>
      </c>
      <c r="AX302" s="21">
        <v>0</v>
      </c>
      <c r="AY302" s="21">
        <v>0</v>
      </c>
      <c r="AZ302" s="23" t="s">
        <v>62</v>
      </c>
      <c r="BA302" s="23" t="s">
        <v>62</v>
      </c>
      <c r="BB302" s="23" t="s">
        <v>62</v>
      </c>
      <c r="BC302" s="23" t="s">
        <v>62</v>
      </c>
      <c r="BD302" s="23" t="s">
        <v>62</v>
      </c>
      <c r="BE302" s="20">
        <v>13</v>
      </c>
      <c r="BF302" s="21"/>
      <c r="BG302" s="24"/>
    </row>
    <row r="303" spans="1:59" ht="15">
      <c r="A303" s="9" t="s">
        <v>2337</v>
      </c>
      <c r="B303" s="25">
        <v>11011</v>
      </c>
      <c r="C303" s="11">
        <v>1323666</v>
      </c>
      <c r="D303" s="11">
        <v>1018168210</v>
      </c>
      <c r="E303" s="12">
        <v>1101112192493</v>
      </c>
      <c r="F303" s="13" t="s">
        <v>2338</v>
      </c>
      <c r="G303" s="13" t="s">
        <v>80</v>
      </c>
      <c r="H303" s="13" t="s">
        <v>53</v>
      </c>
      <c r="I303" s="13" t="s">
        <v>54</v>
      </c>
      <c r="J303" s="13" t="s">
        <v>315</v>
      </c>
      <c r="K303" s="11">
        <v>49</v>
      </c>
      <c r="L303" s="11" t="s">
        <v>2339</v>
      </c>
      <c r="M303" s="14">
        <v>1</v>
      </c>
      <c r="N303" s="14" t="s">
        <v>83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14">
        <v>0</v>
      </c>
      <c r="U303" s="26">
        <v>8982945</v>
      </c>
      <c r="V303" s="14">
        <v>0</v>
      </c>
      <c r="W303" s="26">
        <v>29412460</v>
      </c>
      <c r="X303" s="14">
        <v>0</v>
      </c>
      <c r="Y303" s="11">
        <f>INT(O303 / 10000000)/ 10</f>
        <v>0</v>
      </c>
      <c r="Z303" s="11">
        <f>INT((P303+Q303+X303) / 10000000)/ 10</f>
        <v>0</v>
      </c>
      <c r="AA303" s="11">
        <f>INT((R303) / 10000000)/ 10</f>
        <v>0</v>
      </c>
      <c r="AB303" s="11">
        <f>INT((S303+T303) / 10000000)/ 10</f>
        <v>0</v>
      </c>
      <c r="AC303" s="11">
        <f>INT((V303+U303+W303) / 10000000)/ 10</f>
        <v>0.3</v>
      </c>
      <c r="AD303" s="11" t="s">
        <v>2340</v>
      </c>
      <c r="AE303" s="13" t="s">
        <v>2341</v>
      </c>
      <c r="AF303" s="13" t="s">
        <v>2342</v>
      </c>
      <c r="AG303" s="15" t="s">
        <v>2343</v>
      </c>
      <c r="AH303" s="16" t="s">
        <v>232</v>
      </c>
      <c r="AI303" s="17">
        <v>10</v>
      </c>
      <c r="AJ303" s="17">
        <v>20010314</v>
      </c>
      <c r="AK303" s="18">
        <v>67</v>
      </c>
      <c r="AL303" s="18">
        <v>202306</v>
      </c>
      <c r="AM303" s="18">
        <v>2022</v>
      </c>
      <c r="AN303" s="17">
        <v>5475494</v>
      </c>
      <c r="AO303" s="17">
        <v>61796349</v>
      </c>
      <c r="AP303" s="17">
        <v>12913181</v>
      </c>
      <c r="AQ303" s="21">
        <v>1</v>
      </c>
      <c r="AR303" s="21"/>
      <c r="AS303" s="20">
        <v>2</v>
      </c>
      <c r="AT303" s="21"/>
      <c r="AU303" s="21"/>
      <c r="AV303" s="20">
        <v>2</v>
      </c>
      <c r="AW303" s="23">
        <v>0</v>
      </c>
      <c r="AX303" s="21">
        <v>0</v>
      </c>
      <c r="AY303" s="21">
        <v>0</v>
      </c>
      <c r="AZ303" s="23" t="s">
        <v>62</v>
      </c>
      <c r="BA303" s="23" t="s">
        <v>62</v>
      </c>
      <c r="BB303" s="23" t="s">
        <v>62</v>
      </c>
      <c r="BC303" s="23" t="s">
        <v>62</v>
      </c>
      <c r="BD303" s="23" t="s">
        <v>62</v>
      </c>
      <c r="BE303" s="20">
        <v>13</v>
      </c>
      <c r="BF303" s="21"/>
      <c r="BG303" s="24"/>
    </row>
    <row r="304" spans="1:59" ht="15">
      <c r="A304" s="9" t="s">
        <v>2344</v>
      </c>
      <c r="B304" s="25">
        <v>13036</v>
      </c>
      <c r="C304" s="11">
        <v>3319273</v>
      </c>
      <c r="D304" s="11">
        <v>2208783061</v>
      </c>
      <c r="E304" s="12">
        <v>1101114077114</v>
      </c>
      <c r="F304" s="13" t="s">
        <v>2345</v>
      </c>
      <c r="G304" s="13" t="s">
        <v>80</v>
      </c>
      <c r="H304" s="13" t="s">
        <v>53</v>
      </c>
      <c r="I304" s="13" t="s">
        <v>54</v>
      </c>
      <c r="J304" s="13" t="s">
        <v>65</v>
      </c>
      <c r="K304" s="11">
        <v>56</v>
      </c>
      <c r="L304" s="11" t="s">
        <v>2346</v>
      </c>
      <c r="M304" s="14">
        <v>1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1" t="s">
        <v>2347</v>
      </c>
      <c r="AE304" s="13" t="s">
        <v>2348</v>
      </c>
      <c r="AF304" s="13" t="s">
        <v>2349</v>
      </c>
      <c r="AG304" s="15" t="s">
        <v>2350</v>
      </c>
      <c r="AH304" s="16" t="s">
        <v>61</v>
      </c>
      <c r="AI304" s="17">
        <v>10</v>
      </c>
      <c r="AJ304" s="17">
        <v>20090413</v>
      </c>
      <c r="AK304" s="18">
        <v>103</v>
      </c>
      <c r="AL304" s="18">
        <v>202206</v>
      </c>
      <c r="AM304" s="14"/>
      <c r="AN304" s="19"/>
      <c r="AO304" s="19"/>
      <c r="AP304" s="19"/>
      <c r="AQ304" s="20">
        <v>1</v>
      </c>
      <c r="AR304" s="21"/>
      <c r="AS304" s="20">
        <v>2</v>
      </c>
      <c r="AT304" s="20">
        <v>2</v>
      </c>
      <c r="AU304" s="20">
        <v>2</v>
      </c>
      <c r="AV304" s="20">
        <v>2</v>
      </c>
      <c r="AW304" s="23">
        <v>0</v>
      </c>
      <c r="AX304" s="21">
        <v>0</v>
      </c>
      <c r="AY304" s="21">
        <v>0</v>
      </c>
      <c r="AZ304" s="23" t="s">
        <v>62</v>
      </c>
      <c r="BA304" s="23" t="s">
        <v>62</v>
      </c>
      <c r="BB304" s="23" t="s">
        <v>62</v>
      </c>
      <c r="BC304" s="23" t="s">
        <v>62</v>
      </c>
      <c r="BD304" s="23" t="s">
        <v>62</v>
      </c>
      <c r="BE304" s="20">
        <v>13</v>
      </c>
      <c r="BF304" s="21"/>
      <c r="BG304" s="24"/>
    </row>
    <row r="305" spans="1:59" ht="15">
      <c r="A305" s="9" t="s">
        <v>2351</v>
      </c>
      <c r="B305" s="25">
        <v>20998</v>
      </c>
      <c r="C305" s="11">
        <v>2835340</v>
      </c>
      <c r="D305" s="11">
        <v>1278605997</v>
      </c>
      <c r="E305" s="12">
        <v>2801110082732</v>
      </c>
      <c r="F305" s="13" t="s">
        <v>2352</v>
      </c>
      <c r="G305" s="13" t="s">
        <v>52</v>
      </c>
      <c r="H305" s="13" t="s">
        <v>53</v>
      </c>
      <c r="I305" s="13" t="s">
        <v>54</v>
      </c>
      <c r="J305" s="13" t="s">
        <v>591</v>
      </c>
      <c r="K305" s="11">
        <v>29</v>
      </c>
      <c r="L305" s="11" t="s">
        <v>2353</v>
      </c>
      <c r="M305" s="14">
        <v>1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1" t="s">
        <v>2354</v>
      </c>
      <c r="AE305" s="13" t="s">
        <v>2355</v>
      </c>
      <c r="AF305" s="13" t="s">
        <v>2356</v>
      </c>
      <c r="AG305" s="15" t="s">
        <v>2357</v>
      </c>
      <c r="AH305" s="16" t="s">
        <v>61</v>
      </c>
      <c r="AI305" s="17">
        <v>10</v>
      </c>
      <c r="AJ305" s="17">
        <v>20070807</v>
      </c>
      <c r="AK305" s="18">
        <v>55</v>
      </c>
      <c r="AL305" s="18">
        <v>201903</v>
      </c>
      <c r="AM305" s="14"/>
      <c r="AN305" s="19"/>
      <c r="AO305" s="19"/>
      <c r="AP305" s="19"/>
      <c r="AQ305" s="20">
        <v>1</v>
      </c>
      <c r="AR305" s="21"/>
      <c r="AS305" s="20">
        <v>2</v>
      </c>
      <c r="AT305" s="20">
        <v>2</v>
      </c>
      <c r="AU305" s="20">
        <v>2</v>
      </c>
      <c r="AV305" s="20">
        <v>2</v>
      </c>
      <c r="AW305" s="23">
        <v>0</v>
      </c>
      <c r="AX305" s="21">
        <v>0</v>
      </c>
      <c r="AY305" s="21">
        <v>0</v>
      </c>
      <c r="AZ305" s="23" t="s">
        <v>62</v>
      </c>
      <c r="BA305" s="23" t="s">
        <v>62</v>
      </c>
      <c r="BB305" s="23" t="s">
        <v>62</v>
      </c>
      <c r="BC305" s="23" t="s">
        <v>62</v>
      </c>
      <c r="BD305" s="23" t="s">
        <v>62</v>
      </c>
      <c r="BE305" s="20">
        <v>13</v>
      </c>
      <c r="BF305" s="21"/>
      <c r="BG305" s="24"/>
    </row>
    <row r="306" spans="1:59" ht="15">
      <c r="A306" s="9" t="s">
        <v>2358</v>
      </c>
      <c r="B306" s="25">
        <v>13197</v>
      </c>
      <c r="C306" s="11">
        <v>1567537</v>
      </c>
      <c r="D306" s="11">
        <v>1148612435</v>
      </c>
      <c r="E306" s="12">
        <v>1101112341305</v>
      </c>
      <c r="F306" s="13" t="s">
        <v>2359</v>
      </c>
      <c r="G306" s="13" t="s">
        <v>80</v>
      </c>
      <c r="H306" s="13" t="s">
        <v>53</v>
      </c>
      <c r="I306" s="13" t="s">
        <v>307</v>
      </c>
      <c r="J306" s="13" t="s">
        <v>1063</v>
      </c>
      <c r="K306" s="11">
        <v>57</v>
      </c>
      <c r="L306" s="11" t="s">
        <v>2360</v>
      </c>
      <c r="M306" s="14">
        <v>1</v>
      </c>
      <c r="N306" s="14" t="s">
        <v>121</v>
      </c>
      <c r="O306" s="14">
        <v>0</v>
      </c>
      <c r="P306" s="14">
        <v>0</v>
      </c>
      <c r="Q306" s="14">
        <v>0</v>
      </c>
      <c r="R306" s="26">
        <v>995173</v>
      </c>
      <c r="S306" s="14">
        <v>0</v>
      </c>
      <c r="T306" s="14">
        <v>0</v>
      </c>
      <c r="U306" s="14">
        <v>0</v>
      </c>
      <c r="V306" s="26">
        <v>140073</v>
      </c>
      <c r="W306" s="14">
        <v>0</v>
      </c>
      <c r="X306" s="14">
        <v>0</v>
      </c>
      <c r="Y306" s="11">
        <f t="shared" ref="Y306:Y309" si="245">INT(O306 / 10000) / 10</f>
        <v>0</v>
      </c>
      <c r="Z306" s="11">
        <f t="shared" ref="Z306:Z309" si="246">INT((P306+Q306+X306) / 10000) / 10</f>
        <v>0</v>
      </c>
      <c r="AA306" s="11">
        <f t="shared" ref="AA306:AA309" si="247">INT((R306) / 10000) / 10</f>
        <v>9.9</v>
      </c>
      <c r="AB306" s="11">
        <f t="shared" ref="AB306:AB309" si="248">INT((S306+T306) / 10000) / 10</f>
        <v>0</v>
      </c>
      <c r="AC306" s="11">
        <f t="shared" ref="AC306:AC309" si="249">INT((V306+U306+W306) / 10000) / 10</f>
        <v>1.4</v>
      </c>
      <c r="AD306" s="11" t="s">
        <v>2361</v>
      </c>
      <c r="AE306" s="18">
        <v>15660855</v>
      </c>
      <c r="AF306" s="13" t="s">
        <v>2362</v>
      </c>
      <c r="AG306" s="15" t="s">
        <v>2363</v>
      </c>
      <c r="AH306" s="16" t="s">
        <v>88</v>
      </c>
      <c r="AI306" s="17">
        <v>10</v>
      </c>
      <c r="AJ306" s="17">
        <v>20010926</v>
      </c>
      <c r="AK306" s="18">
        <v>210</v>
      </c>
      <c r="AL306" s="18">
        <v>202212</v>
      </c>
      <c r="AM306" s="18">
        <v>2022</v>
      </c>
      <c r="AN306" s="17">
        <v>81565798</v>
      </c>
      <c r="AO306" s="17">
        <v>120674127</v>
      </c>
      <c r="AP306" s="17">
        <v>1640000</v>
      </c>
      <c r="AQ306" s="20">
        <v>1</v>
      </c>
      <c r="AR306" s="20">
        <v>1</v>
      </c>
      <c r="AS306" s="20">
        <v>2</v>
      </c>
      <c r="AT306" s="20">
        <v>2</v>
      </c>
      <c r="AU306" s="20">
        <v>2</v>
      </c>
      <c r="AV306" s="20">
        <v>2</v>
      </c>
      <c r="AW306" s="23">
        <v>0</v>
      </c>
      <c r="AX306" s="21">
        <v>0</v>
      </c>
      <c r="AY306" s="21">
        <v>0</v>
      </c>
      <c r="AZ306" s="23" t="s">
        <v>62</v>
      </c>
      <c r="BA306" s="23" t="s">
        <v>62</v>
      </c>
      <c r="BB306" s="23" t="s">
        <v>62</v>
      </c>
      <c r="BC306" s="23" t="s">
        <v>62</v>
      </c>
      <c r="BD306" s="23" t="s">
        <v>62</v>
      </c>
      <c r="BE306" s="20">
        <v>13</v>
      </c>
      <c r="BF306" s="21"/>
      <c r="BG306" s="24"/>
    </row>
    <row r="307" spans="1:59" ht="15">
      <c r="A307" s="9" t="s">
        <v>2364</v>
      </c>
      <c r="B307" s="25">
        <v>4703</v>
      </c>
      <c r="C307" s="11">
        <v>1578263</v>
      </c>
      <c r="D307" s="11">
        <v>1208178820</v>
      </c>
      <c r="E307" s="12">
        <v>1101111517709</v>
      </c>
      <c r="F307" s="13" t="s">
        <v>2365</v>
      </c>
      <c r="G307" s="13" t="s">
        <v>80</v>
      </c>
      <c r="H307" s="13" t="s">
        <v>53</v>
      </c>
      <c r="I307" s="13" t="s">
        <v>54</v>
      </c>
      <c r="J307" s="13" t="s">
        <v>591</v>
      </c>
      <c r="K307" s="11">
        <v>29</v>
      </c>
      <c r="L307" s="11" t="s">
        <v>2366</v>
      </c>
      <c r="M307" s="14">
        <v>1</v>
      </c>
      <c r="N307" s="14" t="s">
        <v>121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26">
        <v>69009</v>
      </c>
      <c r="V307" s="26">
        <v>15540</v>
      </c>
      <c r="W307" s="26">
        <v>94320</v>
      </c>
      <c r="X307" s="14">
        <v>0</v>
      </c>
      <c r="Y307" s="11">
        <f t="shared" si="245"/>
        <v>0</v>
      </c>
      <c r="Z307" s="11">
        <f t="shared" si="246"/>
        <v>0</v>
      </c>
      <c r="AA307" s="11">
        <f t="shared" si="247"/>
        <v>0</v>
      </c>
      <c r="AB307" s="11">
        <f t="shared" si="248"/>
        <v>0</v>
      </c>
      <c r="AC307" s="11">
        <f t="shared" si="249"/>
        <v>1.7</v>
      </c>
      <c r="AD307" s="11" t="s">
        <v>2367</v>
      </c>
      <c r="AE307" s="13" t="s">
        <v>2368</v>
      </c>
      <c r="AF307" s="13" t="s">
        <v>2369</v>
      </c>
      <c r="AG307" s="15" t="s">
        <v>2370</v>
      </c>
      <c r="AH307" s="16" t="s">
        <v>522</v>
      </c>
      <c r="AI307" s="17">
        <v>10</v>
      </c>
      <c r="AJ307" s="17">
        <v>19980227</v>
      </c>
      <c r="AK307" s="18">
        <v>97</v>
      </c>
      <c r="AL307" s="18">
        <v>202306</v>
      </c>
      <c r="AM307" s="18">
        <v>2022</v>
      </c>
      <c r="AN307" s="17">
        <v>26167124</v>
      </c>
      <c r="AO307" s="17">
        <v>24135818</v>
      </c>
      <c r="AP307" s="17">
        <v>12324934</v>
      </c>
      <c r="AQ307" s="20">
        <v>2</v>
      </c>
      <c r="AR307" s="20">
        <v>4</v>
      </c>
      <c r="AS307" s="20">
        <v>1</v>
      </c>
      <c r="AT307" s="20">
        <v>2</v>
      </c>
      <c r="AU307" s="20">
        <v>2</v>
      </c>
      <c r="AV307" s="20">
        <v>2</v>
      </c>
      <c r="AW307" s="23">
        <v>0</v>
      </c>
      <c r="AX307" s="21">
        <v>0</v>
      </c>
      <c r="AY307" s="21">
        <v>0</v>
      </c>
      <c r="AZ307" s="23" t="s">
        <v>62</v>
      </c>
      <c r="BA307" s="23" t="s">
        <v>62</v>
      </c>
      <c r="BB307" s="23" t="s">
        <v>62</v>
      </c>
      <c r="BC307" s="23" t="s">
        <v>62</v>
      </c>
      <c r="BD307" s="23" t="s">
        <v>62</v>
      </c>
      <c r="BE307" s="20">
        <v>13</v>
      </c>
      <c r="BF307" s="21"/>
      <c r="BG307" s="24"/>
    </row>
    <row r="308" spans="1:59" ht="15">
      <c r="A308" s="9" t="s">
        <v>2371</v>
      </c>
      <c r="B308" s="25">
        <v>3934</v>
      </c>
      <c r="C308" s="11">
        <v>10609037</v>
      </c>
      <c r="D308" s="11">
        <v>1988802017</v>
      </c>
      <c r="E308" s="12">
        <v>1311110623817</v>
      </c>
      <c r="F308" s="13" t="s">
        <v>2372</v>
      </c>
      <c r="G308" s="13" t="s">
        <v>80</v>
      </c>
      <c r="H308" s="13" t="s">
        <v>53</v>
      </c>
      <c r="I308" s="13" t="s">
        <v>54</v>
      </c>
      <c r="J308" s="13" t="s">
        <v>1224</v>
      </c>
      <c r="K308" s="11">
        <v>25</v>
      </c>
      <c r="L308" s="11" t="s">
        <v>2373</v>
      </c>
      <c r="M308" s="14">
        <v>1</v>
      </c>
      <c r="N308" s="14" t="s">
        <v>121</v>
      </c>
      <c r="O308" s="14">
        <v>0</v>
      </c>
      <c r="P308" s="14">
        <v>0</v>
      </c>
      <c r="Q308" s="14">
        <v>0</v>
      </c>
      <c r="R308" s="26">
        <v>324732</v>
      </c>
      <c r="S308" s="14">
        <v>0</v>
      </c>
      <c r="T308" s="14">
        <v>0</v>
      </c>
      <c r="U308" s="26">
        <v>4170</v>
      </c>
      <c r="V308" s="14">
        <v>0</v>
      </c>
      <c r="W308" s="26">
        <v>104733</v>
      </c>
      <c r="X308" s="26">
        <v>409600</v>
      </c>
      <c r="Y308" s="11">
        <f t="shared" si="245"/>
        <v>0</v>
      </c>
      <c r="Z308" s="11">
        <f t="shared" si="246"/>
        <v>4</v>
      </c>
      <c r="AA308" s="11">
        <f t="shared" si="247"/>
        <v>3.2</v>
      </c>
      <c r="AB308" s="11">
        <f t="shared" si="248"/>
        <v>0</v>
      </c>
      <c r="AC308" s="11">
        <f t="shared" si="249"/>
        <v>1</v>
      </c>
      <c r="AD308" s="11" t="s">
        <v>2374</v>
      </c>
      <c r="AE308" s="13" t="s">
        <v>2375</v>
      </c>
      <c r="AF308" s="13" t="s">
        <v>2376</v>
      </c>
      <c r="AG308" s="15" t="s">
        <v>2377</v>
      </c>
      <c r="AH308" s="16" t="s">
        <v>88</v>
      </c>
      <c r="AI308" s="17">
        <v>10</v>
      </c>
      <c r="AJ308" s="18">
        <v>20210311</v>
      </c>
      <c r="AK308" s="18">
        <v>114</v>
      </c>
      <c r="AL308" s="18">
        <v>202212</v>
      </c>
      <c r="AM308" s="18">
        <v>2022</v>
      </c>
      <c r="AN308" s="17">
        <v>62248743</v>
      </c>
      <c r="AO308" s="17">
        <v>32507520</v>
      </c>
      <c r="AP308" s="17">
        <v>2000000</v>
      </c>
      <c r="AQ308" s="20">
        <v>1</v>
      </c>
      <c r="AR308" s="20">
        <v>1</v>
      </c>
      <c r="AS308" s="20">
        <v>1</v>
      </c>
      <c r="AT308" s="20">
        <v>2</v>
      </c>
      <c r="AU308" s="20">
        <v>2</v>
      </c>
      <c r="AV308" s="20">
        <v>1</v>
      </c>
      <c r="AW308" s="23">
        <v>0</v>
      </c>
      <c r="AX308" s="20">
        <v>1</v>
      </c>
      <c r="AY308" s="21">
        <v>0</v>
      </c>
      <c r="AZ308" s="23" t="s">
        <v>62</v>
      </c>
      <c r="BA308" s="23" t="s">
        <v>62</v>
      </c>
      <c r="BB308" s="23" t="s">
        <v>62</v>
      </c>
      <c r="BC308" s="23" t="s">
        <v>62</v>
      </c>
      <c r="BD308" s="23" t="s">
        <v>62</v>
      </c>
      <c r="BE308" s="20">
        <v>13</v>
      </c>
      <c r="BF308" s="21"/>
      <c r="BG308" s="24"/>
    </row>
    <row r="309" spans="1:59" ht="15">
      <c r="A309" s="9" t="s">
        <v>2378</v>
      </c>
      <c r="B309" s="25">
        <v>1752</v>
      </c>
      <c r="C309" s="11">
        <v>1416866</v>
      </c>
      <c r="D309" s="11">
        <v>1338122787</v>
      </c>
      <c r="E309" s="12">
        <v>1243110008410</v>
      </c>
      <c r="F309" s="13" t="s">
        <v>2379</v>
      </c>
      <c r="G309" s="13" t="s">
        <v>80</v>
      </c>
      <c r="H309" s="13" t="s">
        <v>53</v>
      </c>
      <c r="I309" s="13" t="s">
        <v>54</v>
      </c>
      <c r="J309" s="13" t="s">
        <v>532</v>
      </c>
      <c r="K309" s="11">
        <v>14</v>
      </c>
      <c r="L309" s="11" t="s">
        <v>2380</v>
      </c>
      <c r="M309" s="14">
        <v>1</v>
      </c>
      <c r="N309" s="14" t="s">
        <v>121</v>
      </c>
      <c r="O309" s="32">
        <v>230000</v>
      </c>
      <c r="P309" s="14">
        <v>0</v>
      </c>
      <c r="Q309" s="14">
        <v>0</v>
      </c>
      <c r="R309" s="32">
        <v>1204155</v>
      </c>
      <c r="S309" s="14">
        <v>0</v>
      </c>
      <c r="T309" s="32">
        <v>69549</v>
      </c>
      <c r="U309" s="32">
        <v>82483</v>
      </c>
      <c r="V309" s="14">
        <v>0</v>
      </c>
      <c r="W309" s="14">
        <v>0</v>
      </c>
      <c r="X309" s="32">
        <v>943203</v>
      </c>
      <c r="Y309" s="11">
        <f t="shared" si="245"/>
        <v>2.2999999999999998</v>
      </c>
      <c r="Z309" s="11">
        <f t="shared" si="246"/>
        <v>9.4</v>
      </c>
      <c r="AA309" s="11">
        <f t="shared" si="247"/>
        <v>12</v>
      </c>
      <c r="AB309" s="11">
        <f t="shared" si="248"/>
        <v>0.6</v>
      </c>
      <c r="AC309" s="11">
        <f t="shared" si="249"/>
        <v>0.8</v>
      </c>
      <c r="AD309" s="11" t="s">
        <v>2381</v>
      </c>
      <c r="AE309" s="13" t="s">
        <v>2382</v>
      </c>
      <c r="AF309" s="13" t="s">
        <v>2383</v>
      </c>
      <c r="AG309" s="15" t="s">
        <v>2384</v>
      </c>
      <c r="AH309" s="16" t="s">
        <v>88</v>
      </c>
      <c r="AI309" s="17">
        <v>10</v>
      </c>
      <c r="AJ309" s="17">
        <v>19820929</v>
      </c>
      <c r="AK309" s="18">
        <v>53</v>
      </c>
      <c r="AL309" s="18">
        <v>202212</v>
      </c>
      <c r="AM309" s="18">
        <v>2022</v>
      </c>
      <c r="AN309" s="17">
        <v>26320061</v>
      </c>
      <c r="AO309" s="17">
        <v>42883281</v>
      </c>
      <c r="AP309" s="17">
        <v>500000</v>
      </c>
      <c r="AQ309" s="21">
        <v>1</v>
      </c>
      <c r="AR309" s="21"/>
      <c r="AS309" s="20">
        <v>1</v>
      </c>
      <c r="AT309" s="20">
        <v>2</v>
      </c>
      <c r="AU309" s="20">
        <v>2</v>
      </c>
      <c r="AV309" s="20">
        <v>2</v>
      </c>
      <c r="AW309" s="23">
        <v>0</v>
      </c>
      <c r="AX309" s="21">
        <v>0</v>
      </c>
      <c r="AY309" s="21">
        <v>0</v>
      </c>
      <c r="AZ309" s="23" t="s">
        <v>62</v>
      </c>
      <c r="BA309" s="23" t="s">
        <v>62</v>
      </c>
      <c r="BB309" s="23" t="s">
        <v>62</v>
      </c>
      <c r="BC309" s="23" t="s">
        <v>62</v>
      </c>
      <c r="BD309" s="23" t="s">
        <v>62</v>
      </c>
      <c r="BE309" s="20">
        <v>13</v>
      </c>
      <c r="BF309" s="21"/>
      <c r="BG309" s="24"/>
    </row>
    <row r="310" spans="1:59" ht="15">
      <c r="A310" s="9" t="s">
        <v>2385</v>
      </c>
      <c r="B310" s="25">
        <v>1761</v>
      </c>
      <c r="C310" s="11">
        <v>1894168</v>
      </c>
      <c r="D310" s="11">
        <v>1348133671</v>
      </c>
      <c r="E310" s="12">
        <v>1341110006565</v>
      </c>
      <c r="F310" s="13" t="s">
        <v>2386</v>
      </c>
      <c r="G310" s="13" t="s">
        <v>80</v>
      </c>
      <c r="H310" s="13" t="s">
        <v>53</v>
      </c>
      <c r="I310" s="13" t="s">
        <v>307</v>
      </c>
      <c r="J310" s="13" t="s">
        <v>532</v>
      </c>
      <c r="K310" s="11">
        <v>14</v>
      </c>
      <c r="L310" s="11" t="s">
        <v>2387</v>
      </c>
      <c r="M310" s="14">
        <v>1</v>
      </c>
      <c r="N310" s="14" t="s">
        <v>510</v>
      </c>
      <c r="O310" s="14">
        <v>0</v>
      </c>
      <c r="P310" s="14">
        <v>0</v>
      </c>
      <c r="Q310" s="14">
        <v>0</v>
      </c>
      <c r="R310" s="47">
        <v>110</v>
      </c>
      <c r="S310" s="14">
        <v>0</v>
      </c>
      <c r="T310" s="47">
        <v>92</v>
      </c>
      <c r="U310" s="14">
        <v>0</v>
      </c>
      <c r="V310" s="47">
        <v>78</v>
      </c>
      <c r="W310" s="47">
        <v>3</v>
      </c>
      <c r="X310" s="26">
        <v>2221</v>
      </c>
      <c r="Y310" s="11">
        <f>INT(O310 / 1) / 10</f>
        <v>0</v>
      </c>
      <c r="Z310" s="11">
        <f>INT((P310+Q310+X310) / 10) / 10</f>
        <v>22.2</v>
      </c>
      <c r="AA310" s="11">
        <f>INT((R310) / 10) / 10</f>
        <v>1.1000000000000001</v>
      </c>
      <c r="AB310" s="11">
        <f>INT((S310+T310) / 10) / 10</f>
        <v>0.9</v>
      </c>
      <c r="AC310" s="11">
        <f>INT((U310+V310+W310) / 10) / 10</f>
        <v>0.8</v>
      </c>
      <c r="AD310" s="11" t="s">
        <v>2388</v>
      </c>
      <c r="AE310" s="13" t="s">
        <v>2389</v>
      </c>
      <c r="AF310" s="13" t="s">
        <v>2390</v>
      </c>
      <c r="AG310" s="15" t="s">
        <v>2391</v>
      </c>
      <c r="AH310" s="16" t="s">
        <v>88</v>
      </c>
      <c r="AI310" s="17">
        <v>10</v>
      </c>
      <c r="AJ310" s="17">
        <v>19801021</v>
      </c>
      <c r="AK310" s="18">
        <v>230</v>
      </c>
      <c r="AL310" s="18">
        <v>202303</v>
      </c>
      <c r="AM310" s="18">
        <v>2022</v>
      </c>
      <c r="AN310" s="17">
        <v>174317644</v>
      </c>
      <c r="AO310" s="17">
        <v>115328064</v>
      </c>
      <c r="AP310" s="17">
        <v>666500</v>
      </c>
      <c r="AQ310" s="20">
        <v>2</v>
      </c>
      <c r="AR310" s="20">
        <v>2</v>
      </c>
      <c r="AS310" s="20">
        <v>1</v>
      </c>
      <c r="AT310" s="20">
        <v>2</v>
      </c>
      <c r="AU310" s="20">
        <v>2</v>
      </c>
      <c r="AV310" s="20">
        <v>1</v>
      </c>
      <c r="AW310" s="23">
        <v>0</v>
      </c>
      <c r="AX310" s="21">
        <v>0</v>
      </c>
      <c r="AY310" s="21">
        <v>0</v>
      </c>
      <c r="AZ310" s="23" t="s">
        <v>62</v>
      </c>
      <c r="BA310" s="23" t="s">
        <v>62</v>
      </c>
      <c r="BB310" s="23" t="s">
        <v>62</v>
      </c>
      <c r="BC310" s="23" t="s">
        <v>62</v>
      </c>
      <c r="BD310" s="23" t="s">
        <v>62</v>
      </c>
      <c r="BE310" s="20">
        <v>13</v>
      </c>
      <c r="BF310" s="21"/>
      <c r="BG310" s="24"/>
    </row>
    <row r="311" spans="1:59" ht="15">
      <c r="A311" s="9" t="s">
        <v>2392</v>
      </c>
      <c r="B311" s="25">
        <v>10005</v>
      </c>
      <c r="C311" s="11">
        <v>4042611</v>
      </c>
      <c r="D311" s="11">
        <v>1018666390</v>
      </c>
      <c r="E311" s="12">
        <v>1101114694736</v>
      </c>
      <c r="F311" s="13" t="s">
        <v>2393</v>
      </c>
      <c r="G311" s="13" t="s">
        <v>80</v>
      </c>
      <c r="H311" s="13" t="s">
        <v>53</v>
      </c>
      <c r="I311" s="13" t="s">
        <v>54</v>
      </c>
      <c r="J311" s="13" t="s">
        <v>277</v>
      </c>
      <c r="K311" s="11">
        <v>48</v>
      </c>
      <c r="L311" s="11" t="s">
        <v>2394</v>
      </c>
      <c r="M311" s="14">
        <v>1</v>
      </c>
      <c r="N311" s="14" t="s">
        <v>121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14">
        <v>0</v>
      </c>
      <c r="U311" s="14">
        <v>0</v>
      </c>
      <c r="V311" s="14">
        <v>0</v>
      </c>
      <c r="W311" s="14">
        <v>0</v>
      </c>
      <c r="X311" s="14">
        <v>0</v>
      </c>
      <c r="Y311" s="11">
        <f t="shared" ref="Y311:Y316" si="250">INT(O311 / 10000) / 10</f>
        <v>0</v>
      </c>
      <c r="Z311" s="11">
        <f t="shared" ref="Z311:Z316" si="251">INT((P311+Q311+X311) / 10000) / 10</f>
        <v>0</v>
      </c>
      <c r="AA311" s="11">
        <f t="shared" ref="AA311:AA316" si="252">INT((R311) / 10000) / 10</f>
        <v>0</v>
      </c>
      <c r="AB311" s="11">
        <f t="shared" ref="AB311:AB316" si="253">INT((S311+T311) / 10000) / 10</f>
        <v>0</v>
      </c>
      <c r="AC311" s="11">
        <f t="shared" ref="AC311:AC316" si="254">INT((V311+U311+W311) / 10000) / 10</f>
        <v>0</v>
      </c>
      <c r="AD311" s="11" t="s">
        <v>2395</v>
      </c>
      <c r="AE311" s="13" t="s">
        <v>2396</v>
      </c>
      <c r="AF311" s="13" t="s">
        <v>2397</v>
      </c>
      <c r="AG311" s="15" t="s">
        <v>2398</v>
      </c>
      <c r="AH311" s="16" t="s">
        <v>88</v>
      </c>
      <c r="AI311" s="17">
        <v>10</v>
      </c>
      <c r="AJ311" s="17">
        <v>20110927</v>
      </c>
      <c r="AK311" s="18">
        <v>262</v>
      </c>
      <c r="AL311" s="18">
        <v>202212</v>
      </c>
      <c r="AM311" s="18">
        <v>2022</v>
      </c>
      <c r="AN311" s="17">
        <v>16213733</v>
      </c>
      <c r="AO311" s="17">
        <v>24970682</v>
      </c>
      <c r="AP311" s="17">
        <v>50000</v>
      </c>
      <c r="AQ311" s="23">
        <v>1</v>
      </c>
      <c r="AR311" s="23"/>
      <c r="AS311" s="27">
        <v>2</v>
      </c>
      <c r="AT311" s="23"/>
      <c r="AU311" s="23"/>
      <c r="AV311" s="27">
        <v>2</v>
      </c>
      <c r="AW311" s="23">
        <v>0</v>
      </c>
      <c r="AX311" s="21">
        <v>0</v>
      </c>
      <c r="AY311" s="21">
        <v>0</v>
      </c>
      <c r="AZ311" s="23" t="s">
        <v>62</v>
      </c>
      <c r="BA311" s="23" t="s">
        <v>62</v>
      </c>
      <c r="BB311" s="23" t="s">
        <v>62</v>
      </c>
      <c r="BC311" s="23" t="s">
        <v>62</v>
      </c>
      <c r="BD311" s="23" t="s">
        <v>62</v>
      </c>
      <c r="BE311" s="27">
        <v>13</v>
      </c>
      <c r="BF311" s="23"/>
      <c r="BG311" s="23"/>
    </row>
    <row r="312" spans="1:59" ht="15">
      <c r="A312" s="9" t="s">
        <v>2399</v>
      </c>
      <c r="B312" s="25">
        <v>9239</v>
      </c>
      <c r="C312" s="11">
        <v>8183762</v>
      </c>
      <c r="D312" s="11">
        <v>1978700566</v>
      </c>
      <c r="E312" s="12">
        <v>1101116272762</v>
      </c>
      <c r="F312" s="13" t="s">
        <v>2400</v>
      </c>
      <c r="G312" s="13" t="s">
        <v>80</v>
      </c>
      <c r="H312" s="13" t="s">
        <v>53</v>
      </c>
      <c r="I312" s="13" t="s">
        <v>54</v>
      </c>
      <c r="J312" s="13" t="s">
        <v>128</v>
      </c>
      <c r="K312" s="11">
        <v>46</v>
      </c>
      <c r="L312" s="11" t="s">
        <v>2401</v>
      </c>
      <c r="M312" s="14">
        <v>1</v>
      </c>
      <c r="N312" s="14" t="s">
        <v>121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14">
        <v>0</v>
      </c>
      <c r="U312" s="14">
        <v>0</v>
      </c>
      <c r="V312" s="26">
        <v>6307</v>
      </c>
      <c r="W312" s="14">
        <v>0</v>
      </c>
      <c r="X312" s="14">
        <v>0</v>
      </c>
      <c r="Y312" s="11">
        <f t="shared" si="250"/>
        <v>0</v>
      </c>
      <c r="Z312" s="11">
        <f t="shared" si="251"/>
        <v>0</v>
      </c>
      <c r="AA312" s="11">
        <f t="shared" si="252"/>
        <v>0</v>
      </c>
      <c r="AB312" s="11">
        <f t="shared" si="253"/>
        <v>0</v>
      </c>
      <c r="AC312" s="11">
        <f t="shared" si="254"/>
        <v>0</v>
      </c>
      <c r="AD312" s="11" t="s">
        <v>2402</v>
      </c>
      <c r="AE312" s="13" t="s">
        <v>2403</v>
      </c>
      <c r="AF312" s="13" t="s">
        <v>2404</v>
      </c>
      <c r="AG312" s="15" t="s">
        <v>2405</v>
      </c>
      <c r="AH312" s="16" t="s">
        <v>88</v>
      </c>
      <c r="AI312" s="17">
        <v>10</v>
      </c>
      <c r="AJ312" s="17">
        <v>20161227</v>
      </c>
      <c r="AK312" s="18">
        <v>224</v>
      </c>
      <c r="AL312" s="18">
        <v>202304</v>
      </c>
      <c r="AM312" s="18">
        <v>2022</v>
      </c>
      <c r="AN312" s="17">
        <v>165102421</v>
      </c>
      <c r="AO312" s="17">
        <v>54643538</v>
      </c>
      <c r="AP312" s="17">
        <v>530000</v>
      </c>
      <c r="AQ312" s="20">
        <v>1</v>
      </c>
      <c r="AR312" s="21"/>
      <c r="AS312" s="20">
        <v>2</v>
      </c>
      <c r="AT312" s="20">
        <v>2</v>
      </c>
      <c r="AU312" s="20">
        <v>2</v>
      </c>
      <c r="AV312" s="20">
        <v>2</v>
      </c>
      <c r="AW312" s="23">
        <v>0</v>
      </c>
      <c r="AX312" s="21">
        <v>0</v>
      </c>
      <c r="AY312" s="21">
        <v>0</v>
      </c>
      <c r="AZ312" s="23" t="s">
        <v>62</v>
      </c>
      <c r="BA312" s="23" t="s">
        <v>62</v>
      </c>
      <c r="BB312" s="23" t="s">
        <v>62</v>
      </c>
      <c r="BC312" s="23" t="s">
        <v>62</v>
      </c>
      <c r="BD312" s="23" t="s">
        <v>62</v>
      </c>
      <c r="BE312" s="20">
        <v>13</v>
      </c>
      <c r="BF312" s="21"/>
      <c r="BG312" s="24"/>
    </row>
    <row r="313" spans="1:59" ht="15">
      <c r="A313" s="9" t="s">
        <v>2406</v>
      </c>
      <c r="B313" s="25">
        <v>4561</v>
      </c>
      <c r="C313" s="11">
        <v>3721403</v>
      </c>
      <c r="D313" s="11">
        <v>1388159498</v>
      </c>
      <c r="E313" s="12">
        <v>1341110190342</v>
      </c>
      <c r="F313" s="13" t="s">
        <v>2407</v>
      </c>
      <c r="G313" s="13" t="s">
        <v>80</v>
      </c>
      <c r="H313" s="13" t="s">
        <v>53</v>
      </c>
      <c r="I313" s="13" t="s">
        <v>54</v>
      </c>
      <c r="J313" s="13" t="s">
        <v>397</v>
      </c>
      <c r="K313" s="11">
        <v>28</v>
      </c>
      <c r="L313" s="11" t="s">
        <v>2408</v>
      </c>
      <c r="M313" s="14">
        <v>1</v>
      </c>
      <c r="N313" s="14" t="s">
        <v>121</v>
      </c>
      <c r="O313" s="14">
        <v>0</v>
      </c>
      <c r="P313" s="14">
        <v>0</v>
      </c>
      <c r="Q313" s="14">
        <v>0</v>
      </c>
      <c r="R313" s="26">
        <v>306366</v>
      </c>
      <c r="S313" s="14">
        <v>0</v>
      </c>
      <c r="T313" s="26">
        <v>30928</v>
      </c>
      <c r="U313" s="14">
        <v>0</v>
      </c>
      <c r="V313" s="14">
        <v>0</v>
      </c>
      <c r="W313" s="26">
        <v>116470</v>
      </c>
      <c r="X313" s="14">
        <v>0</v>
      </c>
      <c r="Y313" s="11">
        <f t="shared" si="250"/>
        <v>0</v>
      </c>
      <c r="Z313" s="11">
        <f t="shared" si="251"/>
        <v>0</v>
      </c>
      <c r="AA313" s="11">
        <f t="shared" si="252"/>
        <v>3</v>
      </c>
      <c r="AB313" s="11">
        <f t="shared" si="253"/>
        <v>0.3</v>
      </c>
      <c r="AC313" s="11">
        <f t="shared" si="254"/>
        <v>1.1000000000000001</v>
      </c>
      <c r="AD313" s="11" t="s">
        <v>2409</v>
      </c>
      <c r="AE313" s="13" t="s">
        <v>2410</v>
      </c>
      <c r="AF313" s="13" t="s">
        <v>2411</v>
      </c>
      <c r="AG313" s="15" t="s">
        <v>2412</v>
      </c>
      <c r="AH313" s="16" t="s">
        <v>88</v>
      </c>
      <c r="AI313" s="17">
        <v>10</v>
      </c>
      <c r="AJ313" s="18">
        <v>20100423</v>
      </c>
      <c r="AK313" s="18">
        <v>109</v>
      </c>
      <c r="AL313" s="18">
        <v>202212</v>
      </c>
      <c r="AM313" s="18">
        <v>2022</v>
      </c>
      <c r="AN313" s="17">
        <v>17722889</v>
      </c>
      <c r="AO313" s="17">
        <v>24592965</v>
      </c>
      <c r="AP313" s="17">
        <v>300000</v>
      </c>
      <c r="AQ313" s="20">
        <v>1</v>
      </c>
      <c r="AR313" s="20">
        <v>1</v>
      </c>
      <c r="AS313" s="20">
        <v>2</v>
      </c>
      <c r="AT313" s="20">
        <v>2</v>
      </c>
      <c r="AU313" s="20">
        <v>2</v>
      </c>
      <c r="AV313" s="20">
        <v>2</v>
      </c>
      <c r="AW313" s="23">
        <v>0</v>
      </c>
      <c r="AX313" s="21">
        <v>0</v>
      </c>
      <c r="AY313" s="21">
        <v>0</v>
      </c>
      <c r="AZ313" s="23" t="s">
        <v>62</v>
      </c>
      <c r="BA313" s="23" t="s">
        <v>62</v>
      </c>
      <c r="BB313" s="23" t="s">
        <v>62</v>
      </c>
      <c r="BC313" s="23" t="s">
        <v>62</v>
      </c>
      <c r="BD313" s="23" t="s">
        <v>62</v>
      </c>
      <c r="BE313" s="20">
        <v>13</v>
      </c>
      <c r="BF313" s="21"/>
      <c r="BG313" s="24"/>
    </row>
    <row r="314" spans="1:59" ht="15">
      <c r="A314" s="9" t="s">
        <v>2413</v>
      </c>
      <c r="B314" s="25">
        <v>13238</v>
      </c>
      <c r="C314" s="11">
        <v>5956779</v>
      </c>
      <c r="D314" s="11">
        <v>2618117745</v>
      </c>
      <c r="E314" s="12">
        <v>1101115498905</v>
      </c>
      <c r="F314" s="13" t="s">
        <v>2414</v>
      </c>
      <c r="G314" s="13" t="s">
        <v>80</v>
      </c>
      <c r="H314" s="13" t="s">
        <v>53</v>
      </c>
      <c r="I314" s="13" t="s">
        <v>54</v>
      </c>
      <c r="J314" s="13" t="s">
        <v>1063</v>
      </c>
      <c r="K314" s="11">
        <v>57</v>
      </c>
      <c r="L314" s="11" t="s">
        <v>2415</v>
      </c>
      <c r="M314" s="14">
        <v>1</v>
      </c>
      <c r="N314" s="14" t="s">
        <v>121</v>
      </c>
      <c r="O314" s="14">
        <v>0</v>
      </c>
      <c r="P314" s="14">
        <v>0</v>
      </c>
      <c r="Q314" s="14">
        <v>0</v>
      </c>
      <c r="R314" s="26">
        <v>3414</v>
      </c>
      <c r="S314" s="14">
        <v>0</v>
      </c>
      <c r="T314" s="14">
        <v>0</v>
      </c>
      <c r="U314" s="14">
        <v>0</v>
      </c>
      <c r="V314" s="26">
        <v>237085</v>
      </c>
      <c r="W314" s="26">
        <v>190054</v>
      </c>
      <c r="X314" s="26">
        <v>1188613</v>
      </c>
      <c r="Y314" s="11">
        <f t="shared" si="250"/>
        <v>0</v>
      </c>
      <c r="Z314" s="11">
        <f t="shared" si="251"/>
        <v>11.8</v>
      </c>
      <c r="AA314" s="11">
        <f t="shared" si="252"/>
        <v>0</v>
      </c>
      <c r="AB314" s="11">
        <f t="shared" si="253"/>
        <v>0</v>
      </c>
      <c r="AC314" s="11">
        <f t="shared" si="254"/>
        <v>4.2</v>
      </c>
      <c r="AD314" s="11" t="s">
        <v>2416</v>
      </c>
      <c r="AE314" s="13" t="s">
        <v>2417</v>
      </c>
      <c r="AF314" s="13" t="s">
        <v>2418</v>
      </c>
      <c r="AG314" s="15" t="s">
        <v>2419</v>
      </c>
      <c r="AH314" s="16" t="s">
        <v>88</v>
      </c>
      <c r="AI314" s="17">
        <v>10</v>
      </c>
      <c r="AJ314" s="17">
        <v>20140825</v>
      </c>
      <c r="AK314" s="18">
        <v>51</v>
      </c>
      <c r="AL314" s="18">
        <v>202304</v>
      </c>
      <c r="AM314" s="18">
        <v>2022</v>
      </c>
      <c r="AN314" s="17">
        <v>15160372</v>
      </c>
      <c r="AO314" s="17">
        <v>24663874</v>
      </c>
      <c r="AP314" s="17">
        <v>670513</v>
      </c>
      <c r="AQ314" s="20">
        <v>1</v>
      </c>
      <c r="AR314" s="21"/>
      <c r="AS314" s="20">
        <v>2</v>
      </c>
      <c r="AT314" s="21"/>
      <c r="AU314" s="21"/>
      <c r="AV314" s="21"/>
      <c r="AW314" s="23">
        <v>0</v>
      </c>
      <c r="AX314" s="21">
        <v>0</v>
      </c>
      <c r="AY314" s="21">
        <v>0</v>
      </c>
      <c r="AZ314" s="23" t="s">
        <v>62</v>
      </c>
      <c r="BA314" s="23" t="s">
        <v>62</v>
      </c>
      <c r="BB314" s="23" t="s">
        <v>62</v>
      </c>
      <c r="BC314" s="23" t="s">
        <v>62</v>
      </c>
      <c r="BD314" s="23" t="s">
        <v>62</v>
      </c>
      <c r="BE314" s="20">
        <v>13</v>
      </c>
      <c r="BF314" s="21"/>
      <c r="BG314" s="24"/>
    </row>
    <row r="315" spans="1:59" ht="15">
      <c r="A315" s="9" t="s">
        <v>2420</v>
      </c>
      <c r="B315" s="25">
        <v>8335</v>
      </c>
      <c r="C315" s="11">
        <v>2760018</v>
      </c>
      <c r="D315" s="11">
        <v>1258165499</v>
      </c>
      <c r="E315" s="12">
        <v>1313110069603</v>
      </c>
      <c r="F315" s="13" t="s">
        <v>2421</v>
      </c>
      <c r="G315" s="13" t="s">
        <v>80</v>
      </c>
      <c r="H315" s="13" t="s">
        <v>53</v>
      </c>
      <c r="I315" s="13" t="s">
        <v>54</v>
      </c>
      <c r="J315" s="13" t="s">
        <v>630</v>
      </c>
      <c r="K315" s="11">
        <v>45</v>
      </c>
      <c r="L315" s="11" t="s">
        <v>2422</v>
      </c>
      <c r="M315" s="14">
        <v>1</v>
      </c>
      <c r="N315" s="14" t="s">
        <v>121</v>
      </c>
      <c r="O315" s="26">
        <v>3234</v>
      </c>
      <c r="P315" s="14">
        <v>0</v>
      </c>
      <c r="Q315" s="26">
        <v>18948</v>
      </c>
      <c r="R315" s="26">
        <v>683146</v>
      </c>
      <c r="S315" s="14">
        <v>0</v>
      </c>
      <c r="T315" s="26">
        <v>408686</v>
      </c>
      <c r="U315" s="14">
        <v>0</v>
      </c>
      <c r="V315" s="26">
        <v>37291</v>
      </c>
      <c r="W315" s="26">
        <v>386400</v>
      </c>
      <c r="X315" s="26">
        <v>741096</v>
      </c>
      <c r="Y315" s="11">
        <f t="shared" si="250"/>
        <v>0</v>
      </c>
      <c r="Z315" s="11">
        <f t="shared" si="251"/>
        <v>7.6</v>
      </c>
      <c r="AA315" s="11">
        <f t="shared" si="252"/>
        <v>6.8</v>
      </c>
      <c r="AB315" s="11">
        <f t="shared" si="253"/>
        <v>4</v>
      </c>
      <c r="AC315" s="11">
        <f t="shared" si="254"/>
        <v>4.2</v>
      </c>
      <c r="AD315" s="11" t="s">
        <v>2423</v>
      </c>
      <c r="AE315" s="13" t="s">
        <v>2424</v>
      </c>
      <c r="AF315" s="13" t="s">
        <v>2425</v>
      </c>
      <c r="AG315" s="15" t="s">
        <v>2426</v>
      </c>
      <c r="AH315" s="16" t="s">
        <v>88</v>
      </c>
      <c r="AI315" s="17">
        <v>10</v>
      </c>
      <c r="AJ315" s="17">
        <v>20061114</v>
      </c>
      <c r="AK315" s="18">
        <v>100</v>
      </c>
      <c r="AL315" s="18">
        <v>202212</v>
      </c>
      <c r="AM315" s="18">
        <v>2022</v>
      </c>
      <c r="AN315" s="17">
        <v>91506295</v>
      </c>
      <c r="AO315" s="17">
        <v>102653095</v>
      </c>
      <c r="AP315" s="17">
        <v>2607555</v>
      </c>
      <c r="AQ315" s="27">
        <v>1</v>
      </c>
      <c r="AR315" s="23"/>
      <c r="AS315" s="27">
        <v>1</v>
      </c>
      <c r="AT315" s="27">
        <v>2</v>
      </c>
      <c r="AU315" s="27">
        <v>2</v>
      </c>
      <c r="AV315" s="27">
        <v>2</v>
      </c>
      <c r="AW315" s="23">
        <v>0</v>
      </c>
      <c r="AX315" s="21">
        <v>0</v>
      </c>
      <c r="AY315" s="21">
        <v>0</v>
      </c>
      <c r="AZ315" s="23" t="s">
        <v>62</v>
      </c>
      <c r="BA315" s="23" t="s">
        <v>62</v>
      </c>
      <c r="BB315" s="23" t="s">
        <v>62</v>
      </c>
      <c r="BC315" s="23" t="s">
        <v>62</v>
      </c>
      <c r="BD315" s="23" t="s">
        <v>62</v>
      </c>
      <c r="BE315" s="27">
        <v>13</v>
      </c>
      <c r="BF315" s="23"/>
      <c r="BG315" s="23"/>
    </row>
    <row r="316" spans="1:59" ht="15">
      <c r="A316" s="9" t="s">
        <v>2427</v>
      </c>
      <c r="B316" s="25">
        <v>9671</v>
      </c>
      <c r="C316" s="11">
        <v>3304109</v>
      </c>
      <c r="D316" s="11">
        <v>1288183711</v>
      </c>
      <c r="E316" s="12">
        <v>1116110065857</v>
      </c>
      <c r="F316" s="13" t="s">
        <v>2428</v>
      </c>
      <c r="G316" s="13" t="s">
        <v>80</v>
      </c>
      <c r="H316" s="13" t="s">
        <v>53</v>
      </c>
      <c r="I316" s="13" t="s">
        <v>54</v>
      </c>
      <c r="J316" s="13" t="s">
        <v>277</v>
      </c>
      <c r="K316" s="11">
        <v>48</v>
      </c>
      <c r="L316" s="11" t="s">
        <v>2429</v>
      </c>
      <c r="M316" s="14">
        <v>1</v>
      </c>
      <c r="N316" s="14" t="s">
        <v>121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26">
        <v>44274</v>
      </c>
      <c r="U316" s="14">
        <v>0</v>
      </c>
      <c r="V316" s="26">
        <v>108904</v>
      </c>
      <c r="W316" s="26">
        <v>116300</v>
      </c>
      <c r="X316" s="14">
        <v>0</v>
      </c>
      <c r="Y316" s="11">
        <f t="shared" si="250"/>
        <v>0</v>
      </c>
      <c r="Z316" s="11">
        <f t="shared" si="251"/>
        <v>0</v>
      </c>
      <c r="AA316" s="11">
        <f t="shared" si="252"/>
        <v>0</v>
      </c>
      <c r="AB316" s="11">
        <f t="shared" si="253"/>
        <v>0.4</v>
      </c>
      <c r="AC316" s="11">
        <f t="shared" si="254"/>
        <v>2.2000000000000002</v>
      </c>
      <c r="AD316" s="11" t="s">
        <v>2430</v>
      </c>
      <c r="AE316" s="13" t="s">
        <v>2431</v>
      </c>
      <c r="AF316" s="13" t="s">
        <v>2432</v>
      </c>
      <c r="AG316" s="15" t="s">
        <v>2433</v>
      </c>
      <c r="AH316" s="16" t="s">
        <v>88</v>
      </c>
      <c r="AI316" s="17">
        <v>10</v>
      </c>
      <c r="AJ316" s="17">
        <v>20030612</v>
      </c>
      <c r="AK316" s="18">
        <v>170</v>
      </c>
      <c r="AL316" s="18">
        <v>202212</v>
      </c>
      <c r="AM316" s="18">
        <v>2022</v>
      </c>
      <c r="AN316" s="17">
        <v>31952782</v>
      </c>
      <c r="AO316" s="17">
        <v>44393077</v>
      </c>
      <c r="AP316" s="17">
        <v>2060000</v>
      </c>
      <c r="AQ316" s="23">
        <v>1</v>
      </c>
      <c r="AR316" s="23"/>
      <c r="AS316" s="27">
        <v>2</v>
      </c>
      <c r="AT316" s="23"/>
      <c r="AU316" s="23"/>
      <c r="AV316" s="23"/>
      <c r="AW316" s="23">
        <v>0</v>
      </c>
      <c r="AX316" s="21">
        <v>0</v>
      </c>
      <c r="AY316" s="21">
        <v>0</v>
      </c>
      <c r="AZ316" s="23" t="s">
        <v>62</v>
      </c>
      <c r="BA316" s="23" t="s">
        <v>62</v>
      </c>
      <c r="BB316" s="23" t="s">
        <v>62</v>
      </c>
      <c r="BC316" s="23" t="s">
        <v>62</v>
      </c>
      <c r="BD316" s="23" t="s">
        <v>62</v>
      </c>
      <c r="BE316" s="27">
        <v>13</v>
      </c>
      <c r="BF316" s="27" t="s">
        <v>2434</v>
      </c>
      <c r="BG316" s="23"/>
    </row>
    <row r="317" spans="1:59" ht="15">
      <c r="A317" s="9" t="s">
        <v>2435</v>
      </c>
      <c r="B317" s="25">
        <v>24094</v>
      </c>
      <c r="C317" s="11">
        <v>1128904</v>
      </c>
      <c r="D317" s="11">
        <v>2208654614</v>
      </c>
      <c r="E317" s="12">
        <v>1101112681751</v>
      </c>
      <c r="F317" s="13" t="s">
        <v>2436</v>
      </c>
      <c r="G317" s="13" t="s">
        <v>52</v>
      </c>
      <c r="H317" s="13" t="s">
        <v>53</v>
      </c>
      <c r="I317" s="13" t="s">
        <v>307</v>
      </c>
      <c r="J317" s="13" t="s">
        <v>55</v>
      </c>
      <c r="K317" s="11">
        <v>63</v>
      </c>
      <c r="L317" s="11" t="s">
        <v>2437</v>
      </c>
      <c r="M317" s="14">
        <v>1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0</v>
      </c>
      <c r="AA317" s="14">
        <v>0</v>
      </c>
      <c r="AB317" s="14">
        <v>0</v>
      </c>
      <c r="AC317" s="14">
        <v>0</v>
      </c>
      <c r="AD317" s="11" t="s">
        <v>2438</v>
      </c>
      <c r="AE317" s="13" t="s">
        <v>2439</v>
      </c>
      <c r="AF317" s="13" t="s">
        <v>2440</v>
      </c>
      <c r="AG317" s="15" t="s">
        <v>2441</v>
      </c>
      <c r="AH317" s="16" t="s">
        <v>61</v>
      </c>
      <c r="AI317" s="17">
        <v>10</v>
      </c>
      <c r="AJ317" s="17">
        <v>20030102</v>
      </c>
      <c r="AK317" s="18">
        <v>50</v>
      </c>
      <c r="AL317" s="18">
        <v>201812</v>
      </c>
      <c r="AM317" s="14"/>
      <c r="AN317" s="19"/>
      <c r="AO317" s="19"/>
      <c r="AP317" s="19"/>
      <c r="AQ317" s="20">
        <v>1</v>
      </c>
      <c r="AR317" s="21"/>
      <c r="AS317" s="20">
        <v>2</v>
      </c>
      <c r="AT317" s="20">
        <v>2</v>
      </c>
      <c r="AU317" s="20">
        <v>2</v>
      </c>
      <c r="AV317" s="20">
        <v>2</v>
      </c>
      <c r="AW317" s="23">
        <v>0</v>
      </c>
      <c r="AX317" s="21">
        <v>0</v>
      </c>
      <c r="AY317" s="21">
        <v>0</v>
      </c>
      <c r="AZ317" s="23" t="s">
        <v>62</v>
      </c>
      <c r="BA317" s="23" t="s">
        <v>62</v>
      </c>
      <c r="BB317" s="23" t="s">
        <v>62</v>
      </c>
      <c r="BC317" s="23" t="s">
        <v>62</v>
      </c>
      <c r="BD317" s="23" t="s">
        <v>62</v>
      </c>
      <c r="BE317" s="20">
        <v>13</v>
      </c>
      <c r="BF317" s="21"/>
      <c r="BG317" s="24"/>
    </row>
    <row r="318" spans="1:59" ht="15">
      <c r="A318" s="9" t="s">
        <v>2442</v>
      </c>
      <c r="B318" s="25">
        <v>13389</v>
      </c>
      <c r="C318" s="11">
        <v>1999441</v>
      </c>
      <c r="D318" s="11">
        <v>2118656388</v>
      </c>
      <c r="E318" s="12">
        <v>1101111766687</v>
      </c>
      <c r="F318" s="13" t="s">
        <v>2443</v>
      </c>
      <c r="G318" s="13" t="s">
        <v>80</v>
      </c>
      <c r="H318" s="13" t="s">
        <v>53</v>
      </c>
      <c r="I318" s="13" t="s">
        <v>54</v>
      </c>
      <c r="J318" s="13" t="s">
        <v>941</v>
      </c>
      <c r="K318" s="11">
        <v>60</v>
      </c>
      <c r="L318" s="11" t="s">
        <v>2444</v>
      </c>
      <c r="M318" s="14">
        <v>1</v>
      </c>
      <c r="N318" s="14" t="s">
        <v>121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>
        <v>0</v>
      </c>
      <c r="Y318" s="11">
        <f t="shared" ref="Y318:Y324" si="255">INT(O318 / 10000) / 10</f>
        <v>0</v>
      </c>
      <c r="Z318" s="11">
        <f t="shared" ref="Z318:Z324" si="256">INT((P318+Q318+X318) / 10000) / 10</f>
        <v>0</v>
      </c>
      <c r="AA318" s="11">
        <f t="shared" ref="AA318:AA324" si="257">INT((R318) / 10000) / 10</f>
        <v>0</v>
      </c>
      <c r="AB318" s="11">
        <f t="shared" ref="AB318:AB324" si="258">INT((S318+T318) / 10000) / 10</f>
        <v>0</v>
      </c>
      <c r="AC318" s="11">
        <f t="shared" ref="AC318:AC324" si="259">INT((V318+U318+W318) / 10000) / 10</f>
        <v>0</v>
      </c>
      <c r="AD318" s="11" t="s">
        <v>2445</v>
      </c>
      <c r="AE318" s="13" t="s">
        <v>2446</v>
      </c>
      <c r="AF318" s="13" t="s">
        <v>2447</v>
      </c>
      <c r="AG318" s="15" t="s">
        <v>2448</v>
      </c>
      <c r="AH318" s="16" t="s">
        <v>88</v>
      </c>
      <c r="AI318" s="17">
        <v>10</v>
      </c>
      <c r="AJ318" s="17">
        <v>19990903</v>
      </c>
      <c r="AK318" s="18">
        <v>220</v>
      </c>
      <c r="AL318" s="18">
        <v>202303</v>
      </c>
      <c r="AM318" s="18">
        <v>2022</v>
      </c>
      <c r="AN318" s="17">
        <v>19172283</v>
      </c>
      <c r="AO318" s="17">
        <v>13940412</v>
      </c>
      <c r="AP318" s="17">
        <v>900000</v>
      </c>
      <c r="AQ318" s="20">
        <v>1</v>
      </c>
      <c r="AR318" s="21"/>
      <c r="AS318" s="20">
        <v>1</v>
      </c>
      <c r="AT318" s="21"/>
      <c r="AU318" s="21"/>
      <c r="AV318" s="20">
        <v>1</v>
      </c>
      <c r="AW318" s="23">
        <v>0</v>
      </c>
      <c r="AX318" s="21">
        <v>0</v>
      </c>
      <c r="AY318" s="21">
        <v>0</v>
      </c>
      <c r="AZ318" s="23" t="s">
        <v>62</v>
      </c>
      <c r="BA318" s="23" t="s">
        <v>62</v>
      </c>
      <c r="BB318" s="23" t="s">
        <v>62</v>
      </c>
      <c r="BC318" s="23" t="s">
        <v>62</v>
      </c>
      <c r="BD318" s="23" t="s">
        <v>62</v>
      </c>
      <c r="BE318" s="20">
        <v>13</v>
      </c>
      <c r="BF318" s="21"/>
      <c r="BG318" s="24"/>
    </row>
    <row r="319" spans="1:59" ht="15">
      <c r="A319" s="9" t="s">
        <v>2449</v>
      </c>
      <c r="B319" s="25">
        <v>9531</v>
      </c>
      <c r="C319" s="11">
        <v>2739040</v>
      </c>
      <c r="D319" s="11">
        <v>1078681841</v>
      </c>
      <c r="E319" s="12">
        <v>1101113517749</v>
      </c>
      <c r="F319" s="13" t="s">
        <v>2450</v>
      </c>
      <c r="G319" s="13" t="s">
        <v>80</v>
      </c>
      <c r="H319" s="13" t="s">
        <v>53</v>
      </c>
      <c r="I319" s="13" t="s">
        <v>54</v>
      </c>
      <c r="J319" s="13" t="s">
        <v>277</v>
      </c>
      <c r="K319" s="11">
        <v>48</v>
      </c>
      <c r="L319" s="11" t="s">
        <v>2451</v>
      </c>
      <c r="M319" s="14">
        <v>1</v>
      </c>
      <c r="N319" s="14" t="s">
        <v>121</v>
      </c>
      <c r="O319" s="14">
        <v>0</v>
      </c>
      <c r="P319" s="14">
        <v>0</v>
      </c>
      <c r="Q319" s="14">
        <v>0</v>
      </c>
      <c r="R319" s="26">
        <v>30188</v>
      </c>
      <c r="S319" s="14">
        <v>0</v>
      </c>
      <c r="T319" s="14">
        <v>0</v>
      </c>
      <c r="U319" s="14">
        <v>0</v>
      </c>
      <c r="V319" s="26">
        <v>14246</v>
      </c>
      <c r="W319" s="26">
        <v>171349</v>
      </c>
      <c r="X319" s="26">
        <v>1175121</v>
      </c>
      <c r="Y319" s="11">
        <f t="shared" si="255"/>
        <v>0</v>
      </c>
      <c r="Z319" s="11">
        <f t="shared" si="256"/>
        <v>11.7</v>
      </c>
      <c r="AA319" s="11">
        <f t="shared" si="257"/>
        <v>0.3</v>
      </c>
      <c r="AB319" s="11">
        <f t="shared" si="258"/>
        <v>0</v>
      </c>
      <c r="AC319" s="11">
        <f t="shared" si="259"/>
        <v>1.8</v>
      </c>
      <c r="AD319" s="11" t="s">
        <v>2452</v>
      </c>
      <c r="AE319" s="18">
        <v>16443378</v>
      </c>
      <c r="AF319" s="13" t="s">
        <v>2453</v>
      </c>
      <c r="AG319" s="15" t="s">
        <v>2454</v>
      </c>
      <c r="AH319" s="16" t="s">
        <v>88</v>
      </c>
      <c r="AI319" s="17">
        <v>10</v>
      </c>
      <c r="AJ319" s="17">
        <v>20060829</v>
      </c>
      <c r="AK319" s="18">
        <v>53</v>
      </c>
      <c r="AL319" s="18">
        <v>202207</v>
      </c>
      <c r="AM319" s="18">
        <v>2022</v>
      </c>
      <c r="AN319" s="17">
        <v>18157790</v>
      </c>
      <c r="AO319" s="17">
        <v>9450937</v>
      </c>
      <c r="AP319" s="17">
        <v>200000</v>
      </c>
      <c r="AQ319" s="27">
        <v>1</v>
      </c>
      <c r="AR319" s="27">
        <v>1</v>
      </c>
      <c r="AS319" s="27">
        <v>1</v>
      </c>
      <c r="AT319" s="27">
        <v>2</v>
      </c>
      <c r="AU319" s="27">
        <v>2</v>
      </c>
      <c r="AV319" s="27">
        <v>1</v>
      </c>
      <c r="AW319" s="27">
        <v>15</v>
      </c>
      <c r="AX319" s="20">
        <v>1</v>
      </c>
      <c r="AY319" s="21">
        <v>0</v>
      </c>
      <c r="AZ319" s="23" t="s">
        <v>62</v>
      </c>
      <c r="BA319" s="23" t="s">
        <v>62</v>
      </c>
      <c r="BB319" s="23" t="s">
        <v>62</v>
      </c>
      <c r="BC319" s="23" t="s">
        <v>62</v>
      </c>
      <c r="BD319" s="23" t="s">
        <v>62</v>
      </c>
      <c r="BE319" s="27">
        <v>13</v>
      </c>
      <c r="BF319" s="23"/>
      <c r="BG319" s="23"/>
    </row>
    <row r="320" spans="1:59" ht="15">
      <c r="A320" s="9" t="s">
        <v>2455</v>
      </c>
      <c r="B320" s="25">
        <v>1311</v>
      </c>
      <c r="C320" s="11">
        <v>1894890</v>
      </c>
      <c r="D320" s="11">
        <v>1198108488</v>
      </c>
      <c r="E320" s="12">
        <v>1101110244965</v>
      </c>
      <c r="F320" s="13" t="s">
        <v>2456</v>
      </c>
      <c r="G320" s="13" t="s">
        <v>80</v>
      </c>
      <c r="H320" s="13" t="s">
        <v>53</v>
      </c>
      <c r="I320" s="13" t="s">
        <v>54</v>
      </c>
      <c r="J320" s="13" t="s">
        <v>81</v>
      </c>
      <c r="K320" s="11">
        <v>9</v>
      </c>
      <c r="L320" s="11" t="s">
        <v>2457</v>
      </c>
      <c r="M320" s="14">
        <v>1</v>
      </c>
      <c r="N320" s="14" t="s">
        <v>121</v>
      </c>
      <c r="O320" s="14">
        <v>0</v>
      </c>
      <c r="P320" s="14">
        <v>0</v>
      </c>
      <c r="Q320" s="14">
        <v>0</v>
      </c>
      <c r="R320" s="26">
        <v>152029</v>
      </c>
      <c r="S320" s="14">
        <v>0</v>
      </c>
      <c r="T320" s="26">
        <v>233085</v>
      </c>
      <c r="U320" s="14">
        <v>0</v>
      </c>
      <c r="V320" s="26">
        <v>129475</v>
      </c>
      <c r="W320" s="14">
        <v>0</v>
      </c>
      <c r="X320" s="14">
        <v>0</v>
      </c>
      <c r="Y320" s="11">
        <f t="shared" si="255"/>
        <v>0</v>
      </c>
      <c r="Z320" s="11">
        <f t="shared" si="256"/>
        <v>0</v>
      </c>
      <c r="AA320" s="11">
        <f t="shared" si="257"/>
        <v>1.5</v>
      </c>
      <c r="AB320" s="11">
        <f t="shared" si="258"/>
        <v>2.2999999999999998</v>
      </c>
      <c r="AC320" s="11">
        <f t="shared" si="259"/>
        <v>1.2</v>
      </c>
      <c r="AD320" s="11" t="s">
        <v>2458</v>
      </c>
      <c r="AE320" s="13" t="s">
        <v>2459</v>
      </c>
      <c r="AF320" s="13" t="s">
        <v>2460</v>
      </c>
      <c r="AG320" s="15" t="s">
        <v>2461</v>
      </c>
      <c r="AH320" s="16" t="s">
        <v>232</v>
      </c>
      <c r="AI320" s="17">
        <v>10</v>
      </c>
      <c r="AJ320" s="17">
        <v>19800106</v>
      </c>
      <c r="AK320" s="18">
        <v>239</v>
      </c>
      <c r="AL320" s="18">
        <v>202308</v>
      </c>
      <c r="AM320" s="18">
        <v>2022</v>
      </c>
      <c r="AN320" s="17">
        <v>44897820</v>
      </c>
      <c r="AO320" s="17">
        <v>194454874</v>
      </c>
      <c r="AP320" s="17">
        <v>7990000</v>
      </c>
      <c r="AQ320" s="27">
        <v>1</v>
      </c>
      <c r="AR320" s="27">
        <v>1</v>
      </c>
      <c r="AS320" s="27">
        <v>1</v>
      </c>
      <c r="AT320" s="27">
        <v>1</v>
      </c>
      <c r="AU320" s="27">
        <v>2</v>
      </c>
      <c r="AV320" s="27">
        <v>1</v>
      </c>
      <c r="AW320" s="23">
        <v>0</v>
      </c>
      <c r="AX320" s="21">
        <v>0</v>
      </c>
      <c r="AY320" s="21">
        <v>0</v>
      </c>
      <c r="AZ320" s="23" t="s">
        <v>62</v>
      </c>
      <c r="BA320" s="23" t="s">
        <v>62</v>
      </c>
      <c r="BB320" s="23" t="s">
        <v>62</v>
      </c>
      <c r="BC320" s="23" t="s">
        <v>62</v>
      </c>
      <c r="BD320" s="23" t="s">
        <v>62</v>
      </c>
      <c r="BE320" s="27">
        <v>13</v>
      </c>
      <c r="BF320" s="23"/>
      <c r="BG320" s="23"/>
    </row>
    <row r="321" spans="1:59" ht="15">
      <c r="A321" s="9" t="s">
        <v>2462</v>
      </c>
      <c r="B321" s="25">
        <v>13498</v>
      </c>
      <c r="C321" s="11">
        <v>2182498</v>
      </c>
      <c r="D321" s="11">
        <v>1148637590</v>
      </c>
      <c r="E321" s="12">
        <v>1101113045104</v>
      </c>
      <c r="F321" s="13" t="s">
        <v>2463</v>
      </c>
      <c r="G321" s="13" t="s">
        <v>80</v>
      </c>
      <c r="H321" s="13" t="s">
        <v>53</v>
      </c>
      <c r="I321" s="13" t="s">
        <v>54</v>
      </c>
      <c r="J321" s="13" t="s">
        <v>941</v>
      </c>
      <c r="K321" s="11">
        <v>60</v>
      </c>
      <c r="L321" s="11" t="s">
        <v>2464</v>
      </c>
      <c r="M321" s="14">
        <v>1</v>
      </c>
      <c r="N321" s="14" t="s">
        <v>121</v>
      </c>
      <c r="O321" s="32">
        <v>155177</v>
      </c>
      <c r="P321" s="32">
        <v>246704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32">
        <v>16600</v>
      </c>
      <c r="W321" s="32">
        <v>56295</v>
      </c>
      <c r="X321" s="32">
        <v>2228000</v>
      </c>
      <c r="Y321" s="11">
        <f t="shared" si="255"/>
        <v>1.5</v>
      </c>
      <c r="Z321" s="11">
        <f t="shared" si="256"/>
        <v>24.7</v>
      </c>
      <c r="AA321" s="11">
        <f t="shared" si="257"/>
        <v>0</v>
      </c>
      <c r="AB321" s="11">
        <f t="shared" si="258"/>
        <v>0</v>
      </c>
      <c r="AC321" s="11">
        <f t="shared" si="259"/>
        <v>0.7</v>
      </c>
      <c r="AD321" s="11" t="s">
        <v>2465</v>
      </c>
      <c r="AE321" s="13" t="s">
        <v>2466</v>
      </c>
      <c r="AF321" s="13" t="s">
        <v>2467</v>
      </c>
      <c r="AG321" s="15" t="s">
        <v>2468</v>
      </c>
      <c r="AH321" s="16" t="s">
        <v>88</v>
      </c>
      <c r="AI321" s="17">
        <v>10</v>
      </c>
      <c r="AJ321" s="17">
        <v>20040707</v>
      </c>
      <c r="AK321" s="18">
        <v>111</v>
      </c>
      <c r="AL321" s="18">
        <v>202303</v>
      </c>
      <c r="AM321" s="18">
        <v>2022</v>
      </c>
      <c r="AN321" s="17">
        <v>57404678</v>
      </c>
      <c r="AO321" s="17">
        <v>46066988</v>
      </c>
      <c r="AP321" s="17">
        <v>504995</v>
      </c>
      <c r="AQ321" s="20">
        <v>1</v>
      </c>
      <c r="AR321" s="21"/>
      <c r="AS321" s="20">
        <v>2</v>
      </c>
      <c r="AT321" s="20">
        <v>2</v>
      </c>
      <c r="AU321" s="20">
        <v>2</v>
      </c>
      <c r="AV321" s="20">
        <v>2</v>
      </c>
      <c r="AW321" s="23">
        <v>0</v>
      </c>
      <c r="AX321" s="21">
        <v>0</v>
      </c>
      <c r="AY321" s="21">
        <v>0</v>
      </c>
      <c r="AZ321" s="23" t="s">
        <v>62</v>
      </c>
      <c r="BA321" s="23" t="s">
        <v>62</v>
      </c>
      <c r="BB321" s="23" t="s">
        <v>62</v>
      </c>
      <c r="BC321" s="23" t="s">
        <v>62</v>
      </c>
      <c r="BD321" s="23" t="s">
        <v>62</v>
      </c>
      <c r="BE321" s="20">
        <v>13</v>
      </c>
      <c r="BF321" s="21"/>
      <c r="BG321" s="24"/>
    </row>
    <row r="322" spans="1:59" ht="15">
      <c r="A322" s="9" t="s">
        <v>2469</v>
      </c>
      <c r="B322" s="25">
        <v>15164</v>
      </c>
      <c r="C322" s="11">
        <v>1284419</v>
      </c>
      <c r="D322" s="11">
        <v>3148149032</v>
      </c>
      <c r="E322" s="12">
        <v>1601110133879</v>
      </c>
      <c r="F322" s="13" t="s">
        <v>2470</v>
      </c>
      <c r="G322" s="13" t="s">
        <v>80</v>
      </c>
      <c r="H322" s="13" t="s">
        <v>53</v>
      </c>
      <c r="I322" s="13" t="s">
        <v>54</v>
      </c>
      <c r="J322" s="13" t="s">
        <v>622</v>
      </c>
      <c r="K322" s="11">
        <v>39</v>
      </c>
      <c r="L322" s="11" t="s">
        <v>2471</v>
      </c>
      <c r="M322" s="14">
        <v>1</v>
      </c>
      <c r="N322" s="14" t="s">
        <v>121</v>
      </c>
      <c r="O322" s="14">
        <v>0</v>
      </c>
      <c r="P322" s="55">
        <v>32000</v>
      </c>
      <c r="Q322" s="14">
        <v>0</v>
      </c>
      <c r="R322" s="55">
        <v>909433</v>
      </c>
      <c r="S322" s="14">
        <v>0</v>
      </c>
      <c r="T322" s="55">
        <v>23100</v>
      </c>
      <c r="U322" s="55">
        <v>12550</v>
      </c>
      <c r="V322" s="55">
        <v>143964</v>
      </c>
      <c r="W322" s="55">
        <v>185300</v>
      </c>
      <c r="X322" s="55">
        <v>1486047</v>
      </c>
      <c r="Y322" s="11">
        <f t="shared" si="255"/>
        <v>0</v>
      </c>
      <c r="Z322" s="11">
        <f t="shared" si="256"/>
        <v>15.1</v>
      </c>
      <c r="AA322" s="11">
        <f t="shared" si="257"/>
        <v>9</v>
      </c>
      <c r="AB322" s="11">
        <f t="shared" si="258"/>
        <v>0.2</v>
      </c>
      <c r="AC322" s="11">
        <f t="shared" si="259"/>
        <v>3.4</v>
      </c>
      <c r="AD322" s="11" t="s">
        <v>2472</v>
      </c>
      <c r="AE322" s="13" t="s">
        <v>2473</v>
      </c>
      <c r="AF322" s="13" t="s">
        <v>2474</v>
      </c>
      <c r="AG322" s="15" t="s">
        <v>2475</v>
      </c>
      <c r="AH322" s="16" t="s">
        <v>88</v>
      </c>
      <c r="AI322" s="17">
        <v>10</v>
      </c>
      <c r="AJ322" s="17">
        <v>20020304</v>
      </c>
      <c r="AK322" s="18">
        <v>115</v>
      </c>
      <c r="AL322" s="18">
        <v>202212</v>
      </c>
      <c r="AM322" s="18">
        <v>2022</v>
      </c>
      <c r="AN322" s="17">
        <v>17389386</v>
      </c>
      <c r="AO322" s="17">
        <v>34006404</v>
      </c>
      <c r="AP322" s="17">
        <v>2000000</v>
      </c>
      <c r="AQ322" s="27">
        <v>1</v>
      </c>
      <c r="AR322" s="27">
        <v>1</v>
      </c>
      <c r="AS322" s="27">
        <v>1</v>
      </c>
      <c r="AT322" s="27">
        <v>2</v>
      </c>
      <c r="AU322" s="27">
        <v>2</v>
      </c>
      <c r="AV322" s="27">
        <v>2</v>
      </c>
      <c r="AW322" s="23">
        <v>0</v>
      </c>
      <c r="AX322" s="21">
        <v>0</v>
      </c>
      <c r="AY322" s="21">
        <v>0</v>
      </c>
      <c r="AZ322" s="23" t="s">
        <v>62</v>
      </c>
      <c r="BA322" s="23" t="s">
        <v>62</v>
      </c>
      <c r="BB322" s="23" t="s">
        <v>62</v>
      </c>
      <c r="BC322" s="23" t="s">
        <v>62</v>
      </c>
      <c r="BD322" s="23" t="s">
        <v>62</v>
      </c>
      <c r="BE322" s="27">
        <v>13</v>
      </c>
      <c r="BF322" s="23"/>
      <c r="BG322" s="23"/>
    </row>
    <row r="323" spans="1:59" ht="15">
      <c r="A323" s="9" t="s">
        <v>2476</v>
      </c>
      <c r="B323" s="25">
        <v>8000</v>
      </c>
      <c r="C323" s="11">
        <v>1372396</v>
      </c>
      <c r="D323" s="11">
        <v>2208131765</v>
      </c>
      <c r="E323" s="12">
        <v>1101110192635</v>
      </c>
      <c r="F323" s="13" t="s">
        <v>2477</v>
      </c>
      <c r="G323" s="13" t="s">
        <v>80</v>
      </c>
      <c r="H323" s="13" t="s">
        <v>53</v>
      </c>
      <c r="I323" s="13" t="s">
        <v>307</v>
      </c>
      <c r="J323" s="13" t="s">
        <v>956</v>
      </c>
      <c r="K323" s="11">
        <v>41</v>
      </c>
      <c r="L323" s="11" t="s">
        <v>2478</v>
      </c>
      <c r="M323" s="14">
        <v>1</v>
      </c>
      <c r="N323" s="14" t="s">
        <v>121</v>
      </c>
      <c r="O323" s="14">
        <v>0</v>
      </c>
      <c r="P323" s="32">
        <v>28803</v>
      </c>
      <c r="Q323" s="32">
        <v>4800</v>
      </c>
      <c r="R323" s="32">
        <v>71000</v>
      </c>
      <c r="S323" s="14">
        <v>0</v>
      </c>
      <c r="T323" s="14">
        <v>0</v>
      </c>
      <c r="U323" s="14">
        <v>0</v>
      </c>
      <c r="V323" s="14">
        <v>0</v>
      </c>
      <c r="W323" s="32">
        <v>75236</v>
      </c>
      <c r="X323" s="32">
        <v>4054049</v>
      </c>
      <c r="Y323" s="11">
        <f t="shared" si="255"/>
        <v>0</v>
      </c>
      <c r="Z323" s="11">
        <f t="shared" si="256"/>
        <v>40.799999999999997</v>
      </c>
      <c r="AA323" s="11">
        <f t="shared" si="257"/>
        <v>0.7</v>
      </c>
      <c r="AB323" s="11">
        <f t="shared" si="258"/>
        <v>0</v>
      </c>
      <c r="AC323" s="11">
        <f t="shared" si="259"/>
        <v>0.7</v>
      </c>
      <c r="AD323" s="11" t="s">
        <v>2479</v>
      </c>
      <c r="AE323" s="13" t="s">
        <v>2480</v>
      </c>
      <c r="AF323" s="13" t="s">
        <v>2481</v>
      </c>
      <c r="AG323" s="15" t="s">
        <v>2482</v>
      </c>
      <c r="AH323" s="16" t="s">
        <v>644</v>
      </c>
      <c r="AI323" s="17">
        <v>10</v>
      </c>
      <c r="AJ323" s="17">
        <v>19760304</v>
      </c>
      <c r="AK323" s="18">
        <v>219</v>
      </c>
      <c r="AL323" s="18">
        <v>202306</v>
      </c>
      <c r="AM323" s="18">
        <v>2022</v>
      </c>
      <c r="AN323" s="17">
        <v>202907389</v>
      </c>
      <c r="AO323" s="17">
        <v>126885952</v>
      </c>
      <c r="AP323" s="17">
        <v>29995821</v>
      </c>
      <c r="AQ323" s="27">
        <v>1</v>
      </c>
      <c r="AR323" s="27">
        <v>1</v>
      </c>
      <c r="AS323" s="27">
        <v>1</v>
      </c>
      <c r="AT323" s="27">
        <v>2</v>
      </c>
      <c r="AU323" s="27">
        <v>2</v>
      </c>
      <c r="AV323" s="27">
        <v>2</v>
      </c>
      <c r="AW323" s="23">
        <v>0</v>
      </c>
      <c r="AX323" s="21">
        <v>0</v>
      </c>
      <c r="AY323" s="21">
        <v>0</v>
      </c>
      <c r="AZ323" s="23" t="s">
        <v>62</v>
      </c>
      <c r="BA323" s="23" t="s">
        <v>62</v>
      </c>
      <c r="BB323" s="23" t="s">
        <v>62</v>
      </c>
      <c r="BC323" s="23" t="s">
        <v>62</v>
      </c>
      <c r="BD323" s="23" t="s">
        <v>62</v>
      </c>
      <c r="BE323" s="27">
        <v>13</v>
      </c>
      <c r="BF323" s="23"/>
      <c r="BG323" s="23"/>
    </row>
    <row r="324" spans="1:59" ht="15">
      <c r="A324" s="9" t="s">
        <v>2483</v>
      </c>
      <c r="B324" s="25">
        <v>23692</v>
      </c>
      <c r="C324" s="11">
        <v>1905592</v>
      </c>
      <c r="D324" s="11">
        <v>1208660757</v>
      </c>
      <c r="E324" s="12">
        <v>1101112910100</v>
      </c>
      <c r="F324" s="13" t="s">
        <v>2484</v>
      </c>
      <c r="G324" s="13" t="s">
        <v>52</v>
      </c>
      <c r="H324" s="13" t="s">
        <v>53</v>
      </c>
      <c r="I324" s="13" t="s">
        <v>307</v>
      </c>
      <c r="J324" s="13" t="s">
        <v>2073</v>
      </c>
      <c r="K324" s="11">
        <v>59</v>
      </c>
      <c r="L324" s="11" t="s">
        <v>2485</v>
      </c>
      <c r="M324" s="14">
        <v>1</v>
      </c>
      <c r="N324" s="14" t="s">
        <v>121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26">
        <v>13636</v>
      </c>
      <c r="U324" s="14">
        <v>0</v>
      </c>
      <c r="V324" s="26">
        <v>131857</v>
      </c>
      <c r="W324" s="14">
        <f>SUM(167500,42813)</f>
        <v>210313</v>
      </c>
      <c r="X324" s="14">
        <v>0</v>
      </c>
      <c r="Y324" s="11">
        <f t="shared" si="255"/>
        <v>0</v>
      </c>
      <c r="Z324" s="11">
        <f t="shared" si="256"/>
        <v>0</v>
      </c>
      <c r="AA324" s="11">
        <f t="shared" si="257"/>
        <v>0</v>
      </c>
      <c r="AB324" s="11">
        <f t="shared" si="258"/>
        <v>0.1</v>
      </c>
      <c r="AC324" s="11">
        <f t="shared" si="259"/>
        <v>3.4</v>
      </c>
      <c r="AD324" s="11" t="s">
        <v>2486</v>
      </c>
      <c r="AE324" s="13" t="s">
        <v>2487</v>
      </c>
      <c r="AF324" s="13" t="s">
        <v>2488</v>
      </c>
      <c r="AG324" s="15" t="s">
        <v>2489</v>
      </c>
      <c r="AH324" s="16" t="s">
        <v>88</v>
      </c>
      <c r="AI324" s="17">
        <v>10</v>
      </c>
      <c r="AJ324" s="17">
        <v>20031205</v>
      </c>
      <c r="AK324" s="18">
        <v>81</v>
      </c>
      <c r="AL324" s="18">
        <v>202304</v>
      </c>
      <c r="AM324" s="18">
        <v>2022</v>
      </c>
      <c r="AN324" s="17">
        <v>125514386</v>
      </c>
      <c r="AO324" s="17">
        <v>103503989</v>
      </c>
      <c r="AP324" s="17">
        <v>3510000</v>
      </c>
      <c r="AQ324" s="20">
        <v>1</v>
      </c>
      <c r="AR324" s="21"/>
      <c r="AS324" s="20">
        <v>2</v>
      </c>
      <c r="AT324" s="20">
        <v>2</v>
      </c>
      <c r="AU324" s="20">
        <v>2</v>
      </c>
      <c r="AV324" s="20">
        <v>2</v>
      </c>
      <c r="AW324" s="23">
        <v>0</v>
      </c>
      <c r="AX324" s="21">
        <v>0</v>
      </c>
      <c r="AY324" s="21">
        <v>0</v>
      </c>
      <c r="AZ324" s="23" t="s">
        <v>62</v>
      </c>
      <c r="BA324" s="23" t="s">
        <v>62</v>
      </c>
      <c r="BB324" s="23" t="s">
        <v>62</v>
      </c>
      <c r="BC324" s="23" t="s">
        <v>62</v>
      </c>
      <c r="BD324" s="23" t="s">
        <v>62</v>
      </c>
      <c r="BE324" s="20">
        <v>13</v>
      </c>
      <c r="BF324" s="21"/>
      <c r="BG324" s="24"/>
    </row>
    <row r="325" spans="1:59" ht="15">
      <c r="A325" s="9" t="s">
        <v>2490</v>
      </c>
      <c r="B325" s="25">
        <v>20600</v>
      </c>
      <c r="C325" s="11">
        <v>1757329</v>
      </c>
      <c r="D325" s="11">
        <v>4118125200</v>
      </c>
      <c r="E325" s="12">
        <v>2057110003886</v>
      </c>
      <c r="F325" s="13" t="s">
        <v>2491</v>
      </c>
      <c r="G325" s="13" t="s">
        <v>52</v>
      </c>
      <c r="H325" s="13" t="s">
        <v>53</v>
      </c>
      <c r="I325" s="13" t="s">
        <v>54</v>
      </c>
      <c r="J325" s="13" t="s">
        <v>707</v>
      </c>
      <c r="K325" s="11">
        <v>19</v>
      </c>
      <c r="L325" s="11" t="s">
        <v>2492</v>
      </c>
      <c r="M325" s="14">
        <v>1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1" t="s">
        <v>2493</v>
      </c>
      <c r="AE325" s="13" t="s">
        <v>2494</v>
      </c>
      <c r="AF325" s="13" t="s">
        <v>2495</v>
      </c>
      <c r="AG325" s="15" t="s">
        <v>2496</v>
      </c>
      <c r="AH325" s="16" t="s">
        <v>61</v>
      </c>
      <c r="AI325" s="17">
        <v>10</v>
      </c>
      <c r="AJ325" s="17">
        <v>20000727</v>
      </c>
      <c r="AK325" s="18">
        <v>52</v>
      </c>
      <c r="AL325" s="18">
        <v>201903</v>
      </c>
      <c r="AM325" s="14"/>
      <c r="AN325" s="19"/>
      <c r="AO325" s="19"/>
      <c r="AP325" s="19"/>
      <c r="AQ325" s="20">
        <v>1</v>
      </c>
      <c r="AR325" s="21"/>
      <c r="AS325" s="20">
        <v>1</v>
      </c>
      <c r="AT325" s="20">
        <v>2</v>
      </c>
      <c r="AU325" s="20">
        <v>2</v>
      </c>
      <c r="AV325" s="20">
        <v>2</v>
      </c>
      <c r="AW325" s="23">
        <v>0</v>
      </c>
      <c r="AX325" s="20">
        <v>1</v>
      </c>
      <c r="AY325" s="21">
        <v>0</v>
      </c>
      <c r="AZ325" s="23" t="s">
        <v>62</v>
      </c>
      <c r="BA325" s="23" t="s">
        <v>62</v>
      </c>
      <c r="BB325" s="23" t="s">
        <v>62</v>
      </c>
      <c r="BC325" s="23" t="s">
        <v>62</v>
      </c>
      <c r="BD325" s="23" t="s">
        <v>62</v>
      </c>
      <c r="BE325" s="20">
        <v>13</v>
      </c>
      <c r="BF325" s="21"/>
      <c r="BG325" s="24"/>
    </row>
    <row r="326" spans="1:59" ht="15">
      <c r="A326" s="9" t="s">
        <v>2497</v>
      </c>
      <c r="B326" s="25">
        <v>12673</v>
      </c>
      <c r="C326" s="11">
        <v>2112409</v>
      </c>
      <c r="D326" s="11">
        <v>1148636932</v>
      </c>
      <c r="E326" s="12">
        <v>1101113026625</v>
      </c>
      <c r="F326" s="13" t="s">
        <v>2498</v>
      </c>
      <c r="G326" s="13" t="s">
        <v>80</v>
      </c>
      <c r="H326" s="13" t="s">
        <v>53</v>
      </c>
      <c r="I326" s="13" t="s">
        <v>54</v>
      </c>
      <c r="J326" s="13" t="s">
        <v>65</v>
      </c>
      <c r="K326" s="11">
        <v>56</v>
      </c>
      <c r="L326" s="11" t="s">
        <v>2499</v>
      </c>
      <c r="M326" s="14">
        <v>1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1" t="s">
        <v>2500</v>
      </c>
      <c r="AE326" s="13" t="s">
        <v>2501</v>
      </c>
      <c r="AF326" s="13" t="s">
        <v>2502</v>
      </c>
      <c r="AG326" s="15" t="s">
        <v>2503</v>
      </c>
      <c r="AH326" s="16" t="s">
        <v>88</v>
      </c>
      <c r="AI326" s="17">
        <v>10</v>
      </c>
      <c r="AJ326" s="17">
        <v>20040609</v>
      </c>
      <c r="AK326" s="18">
        <v>109</v>
      </c>
      <c r="AL326" s="18">
        <v>202304</v>
      </c>
      <c r="AM326" s="18">
        <v>2022</v>
      </c>
      <c r="AN326" s="17">
        <v>19792426</v>
      </c>
      <c r="AO326" s="17">
        <v>15983143</v>
      </c>
      <c r="AP326" s="17">
        <v>500000</v>
      </c>
      <c r="AQ326" s="20">
        <v>1</v>
      </c>
      <c r="AR326" s="21"/>
      <c r="AS326" s="20">
        <v>2</v>
      </c>
      <c r="AT326" s="20">
        <v>2</v>
      </c>
      <c r="AU326" s="20">
        <v>2</v>
      </c>
      <c r="AV326" s="20">
        <v>2</v>
      </c>
      <c r="AW326" s="23">
        <v>0</v>
      </c>
      <c r="AX326" s="21">
        <v>0</v>
      </c>
      <c r="AY326" s="21">
        <v>0</v>
      </c>
      <c r="AZ326" s="23" t="s">
        <v>62</v>
      </c>
      <c r="BA326" s="23" t="s">
        <v>62</v>
      </c>
      <c r="BB326" s="23" t="s">
        <v>62</v>
      </c>
      <c r="BC326" s="23" t="s">
        <v>62</v>
      </c>
      <c r="BD326" s="23" t="s">
        <v>62</v>
      </c>
      <c r="BE326" s="20">
        <v>13</v>
      </c>
      <c r="BF326" s="21"/>
      <c r="BG326" s="24"/>
    </row>
    <row r="327" spans="1:59" ht="15">
      <c r="A327" s="9" t="s">
        <v>2504</v>
      </c>
      <c r="B327" s="25">
        <v>5509</v>
      </c>
      <c r="C327" s="11">
        <v>1349312</v>
      </c>
      <c r="D327" s="11">
        <v>1358102166</v>
      </c>
      <c r="E327" s="12">
        <v>1345110005858</v>
      </c>
      <c r="F327" s="13" t="s">
        <v>2505</v>
      </c>
      <c r="G327" s="13" t="s">
        <v>80</v>
      </c>
      <c r="H327" s="13" t="s">
        <v>53</v>
      </c>
      <c r="I327" s="13" t="s">
        <v>307</v>
      </c>
      <c r="J327" s="13" t="s">
        <v>361</v>
      </c>
      <c r="K327" s="11">
        <v>34</v>
      </c>
      <c r="L327" s="11" t="s">
        <v>2506</v>
      </c>
      <c r="M327" s="14">
        <v>1</v>
      </c>
      <c r="N327" s="14" t="s">
        <v>121</v>
      </c>
      <c r="O327" s="14">
        <v>0</v>
      </c>
      <c r="P327" s="26">
        <v>101300</v>
      </c>
      <c r="Q327" s="14">
        <v>0</v>
      </c>
      <c r="R327" s="26">
        <v>140039</v>
      </c>
      <c r="S327" s="14">
        <v>0</v>
      </c>
      <c r="T327" s="14">
        <v>0</v>
      </c>
      <c r="U327" s="14">
        <v>0</v>
      </c>
      <c r="V327" s="14">
        <v>0</v>
      </c>
      <c r="W327" s="26">
        <v>836678</v>
      </c>
      <c r="X327" s="26">
        <v>599900</v>
      </c>
      <c r="Y327" s="11">
        <f>INT(O327 / 10000) / 10</f>
        <v>0</v>
      </c>
      <c r="Z327" s="11">
        <f>INT((P327+Q327+X327) / 10000) / 10</f>
        <v>7</v>
      </c>
      <c r="AA327" s="11">
        <f>INT((R327) / 10000) / 10</f>
        <v>1.4</v>
      </c>
      <c r="AB327" s="11">
        <f>INT((S327+T327) / 10000) / 10</f>
        <v>0</v>
      </c>
      <c r="AC327" s="11">
        <f>INT((V327+U327+W327) / 10000) / 10</f>
        <v>8.3000000000000007</v>
      </c>
      <c r="AD327" s="11" t="s">
        <v>2507</v>
      </c>
      <c r="AE327" s="13" t="s">
        <v>2508</v>
      </c>
      <c r="AF327" s="13" t="s">
        <v>2509</v>
      </c>
      <c r="AG327" s="15" t="s">
        <v>2510</v>
      </c>
      <c r="AH327" s="16" t="s">
        <v>232</v>
      </c>
      <c r="AI327" s="17">
        <v>10</v>
      </c>
      <c r="AJ327" s="17">
        <v>19870415</v>
      </c>
      <c r="AK327" s="18">
        <v>203</v>
      </c>
      <c r="AL327" s="18">
        <v>202306</v>
      </c>
      <c r="AM327" s="18">
        <v>2022</v>
      </c>
      <c r="AN327" s="17">
        <v>204006141</v>
      </c>
      <c r="AO327" s="17">
        <v>156172347</v>
      </c>
      <c r="AP327" s="17">
        <v>24164782</v>
      </c>
      <c r="AQ327" s="20">
        <v>2</v>
      </c>
      <c r="AR327" s="20">
        <v>2</v>
      </c>
      <c r="AS327" s="20">
        <v>1</v>
      </c>
      <c r="AT327" s="20">
        <v>2</v>
      </c>
      <c r="AU327" s="20">
        <v>2</v>
      </c>
      <c r="AV327" s="20">
        <v>2</v>
      </c>
      <c r="AW327" s="23">
        <v>0</v>
      </c>
      <c r="AX327" s="21">
        <v>0</v>
      </c>
      <c r="AY327" s="21">
        <v>0</v>
      </c>
      <c r="AZ327" s="23" t="s">
        <v>62</v>
      </c>
      <c r="BA327" s="23" t="s">
        <v>62</v>
      </c>
      <c r="BB327" s="23" t="s">
        <v>62</v>
      </c>
      <c r="BC327" s="23" t="s">
        <v>62</v>
      </c>
      <c r="BD327" s="23" t="s">
        <v>62</v>
      </c>
      <c r="BE327" s="20">
        <v>13</v>
      </c>
      <c r="BF327" s="21"/>
      <c r="BG327" s="24"/>
    </row>
    <row r="328" spans="1:59" ht="15">
      <c r="A328" s="9" t="s">
        <v>2511</v>
      </c>
      <c r="B328" s="25">
        <v>14663</v>
      </c>
      <c r="C328" s="11">
        <v>5864808</v>
      </c>
      <c r="D328" s="11">
        <v>1208808003</v>
      </c>
      <c r="E328" s="12">
        <v>1101115322998</v>
      </c>
      <c r="F328" s="13" t="s">
        <v>2512</v>
      </c>
      <c r="G328" s="13" t="s">
        <v>80</v>
      </c>
      <c r="H328" s="13" t="s">
        <v>53</v>
      </c>
      <c r="I328" s="13" t="s">
        <v>54</v>
      </c>
      <c r="J328" s="13" t="s">
        <v>55</v>
      </c>
      <c r="K328" s="11">
        <v>63</v>
      </c>
      <c r="L328" s="11" t="s">
        <v>2513</v>
      </c>
      <c r="M328" s="14">
        <v>1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1" t="s">
        <v>2514</v>
      </c>
      <c r="AE328" s="13" t="s">
        <v>2515</v>
      </c>
      <c r="AF328" s="13" t="s">
        <v>2516</v>
      </c>
      <c r="AG328" s="15" t="s">
        <v>2517</v>
      </c>
      <c r="AH328" s="16" t="s">
        <v>61</v>
      </c>
      <c r="AI328" s="17">
        <v>10</v>
      </c>
      <c r="AJ328" s="17">
        <v>20140122</v>
      </c>
      <c r="AK328" s="18">
        <v>101</v>
      </c>
      <c r="AL328" s="18">
        <v>202305</v>
      </c>
      <c r="AM328" s="18">
        <v>2022</v>
      </c>
      <c r="AN328" s="17">
        <v>15763273</v>
      </c>
      <c r="AO328" s="17">
        <v>12197544</v>
      </c>
      <c r="AP328" s="17">
        <v>200000</v>
      </c>
      <c r="AQ328" s="20">
        <v>1</v>
      </c>
      <c r="AR328" s="21"/>
      <c r="AS328" s="20">
        <v>2</v>
      </c>
      <c r="AT328" s="22">
        <v>2</v>
      </c>
      <c r="AU328" s="22">
        <v>2</v>
      </c>
      <c r="AV328" s="20">
        <v>2</v>
      </c>
      <c r="AW328" s="23">
        <v>0</v>
      </c>
      <c r="AX328" s="21">
        <v>0</v>
      </c>
      <c r="AY328" s="21">
        <v>0</v>
      </c>
      <c r="AZ328" s="23" t="s">
        <v>62</v>
      </c>
      <c r="BA328" s="23" t="s">
        <v>62</v>
      </c>
      <c r="BB328" s="23" t="s">
        <v>62</v>
      </c>
      <c r="BC328" s="23" t="s">
        <v>62</v>
      </c>
      <c r="BD328" s="23" t="s">
        <v>62</v>
      </c>
      <c r="BE328" s="20">
        <v>13</v>
      </c>
      <c r="BF328" s="21"/>
      <c r="BG328" s="24"/>
    </row>
    <row r="329" spans="1:59" ht="15">
      <c r="A329" s="9" t="s">
        <v>2518</v>
      </c>
      <c r="B329" s="25">
        <v>2529</v>
      </c>
      <c r="C329" s="11">
        <v>1986806</v>
      </c>
      <c r="D329" s="11">
        <v>3078105002</v>
      </c>
      <c r="E329" s="12">
        <v>1101110824204</v>
      </c>
      <c r="F329" s="13" t="s">
        <v>2519</v>
      </c>
      <c r="G329" s="13" t="s">
        <v>80</v>
      </c>
      <c r="H329" s="13" t="s">
        <v>53</v>
      </c>
      <c r="I329" s="13" t="s">
        <v>54</v>
      </c>
      <c r="J329" s="13" t="s">
        <v>257</v>
      </c>
      <c r="K329" s="11">
        <v>17</v>
      </c>
      <c r="L329" s="11" t="s">
        <v>2520</v>
      </c>
      <c r="M329" s="14">
        <v>1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1" t="s">
        <v>2521</v>
      </c>
      <c r="AE329" s="13" t="s">
        <v>2522</v>
      </c>
      <c r="AF329" s="13" t="s">
        <v>2523</v>
      </c>
      <c r="AG329" s="15" t="s">
        <v>2524</v>
      </c>
      <c r="AH329" s="16" t="s">
        <v>88</v>
      </c>
      <c r="AI329" s="17">
        <v>10</v>
      </c>
      <c r="AJ329" s="17">
        <v>19911223</v>
      </c>
      <c r="AK329" s="18">
        <v>52</v>
      </c>
      <c r="AL329" s="18">
        <v>202306</v>
      </c>
      <c r="AM329" s="18">
        <v>2022</v>
      </c>
      <c r="AN329" s="17">
        <v>17961173</v>
      </c>
      <c r="AO329" s="17">
        <v>42929984</v>
      </c>
      <c r="AP329" s="17">
        <v>21990917</v>
      </c>
      <c r="AQ329" s="20">
        <v>1</v>
      </c>
      <c r="AR329" s="21"/>
      <c r="AS329" s="20">
        <v>1</v>
      </c>
      <c r="AT329" s="20">
        <v>2</v>
      </c>
      <c r="AU329" s="20">
        <v>2</v>
      </c>
      <c r="AV329" s="20">
        <v>1</v>
      </c>
      <c r="AW329" s="23">
        <v>0</v>
      </c>
      <c r="AX329" s="21">
        <v>0</v>
      </c>
      <c r="AY329" s="21">
        <v>0</v>
      </c>
      <c r="AZ329" s="23" t="s">
        <v>62</v>
      </c>
      <c r="BA329" s="23" t="s">
        <v>62</v>
      </c>
      <c r="BB329" s="23" t="s">
        <v>62</v>
      </c>
      <c r="BC329" s="23" t="s">
        <v>62</v>
      </c>
      <c r="BD329" s="23" t="s">
        <v>62</v>
      </c>
      <c r="BE329" s="20">
        <v>13</v>
      </c>
      <c r="BF329" s="21"/>
      <c r="BG329" s="24"/>
    </row>
    <row r="330" spans="1:59" ht="15">
      <c r="A330" s="9" t="s">
        <v>2525</v>
      </c>
      <c r="B330" s="25">
        <v>10656</v>
      </c>
      <c r="C330" s="11">
        <v>1426616</v>
      </c>
      <c r="D330" s="11">
        <v>3118111575</v>
      </c>
      <c r="E330" s="12">
        <v>1649110004864</v>
      </c>
      <c r="F330" s="13" t="s">
        <v>2526</v>
      </c>
      <c r="G330" s="13" t="s">
        <v>80</v>
      </c>
      <c r="H330" s="13" t="s">
        <v>53</v>
      </c>
      <c r="I330" s="13" t="s">
        <v>307</v>
      </c>
      <c r="J330" s="13" t="s">
        <v>353</v>
      </c>
      <c r="K330" s="11">
        <v>24</v>
      </c>
      <c r="L330" s="11" t="s">
        <v>2527</v>
      </c>
      <c r="M330" s="14">
        <v>1</v>
      </c>
      <c r="N330" s="14" t="s">
        <v>121</v>
      </c>
      <c r="O330" s="14">
        <v>0</v>
      </c>
      <c r="P330" s="26">
        <v>44291</v>
      </c>
      <c r="Q330" s="14">
        <v>0</v>
      </c>
      <c r="R330" s="29">
        <v>24000</v>
      </c>
      <c r="S330" s="14">
        <v>0</v>
      </c>
      <c r="T330" s="26">
        <v>30000</v>
      </c>
      <c r="U330" s="26">
        <v>19079</v>
      </c>
      <c r="V330" s="26">
        <v>7606</v>
      </c>
      <c r="W330" s="26">
        <v>44518</v>
      </c>
      <c r="X330" s="14">
        <v>0</v>
      </c>
      <c r="Y330" s="11">
        <f t="shared" ref="Y330:Y333" si="260">INT(O330 / 10000) / 10</f>
        <v>0</v>
      </c>
      <c r="Z330" s="11">
        <f t="shared" ref="Z330:Z333" si="261">INT((P330+Q330+X330) / 10000) / 10</f>
        <v>0.4</v>
      </c>
      <c r="AA330" s="11">
        <f t="shared" ref="AA330:AA333" si="262">INT((R330) / 10000) / 10</f>
        <v>0.2</v>
      </c>
      <c r="AB330" s="11">
        <f t="shared" ref="AB330:AB333" si="263">INT((S330+T330) / 10000) / 10</f>
        <v>0.3</v>
      </c>
      <c r="AC330" s="11">
        <f t="shared" ref="AC330:AC333" si="264">INT((V330+U330+W330) / 10000) / 10</f>
        <v>0.7</v>
      </c>
      <c r="AD330" s="11" t="s">
        <v>2528</v>
      </c>
      <c r="AE330" s="13" t="s">
        <v>2529</v>
      </c>
      <c r="AF330" s="28" t="s">
        <v>2530</v>
      </c>
      <c r="AG330" s="15" t="s">
        <v>2531</v>
      </c>
      <c r="AH330" s="16" t="s">
        <v>88</v>
      </c>
      <c r="AI330" s="17">
        <v>10</v>
      </c>
      <c r="AJ330" s="17">
        <v>19980710</v>
      </c>
      <c r="AK330" s="18">
        <v>101</v>
      </c>
      <c r="AL330" s="18">
        <v>202212</v>
      </c>
      <c r="AM330" s="18">
        <v>2022</v>
      </c>
      <c r="AN330" s="17">
        <v>79682850</v>
      </c>
      <c r="AO330" s="17">
        <v>49124545</v>
      </c>
      <c r="AP330" s="17">
        <v>5238910</v>
      </c>
      <c r="AQ330" s="21">
        <v>1</v>
      </c>
      <c r="AR330" s="21"/>
      <c r="AS330" s="20">
        <v>1</v>
      </c>
      <c r="AT330" s="20">
        <v>2</v>
      </c>
      <c r="AU330" s="20">
        <v>2</v>
      </c>
      <c r="AV330" s="20">
        <v>2</v>
      </c>
      <c r="AW330" s="23">
        <v>0</v>
      </c>
      <c r="AX330" s="21">
        <v>0</v>
      </c>
      <c r="AY330" s="21">
        <v>0</v>
      </c>
      <c r="AZ330" s="23" t="s">
        <v>62</v>
      </c>
      <c r="BA330" s="23" t="s">
        <v>62</v>
      </c>
      <c r="BB330" s="23" t="s">
        <v>62</v>
      </c>
      <c r="BC330" s="23" t="s">
        <v>62</v>
      </c>
      <c r="BD330" s="23" t="s">
        <v>62</v>
      </c>
      <c r="BE330" s="20">
        <v>13</v>
      </c>
      <c r="BF330" s="21"/>
      <c r="BG330" s="24"/>
    </row>
    <row r="331" spans="1:59" ht="15">
      <c r="A331" s="9" t="s">
        <v>2532</v>
      </c>
      <c r="B331" s="25">
        <v>1121</v>
      </c>
      <c r="C331" s="11">
        <v>1911588</v>
      </c>
      <c r="D331" s="11">
        <v>2118199456</v>
      </c>
      <c r="E331" s="12">
        <v>1101110967369</v>
      </c>
      <c r="F331" s="13" t="s">
        <v>2533</v>
      </c>
      <c r="G331" s="13" t="s">
        <v>80</v>
      </c>
      <c r="H331" s="13" t="s">
        <v>53</v>
      </c>
      <c r="I331" s="13" t="s">
        <v>307</v>
      </c>
      <c r="J331" s="13" t="s">
        <v>265</v>
      </c>
      <c r="K331" s="11">
        <v>6</v>
      </c>
      <c r="L331" s="11" t="s">
        <v>2534</v>
      </c>
      <c r="M331" s="14">
        <v>1</v>
      </c>
      <c r="N331" s="14" t="s">
        <v>121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32">
        <v>103493</v>
      </c>
      <c r="U331" s="14">
        <v>0</v>
      </c>
      <c r="V331" s="32">
        <v>69500</v>
      </c>
      <c r="W331" s="32">
        <v>1182000</v>
      </c>
      <c r="X331" s="14">
        <v>0</v>
      </c>
      <c r="Y331" s="11">
        <f t="shared" si="260"/>
        <v>0</v>
      </c>
      <c r="Z331" s="11">
        <f t="shared" si="261"/>
        <v>0</v>
      </c>
      <c r="AA331" s="11">
        <f t="shared" si="262"/>
        <v>0</v>
      </c>
      <c r="AB331" s="11">
        <f t="shared" si="263"/>
        <v>1</v>
      </c>
      <c r="AC331" s="11">
        <f t="shared" si="264"/>
        <v>12.5</v>
      </c>
      <c r="AD331" s="11" t="s">
        <v>2535</v>
      </c>
      <c r="AE331" s="13" t="s">
        <v>2536</v>
      </c>
      <c r="AF331" s="13" t="s">
        <v>2537</v>
      </c>
      <c r="AG331" s="15" t="s">
        <v>2538</v>
      </c>
      <c r="AH331" s="16" t="s">
        <v>88</v>
      </c>
      <c r="AI331" s="17">
        <v>10</v>
      </c>
      <c r="AJ331" s="17">
        <v>19930828</v>
      </c>
      <c r="AK331" s="18">
        <v>129</v>
      </c>
      <c r="AL331" s="18">
        <v>202212</v>
      </c>
      <c r="AM331" s="18">
        <v>2022</v>
      </c>
      <c r="AN331" s="17">
        <v>121193835</v>
      </c>
      <c r="AO331" s="17">
        <v>78629066</v>
      </c>
      <c r="AP331" s="17">
        <v>1897000</v>
      </c>
      <c r="AQ331" s="23">
        <v>1</v>
      </c>
      <c r="AR331" s="23"/>
      <c r="AS331" s="27">
        <v>2</v>
      </c>
      <c r="AT331" s="23"/>
      <c r="AU331" s="23"/>
      <c r="AV331" s="27">
        <v>2</v>
      </c>
      <c r="AW331" s="23">
        <v>0</v>
      </c>
      <c r="AX331" s="21">
        <v>0</v>
      </c>
      <c r="AY331" s="21">
        <v>0</v>
      </c>
      <c r="AZ331" s="23" t="s">
        <v>62</v>
      </c>
      <c r="BA331" s="23" t="s">
        <v>62</v>
      </c>
      <c r="BB331" s="23" t="s">
        <v>62</v>
      </c>
      <c r="BC331" s="23" t="s">
        <v>62</v>
      </c>
      <c r="BD331" s="23" t="s">
        <v>62</v>
      </c>
      <c r="BE331" s="27">
        <v>13</v>
      </c>
      <c r="BF331" s="23"/>
      <c r="BG331" s="23"/>
    </row>
    <row r="332" spans="1:59" ht="15">
      <c r="A332" s="9" t="s">
        <v>2539</v>
      </c>
      <c r="B332" s="25">
        <v>1832</v>
      </c>
      <c r="C332" s="11">
        <v>3856841</v>
      </c>
      <c r="D332" s="11">
        <v>1318625425</v>
      </c>
      <c r="E332" s="12">
        <v>1201110549727</v>
      </c>
      <c r="F332" s="13" t="s">
        <v>2540</v>
      </c>
      <c r="G332" s="13" t="s">
        <v>80</v>
      </c>
      <c r="H332" s="13" t="s">
        <v>53</v>
      </c>
      <c r="I332" s="13" t="s">
        <v>54</v>
      </c>
      <c r="J332" s="13" t="s">
        <v>532</v>
      </c>
      <c r="K332" s="11">
        <v>14</v>
      </c>
      <c r="L332" s="11" t="s">
        <v>2541</v>
      </c>
      <c r="M332" s="14">
        <v>1</v>
      </c>
      <c r="N332" s="14" t="s">
        <v>121</v>
      </c>
      <c r="O332" s="14">
        <v>0</v>
      </c>
      <c r="P332" s="14">
        <v>0</v>
      </c>
      <c r="Q332" s="14">
        <v>0</v>
      </c>
      <c r="R332" s="26">
        <v>71071</v>
      </c>
      <c r="S332" s="14">
        <v>0</v>
      </c>
      <c r="T332" s="14">
        <v>0</v>
      </c>
      <c r="U332" s="26">
        <v>18750</v>
      </c>
      <c r="V332" s="26">
        <v>22408</v>
      </c>
      <c r="W332" s="26">
        <v>243400</v>
      </c>
      <c r="X332" s="26">
        <v>4477896</v>
      </c>
      <c r="Y332" s="11">
        <f t="shared" si="260"/>
        <v>0</v>
      </c>
      <c r="Z332" s="11">
        <f t="shared" si="261"/>
        <v>44.7</v>
      </c>
      <c r="AA332" s="11">
        <f t="shared" si="262"/>
        <v>0.7</v>
      </c>
      <c r="AB332" s="11">
        <f t="shared" si="263"/>
        <v>0</v>
      </c>
      <c r="AC332" s="11">
        <f t="shared" si="264"/>
        <v>2.8</v>
      </c>
      <c r="AD332" s="11" t="s">
        <v>2542</v>
      </c>
      <c r="AE332" s="13" t="s">
        <v>2543</v>
      </c>
      <c r="AF332" s="13" t="s">
        <v>2544</v>
      </c>
      <c r="AG332" s="15" t="s">
        <v>2545</v>
      </c>
      <c r="AH332" s="16" t="s">
        <v>88</v>
      </c>
      <c r="AI332" s="17">
        <v>10</v>
      </c>
      <c r="AJ332" s="17">
        <v>20101110</v>
      </c>
      <c r="AK332" s="18">
        <v>101</v>
      </c>
      <c r="AL332" s="18">
        <v>202212</v>
      </c>
      <c r="AM332" s="18">
        <v>2022</v>
      </c>
      <c r="AN332" s="17">
        <v>33777244</v>
      </c>
      <c r="AO332" s="17">
        <v>40184771</v>
      </c>
      <c r="AP332" s="17">
        <v>375750</v>
      </c>
      <c r="AQ332" s="20">
        <v>1</v>
      </c>
      <c r="AR332" s="20">
        <v>1</v>
      </c>
      <c r="AS332" s="20">
        <v>2</v>
      </c>
      <c r="AT332" s="20">
        <v>2</v>
      </c>
      <c r="AU332" s="20">
        <v>2</v>
      </c>
      <c r="AV332" s="20">
        <v>2</v>
      </c>
      <c r="AW332" s="23">
        <v>0</v>
      </c>
      <c r="AX332" s="21">
        <v>0</v>
      </c>
      <c r="AY332" s="21">
        <v>0</v>
      </c>
      <c r="AZ332" s="23" t="s">
        <v>62</v>
      </c>
      <c r="BA332" s="23" t="s">
        <v>62</v>
      </c>
      <c r="BB332" s="23" t="s">
        <v>62</v>
      </c>
      <c r="BC332" s="23" t="s">
        <v>62</v>
      </c>
      <c r="BD332" s="23" t="s">
        <v>62</v>
      </c>
      <c r="BE332" s="20">
        <v>13</v>
      </c>
      <c r="BF332" s="21"/>
      <c r="BG332" s="24"/>
    </row>
    <row r="333" spans="1:59" ht="15">
      <c r="A333" s="9" t="s">
        <v>2546</v>
      </c>
      <c r="B333" s="25">
        <v>5039</v>
      </c>
      <c r="C333" s="11">
        <v>2641905</v>
      </c>
      <c r="D333" s="11">
        <v>1278198282</v>
      </c>
      <c r="E333" s="12">
        <v>2844110043114</v>
      </c>
      <c r="F333" s="13" t="s">
        <v>2547</v>
      </c>
      <c r="G333" s="13" t="s">
        <v>80</v>
      </c>
      <c r="H333" s="13" t="s">
        <v>53</v>
      </c>
      <c r="I333" s="13" t="s">
        <v>54</v>
      </c>
      <c r="J333" s="13" t="s">
        <v>384</v>
      </c>
      <c r="K333" s="11">
        <v>30</v>
      </c>
      <c r="L333" s="11" t="s">
        <v>2548</v>
      </c>
      <c r="M333" s="14">
        <v>1</v>
      </c>
      <c r="N333" s="14" t="s">
        <v>121</v>
      </c>
      <c r="O333" s="14">
        <v>0</v>
      </c>
      <c r="P333" s="14">
        <v>0</v>
      </c>
      <c r="Q333" s="32">
        <v>176500</v>
      </c>
      <c r="R333" s="32">
        <v>3669565</v>
      </c>
      <c r="S333" s="14">
        <v>0</v>
      </c>
      <c r="T333" s="32">
        <v>98581</v>
      </c>
      <c r="U333" s="14">
        <v>0</v>
      </c>
      <c r="V333" s="32">
        <v>22950</v>
      </c>
      <c r="W333" s="14">
        <f>SUM(15200,353518,30800)</f>
        <v>399518</v>
      </c>
      <c r="X333" s="32">
        <v>340050</v>
      </c>
      <c r="Y333" s="11">
        <f t="shared" si="260"/>
        <v>0</v>
      </c>
      <c r="Z333" s="11">
        <f t="shared" si="261"/>
        <v>5.0999999999999996</v>
      </c>
      <c r="AA333" s="11">
        <f t="shared" si="262"/>
        <v>36.6</v>
      </c>
      <c r="AB333" s="11">
        <f t="shared" si="263"/>
        <v>0.9</v>
      </c>
      <c r="AC333" s="11">
        <f t="shared" si="264"/>
        <v>4.2</v>
      </c>
      <c r="AD333" s="11" t="s">
        <v>2549</v>
      </c>
      <c r="AE333" s="13" t="s">
        <v>2550</v>
      </c>
      <c r="AF333" s="13" t="s">
        <v>2551</v>
      </c>
      <c r="AG333" s="15" t="s">
        <v>2552</v>
      </c>
      <c r="AH333" s="16" t="s">
        <v>88</v>
      </c>
      <c r="AI333" s="17">
        <v>10</v>
      </c>
      <c r="AJ333" s="17">
        <v>20060323</v>
      </c>
      <c r="AK333" s="18">
        <v>202</v>
      </c>
      <c r="AL333" s="18">
        <v>202212</v>
      </c>
      <c r="AM333" s="18">
        <v>2022</v>
      </c>
      <c r="AN333" s="17">
        <v>61145115</v>
      </c>
      <c r="AO333" s="17">
        <v>70713096</v>
      </c>
      <c r="AP333" s="17">
        <v>600000</v>
      </c>
      <c r="AQ333" s="20">
        <v>2</v>
      </c>
      <c r="AR333" s="20">
        <v>2</v>
      </c>
      <c r="AS333" s="20">
        <v>1</v>
      </c>
      <c r="AT333" s="20">
        <v>2</v>
      </c>
      <c r="AU333" s="20">
        <v>2</v>
      </c>
      <c r="AV333" s="20">
        <v>2</v>
      </c>
      <c r="AW333" s="23">
        <v>0</v>
      </c>
      <c r="AX333" s="20">
        <v>1</v>
      </c>
      <c r="AY333" s="20">
        <v>1</v>
      </c>
      <c r="AZ333" s="20" t="s">
        <v>2553</v>
      </c>
      <c r="BA333" s="28" t="s">
        <v>2550</v>
      </c>
      <c r="BB333" s="20" t="s">
        <v>477</v>
      </c>
      <c r="BC333" s="20" t="s">
        <v>731</v>
      </c>
      <c r="BD333" s="20" t="s">
        <v>2554</v>
      </c>
      <c r="BE333" s="20">
        <v>13</v>
      </c>
      <c r="BF333" s="21"/>
      <c r="BG333" s="24"/>
    </row>
    <row r="334" spans="1:59" ht="15">
      <c r="A334" s="9" t="s">
        <v>2555</v>
      </c>
      <c r="B334" s="25">
        <v>7042</v>
      </c>
      <c r="C334" s="11">
        <v>2857536</v>
      </c>
      <c r="D334" s="11">
        <v>5058149088</v>
      </c>
      <c r="E334" s="12">
        <v>1712110048411</v>
      </c>
      <c r="F334" s="13" t="s">
        <v>2556</v>
      </c>
      <c r="G334" s="13" t="s">
        <v>80</v>
      </c>
      <c r="H334" s="13" t="s">
        <v>53</v>
      </c>
      <c r="I334" s="13" t="s">
        <v>54</v>
      </c>
      <c r="J334" s="13" t="s">
        <v>599</v>
      </c>
      <c r="K334" s="11">
        <v>38</v>
      </c>
      <c r="L334" s="11" t="s">
        <v>2557</v>
      </c>
      <c r="M334" s="14">
        <v>1</v>
      </c>
      <c r="N334" s="14" t="s">
        <v>83</v>
      </c>
      <c r="O334" s="14">
        <v>0</v>
      </c>
      <c r="P334" s="14">
        <v>0</v>
      </c>
      <c r="Q334" s="14">
        <v>0</v>
      </c>
      <c r="R334" s="26">
        <v>19400000</v>
      </c>
      <c r="S334" s="14">
        <v>0</v>
      </c>
      <c r="T334" s="26">
        <v>15001841</v>
      </c>
      <c r="U334" s="26">
        <v>260200000</v>
      </c>
      <c r="V334" s="14">
        <v>0</v>
      </c>
      <c r="W334" s="26">
        <v>588171958</v>
      </c>
      <c r="X334" s="26">
        <v>117520000</v>
      </c>
      <c r="Y334" s="11">
        <f>INT(O334 / 10000000)/ 10</f>
        <v>0</v>
      </c>
      <c r="Z334" s="11">
        <f>INT((P334+Q334+X334) / 10000000)/ 10</f>
        <v>1.1000000000000001</v>
      </c>
      <c r="AA334" s="11">
        <f>INT((R334) / 10000000)/ 10</f>
        <v>0.1</v>
      </c>
      <c r="AB334" s="11">
        <f>INT((S334+T334) / 10000000)/ 10</f>
        <v>0.1</v>
      </c>
      <c r="AC334" s="11">
        <f>INT((V334+U334+W334) / 10000000)/ 10</f>
        <v>8.4</v>
      </c>
      <c r="AD334" s="11" t="s">
        <v>2558</v>
      </c>
      <c r="AE334" s="13" t="s">
        <v>2559</v>
      </c>
      <c r="AF334" s="13" t="s">
        <v>2560</v>
      </c>
      <c r="AG334" s="15" t="s">
        <v>2561</v>
      </c>
      <c r="AH334" s="16" t="s">
        <v>88</v>
      </c>
      <c r="AI334" s="17">
        <v>10</v>
      </c>
      <c r="AJ334" s="17">
        <v>20070827</v>
      </c>
      <c r="AK334" s="18">
        <v>52</v>
      </c>
      <c r="AL334" s="18">
        <v>202212</v>
      </c>
      <c r="AM334" s="18">
        <v>2022</v>
      </c>
      <c r="AN334" s="17">
        <v>33773023</v>
      </c>
      <c r="AO334" s="17">
        <v>19202369</v>
      </c>
      <c r="AP334" s="17">
        <v>2100000</v>
      </c>
      <c r="AQ334" s="27">
        <v>1</v>
      </c>
      <c r="AR334" s="27">
        <v>1</v>
      </c>
      <c r="AS334" s="27">
        <v>1</v>
      </c>
      <c r="AT334" s="27">
        <v>2</v>
      </c>
      <c r="AU334" s="27">
        <v>2</v>
      </c>
      <c r="AV334" s="27">
        <v>2</v>
      </c>
      <c r="AW334" s="23">
        <v>0</v>
      </c>
      <c r="AX334" s="20">
        <v>1</v>
      </c>
      <c r="AY334" s="21">
        <v>0</v>
      </c>
      <c r="AZ334" s="23" t="s">
        <v>62</v>
      </c>
      <c r="BA334" s="23" t="s">
        <v>62</v>
      </c>
      <c r="BB334" s="23" t="s">
        <v>62</v>
      </c>
      <c r="BC334" s="23" t="s">
        <v>62</v>
      </c>
      <c r="BD334" s="23" t="s">
        <v>62</v>
      </c>
      <c r="BE334" s="27">
        <v>13</v>
      </c>
      <c r="BF334" s="23"/>
      <c r="BG334" s="23"/>
    </row>
    <row r="335" spans="1:59" ht="15">
      <c r="A335" s="9" t="s">
        <v>2562</v>
      </c>
      <c r="B335" s="25">
        <v>22150</v>
      </c>
      <c r="C335" s="11">
        <v>9702939</v>
      </c>
      <c r="D335" s="11">
        <v>1058817411</v>
      </c>
      <c r="E335" s="12">
        <v>1650110076919</v>
      </c>
      <c r="F335" s="13" t="s">
        <v>2563</v>
      </c>
      <c r="G335" s="13" t="s">
        <v>52</v>
      </c>
      <c r="H335" s="13" t="s">
        <v>53</v>
      </c>
      <c r="I335" s="13" t="s">
        <v>54</v>
      </c>
      <c r="J335" s="13" t="s">
        <v>128</v>
      </c>
      <c r="K335" s="11">
        <v>46</v>
      </c>
      <c r="L335" s="11" t="s">
        <v>2564</v>
      </c>
      <c r="M335" s="14">
        <v>1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>
        <v>0</v>
      </c>
      <c r="Y335" s="14">
        <v>0</v>
      </c>
      <c r="Z335" s="14">
        <v>0</v>
      </c>
      <c r="AA335" s="14">
        <v>0</v>
      </c>
      <c r="AB335" s="14">
        <v>0</v>
      </c>
      <c r="AC335" s="14">
        <v>0</v>
      </c>
      <c r="AD335" s="11" t="s">
        <v>2565</v>
      </c>
      <c r="AE335" s="13" t="s">
        <v>2566</v>
      </c>
      <c r="AF335" s="13" t="s">
        <v>2567</v>
      </c>
      <c r="AG335" s="15" t="s">
        <v>2568</v>
      </c>
      <c r="AH335" s="16" t="s">
        <v>61</v>
      </c>
      <c r="AI335" s="17">
        <v>10</v>
      </c>
      <c r="AJ335" s="17">
        <v>20210222</v>
      </c>
      <c r="AK335" s="18">
        <v>72</v>
      </c>
      <c r="AL335" s="18">
        <v>202104</v>
      </c>
      <c r="AM335" s="18">
        <v>2022</v>
      </c>
      <c r="AN335" s="17">
        <v>10346850</v>
      </c>
      <c r="AO335" s="17">
        <v>1943283</v>
      </c>
      <c r="AP335" s="17">
        <v>10000</v>
      </c>
      <c r="AQ335" s="20">
        <v>1</v>
      </c>
      <c r="AR335" s="21"/>
      <c r="AS335" s="20">
        <v>2</v>
      </c>
      <c r="AT335" s="20">
        <v>2</v>
      </c>
      <c r="AU335" s="20">
        <v>2</v>
      </c>
      <c r="AV335" s="20">
        <v>2</v>
      </c>
      <c r="AW335" s="23">
        <v>0</v>
      </c>
      <c r="AX335" s="21">
        <v>0</v>
      </c>
      <c r="AY335" s="21">
        <v>0</v>
      </c>
      <c r="AZ335" s="23" t="s">
        <v>62</v>
      </c>
      <c r="BA335" s="23" t="s">
        <v>62</v>
      </c>
      <c r="BB335" s="23" t="s">
        <v>62</v>
      </c>
      <c r="BC335" s="23" t="s">
        <v>62</v>
      </c>
      <c r="BD335" s="23" t="s">
        <v>62</v>
      </c>
      <c r="BE335" s="20">
        <v>13</v>
      </c>
      <c r="BF335" s="21"/>
      <c r="BG335" s="24"/>
    </row>
    <row r="336" spans="1:59" ht="15">
      <c r="A336" s="9" t="s">
        <v>2569</v>
      </c>
      <c r="B336" s="25">
        <v>8034</v>
      </c>
      <c r="C336" s="11">
        <v>4228616</v>
      </c>
      <c r="D336" s="11">
        <v>1348709611</v>
      </c>
      <c r="E336" s="12">
        <v>1314110298010</v>
      </c>
      <c r="F336" s="13" t="s">
        <v>2570</v>
      </c>
      <c r="G336" s="13" t="s">
        <v>80</v>
      </c>
      <c r="H336" s="13" t="s">
        <v>53</v>
      </c>
      <c r="I336" s="13" t="s">
        <v>54</v>
      </c>
      <c r="J336" s="13" t="s">
        <v>956</v>
      </c>
      <c r="K336" s="11">
        <v>41</v>
      </c>
      <c r="L336" s="11" t="s">
        <v>2571</v>
      </c>
      <c r="M336" s="14">
        <v>1</v>
      </c>
      <c r="N336" s="14" t="s">
        <v>121</v>
      </c>
      <c r="O336" s="14">
        <v>0</v>
      </c>
      <c r="P336" s="14">
        <v>0</v>
      </c>
      <c r="Q336" s="14">
        <v>0</v>
      </c>
      <c r="R336" s="26">
        <v>91345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26">
        <v>1415457</v>
      </c>
      <c r="Y336" s="11">
        <f>INT(O336 / 10000) / 10</f>
        <v>0</v>
      </c>
      <c r="Z336" s="11">
        <f>INT((P336+Q336+X336) / 10000) / 10</f>
        <v>14.1</v>
      </c>
      <c r="AA336" s="11">
        <f>INT((R336) / 10000) / 10</f>
        <v>0.9</v>
      </c>
      <c r="AB336" s="11">
        <f>INT((S336+T336) / 10000) / 10</f>
        <v>0</v>
      </c>
      <c r="AC336" s="11">
        <f>INT((V336+U336+W336) / 10000) / 10</f>
        <v>0</v>
      </c>
      <c r="AD336" s="11" t="s">
        <v>2572</v>
      </c>
      <c r="AE336" s="13" t="s">
        <v>2573</v>
      </c>
      <c r="AF336" s="13" t="s">
        <v>2574</v>
      </c>
      <c r="AG336" s="15" t="s">
        <v>2575</v>
      </c>
      <c r="AH336" s="16" t="s">
        <v>88</v>
      </c>
      <c r="AI336" s="17">
        <v>10</v>
      </c>
      <c r="AJ336" s="17">
        <v>20130521</v>
      </c>
      <c r="AK336" s="18">
        <v>52</v>
      </c>
      <c r="AL336" s="18">
        <v>202210</v>
      </c>
      <c r="AM336" s="18">
        <v>2022</v>
      </c>
      <c r="AN336" s="17">
        <v>14560672</v>
      </c>
      <c r="AO336" s="17">
        <v>36255195</v>
      </c>
      <c r="AP336" s="17">
        <v>400000</v>
      </c>
      <c r="AQ336" s="27">
        <v>2</v>
      </c>
      <c r="AR336" s="27">
        <v>2</v>
      </c>
      <c r="AS336" s="27">
        <v>1</v>
      </c>
      <c r="AT336" s="27">
        <v>2</v>
      </c>
      <c r="AU336" s="27">
        <v>2</v>
      </c>
      <c r="AV336" s="27">
        <v>2</v>
      </c>
      <c r="AW336" s="23">
        <v>0</v>
      </c>
      <c r="AX336" s="21">
        <v>0</v>
      </c>
      <c r="AY336" s="21">
        <v>0</v>
      </c>
      <c r="AZ336" s="23" t="s">
        <v>62</v>
      </c>
      <c r="BA336" s="23" t="s">
        <v>62</v>
      </c>
      <c r="BB336" s="23" t="s">
        <v>62</v>
      </c>
      <c r="BC336" s="23" t="s">
        <v>62</v>
      </c>
      <c r="BD336" s="23" t="s">
        <v>62</v>
      </c>
      <c r="BE336" s="27">
        <v>13</v>
      </c>
      <c r="BF336" s="23"/>
      <c r="BG336" s="23"/>
    </row>
    <row r="337" spans="1:59" ht="15">
      <c r="A337" s="9" t="s">
        <v>2576</v>
      </c>
      <c r="B337" s="25">
        <v>13406</v>
      </c>
      <c r="C337" s="11">
        <v>6961862</v>
      </c>
      <c r="D337" s="11">
        <v>4088615225</v>
      </c>
      <c r="E337" s="12">
        <v>1101116221842</v>
      </c>
      <c r="F337" s="13" t="s">
        <v>2577</v>
      </c>
      <c r="G337" s="13" t="s">
        <v>80</v>
      </c>
      <c r="H337" s="13" t="s">
        <v>53</v>
      </c>
      <c r="I337" s="13" t="s">
        <v>54</v>
      </c>
      <c r="J337" s="13" t="s">
        <v>941</v>
      </c>
      <c r="K337" s="11">
        <v>60</v>
      </c>
      <c r="L337" s="11" t="s">
        <v>2578</v>
      </c>
      <c r="M337" s="14">
        <v>1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1" t="s">
        <v>2579</v>
      </c>
      <c r="AE337" s="13" t="s">
        <v>2580</v>
      </c>
      <c r="AF337" s="13" t="s">
        <v>2581</v>
      </c>
      <c r="AG337" s="15" t="s">
        <v>2582</v>
      </c>
      <c r="AH337" s="16" t="s">
        <v>61</v>
      </c>
      <c r="AI337" s="17">
        <v>10</v>
      </c>
      <c r="AJ337" s="17">
        <v>20161103</v>
      </c>
      <c r="AK337" s="18">
        <v>50</v>
      </c>
      <c r="AL337" s="18">
        <v>202205</v>
      </c>
      <c r="AM337" s="18">
        <v>2022</v>
      </c>
      <c r="AN337" s="17">
        <v>51057</v>
      </c>
      <c r="AO337" s="17">
        <v>650147</v>
      </c>
      <c r="AP337" s="17">
        <v>6818</v>
      </c>
      <c r="AQ337" s="20">
        <v>1</v>
      </c>
      <c r="AR337" s="21"/>
      <c r="AS337" s="20">
        <v>2</v>
      </c>
      <c r="AT337" s="22">
        <v>2</v>
      </c>
      <c r="AU337" s="22">
        <v>2</v>
      </c>
      <c r="AV337" s="20">
        <v>2</v>
      </c>
      <c r="AW337" s="23">
        <v>0</v>
      </c>
      <c r="AX337" s="21">
        <v>0</v>
      </c>
      <c r="AY337" s="21">
        <v>0</v>
      </c>
      <c r="AZ337" s="23" t="s">
        <v>62</v>
      </c>
      <c r="BA337" s="23" t="s">
        <v>62</v>
      </c>
      <c r="BB337" s="23" t="s">
        <v>62</v>
      </c>
      <c r="BC337" s="23" t="s">
        <v>62</v>
      </c>
      <c r="BD337" s="23" t="s">
        <v>62</v>
      </c>
      <c r="BE337" s="20">
        <v>13</v>
      </c>
      <c r="BF337" s="21"/>
      <c r="BG337" s="24"/>
    </row>
    <row r="338" spans="1:59" ht="15">
      <c r="A338" s="9" t="s">
        <v>2583</v>
      </c>
      <c r="B338" s="25">
        <v>7208</v>
      </c>
      <c r="C338" s="11">
        <v>6788304</v>
      </c>
      <c r="D338" s="11">
        <v>1728100420</v>
      </c>
      <c r="E338" s="12">
        <v>1201110832768</v>
      </c>
      <c r="F338" s="13" t="s">
        <v>2584</v>
      </c>
      <c r="G338" s="13" t="s">
        <v>80</v>
      </c>
      <c r="H338" s="13" t="s">
        <v>53</v>
      </c>
      <c r="I338" s="13" t="s">
        <v>54</v>
      </c>
      <c r="J338" s="13" t="s">
        <v>599</v>
      </c>
      <c r="K338" s="11">
        <v>38</v>
      </c>
      <c r="L338" s="11" t="s">
        <v>2585</v>
      </c>
      <c r="M338" s="14">
        <v>1</v>
      </c>
      <c r="N338" s="14" t="s">
        <v>121</v>
      </c>
      <c r="O338" s="14">
        <v>0</v>
      </c>
      <c r="P338" s="14">
        <v>0</v>
      </c>
      <c r="Q338" s="32">
        <v>31620</v>
      </c>
      <c r="R338" s="32">
        <v>613700</v>
      </c>
      <c r="S338" s="14">
        <v>0</v>
      </c>
      <c r="T338" s="32">
        <v>8000</v>
      </c>
      <c r="U338" s="32">
        <v>34910</v>
      </c>
      <c r="V338" s="32">
        <v>7474</v>
      </c>
      <c r="W338" s="14">
        <f>SUM(102364,80500)</f>
        <v>182864</v>
      </c>
      <c r="X338" s="32">
        <v>115265</v>
      </c>
      <c r="Y338" s="11">
        <f>INT(O338 / 10000) / 10</f>
        <v>0</v>
      </c>
      <c r="Z338" s="11">
        <f>INT((P338+Q338+X338) / 10000) / 10</f>
        <v>1.4</v>
      </c>
      <c r="AA338" s="11">
        <f>INT((R338) / 10000) / 10</f>
        <v>6.1</v>
      </c>
      <c r="AB338" s="11">
        <f>INT((S338+T338) / 10000) / 10</f>
        <v>0</v>
      </c>
      <c r="AC338" s="11">
        <f>INT((V338+U338+W338) / 10000) / 10</f>
        <v>2.2000000000000002</v>
      </c>
      <c r="AD338" s="11" t="s">
        <v>2586</v>
      </c>
      <c r="AE338" s="13" t="s">
        <v>2587</v>
      </c>
      <c r="AF338" s="13" t="s">
        <v>2588</v>
      </c>
      <c r="AG338" s="15" t="s">
        <v>2589</v>
      </c>
      <c r="AH338" s="16" t="s">
        <v>88</v>
      </c>
      <c r="AI338" s="17">
        <v>10</v>
      </c>
      <c r="AJ338" s="17">
        <v>20160802</v>
      </c>
      <c r="AK338" s="18">
        <v>102</v>
      </c>
      <c r="AL338" s="18">
        <v>202212</v>
      </c>
      <c r="AM338" s="18">
        <v>2022</v>
      </c>
      <c r="AN338" s="17">
        <v>48212571</v>
      </c>
      <c r="AO338" s="17">
        <v>32577333</v>
      </c>
      <c r="AP338" s="17">
        <v>104083</v>
      </c>
      <c r="AQ338" s="27">
        <v>1</v>
      </c>
      <c r="AR338" s="27">
        <v>1</v>
      </c>
      <c r="AS338" s="27">
        <v>1</v>
      </c>
      <c r="AT338" s="23"/>
      <c r="AU338" s="23"/>
      <c r="AV338" s="27">
        <v>2</v>
      </c>
      <c r="AW338" s="23">
        <v>0</v>
      </c>
      <c r="AX338" s="21">
        <v>0</v>
      </c>
      <c r="AY338" s="21">
        <v>0</v>
      </c>
      <c r="AZ338" s="23" t="s">
        <v>62</v>
      </c>
      <c r="BA338" s="23" t="s">
        <v>62</v>
      </c>
      <c r="BB338" s="23" t="s">
        <v>62</v>
      </c>
      <c r="BC338" s="23" t="s">
        <v>62</v>
      </c>
      <c r="BD338" s="23" t="s">
        <v>62</v>
      </c>
      <c r="BE338" s="27">
        <v>13</v>
      </c>
      <c r="BF338" s="23"/>
      <c r="BG338" s="23"/>
    </row>
    <row r="339" spans="1:59" ht="15">
      <c r="A339" s="9" t="s">
        <v>2590</v>
      </c>
      <c r="B339" s="25">
        <v>6345</v>
      </c>
      <c r="C339" s="11">
        <v>4007997</v>
      </c>
      <c r="D339" s="11">
        <v>1288661202</v>
      </c>
      <c r="E339" s="12">
        <v>2850110197322</v>
      </c>
      <c r="F339" s="13" t="s">
        <v>2591</v>
      </c>
      <c r="G339" s="13" t="s">
        <v>80</v>
      </c>
      <c r="H339" s="13" t="s">
        <v>53</v>
      </c>
      <c r="I339" s="13" t="s">
        <v>54</v>
      </c>
      <c r="J339" s="13" t="s">
        <v>425</v>
      </c>
      <c r="K339" s="11">
        <v>36</v>
      </c>
      <c r="L339" s="11" t="s">
        <v>2592</v>
      </c>
      <c r="M339" s="14">
        <v>1</v>
      </c>
      <c r="N339" s="14" t="s">
        <v>83</v>
      </c>
      <c r="O339" s="14">
        <v>0</v>
      </c>
      <c r="P339" s="32">
        <v>42500000</v>
      </c>
      <c r="Q339" s="14">
        <v>0</v>
      </c>
      <c r="R339" s="32">
        <v>180450000</v>
      </c>
      <c r="S339" s="14">
        <v>0</v>
      </c>
      <c r="T339" s="32">
        <v>70082485</v>
      </c>
      <c r="U339" s="32">
        <v>20885200</v>
      </c>
      <c r="V339" s="32">
        <v>92333478</v>
      </c>
      <c r="W339" s="32">
        <v>36342364</v>
      </c>
      <c r="X339" s="14">
        <v>0</v>
      </c>
      <c r="Y339" s="11">
        <f>INT(O339 / 10000000)/ 10</f>
        <v>0</v>
      </c>
      <c r="Z339" s="11">
        <f>INT((P339+Q339+X339) / 10000000)/ 10</f>
        <v>0.4</v>
      </c>
      <c r="AA339" s="11">
        <f>INT((R339) / 10000000)/ 10</f>
        <v>1.8</v>
      </c>
      <c r="AB339" s="11">
        <f>INT((S339+T339) / 10000000)/ 10</f>
        <v>0.7</v>
      </c>
      <c r="AC339" s="11">
        <f>INT((V339+U339+W339) / 10000000)/ 10</f>
        <v>1.4</v>
      </c>
      <c r="AD339" s="11" t="s">
        <v>2593</v>
      </c>
      <c r="AE339" s="13" t="s">
        <v>2594</v>
      </c>
      <c r="AF339" s="13" t="s">
        <v>2595</v>
      </c>
      <c r="AG339" s="15" t="s">
        <v>2596</v>
      </c>
      <c r="AH339" s="16" t="s">
        <v>88</v>
      </c>
      <c r="AI339" s="17">
        <v>10</v>
      </c>
      <c r="AJ339" s="17">
        <v>20110526</v>
      </c>
      <c r="AK339" s="18">
        <v>106</v>
      </c>
      <c r="AL339" s="18">
        <v>202303</v>
      </c>
      <c r="AM339" s="18">
        <v>2022</v>
      </c>
      <c r="AN339" s="17">
        <v>99371604</v>
      </c>
      <c r="AO339" s="17">
        <v>37462325</v>
      </c>
      <c r="AP339" s="17">
        <v>450000</v>
      </c>
      <c r="AQ339" s="27">
        <v>1</v>
      </c>
      <c r="AR339" s="27">
        <v>1</v>
      </c>
      <c r="AS339" s="27">
        <v>2</v>
      </c>
      <c r="AT339" s="27">
        <v>2</v>
      </c>
      <c r="AU339" s="27">
        <v>2</v>
      </c>
      <c r="AV339" s="27">
        <v>2</v>
      </c>
      <c r="AW339" s="23">
        <v>0</v>
      </c>
      <c r="AX339" s="20">
        <v>1</v>
      </c>
      <c r="AY339" s="21">
        <v>0</v>
      </c>
      <c r="AZ339" s="23" t="s">
        <v>62</v>
      </c>
      <c r="BA339" s="23" t="s">
        <v>62</v>
      </c>
      <c r="BB339" s="23" t="s">
        <v>62</v>
      </c>
      <c r="BC339" s="23" t="s">
        <v>62</v>
      </c>
      <c r="BD339" s="23" t="s">
        <v>62</v>
      </c>
      <c r="BE339" s="27">
        <v>13</v>
      </c>
      <c r="BF339" s="23"/>
      <c r="BG339" s="23"/>
    </row>
    <row r="340" spans="1:59" ht="15">
      <c r="A340" s="9" t="s">
        <v>2597</v>
      </c>
      <c r="B340" s="25">
        <v>1375</v>
      </c>
      <c r="C340" s="11">
        <v>3601646</v>
      </c>
      <c r="D340" s="11">
        <v>6158169737</v>
      </c>
      <c r="E340" s="12">
        <v>1955110117692</v>
      </c>
      <c r="F340" s="13" t="s">
        <v>2598</v>
      </c>
      <c r="G340" s="13" t="s">
        <v>80</v>
      </c>
      <c r="H340" s="13" t="s">
        <v>53</v>
      </c>
      <c r="I340" s="13" t="s">
        <v>54</v>
      </c>
      <c r="J340" s="13" t="s">
        <v>81</v>
      </c>
      <c r="K340" s="11">
        <v>9</v>
      </c>
      <c r="L340" s="11" t="s">
        <v>2599</v>
      </c>
      <c r="M340" s="14">
        <v>1</v>
      </c>
      <c r="N340" s="14" t="s">
        <v>121</v>
      </c>
      <c r="O340" s="14">
        <v>0</v>
      </c>
      <c r="P340" s="14">
        <v>0</v>
      </c>
      <c r="Q340" s="14">
        <v>0</v>
      </c>
      <c r="R340" s="26">
        <v>247450</v>
      </c>
      <c r="S340" s="14">
        <v>0</v>
      </c>
      <c r="T340" s="26">
        <v>6436</v>
      </c>
      <c r="U340" s="26">
        <v>8700</v>
      </c>
      <c r="V340" s="14">
        <v>0</v>
      </c>
      <c r="W340" s="14">
        <v>0</v>
      </c>
      <c r="X340" s="26">
        <v>3726206</v>
      </c>
      <c r="Y340" s="11">
        <f>INT(O340 / 10000) / 10</f>
        <v>0</v>
      </c>
      <c r="Z340" s="11">
        <f>INT((P340+Q340+X340) / 10000) / 10</f>
        <v>37.200000000000003</v>
      </c>
      <c r="AA340" s="11">
        <f>INT((R340) / 10000) / 10</f>
        <v>2.4</v>
      </c>
      <c r="AB340" s="11">
        <f>INT((S340+T340) / 10000) / 10</f>
        <v>0</v>
      </c>
      <c r="AC340" s="11">
        <f>INT((V340+U340+W340) / 10000) / 10</f>
        <v>0</v>
      </c>
      <c r="AD340" s="11" t="s">
        <v>2600</v>
      </c>
      <c r="AE340" s="13" t="s">
        <v>2601</v>
      </c>
      <c r="AF340" s="13" t="s">
        <v>2602</v>
      </c>
      <c r="AG340" s="15" t="s">
        <v>2603</v>
      </c>
      <c r="AH340" s="16" t="s">
        <v>88</v>
      </c>
      <c r="AI340" s="17">
        <v>10</v>
      </c>
      <c r="AJ340" s="17">
        <v>20090522</v>
      </c>
      <c r="AK340" s="18">
        <v>151</v>
      </c>
      <c r="AL340" s="18">
        <v>202305</v>
      </c>
      <c r="AM340" s="18">
        <v>2022</v>
      </c>
      <c r="AN340" s="17">
        <v>55142960</v>
      </c>
      <c r="AO340" s="17">
        <v>33924487</v>
      </c>
      <c r="AP340" s="17">
        <v>50000</v>
      </c>
      <c r="AQ340" s="27">
        <v>2</v>
      </c>
      <c r="AR340" s="27">
        <v>2</v>
      </c>
      <c r="AS340" s="27">
        <v>2</v>
      </c>
      <c r="AT340" s="23"/>
      <c r="AU340" s="23"/>
      <c r="AV340" s="27">
        <v>2</v>
      </c>
      <c r="AW340" s="23">
        <v>0</v>
      </c>
      <c r="AX340" s="21">
        <v>0</v>
      </c>
      <c r="AY340" s="21">
        <v>0</v>
      </c>
      <c r="AZ340" s="23" t="s">
        <v>62</v>
      </c>
      <c r="BA340" s="23" t="s">
        <v>62</v>
      </c>
      <c r="BB340" s="23" t="s">
        <v>62</v>
      </c>
      <c r="BC340" s="23" t="s">
        <v>62</v>
      </c>
      <c r="BD340" s="23" t="s">
        <v>62</v>
      </c>
      <c r="BE340" s="27">
        <v>13</v>
      </c>
      <c r="BF340" s="23"/>
      <c r="BG340" s="23"/>
    </row>
    <row r="341" spans="1:59" ht="15">
      <c r="A341" s="9" t="s">
        <v>2604</v>
      </c>
      <c r="B341" s="25">
        <v>3712</v>
      </c>
      <c r="C341" s="11">
        <v>9637664</v>
      </c>
      <c r="D341" s="11">
        <v>7978801800</v>
      </c>
      <c r="E341" s="12">
        <v>1949110057106</v>
      </c>
      <c r="F341" s="13" t="s">
        <v>2605</v>
      </c>
      <c r="G341" s="13" t="s">
        <v>80</v>
      </c>
      <c r="H341" s="13" t="s">
        <v>53</v>
      </c>
      <c r="I341" s="13" t="s">
        <v>54</v>
      </c>
      <c r="J341" s="13" t="s">
        <v>353</v>
      </c>
      <c r="K341" s="11">
        <v>24</v>
      </c>
      <c r="L341" s="11" t="s">
        <v>2606</v>
      </c>
      <c r="M341" s="14">
        <v>1</v>
      </c>
      <c r="N341" s="14" t="s">
        <v>83</v>
      </c>
      <c r="O341" s="14">
        <v>0</v>
      </c>
      <c r="P341" s="14">
        <v>0</v>
      </c>
      <c r="Q341" s="14">
        <v>0</v>
      </c>
      <c r="R341" s="26">
        <v>288064547</v>
      </c>
      <c r="S341" s="14">
        <v>0</v>
      </c>
      <c r="T341" s="14">
        <v>0</v>
      </c>
      <c r="U341" s="14">
        <v>0</v>
      </c>
      <c r="V341" s="26">
        <v>9997437</v>
      </c>
      <c r="W341" s="14">
        <v>0</v>
      </c>
      <c r="X341" s="14">
        <v>0</v>
      </c>
      <c r="Y341" s="11">
        <f>INT(O341 / 10000000)/ 10</f>
        <v>0</v>
      </c>
      <c r="Z341" s="11">
        <f>INT((P341+Q341+X341) / 10000000)/ 10</f>
        <v>0</v>
      </c>
      <c r="AA341" s="11">
        <f>INT((R341) / 10000000)/ 10</f>
        <v>2.8</v>
      </c>
      <c r="AB341" s="11">
        <f>INT((S341+T341) / 10000000)/ 10</f>
        <v>0</v>
      </c>
      <c r="AC341" s="11">
        <f>INT((V341+U341+W341) / 10000000)/ 10</f>
        <v>0</v>
      </c>
      <c r="AD341" s="11" t="s">
        <v>2607</v>
      </c>
      <c r="AE341" s="13" t="s">
        <v>2608</v>
      </c>
      <c r="AF341" s="13" t="s">
        <v>2609</v>
      </c>
      <c r="AG341" s="15" t="s">
        <v>1390</v>
      </c>
      <c r="AH341" s="16" t="s">
        <v>61</v>
      </c>
      <c r="AI341" s="17">
        <v>10</v>
      </c>
      <c r="AJ341" s="17">
        <v>20201222</v>
      </c>
      <c r="AK341" s="18">
        <v>102</v>
      </c>
      <c r="AL341" s="18">
        <v>202301</v>
      </c>
      <c r="AM341" s="18">
        <v>2022</v>
      </c>
      <c r="AN341" s="17">
        <v>6879847</v>
      </c>
      <c r="AO341" s="17">
        <v>2027279</v>
      </c>
      <c r="AP341" s="17">
        <v>50000</v>
      </c>
      <c r="AQ341" s="20">
        <v>1</v>
      </c>
      <c r="AR341" s="21"/>
      <c r="AS341" s="20">
        <v>1</v>
      </c>
      <c r="AT341" s="20">
        <v>2</v>
      </c>
      <c r="AU341" s="20">
        <v>2</v>
      </c>
      <c r="AV341" s="20">
        <v>2</v>
      </c>
      <c r="AW341" s="23">
        <v>0</v>
      </c>
      <c r="AX341" s="21">
        <v>0</v>
      </c>
      <c r="AY341" s="21">
        <v>0</v>
      </c>
      <c r="AZ341" s="23" t="s">
        <v>62</v>
      </c>
      <c r="BA341" s="23" t="s">
        <v>62</v>
      </c>
      <c r="BB341" s="23" t="s">
        <v>62</v>
      </c>
      <c r="BC341" s="23" t="s">
        <v>62</v>
      </c>
      <c r="BD341" s="23" t="s">
        <v>62</v>
      </c>
      <c r="BE341" s="20">
        <v>13</v>
      </c>
      <c r="BF341" s="21"/>
      <c r="BG341" s="24"/>
    </row>
    <row r="342" spans="1:59" ht="15">
      <c r="A342" s="9" t="s">
        <v>2610</v>
      </c>
      <c r="B342" s="25">
        <v>12087</v>
      </c>
      <c r="C342" s="11">
        <v>2258639</v>
      </c>
      <c r="D342" s="11">
        <v>1058649205</v>
      </c>
      <c r="E342" s="12">
        <v>1101110210239</v>
      </c>
      <c r="F342" s="13" t="s">
        <v>2611</v>
      </c>
      <c r="G342" s="13" t="s">
        <v>80</v>
      </c>
      <c r="H342" s="13" t="s">
        <v>53</v>
      </c>
      <c r="I342" s="13" t="s">
        <v>54</v>
      </c>
      <c r="J342" s="13" t="s">
        <v>369</v>
      </c>
      <c r="K342" s="11">
        <v>54</v>
      </c>
      <c r="L342" s="11" t="s">
        <v>2612</v>
      </c>
      <c r="M342" s="14">
        <v>1</v>
      </c>
      <c r="N342" s="14" t="s">
        <v>121</v>
      </c>
      <c r="O342" s="26">
        <v>159169</v>
      </c>
      <c r="P342" s="26">
        <v>175649</v>
      </c>
      <c r="Q342" s="26">
        <v>239320</v>
      </c>
      <c r="R342" s="14">
        <v>0</v>
      </c>
      <c r="S342" s="14">
        <v>0</v>
      </c>
      <c r="T342" s="26">
        <v>93615</v>
      </c>
      <c r="U342" s="14">
        <v>0</v>
      </c>
      <c r="V342" s="26">
        <v>1043902</v>
      </c>
      <c r="W342" s="14">
        <f>SUM(159400,17500,493626)</f>
        <v>670526</v>
      </c>
      <c r="X342" s="26">
        <v>1989315</v>
      </c>
      <c r="Y342" s="11">
        <f t="shared" ref="Y342:Y344" si="265">INT(O342 / 10000) / 10</f>
        <v>1.5</v>
      </c>
      <c r="Z342" s="11">
        <f t="shared" ref="Z342:Z344" si="266">INT((P342+Q342+X342) / 10000) / 10</f>
        <v>24</v>
      </c>
      <c r="AA342" s="11">
        <f t="shared" ref="AA342:AA344" si="267">INT((R342) / 10000) / 10</f>
        <v>0</v>
      </c>
      <c r="AB342" s="11">
        <f t="shared" ref="AB342:AB344" si="268">INT((S342+T342) / 10000) / 10</f>
        <v>0.9</v>
      </c>
      <c r="AC342" s="11">
        <f t="shared" ref="AC342:AC344" si="269">INT((V342+U342+W342) / 10000) / 10</f>
        <v>17.100000000000001</v>
      </c>
      <c r="AD342" s="11" t="s">
        <v>2613</v>
      </c>
      <c r="AE342" s="13" t="s">
        <v>2614</v>
      </c>
      <c r="AF342" s="13" t="s">
        <v>2615</v>
      </c>
      <c r="AG342" s="15" t="s">
        <v>2616</v>
      </c>
      <c r="AH342" s="16" t="s">
        <v>88</v>
      </c>
      <c r="AI342" s="17">
        <v>10</v>
      </c>
      <c r="AJ342" s="17">
        <v>20030123</v>
      </c>
      <c r="AK342" s="18">
        <v>127</v>
      </c>
      <c r="AL342" s="18">
        <v>202212</v>
      </c>
      <c r="AM342" s="18">
        <v>2022</v>
      </c>
      <c r="AN342" s="17">
        <v>34485587</v>
      </c>
      <c r="AO342" s="17">
        <v>400144705</v>
      </c>
      <c r="AP342" s="17">
        <v>221979790</v>
      </c>
      <c r="AQ342" s="20">
        <v>1</v>
      </c>
      <c r="AR342" s="21"/>
      <c r="AS342" s="20">
        <v>2</v>
      </c>
      <c r="AT342" s="21"/>
      <c r="AU342" s="21"/>
      <c r="AV342" s="21"/>
      <c r="AW342" s="23">
        <v>0</v>
      </c>
      <c r="AX342" s="21">
        <v>0</v>
      </c>
      <c r="AY342" s="21">
        <v>0</v>
      </c>
      <c r="AZ342" s="23" t="s">
        <v>62</v>
      </c>
      <c r="BA342" s="23" t="s">
        <v>62</v>
      </c>
      <c r="BB342" s="23" t="s">
        <v>62</v>
      </c>
      <c r="BC342" s="23" t="s">
        <v>62</v>
      </c>
      <c r="BD342" s="23" t="s">
        <v>62</v>
      </c>
      <c r="BE342" s="20">
        <v>13</v>
      </c>
      <c r="BF342" s="21"/>
      <c r="BG342" s="24"/>
    </row>
    <row r="343" spans="1:59" ht="15">
      <c r="A343" s="9" t="s">
        <v>2617</v>
      </c>
      <c r="B343" s="25">
        <v>6846</v>
      </c>
      <c r="C343" s="11">
        <v>2643518</v>
      </c>
      <c r="D343" s="11">
        <v>1248644180</v>
      </c>
      <c r="E343" s="12">
        <v>1348110120577</v>
      </c>
      <c r="F343" s="13" t="s">
        <v>2618</v>
      </c>
      <c r="G343" s="13" t="s">
        <v>80</v>
      </c>
      <c r="H343" s="13" t="s">
        <v>53</v>
      </c>
      <c r="I343" s="13" t="s">
        <v>307</v>
      </c>
      <c r="J343" s="13" t="s">
        <v>599</v>
      </c>
      <c r="K343" s="11">
        <v>38</v>
      </c>
      <c r="L343" s="11" t="s">
        <v>2619</v>
      </c>
      <c r="M343" s="14">
        <v>1</v>
      </c>
      <c r="N343" s="14" t="s">
        <v>121</v>
      </c>
      <c r="O343" s="14">
        <v>0</v>
      </c>
      <c r="P343" s="14">
        <v>0</v>
      </c>
      <c r="Q343" s="14">
        <v>0</v>
      </c>
      <c r="R343" s="32">
        <v>9900</v>
      </c>
      <c r="S343" s="14">
        <v>0</v>
      </c>
      <c r="T343" s="14">
        <v>0</v>
      </c>
      <c r="U343" s="32">
        <v>30640</v>
      </c>
      <c r="V343" s="14">
        <v>0</v>
      </c>
      <c r="W343" s="14">
        <v>0</v>
      </c>
      <c r="X343" s="14">
        <v>0</v>
      </c>
      <c r="Y343" s="11">
        <f t="shared" si="265"/>
        <v>0</v>
      </c>
      <c r="Z343" s="11">
        <f t="shared" si="266"/>
        <v>0</v>
      </c>
      <c r="AA343" s="11">
        <f t="shared" si="267"/>
        <v>0</v>
      </c>
      <c r="AB343" s="11">
        <f t="shared" si="268"/>
        <v>0</v>
      </c>
      <c r="AC343" s="11">
        <f t="shared" si="269"/>
        <v>0.3</v>
      </c>
      <c r="AD343" s="11" t="s">
        <v>2620</v>
      </c>
      <c r="AE343" s="13" t="s">
        <v>2621</v>
      </c>
      <c r="AF343" s="13" t="s">
        <v>2622</v>
      </c>
      <c r="AG343" s="15" t="s">
        <v>2623</v>
      </c>
      <c r="AH343" s="16" t="s">
        <v>88</v>
      </c>
      <c r="AI343" s="17">
        <v>10</v>
      </c>
      <c r="AJ343" s="17">
        <v>20060411</v>
      </c>
      <c r="AK343" s="18">
        <v>205</v>
      </c>
      <c r="AL343" s="18">
        <v>202212</v>
      </c>
      <c r="AM343" s="18">
        <v>2022</v>
      </c>
      <c r="AN343" s="17">
        <v>101161493</v>
      </c>
      <c r="AO343" s="17">
        <v>97915762</v>
      </c>
      <c r="AP343" s="17">
        <v>8576905</v>
      </c>
      <c r="AQ343" s="23">
        <v>1</v>
      </c>
      <c r="AR343" s="23"/>
      <c r="AS343" s="27">
        <v>1</v>
      </c>
      <c r="AT343" s="27">
        <v>2</v>
      </c>
      <c r="AU343" s="27">
        <v>2</v>
      </c>
      <c r="AV343" s="27">
        <v>1</v>
      </c>
      <c r="AW343" s="23">
        <v>0</v>
      </c>
      <c r="AX343" s="21">
        <v>0</v>
      </c>
      <c r="AY343" s="21">
        <v>0</v>
      </c>
      <c r="AZ343" s="23" t="s">
        <v>62</v>
      </c>
      <c r="BA343" s="23" t="s">
        <v>62</v>
      </c>
      <c r="BB343" s="23" t="s">
        <v>62</v>
      </c>
      <c r="BC343" s="23" t="s">
        <v>62</v>
      </c>
      <c r="BD343" s="23" t="s">
        <v>62</v>
      </c>
      <c r="BE343" s="27">
        <v>13</v>
      </c>
      <c r="BF343" s="23"/>
      <c r="BG343" s="23"/>
    </row>
    <row r="344" spans="1:59">
      <c r="A344" s="9" t="s">
        <v>2624</v>
      </c>
      <c r="B344" s="25">
        <v>4501</v>
      </c>
      <c r="C344" s="11">
        <v>1515938</v>
      </c>
      <c r="D344" s="11">
        <v>2148156422</v>
      </c>
      <c r="E344" s="12">
        <v>1101110954374</v>
      </c>
      <c r="F344" s="13" t="s">
        <v>2625</v>
      </c>
      <c r="G344" s="13" t="s">
        <v>80</v>
      </c>
      <c r="H344" s="13" t="s">
        <v>53</v>
      </c>
      <c r="I344" s="13" t="s">
        <v>54</v>
      </c>
      <c r="J344" s="13" t="s">
        <v>568</v>
      </c>
      <c r="K344" s="11">
        <v>27</v>
      </c>
      <c r="L344" s="11" t="s">
        <v>2626</v>
      </c>
      <c r="M344" s="14">
        <v>1</v>
      </c>
      <c r="N344" s="14" t="s">
        <v>121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53">
        <v>5876</v>
      </c>
      <c r="V344" s="53">
        <v>45496</v>
      </c>
      <c r="W344" s="53">
        <v>227777</v>
      </c>
      <c r="X344" s="53">
        <v>460038</v>
      </c>
      <c r="Y344" s="11">
        <f t="shared" si="265"/>
        <v>0</v>
      </c>
      <c r="Z344" s="11">
        <f t="shared" si="266"/>
        <v>4.5999999999999996</v>
      </c>
      <c r="AA344" s="11">
        <f t="shared" si="267"/>
        <v>0</v>
      </c>
      <c r="AB344" s="11">
        <f t="shared" si="268"/>
        <v>0</v>
      </c>
      <c r="AC344" s="11">
        <f t="shared" si="269"/>
        <v>2.7</v>
      </c>
      <c r="AD344" s="11" t="s">
        <v>2627</v>
      </c>
      <c r="AE344" s="13" t="s">
        <v>2628</v>
      </c>
      <c r="AF344" s="13" t="s">
        <v>2629</v>
      </c>
      <c r="AG344" s="15" t="s">
        <v>2630</v>
      </c>
      <c r="AH344" s="16" t="s">
        <v>232</v>
      </c>
      <c r="AI344" s="17">
        <v>10</v>
      </c>
      <c r="AJ344" s="17">
        <v>19930630</v>
      </c>
      <c r="AK344" s="18">
        <v>115</v>
      </c>
      <c r="AL344" s="18">
        <v>202306</v>
      </c>
      <c r="AM344" s="18">
        <v>2022</v>
      </c>
      <c r="AN344" s="17">
        <v>91652073</v>
      </c>
      <c r="AO344" s="17">
        <v>98810621</v>
      </c>
      <c r="AP344" s="17">
        <v>4130000</v>
      </c>
      <c r="AQ344" s="27">
        <v>1</v>
      </c>
      <c r="AR344" s="27">
        <v>1</v>
      </c>
      <c r="AS344" s="27">
        <v>1</v>
      </c>
      <c r="AT344" s="27">
        <v>2</v>
      </c>
      <c r="AU344" s="27">
        <v>2</v>
      </c>
      <c r="AV344" s="27">
        <v>2</v>
      </c>
      <c r="AW344" s="23">
        <v>0</v>
      </c>
      <c r="AX344" s="20">
        <v>1</v>
      </c>
      <c r="AY344" s="21">
        <v>0</v>
      </c>
      <c r="AZ344" s="23" t="s">
        <v>62</v>
      </c>
      <c r="BA344" s="23" t="s">
        <v>62</v>
      </c>
      <c r="BB344" s="23" t="s">
        <v>62</v>
      </c>
      <c r="BC344" s="23" t="s">
        <v>62</v>
      </c>
      <c r="BD344" s="23" t="s">
        <v>62</v>
      </c>
      <c r="BE344" s="27">
        <v>13</v>
      </c>
      <c r="BF344" s="23"/>
      <c r="BG344" s="23"/>
    </row>
    <row r="345" spans="1:59" ht="15">
      <c r="A345" s="9" t="s">
        <v>2631</v>
      </c>
      <c r="B345" s="25">
        <v>23358</v>
      </c>
      <c r="C345" s="11">
        <v>7393048</v>
      </c>
      <c r="D345" s="11">
        <v>2288700138</v>
      </c>
      <c r="E345" s="12">
        <v>1101115731892</v>
      </c>
      <c r="F345" s="13" t="s">
        <v>2632</v>
      </c>
      <c r="G345" s="13" t="s">
        <v>52</v>
      </c>
      <c r="H345" s="13" t="s">
        <v>53</v>
      </c>
      <c r="I345" s="13" t="s">
        <v>54</v>
      </c>
      <c r="J345" s="13" t="s">
        <v>111</v>
      </c>
      <c r="K345" s="11">
        <v>55</v>
      </c>
      <c r="L345" s="11" t="s">
        <v>2633</v>
      </c>
      <c r="M345" s="14">
        <v>1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1" t="s">
        <v>2634</v>
      </c>
      <c r="AE345" s="13" t="s">
        <v>2635</v>
      </c>
      <c r="AF345" s="13" t="s">
        <v>2636</v>
      </c>
      <c r="AG345" s="48" t="s">
        <v>2637</v>
      </c>
      <c r="AH345" s="16" t="s">
        <v>61</v>
      </c>
      <c r="AI345" s="17">
        <v>10</v>
      </c>
      <c r="AJ345" s="17">
        <v>20150820</v>
      </c>
      <c r="AK345" s="18">
        <v>59</v>
      </c>
      <c r="AL345" s="18">
        <v>202112</v>
      </c>
      <c r="AM345" s="14"/>
      <c r="AN345" s="19"/>
      <c r="AO345" s="19"/>
      <c r="AP345" s="19"/>
      <c r="AQ345" s="20">
        <v>1</v>
      </c>
      <c r="AR345" s="21"/>
      <c r="AS345" s="20">
        <v>2</v>
      </c>
      <c r="AT345" s="22">
        <v>2</v>
      </c>
      <c r="AU345" s="22">
        <v>2</v>
      </c>
      <c r="AV345" s="21"/>
      <c r="AW345" s="23">
        <v>0</v>
      </c>
      <c r="AX345" s="21">
        <v>0</v>
      </c>
      <c r="AY345" s="21">
        <v>0</v>
      </c>
      <c r="AZ345" s="23" t="s">
        <v>62</v>
      </c>
      <c r="BA345" s="23" t="s">
        <v>62</v>
      </c>
      <c r="BB345" s="23" t="s">
        <v>62</v>
      </c>
      <c r="BC345" s="23" t="s">
        <v>62</v>
      </c>
      <c r="BD345" s="23" t="s">
        <v>62</v>
      </c>
      <c r="BE345" s="20">
        <v>13</v>
      </c>
      <c r="BF345" s="21"/>
      <c r="BG345" s="24"/>
    </row>
    <row r="346" spans="1:59" ht="15">
      <c r="A346" s="9" t="s">
        <v>2638</v>
      </c>
      <c r="B346" s="25">
        <v>14387</v>
      </c>
      <c r="C346" s="11">
        <v>4116272</v>
      </c>
      <c r="D346" s="11">
        <v>2118876049</v>
      </c>
      <c r="E346" s="12">
        <v>1101114828939</v>
      </c>
      <c r="F346" s="13" t="s">
        <v>2639</v>
      </c>
      <c r="G346" s="13" t="s">
        <v>80</v>
      </c>
      <c r="H346" s="13" t="s">
        <v>53</v>
      </c>
      <c r="I346" s="13" t="s">
        <v>54</v>
      </c>
      <c r="J346" s="13" t="s">
        <v>55</v>
      </c>
      <c r="K346" s="11">
        <v>63</v>
      </c>
      <c r="L346" s="11" t="s">
        <v>2640</v>
      </c>
      <c r="M346" s="14">
        <v>1</v>
      </c>
      <c r="N346" s="14" t="s">
        <v>121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14">
        <v>0</v>
      </c>
      <c r="V346" s="29">
        <v>9719</v>
      </c>
      <c r="W346" s="26">
        <v>150350</v>
      </c>
      <c r="X346" s="14">
        <v>0</v>
      </c>
      <c r="Y346" s="11">
        <f t="shared" ref="Y346:Y347" si="270">INT(O346 / 10000) / 10</f>
        <v>0</v>
      </c>
      <c r="Z346" s="11">
        <f t="shared" ref="Z346:Z347" si="271">INT((P346+Q346+X346) / 10000) / 10</f>
        <v>0</v>
      </c>
      <c r="AA346" s="11">
        <f t="shared" ref="AA346:AA347" si="272">INT((R346) / 10000) / 10</f>
        <v>0</v>
      </c>
      <c r="AB346" s="11">
        <f t="shared" ref="AB346:AB347" si="273">INT((S346+T346) / 10000) / 10</f>
        <v>0</v>
      </c>
      <c r="AC346" s="11">
        <f t="shared" ref="AC346:AC347" si="274">INT((V346+U346+W346) / 10000) / 10</f>
        <v>1.6</v>
      </c>
      <c r="AD346" s="11" t="s">
        <v>2641</v>
      </c>
      <c r="AE346" s="13" t="s">
        <v>2642</v>
      </c>
      <c r="AF346" s="13" t="s">
        <v>2643</v>
      </c>
      <c r="AG346" s="15" t="s">
        <v>2644</v>
      </c>
      <c r="AH346" s="16" t="s">
        <v>88</v>
      </c>
      <c r="AI346" s="17">
        <v>10</v>
      </c>
      <c r="AJ346" s="17">
        <v>20120327</v>
      </c>
      <c r="AK346" s="18">
        <v>100</v>
      </c>
      <c r="AL346" s="18">
        <v>202212</v>
      </c>
      <c r="AM346" s="14"/>
      <c r="AN346" s="19"/>
      <c r="AO346" s="19"/>
      <c r="AP346" s="19"/>
      <c r="AQ346" s="20">
        <v>1</v>
      </c>
      <c r="AR346" s="21"/>
      <c r="AS346" s="20">
        <v>2</v>
      </c>
      <c r="AT346" s="21"/>
      <c r="AU346" s="21"/>
      <c r="AV346" s="20">
        <v>2</v>
      </c>
      <c r="AW346" s="23">
        <v>0</v>
      </c>
      <c r="AX346" s="21">
        <v>0</v>
      </c>
      <c r="AY346" s="21">
        <v>0</v>
      </c>
      <c r="AZ346" s="23" t="s">
        <v>62</v>
      </c>
      <c r="BA346" s="23" t="s">
        <v>62</v>
      </c>
      <c r="BB346" s="23" t="s">
        <v>62</v>
      </c>
      <c r="BC346" s="23" t="s">
        <v>62</v>
      </c>
      <c r="BD346" s="23" t="s">
        <v>62</v>
      </c>
      <c r="BE346" s="20">
        <v>13</v>
      </c>
      <c r="BF346" s="21"/>
      <c r="BG346" s="24"/>
    </row>
    <row r="347" spans="1:59" ht="15">
      <c r="A347" s="9" t="s">
        <v>2645</v>
      </c>
      <c r="B347" s="25">
        <v>8139</v>
      </c>
      <c r="C347" s="11">
        <v>4215270</v>
      </c>
      <c r="D347" s="11">
        <v>6108620388</v>
      </c>
      <c r="E347" s="12">
        <v>2301110205160</v>
      </c>
      <c r="F347" s="13" t="s">
        <v>2646</v>
      </c>
      <c r="G347" s="13" t="s">
        <v>80</v>
      </c>
      <c r="H347" s="13" t="s">
        <v>53</v>
      </c>
      <c r="I347" s="13" t="s">
        <v>1113</v>
      </c>
      <c r="J347" s="13" t="s">
        <v>1843</v>
      </c>
      <c r="K347" s="11">
        <v>44</v>
      </c>
      <c r="L347" s="11" t="s">
        <v>2647</v>
      </c>
      <c r="M347" s="14">
        <v>1</v>
      </c>
      <c r="N347" s="14" t="s">
        <v>121</v>
      </c>
      <c r="O347" s="14">
        <v>0</v>
      </c>
      <c r="P347" s="26">
        <v>45200</v>
      </c>
      <c r="Q347" s="26">
        <v>4500</v>
      </c>
      <c r="R347" s="14">
        <v>0</v>
      </c>
      <c r="S347" s="14">
        <v>0</v>
      </c>
      <c r="T347" s="26">
        <v>25000</v>
      </c>
      <c r="U347" s="14">
        <v>0</v>
      </c>
      <c r="V347" s="26">
        <v>14802</v>
      </c>
      <c r="W347" s="14">
        <f>SUM(177643,14105,405694)</f>
        <v>597442</v>
      </c>
      <c r="X347" s="26">
        <v>1213717</v>
      </c>
      <c r="Y347" s="11">
        <f t="shared" si="270"/>
        <v>0</v>
      </c>
      <c r="Z347" s="11">
        <f t="shared" si="271"/>
        <v>12.6</v>
      </c>
      <c r="AA347" s="11">
        <f t="shared" si="272"/>
        <v>0</v>
      </c>
      <c r="AB347" s="11">
        <f t="shared" si="273"/>
        <v>0.2</v>
      </c>
      <c r="AC347" s="11">
        <f t="shared" si="274"/>
        <v>6.1</v>
      </c>
      <c r="AD347" s="11" t="s">
        <v>2648</v>
      </c>
      <c r="AE347" s="13" t="s">
        <v>2649</v>
      </c>
      <c r="AF347" s="13" t="s">
        <v>2650</v>
      </c>
      <c r="AG347" s="15" t="s">
        <v>2651</v>
      </c>
      <c r="AH347" s="16" t="s">
        <v>88</v>
      </c>
      <c r="AI347" s="17">
        <v>10</v>
      </c>
      <c r="AJ347" s="17">
        <v>20130315</v>
      </c>
      <c r="AK347" s="18">
        <v>50</v>
      </c>
      <c r="AL347" s="18">
        <v>202304</v>
      </c>
      <c r="AM347" s="18">
        <v>2022</v>
      </c>
      <c r="AN347" s="17">
        <v>29020974</v>
      </c>
      <c r="AO347" s="17">
        <v>92338172</v>
      </c>
      <c r="AP347" s="17">
        <v>17903010</v>
      </c>
      <c r="AQ347" s="27">
        <v>1</v>
      </c>
      <c r="AR347" s="23"/>
      <c r="AS347" s="27">
        <v>1</v>
      </c>
      <c r="AT347" s="27">
        <v>2</v>
      </c>
      <c r="AU347" s="27">
        <v>2</v>
      </c>
      <c r="AV347" s="27">
        <v>2</v>
      </c>
      <c r="AW347" s="23">
        <v>0</v>
      </c>
      <c r="AX347" s="20">
        <v>1</v>
      </c>
      <c r="AY347" s="20">
        <v>1</v>
      </c>
      <c r="AZ347" s="27" t="s">
        <v>2652</v>
      </c>
      <c r="BA347" s="27" t="s">
        <v>2653</v>
      </c>
      <c r="BB347" s="27" t="s">
        <v>272</v>
      </c>
      <c r="BC347" s="27" t="s">
        <v>2654</v>
      </c>
      <c r="BD347" s="27" t="s">
        <v>2655</v>
      </c>
      <c r="BE347" s="27">
        <v>13</v>
      </c>
      <c r="BF347" s="23"/>
      <c r="BG347" s="23"/>
    </row>
    <row r="348" spans="1:59" ht="15">
      <c r="A348" s="9" t="s">
        <v>2656</v>
      </c>
      <c r="B348" s="25">
        <v>1528</v>
      </c>
      <c r="C348" s="11">
        <v>4337661</v>
      </c>
      <c r="D348" s="11">
        <v>1358635380</v>
      </c>
      <c r="E348" s="12">
        <v>1348110277576</v>
      </c>
      <c r="F348" s="13" t="s">
        <v>2657</v>
      </c>
      <c r="G348" s="13" t="s">
        <v>80</v>
      </c>
      <c r="H348" s="13" t="s">
        <v>53</v>
      </c>
      <c r="I348" s="13" t="s">
        <v>54</v>
      </c>
      <c r="J348" s="13" t="s">
        <v>1195</v>
      </c>
      <c r="K348" s="11">
        <v>11</v>
      </c>
      <c r="L348" s="11" t="s">
        <v>2658</v>
      </c>
      <c r="M348" s="14">
        <v>1</v>
      </c>
      <c r="N348" s="14" t="s">
        <v>83</v>
      </c>
      <c r="O348" s="32">
        <v>229573000</v>
      </c>
      <c r="P348" s="32">
        <v>1386017000</v>
      </c>
      <c r="Q348" s="14">
        <v>0</v>
      </c>
      <c r="R348" s="32">
        <v>322000000</v>
      </c>
      <c r="S348" s="14">
        <v>0</v>
      </c>
      <c r="T348" s="32">
        <v>696017309</v>
      </c>
      <c r="U348" s="14">
        <v>0</v>
      </c>
      <c r="V348" s="32">
        <v>56299367</v>
      </c>
      <c r="W348" s="32">
        <v>182741650</v>
      </c>
      <c r="X348" s="32">
        <v>1748852727</v>
      </c>
      <c r="Y348" s="11">
        <f>INT(O348 / 10000000)/ 10</f>
        <v>2.2000000000000002</v>
      </c>
      <c r="Z348" s="11">
        <f>INT((P348+Q348+X348) / 10000000)/ 10</f>
        <v>31.3</v>
      </c>
      <c r="AA348" s="11">
        <f>INT((R348) / 10000000)/ 10</f>
        <v>3.2</v>
      </c>
      <c r="AB348" s="11">
        <f>INT((S348+T348) / 10000000)/ 10</f>
        <v>6.9</v>
      </c>
      <c r="AC348" s="11">
        <f>INT((V348+U348+W348) / 10000000)/ 10</f>
        <v>2.2999999999999998</v>
      </c>
      <c r="AD348" s="11" t="s">
        <v>2659</v>
      </c>
      <c r="AE348" s="13" t="s">
        <v>2660</v>
      </c>
      <c r="AF348" s="13" t="s">
        <v>2661</v>
      </c>
      <c r="AG348" s="15" t="s">
        <v>2662</v>
      </c>
      <c r="AH348" s="16" t="s">
        <v>88</v>
      </c>
      <c r="AI348" s="17">
        <v>10</v>
      </c>
      <c r="AJ348" s="18">
        <v>20130812</v>
      </c>
      <c r="AK348" s="18">
        <v>50</v>
      </c>
      <c r="AL348" s="18">
        <v>202304</v>
      </c>
      <c r="AM348" s="18">
        <v>2022</v>
      </c>
      <c r="AN348" s="17">
        <v>44688043</v>
      </c>
      <c r="AO348" s="17">
        <v>52473639</v>
      </c>
      <c r="AP348" s="17">
        <v>951560</v>
      </c>
      <c r="AQ348" s="27">
        <v>3</v>
      </c>
      <c r="AR348" s="27">
        <v>3</v>
      </c>
      <c r="AS348" s="27">
        <v>1</v>
      </c>
      <c r="AT348" s="27">
        <v>1</v>
      </c>
      <c r="AU348" s="27">
        <v>1</v>
      </c>
      <c r="AV348" s="27">
        <v>1</v>
      </c>
      <c r="AW348" s="23">
        <v>0</v>
      </c>
      <c r="AX348" s="21">
        <v>0</v>
      </c>
      <c r="AY348" s="21">
        <v>0</v>
      </c>
      <c r="AZ348" s="23" t="s">
        <v>62</v>
      </c>
      <c r="BA348" s="30" t="s">
        <v>62</v>
      </c>
      <c r="BB348" s="23" t="s">
        <v>62</v>
      </c>
      <c r="BC348" s="23" t="s">
        <v>62</v>
      </c>
      <c r="BD348" s="23" t="s">
        <v>62</v>
      </c>
      <c r="BE348" s="27">
        <v>13</v>
      </c>
      <c r="BF348" s="23"/>
      <c r="BG348" s="23"/>
    </row>
    <row r="349" spans="1:59" ht="15">
      <c r="A349" s="9" t="s">
        <v>2663</v>
      </c>
      <c r="B349" s="25">
        <v>1857</v>
      </c>
      <c r="C349" s="11">
        <v>3210679</v>
      </c>
      <c r="D349" s="11">
        <v>1428117861</v>
      </c>
      <c r="E349" s="12">
        <v>1345110134136</v>
      </c>
      <c r="F349" s="13" t="s">
        <v>2664</v>
      </c>
      <c r="G349" s="13" t="s">
        <v>80</v>
      </c>
      <c r="H349" s="13" t="s">
        <v>53</v>
      </c>
      <c r="I349" s="13" t="s">
        <v>54</v>
      </c>
      <c r="J349" s="13" t="s">
        <v>532</v>
      </c>
      <c r="K349" s="11">
        <v>14</v>
      </c>
      <c r="L349" s="11" t="s">
        <v>2665</v>
      </c>
      <c r="M349" s="14">
        <v>1</v>
      </c>
      <c r="N349" s="14" t="s">
        <v>121</v>
      </c>
      <c r="O349" s="14">
        <v>0</v>
      </c>
      <c r="P349" s="14">
        <v>0</v>
      </c>
      <c r="Q349" s="14">
        <v>0</v>
      </c>
      <c r="R349" s="26">
        <v>19400</v>
      </c>
      <c r="S349" s="14">
        <v>0</v>
      </c>
      <c r="T349" s="26">
        <v>41902</v>
      </c>
      <c r="U349" s="26">
        <v>3600</v>
      </c>
      <c r="V349" s="26">
        <v>40720</v>
      </c>
      <c r="W349" s="14">
        <f>SUM(7000,184593)</f>
        <v>191593</v>
      </c>
      <c r="X349" s="26">
        <v>111982</v>
      </c>
      <c r="Y349" s="11">
        <f t="shared" ref="Y349:Y351" si="275">INT(O349 / 10000) / 10</f>
        <v>0</v>
      </c>
      <c r="Z349" s="11">
        <f t="shared" ref="Z349:Z351" si="276">INT((P349+Q349+X349) / 10000) / 10</f>
        <v>1.1000000000000001</v>
      </c>
      <c r="AA349" s="11">
        <f t="shared" ref="AA349:AA351" si="277">INT((R349) / 10000) / 10</f>
        <v>0.1</v>
      </c>
      <c r="AB349" s="11">
        <f t="shared" ref="AB349:AB351" si="278">INT((S349+T349) / 10000) / 10</f>
        <v>0.4</v>
      </c>
      <c r="AC349" s="11">
        <f t="shared" ref="AC349:AC351" si="279">INT((V349+U349+W349) / 10000) / 10</f>
        <v>2.2999999999999998</v>
      </c>
      <c r="AD349" s="11" t="s">
        <v>2666</v>
      </c>
      <c r="AE349" s="13" t="s">
        <v>2667</v>
      </c>
      <c r="AF349" s="13" t="s">
        <v>2668</v>
      </c>
      <c r="AG349" s="15" t="s">
        <v>2669</v>
      </c>
      <c r="AH349" s="16" t="s">
        <v>88</v>
      </c>
      <c r="AI349" s="17">
        <v>10</v>
      </c>
      <c r="AJ349" s="18">
        <v>20090108</v>
      </c>
      <c r="AK349" s="18">
        <v>54</v>
      </c>
      <c r="AL349" s="18">
        <v>202212</v>
      </c>
      <c r="AM349" s="18">
        <v>2022</v>
      </c>
      <c r="AN349" s="17">
        <v>29515973</v>
      </c>
      <c r="AO349" s="17">
        <v>35985858</v>
      </c>
      <c r="AP349" s="17">
        <v>500000</v>
      </c>
      <c r="AQ349" s="21">
        <v>1</v>
      </c>
      <c r="AR349" s="21"/>
      <c r="AS349" s="20">
        <v>1</v>
      </c>
      <c r="AT349" s="20">
        <v>1</v>
      </c>
      <c r="AU349" s="20">
        <v>2</v>
      </c>
      <c r="AV349" s="20">
        <v>2</v>
      </c>
      <c r="AW349" s="23">
        <v>0</v>
      </c>
      <c r="AX349" s="21">
        <v>0</v>
      </c>
      <c r="AY349" s="21">
        <v>0</v>
      </c>
      <c r="AZ349" s="23" t="s">
        <v>62</v>
      </c>
      <c r="BA349" s="23" t="s">
        <v>62</v>
      </c>
      <c r="BB349" s="23" t="s">
        <v>62</v>
      </c>
      <c r="BC349" s="23" t="s">
        <v>62</v>
      </c>
      <c r="BD349" s="23" t="s">
        <v>62</v>
      </c>
      <c r="BE349" s="20">
        <v>13</v>
      </c>
      <c r="BF349" s="21"/>
      <c r="BG349" s="24"/>
    </row>
    <row r="350" spans="1:59" ht="15">
      <c r="A350" s="9" t="s">
        <v>2670</v>
      </c>
      <c r="B350" s="25">
        <v>2012</v>
      </c>
      <c r="C350" s="11">
        <v>2949958</v>
      </c>
      <c r="D350" s="11">
        <v>1348646467</v>
      </c>
      <c r="E350" s="12">
        <v>1314110209166</v>
      </c>
      <c r="F350" s="13" t="s">
        <v>2671</v>
      </c>
      <c r="G350" s="13" t="s">
        <v>80</v>
      </c>
      <c r="H350" s="13" t="s">
        <v>53</v>
      </c>
      <c r="I350" s="13" t="s">
        <v>307</v>
      </c>
      <c r="J350" s="13" t="s">
        <v>2672</v>
      </c>
      <c r="K350" s="11">
        <v>10</v>
      </c>
      <c r="L350" s="11" t="s">
        <v>2673</v>
      </c>
      <c r="M350" s="14">
        <v>1</v>
      </c>
      <c r="N350" s="14" t="s">
        <v>121</v>
      </c>
      <c r="O350" s="26">
        <v>10605</v>
      </c>
      <c r="P350" s="26">
        <v>43930</v>
      </c>
      <c r="Q350" s="14">
        <v>0</v>
      </c>
      <c r="R350" s="26">
        <v>2522515</v>
      </c>
      <c r="S350" s="14">
        <v>0</v>
      </c>
      <c r="T350" s="26">
        <v>15363</v>
      </c>
      <c r="U350" s="14">
        <v>0</v>
      </c>
      <c r="V350" s="26">
        <v>18573</v>
      </c>
      <c r="W350" s="26">
        <v>722140</v>
      </c>
      <c r="X350" s="26">
        <v>879495</v>
      </c>
      <c r="Y350" s="11">
        <f t="shared" si="275"/>
        <v>0.1</v>
      </c>
      <c r="Z350" s="11">
        <f t="shared" si="276"/>
        <v>9.1999999999999993</v>
      </c>
      <c r="AA350" s="11">
        <f t="shared" si="277"/>
        <v>25.2</v>
      </c>
      <c r="AB350" s="11">
        <f t="shared" si="278"/>
        <v>0.1</v>
      </c>
      <c r="AC350" s="11">
        <f t="shared" si="279"/>
        <v>7.4</v>
      </c>
      <c r="AD350" s="11" t="s">
        <v>2674</v>
      </c>
      <c r="AE350" s="13" t="s">
        <v>2675</v>
      </c>
      <c r="AF350" s="13" t="s">
        <v>2676</v>
      </c>
      <c r="AG350" s="15" t="s">
        <v>2677</v>
      </c>
      <c r="AH350" s="16" t="s">
        <v>88</v>
      </c>
      <c r="AI350" s="17">
        <v>10</v>
      </c>
      <c r="AJ350" s="17">
        <v>20080314</v>
      </c>
      <c r="AK350" s="18">
        <v>236</v>
      </c>
      <c r="AL350" s="18">
        <v>202212</v>
      </c>
      <c r="AM350" s="18">
        <v>2022</v>
      </c>
      <c r="AN350" s="17">
        <v>95364577</v>
      </c>
      <c r="AO350" s="17">
        <v>126216950</v>
      </c>
      <c r="AP350" s="17">
        <v>1616190</v>
      </c>
      <c r="AQ350" s="27">
        <v>1</v>
      </c>
      <c r="AR350" s="27">
        <v>1</v>
      </c>
      <c r="AS350" s="27">
        <v>1</v>
      </c>
      <c r="AT350" s="27">
        <v>2</v>
      </c>
      <c r="AU350" s="27">
        <v>2</v>
      </c>
      <c r="AV350" s="27">
        <v>1</v>
      </c>
      <c r="AW350" s="23">
        <v>0</v>
      </c>
      <c r="AX350" s="20">
        <v>1</v>
      </c>
      <c r="AY350" s="21">
        <v>0</v>
      </c>
      <c r="AZ350" s="23" t="s">
        <v>62</v>
      </c>
      <c r="BA350" s="23" t="s">
        <v>62</v>
      </c>
      <c r="BB350" s="23" t="s">
        <v>62</v>
      </c>
      <c r="BC350" s="23" t="s">
        <v>62</v>
      </c>
      <c r="BD350" s="23" t="s">
        <v>62</v>
      </c>
      <c r="BE350" s="27">
        <v>13</v>
      </c>
      <c r="BF350" s="23"/>
      <c r="BG350" s="23"/>
    </row>
    <row r="351" spans="1:59" ht="15">
      <c r="A351" s="9" t="s">
        <v>2678</v>
      </c>
      <c r="B351" s="25">
        <v>8283</v>
      </c>
      <c r="C351" s="11">
        <v>1865396</v>
      </c>
      <c r="D351" s="11">
        <v>4018122185</v>
      </c>
      <c r="E351" s="12">
        <v>2111110015190</v>
      </c>
      <c r="F351" s="13" t="s">
        <v>2679</v>
      </c>
      <c r="G351" s="13" t="s">
        <v>80</v>
      </c>
      <c r="H351" s="13" t="s">
        <v>53</v>
      </c>
      <c r="I351" s="13" t="s">
        <v>54</v>
      </c>
      <c r="J351" s="13" t="s">
        <v>630</v>
      </c>
      <c r="K351" s="11">
        <v>45</v>
      </c>
      <c r="L351" s="11" t="s">
        <v>2680</v>
      </c>
      <c r="M351" s="14">
        <v>1</v>
      </c>
      <c r="N351" s="14" t="s">
        <v>121</v>
      </c>
      <c r="O351" s="14">
        <v>0</v>
      </c>
      <c r="P351" s="26">
        <v>237075</v>
      </c>
      <c r="Q351" s="14">
        <v>0</v>
      </c>
      <c r="R351" s="14">
        <v>0</v>
      </c>
      <c r="S351" s="14">
        <v>0</v>
      </c>
      <c r="T351" s="26">
        <v>262477</v>
      </c>
      <c r="U351" s="14">
        <v>0</v>
      </c>
      <c r="V351" s="26">
        <v>257390</v>
      </c>
      <c r="W351" s="26">
        <v>5076960</v>
      </c>
      <c r="X351" s="26">
        <v>2913006</v>
      </c>
      <c r="Y351" s="11">
        <f t="shared" si="275"/>
        <v>0</v>
      </c>
      <c r="Z351" s="11">
        <f t="shared" si="276"/>
        <v>31.5</v>
      </c>
      <c r="AA351" s="11">
        <f t="shared" si="277"/>
        <v>0</v>
      </c>
      <c r="AB351" s="11">
        <f t="shared" si="278"/>
        <v>2.6</v>
      </c>
      <c r="AC351" s="11">
        <f t="shared" si="279"/>
        <v>53.3</v>
      </c>
      <c r="AD351" s="11" t="s">
        <v>2681</v>
      </c>
      <c r="AE351" s="13" t="s">
        <v>2682</v>
      </c>
      <c r="AF351" s="13" t="s">
        <v>2683</v>
      </c>
      <c r="AG351" s="15" t="s">
        <v>2684</v>
      </c>
      <c r="AH351" s="16" t="s">
        <v>88</v>
      </c>
      <c r="AI351" s="17">
        <v>10</v>
      </c>
      <c r="AJ351" s="17">
        <v>20020607</v>
      </c>
      <c r="AK351" s="18">
        <v>103</v>
      </c>
      <c r="AL351" s="18">
        <v>202212</v>
      </c>
      <c r="AM351" s="18">
        <v>2022</v>
      </c>
      <c r="AN351" s="17">
        <v>39256536</v>
      </c>
      <c r="AO351" s="17">
        <v>66849362</v>
      </c>
      <c r="AP351" s="17">
        <v>3000000</v>
      </c>
      <c r="AQ351" s="27">
        <v>1</v>
      </c>
      <c r="AR351" s="23"/>
      <c r="AS351" s="27">
        <v>1</v>
      </c>
      <c r="AT351" s="27">
        <v>2</v>
      </c>
      <c r="AU351" s="27">
        <v>2</v>
      </c>
      <c r="AV351" s="27">
        <v>2</v>
      </c>
      <c r="AW351" s="23">
        <v>0</v>
      </c>
      <c r="AX351" s="20">
        <v>1</v>
      </c>
      <c r="AY351" s="21">
        <v>0</v>
      </c>
      <c r="AZ351" s="23" t="s">
        <v>62</v>
      </c>
      <c r="BA351" s="23" t="s">
        <v>62</v>
      </c>
      <c r="BB351" s="23" t="s">
        <v>62</v>
      </c>
      <c r="BC351" s="23" t="s">
        <v>62</v>
      </c>
      <c r="BD351" s="23" t="s">
        <v>62</v>
      </c>
      <c r="BE351" s="27">
        <v>13</v>
      </c>
      <c r="BF351" s="23"/>
      <c r="BG351" s="23"/>
    </row>
    <row r="352" spans="1:59" ht="15">
      <c r="A352" s="9" t="s">
        <v>2685</v>
      </c>
      <c r="B352" s="25">
        <v>13477</v>
      </c>
      <c r="C352" s="11">
        <v>2112232</v>
      </c>
      <c r="D352" s="11">
        <v>1078651008</v>
      </c>
      <c r="E352" s="12">
        <v>1101113024471</v>
      </c>
      <c r="F352" s="13" t="s">
        <v>2686</v>
      </c>
      <c r="G352" s="13" t="s">
        <v>80</v>
      </c>
      <c r="H352" s="13" t="s">
        <v>53</v>
      </c>
      <c r="I352" s="13" t="s">
        <v>307</v>
      </c>
      <c r="J352" s="13" t="s">
        <v>941</v>
      </c>
      <c r="K352" s="11">
        <v>60</v>
      </c>
      <c r="L352" s="11" t="s">
        <v>2687</v>
      </c>
      <c r="M352" s="14">
        <v>1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1" t="s">
        <v>2688</v>
      </c>
      <c r="AE352" s="13" t="s">
        <v>2689</v>
      </c>
      <c r="AF352" s="13" t="s">
        <v>2690</v>
      </c>
      <c r="AG352" s="15" t="s">
        <v>2691</v>
      </c>
      <c r="AH352" s="16" t="s">
        <v>61</v>
      </c>
      <c r="AI352" s="17">
        <v>10</v>
      </c>
      <c r="AJ352" s="17">
        <v>20040604</v>
      </c>
      <c r="AK352" s="18">
        <v>50</v>
      </c>
      <c r="AL352" s="18">
        <v>202211</v>
      </c>
      <c r="AM352" s="14"/>
      <c r="AN352" s="19"/>
      <c r="AO352" s="19"/>
      <c r="AP352" s="19"/>
      <c r="AQ352" s="20">
        <v>1</v>
      </c>
      <c r="AR352" s="21"/>
      <c r="AS352" s="20">
        <v>2</v>
      </c>
      <c r="AT352" s="22">
        <v>2</v>
      </c>
      <c r="AU352" s="22">
        <v>2</v>
      </c>
      <c r="AV352" s="20">
        <v>2</v>
      </c>
      <c r="AW352" s="23">
        <v>0</v>
      </c>
      <c r="AX352" s="21">
        <v>0</v>
      </c>
      <c r="AY352" s="21">
        <v>0</v>
      </c>
      <c r="AZ352" s="23" t="s">
        <v>62</v>
      </c>
      <c r="BA352" s="23" t="s">
        <v>62</v>
      </c>
      <c r="BB352" s="23" t="s">
        <v>62</v>
      </c>
      <c r="BC352" s="23" t="s">
        <v>62</v>
      </c>
      <c r="BD352" s="23" t="s">
        <v>62</v>
      </c>
      <c r="BE352" s="20">
        <v>13</v>
      </c>
      <c r="BF352" s="21"/>
      <c r="BG352" s="24"/>
    </row>
    <row r="353" spans="1:59" ht="15">
      <c r="A353" s="9" t="s">
        <v>2692</v>
      </c>
      <c r="B353" s="25">
        <v>15180</v>
      </c>
      <c r="C353" s="11">
        <v>6676829</v>
      </c>
      <c r="D353" s="11">
        <v>7948800364</v>
      </c>
      <c r="E353" s="12">
        <v>1949110039782</v>
      </c>
      <c r="F353" s="13" t="s">
        <v>2693</v>
      </c>
      <c r="G353" s="13" t="s">
        <v>80</v>
      </c>
      <c r="H353" s="13" t="s">
        <v>53</v>
      </c>
      <c r="I353" s="13" t="s">
        <v>54</v>
      </c>
      <c r="J353" s="13" t="s">
        <v>55</v>
      </c>
      <c r="K353" s="11">
        <v>63</v>
      </c>
      <c r="L353" s="11" t="s">
        <v>2694</v>
      </c>
      <c r="M353" s="14">
        <v>1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1" t="s">
        <v>2695</v>
      </c>
      <c r="AE353" s="13" t="s">
        <v>2696</v>
      </c>
      <c r="AF353" s="13" t="s">
        <v>2697</v>
      </c>
      <c r="AG353" s="15" t="s">
        <v>2698</v>
      </c>
      <c r="AH353" s="16" t="s">
        <v>61</v>
      </c>
      <c r="AI353" s="17">
        <v>10</v>
      </c>
      <c r="AJ353" s="17">
        <v>20160321</v>
      </c>
      <c r="AK353" s="18">
        <v>50</v>
      </c>
      <c r="AL353" s="18">
        <v>202201</v>
      </c>
      <c r="AM353" s="18">
        <v>2022</v>
      </c>
      <c r="AN353" s="17">
        <v>4639791</v>
      </c>
      <c r="AO353" s="17">
        <v>6349386</v>
      </c>
      <c r="AP353" s="17">
        <v>50000</v>
      </c>
      <c r="AQ353" s="20">
        <v>1</v>
      </c>
      <c r="AR353" s="21"/>
      <c r="AS353" s="20">
        <v>2</v>
      </c>
      <c r="AT353" s="22">
        <v>2</v>
      </c>
      <c r="AU353" s="22">
        <v>2</v>
      </c>
      <c r="AV353" s="20">
        <v>1</v>
      </c>
      <c r="AW353" s="23">
        <v>0</v>
      </c>
      <c r="AX353" s="21">
        <v>0</v>
      </c>
      <c r="AY353" s="21">
        <v>0</v>
      </c>
      <c r="AZ353" s="23" t="s">
        <v>62</v>
      </c>
      <c r="BA353" s="23" t="s">
        <v>62</v>
      </c>
      <c r="BB353" s="23" t="s">
        <v>62</v>
      </c>
      <c r="BC353" s="23" t="s">
        <v>62</v>
      </c>
      <c r="BD353" s="23" t="s">
        <v>62</v>
      </c>
      <c r="BE353" s="20">
        <v>13</v>
      </c>
      <c r="BF353" s="21"/>
      <c r="BG353" s="24"/>
    </row>
    <row r="354" spans="1:59" ht="15">
      <c r="A354" s="9" t="s">
        <v>2699</v>
      </c>
      <c r="B354" s="25">
        <v>20558</v>
      </c>
      <c r="C354" s="11">
        <v>6717747</v>
      </c>
      <c r="D354" s="11">
        <v>5058180610</v>
      </c>
      <c r="E354" s="12">
        <v>1712110080140</v>
      </c>
      <c r="F354" s="13" t="s">
        <v>2700</v>
      </c>
      <c r="G354" s="13" t="s">
        <v>52</v>
      </c>
      <c r="H354" s="13" t="s">
        <v>53</v>
      </c>
      <c r="I354" s="13" t="s">
        <v>54</v>
      </c>
      <c r="J354" s="13" t="s">
        <v>257</v>
      </c>
      <c r="K354" s="11">
        <v>17</v>
      </c>
      <c r="L354" s="11" t="s">
        <v>2701</v>
      </c>
      <c r="M354" s="14">
        <v>1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1" t="s">
        <v>2702</v>
      </c>
      <c r="AE354" s="13" t="s">
        <v>2703</v>
      </c>
      <c r="AF354" s="13" t="s">
        <v>2704</v>
      </c>
      <c r="AG354" s="15" t="s">
        <v>2705</v>
      </c>
      <c r="AH354" s="16" t="s">
        <v>61</v>
      </c>
      <c r="AI354" s="17">
        <v>10</v>
      </c>
      <c r="AJ354" s="17">
        <v>20140624</v>
      </c>
      <c r="AK354" s="18">
        <v>51</v>
      </c>
      <c r="AL354" s="18">
        <v>202004</v>
      </c>
      <c r="AM354" s="18">
        <v>2022</v>
      </c>
      <c r="AN354" s="17">
        <v>19654005</v>
      </c>
      <c r="AO354" s="17">
        <v>10615932</v>
      </c>
      <c r="AP354" s="17">
        <v>350000</v>
      </c>
      <c r="AQ354" s="20">
        <v>1</v>
      </c>
      <c r="AR354" s="21"/>
      <c r="AS354" s="20">
        <v>1</v>
      </c>
      <c r="AT354" s="20">
        <v>2</v>
      </c>
      <c r="AU354" s="20">
        <v>2</v>
      </c>
      <c r="AV354" s="20">
        <v>1</v>
      </c>
      <c r="AW354" s="23">
        <v>0</v>
      </c>
      <c r="AX354" s="20">
        <v>1</v>
      </c>
      <c r="AY354" s="21">
        <v>0</v>
      </c>
      <c r="AZ354" s="23" t="s">
        <v>62</v>
      </c>
      <c r="BA354" s="23" t="s">
        <v>62</v>
      </c>
      <c r="BB354" s="23" t="s">
        <v>62</v>
      </c>
      <c r="BC354" s="23" t="s">
        <v>62</v>
      </c>
      <c r="BD354" s="23" t="s">
        <v>62</v>
      </c>
      <c r="BE354" s="20">
        <v>13</v>
      </c>
      <c r="BF354" s="21"/>
      <c r="BG354" s="24"/>
    </row>
    <row r="355" spans="1:59" ht="15">
      <c r="A355" s="9" t="s">
        <v>2706</v>
      </c>
      <c r="B355" s="25">
        <v>14518</v>
      </c>
      <c r="C355" s="11">
        <v>3758953</v>
      </c>
      <c r="D355" s="11">
        <v>1208759086</v>
      </c>
      <c r="E355" s="12">
        <v>1101114406769</v>
      </c>
      <c r="F355" s="13" t="s">
        <v>2707</v>
      </c>
      <c r="G355" s="13" t="s">
        <v>80</v>
      </c>
      <c r="H355" s="13" t="s">
        <v>53</v>
      </c>
      <c r="I355" s="13" t="s">
        <v>54</v>
      </c>
      <c r="J355" s="13" t="s">
        <v>55</v>
      </c>
      <c r="K355" s="11">
        <v>63</v>
      </c>
      <c r="L355" s="40" t="s">
        <v>2708</v>
      </c>
      <c r="M355" s="44">
        <v>1</v>
      </c>
      <c r="N355" s="14" t="s">
        <v>121</v>
      </c>
      <c r="O355" s="14">
        <v>0</v>
      </c>
      <c r="P355" s="26">
        <v>51200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26">
        <v>4300</v>
      </c>
      <c r="W355" s="14">
        <v>0</v>
      </c>
      <c r="X355" s="14">
        <v>0</v>
      </c>
      <c r="Y355" s="11">
        <f>INT(O355 / 10000) / 10</f>
        <v>0</v>
      </c>
      <c r="Z355" s="11">
        <f>INT((P355+Q355+X355) / 10000) / 10</f>
        <v>0.5</v>
      </c>
      <c r="AA355" s="11">
        <f>INT((R355) / 10000) / 10</f>
        <v>0</v>
      </c>
      <c r="AB355" s="11">
        <f>INT((S355+T355) / 10000) / 10</f>
        <v>0</v>
      </c>
      <c r="AC355" s="11">
        <f>INT((V355+U355+W355) / 10000) / 10</f>
        <v>0</v>
      </c>
      <c r="AD355" s="11" t="s">
        <v>2709</v>
      </c>
      <c r="AE355" s="13" t="s">
        <v>2710</v>
      </c>
      <c r="AF355" s="13" t="s">
        <v>2711</v>
      </c>
      <c r="AG355" s="15" t="s">
        <v>2712</v>
      </c>
      <c r="AH355" s="16" t="s">
        <v>88</v>
      </c>
      <c r="AI355" s="17">
        <v>10</v>
      </c>
      <c r="AJ355" s="17">
        <v>20100804</v>
      </c>
      <c r="AK355" s="18">
        <v>50</v>
      </c>
      <c r="AL355" s="18">
        <v>202212</v>
      </c>
      <c r="AM355" s="18">
        <v>2022</v>
      </c>
      <c r="AN355" s="17">
        <v>7017284</v>
      </c>
      <c r="AO355" s="17">
        <v>24489808</v>
      </c>
      <c r="AP355" s="17">
        <v>110000</v>
      </c>
      <c r="AQ355" s="20">
        <v>1</v>
      </c>
      <c r="AR355" s="21"/>
      <c r="AS355" s="20">
        <v>2</v>
      </c>
      <c r="AT355" s="20">
        <v>2</v>
      </c>
      <c r="AU355" s="20">
        <v>2</v>
      </c>
      <c r="AV355" s="20">
        <v>2</v>
      </c>
      <c r="AW355" s="23">
        <v>0</v>
      </c>
      <c r="AX355" s="21">
        <v>0</v>
      </c>
      <c r="AY355" s="21">
        <v>0</v>
      </c>
      <c r="AZ355" s="23" t="s">
        <v>62</v>
      </c>
      <c r="BA355" s="23" t="s">
        <v>62</v>
      </c>
      <c r="BB355" s="23" t="s">
        <v>62</v>
      </c>
      <c r="BC355" s="23" t="s">
        <v>62</v>
      </c>
      <c r="BD355" s="23" t="s">
        <v>62</v>
      </c>
      <c r="BE355" s="20">
        <v>13</v>
      </c>
      <c r="BF355" s="21"/>
      <c r="BG355" s="24"/>
    </row>
    <row r="356" spans="1:59" ht="15">
      <c r="A356" s="9" t="s">
        <v>2713</v>
      </c>
      <c r="B356" s="25">
        <v>13277</v>
      </c>
      <c r="C356" s="11">
        <v>1708107</v>
      </c>
      <c r="D356" s="11">
        <v>6088100142</v>
      </c>
      <c r="E356" s="12">
        <v>1901110000163</v>
      </c>
      <c r="F356" s="13" t="s">
        <v>2714</v>
      </c>
      <c r="G356" s="13" t="s">
        <v>80</v>
      </c>
      <c r="H356" s="13" t="s">
        <v>53</v>
      </c>
      <c r="I356" s="13" t="s">
        <v>307</v>
      </c>
      <c r="J356" s="13" t="s">
        <v>181</v>
      </c>
      <c r="K356" s="11">
        <v>58</v>
      </c>
      <c r="L356" s="11" t="s">
        <v>2715</v>
      </c>
      <c r="M356" s="14">
        <v>1</v>
      </c>
      <c r="N356" s="14" t="s">
        <v>83</v>
      </c>
      <c r="O356" s="32">
        <v>14893000</v>
      </c>
      <c r="P356" s="32">
        <v>51290900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32">
        <v>182112510</v>
      </c>
      <c r="W356" s="32">
        <v>374262900</v>
      </c>
      <c r="X356" s="14">
        <v>0</v>
      </c>
      <c r="Y356" s="11">
        <f>INT(O356 / 10000000)/ 10</f>
        <v>0.1</v>
      </c>
      <c r="Z356" s="11">
        <f>INT((P356+Q356+X356) / 10000000)/ 10</f>
        <v>0.5</v>
      </c>
      <c r="AA356" s="11">
        <f>INT((R356) / 10000000)/ 10</f>
        <v>0</v>
      </c>
      <c r="AB356" s="11">
        <f>INT((S356+T356) / 10000000)/ 10</f>
        <v>0</v>
      </c>
      <c r="AC356" s="11">
        <f>INT((V356+U356+W356) / 10000000)/ 10</f>
        <v>5.5</v>
      </c>
      <c r="AD356" s="11" t="s">
        <v>2716</v>
      </c>
      <c r="AE356" s="13" t="s">
        <v>2717</v>
      </c>
      <c r="AF356" s="13" t="s">
        <v>2718</v>
      </c>
      <c r="AG356" s="15" t="s">
        <v>2719</v>
      </c>
      <c r="AH356" s="16" t="s">
        <v>88</v>
      </c>
      <c r="AI356" s="17">
        <v>10</v>
      </c>
      <c r="AJ356" s="17">
        <v>19680813</v>
      </c>
      <c r="AK356" s="18">
        <v>109</v>
      </c>
      <c r="AL356" s="18">
        <v>202212</v>
      </c>
      <c r="AM356" s="18">
        <v>2022</v>
      </c>
      <c r="AN356" s="17">
        <v>24167900</v>
      </c>
      <c r="AO356" s="17">
        <v>67143905</v>
      </c>
      <c r="AP356" s="17">
        <v>1294685</v>
      </c>
      <c r="AQ356" s="20">
        <v>1</v>
      </c>
      <c r="AR356" s="21"/>
      <c r="AS356" s="20">
        <v>2</v>
      </c>
      <c r="AT356" s="21"/>
      <c r="AU356" s="21"/>
      <c r="AV356" s="21"/>
      <c r="AW356" s="23">
        <v>0</v>
      </c>
      <c r="AX356" s="21">
        <v>0</v>
      </c>
      <c r="AY356" s="21">
        <v>0</v>
      </c>
      <c r="AZ356" s="23" t="s">
        <v>62</v>
      </c>
      <c r="BA356" s="23" t="s">
        <v>62</v>
      </c>
      <c r="BB356" s="23" t="s">
        <v>62</v>
      </c>
      <c r="BC356" s="23" t="s">
        <v>62</v>
      </c>
      <c r="BD356" s="23" t="s">
        <v>62</v>
      </c>
      <c r="BE356" s="20">
        <v>13</v>
      </c>
      <c r="BF356" s="21"/>
      <c r="BG356" s="23"/>
    </row>
    <row r="357" spans="1:59" ht="15">
      <c r="A357" s="9" t="s">
        <v>2720</v>
      </c>
      <c r="B357" s="25">
        <v>13826</v>
      </c>
      <c r="C357" s="11">
        <v>3089219</v>
      </c>
      <c r="D357" s="11">
        <v>2148822445</v>
      </c>
      <c r="E357" s="12">
        <v>1101113841742</v>
      </c>
      <c r="F357" s="13" t="s">
        <v>2721</v>
      </c>
      <c r="G357" s="13" t="s">
        <v>80</v>
      </c>
      <c r="H357" s="13" t="s">
        <v>53</v>
      </c>
      <c r="I357" s="13" t="s">
        <v>54</v>
      </c>
      <c r="J357" s="13" t="s">
        <v>95</v>
      </c>
      <c r="K357" s="11">
        <v>62</v>
      </c>
      <c r="L357" s="11" t="s">
        <v>2722</v>
      </c>
      <c r="M357" s="14">
        <v>1</v>
      </c>
      <c r="N357" s="14" t="s">
        <v>121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32">
        <v>438932</v>
      </c>
      <c r="Y357" s="11">
        <f>INT(O357 / 10000) / 10</f>
        <v>0</v>
      </c>
      <c r="Z357" s="11">
        <f>INT((P357+Q357+X357) / 10000) / 10</f>
        <v>4.3</v>
      </c>
      <c r="AA357" s="11">
        <f>INT((R357) / 10000) / 10</f>
        <v>0</v>
      </c>
      <c r="AB357" s="11">
        <f>INT((S357+T357) / 10000) / 10</f>
        <v>0</v>
      </c>
      <c r="AC357" s="11">
        <f>INT((V357+U357+W357) / 10000) / 10</f>
        <v>0</v>
      </c>
      <c r="AD357" s="11" t="s">
        <v>2723</v>
      </c>
      <c r="AE357" s="13" t="s">
        <v>2724</v>
      </c>
      <c r="AF357" s="13" t="s">
        <v>2725</v>
      </c>
      <c r="AG357" s="15" t="s">
        <v>2726</v>
      </c>
      <c r="AH357" s="16" t="s">
        <v>88</v>
      </c>
      <c r="AI357" s="17">
        <v>10</v>
      </c>
      <c r="AJ357" s="17">
        <v>20080215</v>
      </c>
      <c r="AK357" s="18">
        <v>50</v>
      </c>
      <c r="AL357" s="18">
        <v>202305</v>
      </c>
      <c r="AM357" s="18">
        <v>2022</v>
      </c>
      <c r="AN357" s="17">
        <v>53003762</v>
      </c>
      <c r="AO357" s="17">
        <v>59603417</v>
      </c>
      <c r="AP357" s="17">
        <v>500000</v>
      </c>
      <c r="AQ357" s="20">
        <v>1</v>
      </c>
      <c r="AR357" s="21"/>
      <c r="AS357" s="20">
        <v>2</v>
      </c>
      <c r="AT357" s="20">
        <v>2</v>
      </c>
      <c r="AU357" s="20">
        <v>2</v>
      </c>
      <c r="AV357" s="20">
        <v>2</v>
      </c>
      <c r="AW357" s="23">
        <v>0</v>
      </c>
      <c r="AX357" s="21">
        <v>0</v>
      </c>
      <c r="AY357" s="20">
        <v>1</v>
      </c>
      <c r="AZ357" s="20" t="s">
        <v>2727</v>
      </c>
      <c r="BA357" s="28" t="s">
        <v>2724</v>
      </c>
      <c r="BB357" s="20" t="s">
        <v>2728</v>
      </c>
      <c r="BC357" s="20" t="s">
        <v>714</v>
      </c>
      <c r="BD357" s="20" t="s">
        <v>2729</v>
      </c>
      <c r="BE357" s="20">
        <v>13</v>
      </c>
      <c r="BF357" s="21"/>
      <c r="BG357" s="24"/>
    </row>
    <row r="358" spans="1:59" ht="15">
      <c r="A358" s="9" t="s">
        <v>2730</v>
      </c>
      <c r="B358" s="25">
        <v>10209</v>
      </c>
      <c r="C358" s="11">
        <v>1924877</v>
      </c>
      <c r="D358" s="11">
        <v>1148623586</v>
      </c>
      <c r="E358" s="12">
        <v>1101111889380</v>
      </c>
      <c r="F358" s="13" t="s">
        <v>2731</v>
      </c>
      <c r="G358" s="13" t="s">
        <v>80</v>
      </c>
      <c r="H358" s="13" t="s">
        <v>53</v>
      </c>
      <c r="I358" s="13" t="s">
        <v>54</v>
      </c>
      <c r="J358" s="13" t="s">
        <v>65</v>
      </c>
      <c r="K358" s="11">
        <v>56</v>
      </c>
      <c r="L358" s="11" t="s">
        <v>2732</v>
      </c>
      <c r="M358" s="14">
        <v>1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1" t="s">
        <v>2733</v>
      </c>
      <c r="AE358" s="13" t="s">
        <v>2734</v>
      </c>
      <c r="AF358" s="13" t="s">
        <v>2735</v>
      </c>
      <c r="AG358" s="15" t="s">
        <v>2736</v>
      </c>
      <c r="AH358" s="16" t="s">
        <v>61</v>
      </c>
      <c r="AI358" s="17">
        <v>10</v>
      </c>
      <c r="AJ358" s="17">
        <v>20021201</v>
      </c>
      <c r="AK358" s="18">
        <v>51</v>
      </c>
      <c r="AL358" s="18">
        <v>202305</v>
      </c>
      <c r="AM358" s="18">
        <v>2022</v>
      </c>
      <c r="AN358" s="17">
        <v>13930801</v>
      </c>
      <c r="AO358" s="17">
        <v>7884477</v>
      </c>
      <c r="AP358" s="17">
        <v>150000</v>
      </c>
      <c r="AQ358" s="20">
        <v>1</v>
      </c>
      <c r="AR358" s="21"/>
      <c r="AS358" s="20">
        <v>2</v>
      </c>
      <c r="AT358" s="20">
        <v>2</v>
      </c>
      <c r="AU358" s="20">
        <v>2</v>
      </c>
      <c r="AV358" s="20">
        <v>2</v>
      </c>
      <c r="AW358" s="23">
        <v>0</v>
      </c>
      <c r="AX358" s="21">
        <v>0</v>
      </c>
      <c r="AY358" s="21">
        <v>0</v>
      </c>
      <c r="AZ358" s="23" t="s">
        <v>62</v>
      </c>
      <c r="BA358" s="23" t="s">
        <v>62</v>
      </c>
      <c r="BB358" s="23" t="s">
        <v>62</v>
      </c>
      <c r="BC358" s="23" t="s">
        <v>62</v>
      </c>
      <c r="BD358" s="23" t="s">
        <v>62</v>
      </c>
      <c r="BE358" s="20">
        <v>13</v>
      </c>
      <c r="BF358" s="21"/>
      <c r="BG358" s="24"/>
    </row>
    <row r="359" spans="1:59" ht="15">
      <c r="A359" s="9" t="s">
        <v>2737</v>
      </c>
      <c r="B359" s="25">
        <v>10951</v>
      </c>
      <c r="C359" s="11">
        <v>6660515</v>
      </c>
      <c r="D359" s="11">
        <v>4488800307</v>
      </c>
      <c r="E359" s="12">
        <v>1101115970359</v>
      </c>
      <c r="F359" s="13" t="s">
        <v>2738</v>
      </c>
      <c r="G359" s="13" t="s">
        <v>80</v>
      </c>
      <c r="H359" s="13" t="s">
        <v>53</v>
      </c>
      <c r="I359" s="13" t="s">
        <v>54</v>
      </c>
      <c r="J359" s="13" t="s">
        <v>315</v>
      </c>
      <c r="K359" s="11">
        <v>49</v>
      </c>
      <c r="L359" s="11" t="s">
        <v>2739</v>
      </c>
      <c r="M359" s="14">
        <v>1</v>
      </c>
      <c r="N359" s="14" t="s">
        <v>83</v>
      </c>
      <c r="O359" s="32">
        <v>1430660950</v>
      </c>
      <c r="P359" s="14">
        <v>0</v>
      </c>
      <c r="Q359" s="14">
        <v>0</v>
      </c>
      <c r="R359" s="32">
        <v>27850000</v>
      </c>
      <c r="S359" s="14">
        <v>0</v>
      </c>
      <c r="T359" s="32">
        <v>24677449</v>
      </c>
      <c r="U359" s="14">
        <v>0</v>
      </c>
      <c r="V359" s="32">
        <v>36452510</v>
      </c>
      <c r="W359" s="32">
        <v>455904345</v>
      </c>
      <c r="X359" s="14">
        <v>0</v>
      </c>
      <c r="Y359" s="11">
        <f>INT(O359 / 10000000)/ 10</f>
        <v>14.3</v>
      </c>
      <c r="Z359" s="11">
        <f>INT((P359+Q359+X359) / 10000000)/ 10</f>
        <v>0</v>
      </c>
      <c r="AA359" s="11">
        <f>INT((R359) / 10000000)/ 10</f>
        <v>0.2</v>
      </c>
      <c r="AB359" s="11">
        <f>INT((S359+T359) / 10000000)/ 10</f>
        <v>0.2</v>
      </c>
      <c r="AC359" s="11">
        <f>INT((V359+U359+W359) / 10000000)/ 10</f>
        <v>4.9000000000000004</v>
      </c>
      <c r="AD359" s="11" t="s">
        <v>441</v>
      </c>
      <c r="AE359" s="13" t="s">
        <v>2740</v>
      </c>
      <c r="AF359" s="13" t="s">
        <v>2741</v>
      </c>
      <c r="AG359" s="15" t="s">
        <v>2742</v>
      </c>
      <c r="AH359" s="16" t="s">
        <v>88</v>
      </c>
      <c r="AI359" s="17">
        <v>10</v>
      </c>
      <c r="AJ359" s="17">
        <v>20160211</v>
      </c>
      <c r="AK359" s="18">
        <v>187</v>
      </c>
      <c r="AL359" s="18">
        <v>202306</v>
      </c>
      <c r="AM359" s="18">
        <v>2022</v>
      </c>
      <c r="AN359" s="17">
        <v>40793403</v>
      </c>
      <c r="AO359" s="17">
        <v>18637840</v>
      </c>
      <c r="AP359" s="17">
        <v>100000</v>
      </c>
      <c r="AQ359" s="20">
        <v>1</v>
      </c>
      <c r="AR359" s="21"/>
      <c r="AS359" s="20">
        <v>1</v>
      </c>
      <c r="AT359" s="20">
        <v>2</v>
      </c>
      <c r="AU359" s="20">
        <v>2</v>
      </c>
      <c r="AV359" s="20">
        <v>2</v>
      </c>
      <c r="AW359" s="23">
        <v>0</v>
      </c>
      <c r="AX359" s="20">
        <v>1</v>
      </c>
      <c r="AY359" s="21">
        <v>0</v>
      </c>
      <c r="AZ359" s="23" t="s">
        <v>62</v>
      </c>
      <c r="BA359" s="23" t="s">
        <v>62</v>
      </c>
      <c r="BB359" s="23" t="s">
        <v>62</v>
      </c>
      <c r="BC359" s="23" t="s">
        <v>62</v>
      </c>
      <c r="BD359" s="23" t="s">
        <v>62</v>
      </c>
      <c r="BE359" s="20">
        <v>13</v>
      </c>
      <c r="BF359" s="21"/>
      <c r="BG359" s="24"/>
    </row>
    <row r="360" spans="1:59" ht="15">
      <c r="A360" s="9" t="s">
        <v>2743</v>
      </c>
      <c r="B360" s="25">
        <v>1553</v>
      </c>
      <c r="C360" s="11">
        <v>1146390</v>
      </c>
      <c r="D360" s="11">
        <v>1308103122</v>
      </c>
      <c r="E360" s="12">
        <v>1243110004187</v>
      </c>
      <c r="F360" s="13" t="s">
        <v>2744</v>
      </c>
      <c r="G360" s="13" t="s">
        <v>80</v>
      </c>
      <c r="H360" s="13" t="s">
        <v>53</v>
      </c>
      <c r="I360" s="13" t="s">
        <v>54</v>
      </c>
      <c r="J360" s="13" t="s">
        <v>1195</v>
      </c>
      <c r="K360" s="11">
        <v>11</v>
      </c>
      <c r="L360" s="11" t="s">
        <v>2745</v>
      </c>
      <c r="M360" s="14">
        <v>1</v>
      </c>
      <c r="N360" s="14" t="s">
        <v>121</v>
      </c>
      <c r="O360" s="14">
        <v>0</v>
      </c>
      <c r="P360" s="14">
        <v>0</v>
      </c>
      <c r="Q360" s="14">
        <v>0</v>
      </c>
      <c r="R360" s="26">
        <v>25800</v>
      </c>
      <c r="S360" s="14">
        <v>0</v>
      </c>
      <c r="T360" s="26">
        <v>88031</v>
      </c>
      <c r="U360" s="14">
        <v>0</v>
      </c>
      <c r="V360" s="26">
        <v>46000</v>
      </c>
      <c r="W360" s="14">
        <v>0</v>
      </c>
      <c r="X360" s="14">
        <v>0</v>
      </c>
      <c r="Y360" s="11">
        <f t="shared" ref="Y360:Y362" si="280">INT(O360 / 10000) / 10</f>
        <v>0</v>
      </c>
      <c r="Z360" s="11">
        <f t="shared" ref="Z360:Z362" si="281">INT((P360+Q360+X360) / 10000) / 10</f>
        <v>0</v>
      </c>
      <c r="AA360" s="11">
        <f t="shared" ref="AA360:AA362" si="282">INT((R360) / 10000) / 10</f>
        <v>0.2</v>
      </c>
      <c r="AB360" s="11">
        <f t="shared" ref="AB360:AB362" si="283">INT((S360+T360) / 10000) / 10</f>
        <v>0.8</v>
      </c>
      <c r="AC360" s="11">
        <f t="shared" ref="AC360:AC362" si="284">INT((V360+U360+W360) / 10000) / 10</f>
        <v>0.4</v>
      </c>
      <c r="AD360" s="11" t="s">
        <v>2746</v>
      </c>
      <c r="AE360" s="13" t="s">
        <v>2747</v>
      </c>
      <c r="AF360" s="13" t="s">
        <v>2748</v>
      </c>
      <c r="AG360" s="15" t="s">
        <v>2749</v>
      </c>
      <c r="AH360" s="16" t="s">
        <v>88</v>
      </c>
      <c r="AI360" s="17">
        <v>10</v>
      </c>
      <c r="AJ360" s="17">
        <v>19780810</v>
      </c>
      <c r="AK360" s="18">
        <v>50</v>
      </c>
      <c r="AL360" s="18">
        <v>202212</v>
      </c>
      <c r="AM360" s="18">
        <v>2022</v>
      </c>
      <c r="AN360" s="17">
        <v>48650588</v>
      </c>
      <c r="AO360" s="17">
        <v>38205830</v>
      </c>
      <c r="AP360" s="17">
        <v>1530000</v>
      </c>
      <c r="AQ360" s="23">
        <v>1</v>
      </c>
      <c r="AR360" s="23"/>
      <c r="AS360" s="27">
        <v>2</v>
      </c>
      <c r="AT360" s="27">
        <v>2</v>
      </c>
      <c r="AU360" s="27">
        <v>2</v>
      </c>
      <c r="AV360" s="27">
        <v>2</v>
      </c>
      <c r="AW360" s="23">
        <v>0</v>
      </c>
      <c r="AX360" s="21">
        <v>0</v>
      </c>
      <c r="AY360" s="21">
        <v>0</v>
      </c>
      <c r="AZ360" s="23" t="s">
        <v>62</v>
      </c>
      <c r="BA360" s="23" t="s">
        <v>62</v>
      </c>
      <c r="BB360" s="23" t="s">
        <v>62</v>
      </c>
      <c r="BC360" s="23" t="s">
        <v>62</v>
      </c>
      <c r="BD360" s="23" t="s">
        <v>62</v>
      </c>
      <c r="BE360" s="27">
        <v>13</v>
      </c>
      <c r="BF360" s="23"/>
      <c r="BG360" s="23"/>
    </row>
    <row r="361" spans="1:59" ht="15">
      <c r="A361" s="9" t="s">
        <v>2750</v>
      </c>
      <c r="B361" s="25">
        <v>11844</v>
      </c>
      <c r="C361" s="11">
        <v>1588896</v>
      </c>
      <c r="D361" s="11">
        <v>1218101590</v>
      </c>
      <c r="E361" s="12">
        <v>1201110001107</v>
      </c>
      <c r="F361" s="13" t="s">
        <v>2751</v>
      </c>
      <c r="G361" s="13" t="s">
        <v>80</v>
      </c>
      <c r="H361" s="13" t="s">
        <v>53</v>
      </c>
      <c r="I361" s="13" t="s">
        <v>54</v>
      </c>
      <c r="J361" s="13" t="s">
        <v>143</v>
      </c>
      <c r="K361" s="11">
        <v>53</v>
      </c>
      <c r="L361" s="11" t="s">
        <v>2752</v>
      </c>
      <c r="M361" s="14">
        <v>1</v>
      </c>
      <c r="N361" s="14" t="s">
        <v>121</v>
      </c>
      <c r="O361" s="14">
        <v>0</v>
      </c>
      <c r="P361" s="14">
        <v>0</v>
      </c>
      <c r="Q361" s="26">
        <v>143000</v>
      </c>
      <c r="R361" s="14">
        <v>0</v>
      </c>
      <c r="S361" s="14">
        <v>0</v>
      </c>
      <c r="T361" s="26">
        <v>426160</v>
      </c>
      <c r="U361" s="14">
        <v>0</v>
      </c>
      <c r="V361" s="26">
        <v>47000</v>
      </c>
      <c r="W361" s="14">
        <v>0</v>
      </c>
      <c r="X361" s="26">
        <v>583974</v>
      </c>
      <c r="Y361" s="11">
        <f t="shared" si="280"/>
        <v>0</v>
      </c>
      <c r="Z361" s="11">
        <f t="shared" si="281"/>
        <v>7.2</v>
      </c>
      <c r="AA361" s="11">
        <f t="shared" si="282"/>
        <v>0</v>
      </c>
      <c r="AB361" s="11">
        <f t="shared" si="283"/>
        <v>4.2</v>
      </c>
      <c r="AC361" s="11">
        <f t="shared" si="284"/>
        <v>0.4</v>
      </c>
      <c r="AD361" s="11" t="s">
        <v>2753</v>
      </c>
      <c r="AE361" s="13" t="s">
        <v>2754</v>
      </c>
      <c r="AF361" s="13" t="s">
        <v>2755</v>
      </c>
      <c r="AG361" s="15" t="s">
        <v>2756</v>
      </c>
      <c r="AH361" s="16" t="s">
        <v>88</v>
      </c>
      <c r="AI361" s="17">
        <v>10</v>
      </c>
      <c r="AJ361" s="17">
        <v>19621207</v>
      </c>
      <c r="AK361" s="18">
        <v>110</v>
      </c>
      <c r="AL361" s="18">
        <v>202212</v>
      </c>
      <c r="AM361" s="18">
        <v>2022</v>
      </c>
      <c r="AN361" s="17">
        <v>65804429</v>
      </c>
      <c r="AO361" s="17">
        <v>133529872</v>
      </c>
      <c r="AP361" s="17">
        <v>30793825</v>
      </c>
      <c r="AQ361" s="20">
        <v>1</v>
      </c>
      <c r="AR361" s="21"/>
      <c r="AS361" s="20">
        <v>2</v>
      </c>
      <c r="AT361" s="20">
        <v>2</v>
      </c>
      <c r="AU361" s="20">
        <v>2</v>
      </c>
      <c r="AV361" s="20">
        <v>2</v>
      </c>
      <c r="AW361" s="23">
        <v>0</v>
      </c>
      <c r="AX361" s="21">
        <v>0</v>
      </c>
      <c r="AY361" s="21">
        <v>0</v>
      </c>
      <c r="AZ361" s="23" t="s">
        <v>62</v>
      </c>
      <c r="BA361" s="23" t="s">
        <v>62</v>
      </c>
      <c r="BB361" s="23" t="s">
        <v>62</v>
      </c>
      <c r="BC361" s="23" t="s">
        <v>62</v>
      </c>
      <c r="BD361" s="23" t="s">
        <v>62</v>
      </c>
      <c r="BE361" s="20">
        <v>13</v>
      </c>
      <c r="BF361" s="21"/>
      <c r="BG361" s="24"/>
    </row>
    <row r="362" spans="1:59" ht="15">
      <c r="A362" s="9" t="s">
        <v>2757</v>
      </c>
      <c r="B362" s="25">
        <v>11652</v>
      </c>
      <c r="C362" s="11">
        <v>1644588</v>
      </c>
      <c r="D362" s="11">
        <v>6018120638</v>
      </c>
      <c r="E362" s="12">
        <v>1801110115576</v>
      </c>
      <c r="F362" s="13" t="s">
        <v>2758</v>
      </c>
      <c r="G362" s="13" t="s">
        <v>80</v>
      </c>
      <c r="H362" s="13" t="s">
        <v>53</v>
      </c>
      <c r="I362" s="13" t="s">
        <v>54</v>
      </c>
      <c r="J362" s="13" t="s">
        <v>2759</v>
      </c>
      <c r="K362" s="11">
        <v>51</v>
      </c>
      <c r="L362" s="11" t="s">
        <v>2760</v>
      </c>
      <c r="M362" s="14">
        <v>1</v>
      </c>
      <c r="N362" s="14" t="s">
        <v>121</v>
      </c>
      <c r="O362" s="14">
        <v>0</v>
      </c>
      <c r="P362" s="14">
        <v>0</v>
      </c>
      <c r="Q362" s="14">
        <v>0</v>
      </c>
      <c r="R362" s="14">
        <v>0</v>
      </c>
      <c r="S362" s="32">
        <v>618540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1">
        <f t="shared" si="280"/>
        <v>0</v>
      </c>
      <c r="Z362" s="11">
        <f t="shared" si="281"/>
        <v>0</v>
      </c>
      <c r="AA362" s="11">
        <f t="shared" si="282"/>
        <v>0</v>
      </c>
      <c r="AB362" s="11">
        <f t="shared" si="283"/>
        <v>6.1</v>
      </c>
      <c r="AC362" s="11">
        <f t="shared" si="284"/>
        <v>0</v>
      </c>
      <c r="AD362" s="11" t="s">
        <v>2761</v>
      </c>
      <c r="AE362" s="13" t="s">
        <v>2762</v>
      </c>
      <c r="AF362" s="13" t="s">
        <v>2763</v>
      </c>
      <c r="AG362" s="15" t="s">
        <v>2764</v>
      </c>
      <c r="AH362" s="16" t="s">
        <v>88</v>
      </c>
      <c r="AI362" s="17">
        <v>10</v>
      </c>
      <c r="AJ362" s="17">
        <v>19910701</v>
      </c>
      <c r="AK362" s="18">
        <v>122</v>
      </c>
      <c r="AL362" s="18">
        <v>202212</v>
      </c>
      <c r="AM362" s="18">
        <v>2022</v>
      </c>
      <c r="AN362" s="17">
        <v>41711408</v>
      </c>
      <c r="AO362" s="17">
        <v>65527856</v>
      </c>
      <c r="AP362" s="17">
        <v>620950</v>
      </c>
      <c r="AQ362" s="20">
        <v>2</v>
      </c>
      <c r="AR362" s="20">
        <v>4</v>
      </c>
      <c r="AS362" s="20">
        <v>1</v>
      </c>
      <c r="AT362" s="20">
        <v>2</v>
      </c>
      <c r="AU362" s="20">
        <v>2</v>
      </c>
      <c r="AV362" s="20">
        <v>1</v>
      </c>
      <c r="AW362" s="23">
        <v>0</v>
      </c>
      <c r="AX362" s="21">
        <v>0</v>
      </c>
      <c r="AY362" s="21">
        <v>0</v>
      </c>
      <c r="AZ362" s="23" t="s">
        <v>62</v>
      </c>
      <c r="BA362" s="23" t="s">
        <v>62</v>
      </c>
      <c r="BB362" s="23" t="s">
        <v>62</v>
      </c>
      <c r="BC362" s="23" t="s">
        <v>62</v>
      </c>
      <c r="BD362" s="23" t="s">
        <v>62</v>
      </c>
      <c r="BE362" s="20">
        <v>13</v>
      </c>
      <c r="BF362" s="21"/>
      <c r="BG362" s="24"/>
    </row>
    <row r="363" spans="1:59" ht="15">
      <c r="A363" s="9" t="s">
        <v>2765</v>
      </c>
      <c r="B363" s="25">
        <v>1221</v>
      </c>
      <c r="C363" s="11">
        <v>2238310</v>
      </c>
      <c r="D363" s="11">
        <v>1268183433</v>
      </c>
      <c r="E363" s="12">
        <v>1312110019725</v>
      </c>
      <c r="F363" s="13" t="s">
        <v>2766</v>
      </c>
      <c r="G363" s="13" t="s">
        <v>80</v>
      </c>
      <c r="H363" s="13" t="s">
        <v>53</v>
      </c>
      <c r="I363" s="13" t="s">
        <v>54</v>
      </c>
      <c r="J363" s="13" t="s">
        <v>292</v>
      </c>
      <c r="K363" s="11">
        <v>8</v>
      </c>
      <c r="L363" s="11" t="s">
        <v>2767</v>
      </c>
      <c r="M363" s="14">
        <v>1</v>
      </c>
      <c r="N363" s="14" t="s">
        <v>83</v>
      </c>
      <c r="O363" s="14">
        <v>0</v>
      </c>
      <c r="P363" s="14">
        <v>0</v>
      </c>
      <c r="Q363" s="14">
        <v>0</v>
      </c>
      <c r="R363" s="26">
        <v>31400000</v>
      </c>
      <c r="S363" s="14">
        <v>0</v>
      </c>
      <c r="T363" s="26">
        <v>70764021</v>
      </c>
      <c r="U363" s="26">
        <v>8317000</v>
      </c>
      <c r="V363" s="26">
        <v>20636363</v>
      </c>
      <c r="W363" s="14">
        <v>0</v>
      </c>
      <c r="X363" s="14">
        <v>0</v>
      </c>
      <c r="Y363" s="11">
        <f>INT(O363 / 10000000)/ 10</f>
        <v>0</v>
      </c>
      <c r="Z363" s="11">
        <f>INT((P363+Q363+X363) / 10000000)/ 10</f>
        <v>0</v>
      </c>
      <c r="AA363" s="11">
        <f>INT((R363) / 10000000)/ 10</f>
        <v>0.3</v>
      </c>
      <c r="AB363" s="11">
        <f>INT((S363+T363) / 10000000)/ 10</f>
        <v>0.7</v>
      </c>
      <c r="AC363" s="11">
        <f>INT((V363+U363+W363) / 10000000)/ 10</f>
        <v>0.2</v>
      </c>
      <c r="AD363" s="11" t="s">
        <v>2768</v>
      </c>
      <c r="AE363" s="13" t="s">
        <v>2769</v>
      </c>
      <c r="AF363" s="13" t="s">
        <v>2770</v>
      </c>
      <c r="AG363" s="15" t="s">
        <v>2771</v>
      </c>
      <c r="AH363" s="16" t="s">
        <v>88</v>
      </c>
      <c r="AI363" s="17">
        <v>10</v>
      </c>
      <c r="AJ363" s="18">
        <v>20041210</v>
      </c>
      <c r="AK363" s="18">
        <v>52</v>
      </c>
      <c r="AL363" s="18">
        <v>202212</v>
      </c>
      <c r="AM363" s="18">
        <v>2022</v>
      </c>
      <c r="AN363" s="17">
        <v>18914867</v>
      </c>
      <c r="AO363" s="17">
        <v>12492958</v>
      </c>
      <c r="AP363" s="17">
        <v>150000</v>
      </c>
      <c r="AQ363" s="27">
        <v>1</v>
      </c>
      <c r="AR363" s="23"/>
      <c r="AS363" s="27">
        <v>1</v>
      </c>
      <c r="AT363" s="27">
        <v>2</v>
      </c>
      <c r="AU363" s="27">
        <v>2</v>
      </c>
      <c r="AV363" s="27">
        <v>2</v>
      </c>
      <c r="AW363" s="23">
        <v>0</v>
      </c>
      <c r="AX363" s="21">
        <v>0</v>
      </c>
      <c r="AY363" s="21">
        <v>0</v>
      </c>
      <c r="AZ363" s="23" t="s">
        <v>62</v>
      </c>
      <c r="BA363" s="23" t="s">
        <v>62</v>
      </c>
      <c r="BB363" s="23" t="s">
        <v>62</v>
      </c>
      <c r="BC363" s="23" t="s">
        <v>62</v>
      </c>
      <c r="BD363" s="23" t="s">
        <v>62</v>
      </c>
      <c r="BE363" s="27">
        <v>13</v>
      </c>
      <c r="BF363" s="23"/>
      <c r="BG363" s="23"/>
    </row>
    <row r="364" spans="1:59" ht="15">
      <c r="A364" s="9" t="s">
        <v>2772</v>
      </c>
      <c r="B364" s="25">
        <v>5487</v>
      </c>
      <c r="C364" s="11">
        <v>10721897</v>
      </c>
      <c r="D364" s="11">
        <v>2418802043</v>
      </c>
      <c r="E364" s="12">
        <v>1201111154319</v>
      </c>
      <c r="F364" s="13" t="s">
        <v>2773</v>
      </c>
      <c r="G364" s="13" t="s">
        <v>80</v>
      </c>
      <c r="H364" s="13" t="s">
        <v>53</v>
      </c>
      <c r="I364" s="13" t="s">
        <v>54</v>
      </c>
      <c r="J364" s="13" t="s">
        <v>361</v>
      </c>
      <c r="K364" s="11">
        <v>34</v>
      </c>
      <c r="L364" s="11" t="s">
        <v>2774</v>
      </c>
      <c r="M364" s="14">
        <v>1</v>
      </c>
      <c r="N364" s="14" t="s">
        <v>121</v>
      </c>
      <c r="O364" s="14">
        <v>0</v>
      </c>
      <c r="P364" s="14">
        <v>0</v>
      </c>
      <c r="Q364" s="14">
        <v>0</v>
      </c>
      <c r="R364" s="26">
        <v>70900</v>
      </c>
      <c r="S364" s="14">
        <v>0</v>
      </c>
      <c r="T364" s="47">
        <v>86</v>
      </c>
      <c r="U364" s="14">
        <v>0</v>
      </c>
      <c r="V364" s="26">
        <v>56760</v>
      </c>
      <c r="W364" s="26">
        <v>54813</v>
      </c>
      <c r="X364" s="26">
        <v>1202147</v>
      </c>
      <c r="Y364" s="11">
        <f>INT(O364 / 10000) / 10</f>
        <v>0</v>
      </c>
      <c r="Z364" s="11">
        <f>INT((P364+Q364+X364) / 10000) / 10</f>
        <v>12</v>
      </c>
      <c r="AA364" s="11">
        <f>INT((R364) / 10000) / 10</f>
        <v>0.7</v>
      </c>
      <c r="AB364" s="11">
        <f>INT((S364+T364) / 10000) / 10</f>
        <v>0</v>
      </c>
      <c r="AC364" s="11">
        <f>INT((V364+U364+W364) / 10000) / 10</f>
        <v>1.1000000000000001</v>
      </c>
      <c r="AD364" s="11" t="s">
        <v>2775</v>
      </c>
      <c r="AE364" s="13" t="s">
        <v>2776</v>
      </c>
      <c r="AF364" s="13" t="s">
        <v>2777</v>
      </c>
      <c r="AG364" s="15" t="s">
        <v>2778</v>
      </c>
      <c r="AH364" s="16" t="s">
        <v>88</v>
      </c>
      <c r="AI364" s="17">
        <v>10</v>
      </c>
      <c r="AJ364" s="17">
        <v>20210601</v>
      </c>
      <c r="AK364" s="18">
        <v>128</v>
      </c>
      <c r="AL364" s="18">
        <v>202212</v>
      </c>
      <c r="AM364" s="18">
        <v>2022</v>
      </c>
      <c r="AN364" s="17">
        <v>60794435</v>
      </c>
      <c r="AO364" s="17">
        <v>27483545</v>
      </c>
      <c r="AP364" s="17">
        <v>50000</v>
      </c>
      <c r="AQ364" s="21">
        <v>1</v>
      </c>
      <c r="AR364" s="21"/>
      <c r="AS364" s="20">
        <v>2</v>
      </c>
      <c r="AT364" s="21"/>
      <c r="AU364" s="21"/>
      <c r="AV364" s="20">
        <v>2</v>
      </c>
      <c r="AW364" s="23">
        <v>0</v>
      </c>
      <c r="AX364" s="21">
        <v>0</v>
      </c>
      <c r="AY364" s="21">
        <v>0</v>
      </c>
      <c r="AZ364" s="23" t="s">
        <v>62</v>
      </c>
      <c r="BA364" s="23" t="s">
        <v>62</v>
      </c>
      <c r="BB364" s="23" t="s">
        <v>62</v>
      </c>
      <c r="BC364" s="23" t="s">
        <v>62</v>
      </c>
      <c r="BD364" s="23" t="s">
        <v>62</v>
      </c>
      <c r="BE364" s="20">
        <v>13</v>
      </c>
      <c r="BF364" s="21"/>
      <c r="BG364" s="24"/>
    </row>
    <row r="365" spans="1:59" ht="15">
      <c r="A365" s="9" t="s">
        <v>2779</v>
      </c>
      <c r="B365" s="25">
        <v>22100</v>
      </c>
      <c r="C365" s="11">
        <v>2634757</v>
      </c>
      <c r="D365" s="11">
        <v>1148649932</v>
      </c>
      <c r="E365" s="12">
        <v>1101113405572</v>
      </c>
      <c r="F365" s="13" t="s">
        <v>2780</v>
      </c>
      <c r="G365" s="13" t="s">
        <v>52</v>
      </c>
      <c r="H365" s="13" t="s">
        <v>53</v>
      </c>
      <c r="I365" s="13" t="s">
        <v>54</v>
      </c>
      <c r="J365" s="13" t="s">
        <v>128</v>
      </c>
      <c r="K365" s="11">
        <v>46</v>
      </c>
      <c r="L365" s="11" t="s">
        <v>2781</v>
      </c>
      <c r="M365" s="14">
        <v>1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1" t="s">
        <v>2782</v>
      </c>
      <c r="AE365" s="13" t="s">
        <v>2783</v>
      </c>
      <c r="AF365" s="13" t="s">
        <v>2784</v>
      </c>
      <c r="AG365" s="15" t="s">
        <v>2785</v>
      </c>
      <c r="AH365" s="16" t="s">
        <v>61</v>
      </c>
      <c r="AI365" s="17">
        <v>10</v>
      </c>
      <c r="AJ365" s="17">
        <v>20060227</v>
      </c>
      <c r="AK365" s="18">
        <v>56</v>
      </c>
      <c r="AL365" s="18">
        <v>202212</v>
      </c>
      <c r="AM365" s="18">
        <v>2022</v>
      </c>
      <c r="AN365" s="17">
        <v>12370805</v>
      </c>
      <c r="AO365" s="17">
        <v>9072521</v>
      </c>
      <c r="AP365" s="17">
        <v>500000</v>
      </c>
      <c r="AQ365" s="20">
        <v>1</v>
      </c>
      <c r="AR365" s="21"/>
      <c r="AS365" s="20">
        <v>2</v>
      </c>
      <c r="AT365" s="20">
        <v>2</v>
      </c>
      <c r="AU365" s="20">
        <v>2</v>
      </c>
      <c r="AV365" s="20">
        <v>2</v>
      </c>
      <c r="AW365" s="23">
        <v>0</v>
      </c>
      <c r="AX365" s="21">
        <v>0</v>
      </c>
      <c r="AY365" s="21">
        <v>0</v>
      </c>
      <c r="AZ365" s="23" t="s">
        <v>62</v>
      </c>
      <c r="BA365" s="23" t="s">
        <v>62</v>
      </c>
      <c r="BB365" s="23" t="s">
        <v>62</v>
      </c>
      <c r="BC365" s="23" t="s">
        <v>62</v>
      </c>
      <c r="BD365" s="23" t="s">
        <v>62</v>
      </c>
      <c r="BE365" s="20">
        <v>13</v>
      </c>
      <c r="BF365" s="21"/>
      <c r="BG365" s="24"/>
    </row>
    <row r="366" spans="1:59" ht="15">
      <c r="A366" s="9" t="s">
        <v>2786</v>
      </c>
      <c r="B366" s="25">
        <v>7362</v>
      </c>
      <c r="C366" s="11">
        <v>4193688</v>
      </c>
      <c r="D366" s="11">
        <v>6098610032</v>
      </c>
      <c r="E366" s="12">
        <v>1942110208620</v>
      </c>
      <c r="F366" s="13" t="s">
        <v>2787</v>
      </c>
      <c r="G366" s="13" t="s">
        <v>80</v>
      </c>
      <c r="H366" s="13" t="s">
        <v>53</v>
      </c>
      <c r="I366" s="13" t="s">
        <v>54</v>
      </c>
      <c r="J366" s="13" t="s">
        <v>599</v>
      </c>
      <c r="K366" s="11">
        <v>38</v>
      </c>
      <c r="L366" s="11" t="s">
        <v>2788</v>
      </c>
      <c r="M366" s="14">
        <v>1</v>
      </c>
      <c r="N366" s="14" t="s">
        <v>121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32">
        <v>130344</v>
      </c>
      <c r="U366" s="14">
        <v>0</v>
      </c>
      <c r="V366" s="14">
        <v>0</v>
      </c>
      <c r="W366" s="14">
        <v>0</v>
      </c>
      <c r="X366" s="14">
        <v>0</v>
      </c>
      <c r="Y366" s="11">
        <f>INT(O366 / 10000) / 10</f>
        <v>0</v>
      </c>
      <c r="Z366" s="11">
        <f>INT((P366+Q366+X366) / 10000) / 10</f>
        <v>0</v>
      </c>
      <c r="AA366" s="11">
        <f>INT((R366) / 10000) / 10</f>
        <v>0</v>
      </c>
      <c r="AB366" s="11">
        <f>INT((S366+T366) / 10000) / 10</f>
        <v>1.3</v>
      </c>
      <c r="AC366" s="11">
        <f>INT((V366+U366+W366) / 10000) / 10</f>
        <v>0</v>
      </c>
      <c r="AD366" s="11" t="s">
        <v>2789</v>
      </c>
      <c r="AE366" s="13" t="s">
        <v>2790</v>
      </c>
      <c r="AF366" s="13" t="s">
        <v>2791</v>
      </c>
      <c r="AG366" s="15" t="s">
        <v>2792</v>
      </c>
      <c r="AH366" s="16" t="s">
        <v>88</v>
      </c>
      <c r="AI366" s="17">
        <v>10</v>
      </c>
      <c r="AJ366" s="17">
        <v>20130101</v>
      </c>
      <c r="AK366" s="18">
        <v>50</v>
      </c>
      <c r="AL366" s="18">
        <v>202212</v>
      </c>
      <c r="AM366" s="18">
        <v>2022</v>
      </c>
      <c r="AN366" s="17">
        <v>13976009</v>
      </c>
      <c r="AO366" s="17">
        <v>18499303</v>
      </c>
      <c r="AP366" s="17">
        <v>2660000</v>
      </c>
      <c r="AQ366" s="27">
        <v>2</v>
      </c>
      <c r="AR366" s="27">
        <v>2</v>
      </c>
      <c r="AS366" s="27">
        <v>1</v>
      </c>
      <c r="AT366" s="27">
        <v>2</v>
      </c>
      <c r="AU366" s="27">
        <v>2</v>
      </c>
      <c r="AV366" s="27">
        <v>2</v>
      </c>
      <c r="AW366" s="23">
        <v>0</v>
      </c>
      <c r="AX366" s="20">
        <v>1</v>
      </c>
      <c r="AY366" s="21">
        <v>0</v>
      </c>
      <c r="AZ366" s="23" t="s">
        <v>62</v>
      </c>
      <c r="BA366" s="23" t="s">
        <v>62</v>
      </c>
      <c r="BB366" s="23" t="s">
        <v>62</v>
      </c>
      <c r="BC366" s="23" t="s">
        <v>62</v>
      </c>
      <c r="BD366" s="23" t="s">
        <v>62</v>
      </c>
      <c r="BE366" s="27">
        <v>13</v>
      </c>
      <c r="BF366" s="23"/>
      <c r="BG366" s="23"/>
    </row>
    <row r="367" spans="1:59" ht="15">
      <c r="A367" s="9" t="s">
        <v>2793</v>
      </c>
      <c r="B367" s="25">
        <v>9505</v>
      </c>
      <c r="C367" s="11">
        <v>4143302</v>
      </c>
      <c r="D367" s="11">
        <v>1228625760</v>
      </c>
      <c r="E367" s="12">
        <v>1201110616055</v>
      </c>
      <c r="F367" s="13" t="s">
        <v>2794</v>
      </c>
      <c r="G367" s="13" t="s">
        <v>80</v>
      </c>
      <c r="H367" s="13" t="s">
        <v>53</v>
      </c>
      <c r="I367" s="13" t="s">
        <v>54</v>
      </c>
      <c r="J367" s="13" t="s">
        <v>315</v>
      </c>
      <c r="K367" s="11">
        <v>49</v>
      </c>
      <c r="L367" s="11" t="s">
        <v>2795</v>
      </c>
      <c r="M367" s="14">
        <v>1</v>
      </c>
      <c r="N367" s="14" t="s">
        <v>83</v>
      </c>
      <c r="O367" s="26">
        <v>7757483541</v>
      </c>
      <c r="P367" s="26">
        <v>4493298917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26">
        <v>51882502</v>
      </c>
      <c r="W367" s="26">
        <v>37232000</v>
      </c>
      <c r="X367" s="26">
        <v>437300000</v>
      </c>
      <c r="Y367" s="11">
        <f>INT(O367 / 10000000)/ 10</f>
        <v>77.5</v>
      </c>
      <c r="Z367" s="11">
        <f>INT((P367+Q367+X367) / 10000000)/ 10</f>
        <v>49.3</v>
      </c>
      <c r="AA367" s="11">
        <f>INT((R367) / 10000000)/ 10</f>
        <v>0</v>
      </c>
      <c r="AB367" s="11">
        <f>INT((S367+T367) / 10000000)/ 10</f>
        <v>0</v>
      </c>
      <c r="AC367" s="11">
        <f>INT((V367+U367+W367) / 10000000)/ 10</f>
        <v>0.8</v>
      </c>
      <c r="AD367" s="11" t="s">
        <v>2796</v>
      </c>
      <c r="AE367" s="13" t="s">
        <v>2797</v>
      </c>
      <c r="AF367" s="13" t="s">
        <v>2798</v>
      </c>
      <c r="AG367" s="15" t="s">
        <v>2799</v>
      </c>
      <c r="AH367" s="16" t="s">
        <v>88</v>
      </c>
      <c r="AI367" s="17">
        <v>10</v>
      </c>
      <c r="AJ367" s="17">
        <v>20120622</v>
      </c>
      <c r="AK367" s="18">
        <v>74</v>
      </c>
      <c r="AL367" s="18">
        <v>202212</v>
      </c>
      <c r="AM367" s="18">
        <v>2022</v>
      </c>
      <c r="AN367" s="17">
        <v>9161710</v>
      </c>
      <c r="AO367" s="17">
        <v>30130617</v>
      </c>
      <c r="AP367" s="17">
        <v>50000</v>
      </c>
      <c r="AQ367" s="20">
        <v>1</v>
      </c>
      <c r="AR367" s="21"/>
      <c r="AS367" s="20">
        <v>2</v>
      </c>
      <c r="AT367" s="20">
        <v>2</v>
      </c>
      <c r="AU367" s="20">
        <v>2</v>
      </c>
      <c r="AV367" s="21"/>
      <c r="AW367" s="23">
        <v>0</v>
      </c>
      <c r="AX367" s="20">
        <v>1</v>
      </c>
      <c r="AY367" s="21">
        <v>0</v>
      </c>
      <c r="AZ367" s="23" t="s">
        <v>62</v>
      </c>
      <c r="BA367" s="23" t="s">
        <v>62</v>
      </c>
      <c r="BB367" s="23" t="s">
        <v>62</v>
      </c>
      <c r="BC367" s="23" t="s">
        <v>62</v>
      </c>
      <c r="BD367" s="23" t="s">
        <v>62</v>
      </c>
      <c r="BE367" s="20">
        <v>13</v>
      </c>
      <c r="BF367" s="20" t="s">
        <v>2800</v>
      </c>
      <c r="BG367" s="24"/>
    </row>
    <row r="368" spans="1:59" ht="15">
      <c r="A368" s="9" t="s">
        <v>2801</v>
      </c>
      <c r="B368" s="25">
        <v>10891</v>
      </c>
      <c r="C368" s="11">
        <v>6690315</v>
      </c>
      <c r="D368" s="11">
        <v>2978800484</v>
      </c>
      <c r="E368" s="12">
        <v>2850110322713</v>
      </c>
      <c r="F368" s="13" t="s">
        <v>2802</v>
      </c>
      <c r="G368" s="13" t="s">
        <v>80</v>
      </c>
      <c r="H368" s="13" t="s">
        <v>53</v>
      </c>
      <c r="I368" s="13" t="s">
        <v>54</v>
      </c>
      <c r="J368" s="13" t="s">
        <v>277</v>
      </c>
      <c r="K368" s="11">
        <v>48</v>
      </c>
      <c r="L368" s="11" t="s">
        <v>1907</v>
      </c>
      <c r="M368" s="14">
        <v>1</v>
      </c>
      <c r="N368" s="14" t="s">
        <v>121</v>
      </c>
      <c r="O368" s="26">
        <v>1820977</v>
      </c>
      <c r="P368" s="26">
        <v>133380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35">
        <v>3300</v>
      </c>
      <c r="W368" s="26">
        <v>5391</v>
      </c>
      <c r="X368" s="26">
        <v>16500</v>
      </c>
      <c r="Y368" s="11">
        <f t="shared" ref="Y368:Y371" si="285">INT(O368 / 10000) / 10</f>
        <v>18.2</v>
      </c>
      <c r="Z368" s="11">
        <f t="shared" ref="Z368:Z371" si="286">INT((P368+Q368+X368) / 10000) / 10</f>
        <v>1.4</v>
      </c>
      <c r="AA368" s="11">
        <f t="shared" ref="AA368:AA371" si="287">INT((R368) / 10000) / 10</f>
        <v>0</v>
      </c>
      <c r="AB368" s="11">
        <f t="shared" ref="AB368:AB371" si="288">INT((S368+T368) / 10000) / 10</f>
        <v>0</v>
      </c>
      <c r="AC368" s="11">
        <f t="shared" ref="AC368:AC371" si="289">INT((V368+U368+W368) / 10000) / 10</f>
        <v>0</v>
      </c>
      <c r="AD368" s="11" t="s">
        <v>2803</v>
      </c>
      <c r="AE368" s="13" t="s">
        <v>2804</v>
      </c>
      <c r="AF368" s="13" t="s">
        <v>2805</v>
      </c>
      <c r="AG368" s="48" t="s">
        <v>2805</v>
      </c>
      <c r="AH368" s="16" t="s">
        <v>88</v>
      </c>
      <c r="AI368" s="17">
        <v>10</v>
      </c>
      <c r="AJ368" s="17">
        <v>20160425</v>
      </c>
      <c r="AK368" s="18">
        <v>78</v>
      </c>
      <c r="AL368" s="18">
        <v>202212</v>
      </c>
      <c r="AM368" s="18">
        <v>2022</v>
      </c>
      <c r="AN368" s="17">
        <v>53579234</v>
      </c>
      <c r="AO368" s="17">
        <v>42864384</v>
      </c>
      <c r="AP368" s="17">
        <v>500000</v>
      </c>
      <c r="AQ368" s="27">
        <v>1</v>
      </c>
      <c r="AR368" s="23"/>
      <c r="AS368" s="27">
        <v>2</v>
      </c>
      <c r="AT368" s="23"/>
      <c r="AU368" s="23"/>
      <c r="AV368" s="27">
        <v>2</v>
      </c>
      <c r="AW368" s="23">
        <v>0</v>
      </c>
      <c r="AX368" s="21">
        <v>0</v>
      </c>
      <c r="AY368" s="21">
        <v>0</v>
      </c>
      <c r="AZ368" s="23" t="s">
        <v>62</v>
      </c>
      <c r="BA368" s="23" t="s">
        <v>62</v>
      </c>
      <c r="BB368" s="23" t="s">
        <v>62</v>
      </c>
      <c r="BC368" s="23" t="s">
        <v>62</v>
      </c>
      <c r="BD368" s="23" t="s">
        <v>62</v>
      </c>
      <c r="BE368" s="27">
        <v>13</v>
      </c>
      <c r="BF368" s="23"/>
      <c r="BG368" s="23"/>
    </row>
    <row r="369" spans="1:59" ht="15">
      <c r="A369" s="9" t="s">
        <v>2806</v>
      </c>
      <c r="B369" s="25">
        <v>8561</v>
      </c>
      <c r="C369" s="11">
        <v>2273016</v>
      </c>
      <c r="D369" s="11">
        <v>1298186201</v>
      </c>
      <c r="E369" s="12">
        <v>1311110143063</v>
      </c>
      <c r="F369" s="13" t="s">
        <v>2807</v>
      </c>
      <c r="G369" s="13" t="s">
        <v>80</v>
      </c>
      <c r="H369" s="13" t="s">
        <v>53</v>
      </c>
      <c r="I369" s="13" t="s">
        <v>54</v>
      </c>
      <c r="J369" s="13" t="s">
        <v>128</v>
      </c>
      <c r="K369" s="11">
        <v>46</v>
      </c>
      <c r="L369" s="11" t="s">
        <v>2808</v>
      </c>
      <c r="M369" s="14">
        <v>1</v>
      </c>
      <c r="N369" s="14" t="s">
        <v>121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26">
        <v>124283</v>
      </c>
      <c r="W369" s="14">
        <v>0</v>
      </c>
      <c r="X369" s="26">
        <v>148011</v>
      </c>
      <c r="Y369" s="11">
        <f t="shared" si="285"/>
        <v>0</v>
      </c>
      <c r="Z369" s="11">
        <f t="shared" si="286"/>
        <v>1.4</v>
      </c>
      <c r="AA369" s="11">
        <f t="shared" si="287"/>
        <v>0</v>
      </c>
      <c r="AB369" s="11">
        <f t="shared" si="288"/>
        <v>0</v>
      </c>
      <c r="AC369" s="11">
        <f t="shared" si="289"/>
        <v>1.2</v>
      </c>
      <c r="AD369" s="11" t="s">
        <v>719</v>
      </c>
      <c r="AE369" s="13" t="s">
        <v>2809</v>
      </c>
      <c r="AF369" s="13" t="s">
        <v>2810</v>
      </c>
      <c r="AG369" s="15" t="s">
        <v>2811</v>
      </c>
      <c r="AH369" s="16" t="s">
        <v>88</v>
      </c>
      <c r="AI369" s="17">
        <v>10</v>
      </c>
      <c r="AJ369" s="17">
        <v>20050617</v>
      </c>
      <c r="AK369" s="18">
        <v>107</v>
      </c>
      <c r="AL369" s="18">
        <v>202303</v>
      </c>
      <c r="AM369" s="18">
        <v>2022</v>
      </c>
      <c r="AN369" s="17">
        <v>97298514</v>
      </c>
      <c r="AO369" s="17">
        <v>61632390</v>
      </c>
      <c r="AP369" s="17">
        <v>3250000</v>
      </c>
      <c r="AQ369" s="20">
        <v>1</v>
      </c>
      <c r="AR369" s="21"/>
      <c r="AS369" s="20">
        <v>2</v>
      </c>
      <c r="AT369" s="20">
        <v>2</v>
      </c>
      <c r="AU369" s="20">
        <v>2</v>
      </c>
      <c r="AV369" s="20">
        <v>2</v>
      </c>
      <c r="AW369" s="23">
        <v>0</v>
      </c>
      <c r="AX369" s="21">
        <v>0</v>
      </c>
      <c r="AY369" s="21">
        <v>0</v>
      </c>
      <c r="AZ369" s="23" t="s">
        <v>62</v>
      </c>
      <c r="BA369" s="23" t="s">
        <v>62</v>
      </c>
      <c r="BB369" s="23" t="s">
        <v>62</v>
      </c>
      <c r="BC369" s="23" t="s">
        <v>62</v>
      </c>
      <c r="BD369" s="23" t="s">
        <v>62</v>
      </c>
      <c r="BE369" s="20">
        <v>13</v>
      </c>
      <c r="BF369" s="21"/>
      <c r="BG369" s="24"/>
    </row>
    <row r="370" spans="1:59" ht="15">
      <c r="A370" s="9" t="s">
        <v>2812</v>
      </c>
      <c r="B370" s="25">
        <v>11184</v>
      </c>
      <c r="C370" s="11">
        <v>2778831</v>
      </c>
      <c r="D370" s="11">
        <v>1248651435</v>
      </c>
      <c r="E370" s="12">
        <v>1348110132316</v>
      </c>
      <c r="F370" s="13" t="s">
        <v>2813</v>
      </c>
      <c r="G370" s="13" t="s">
        <v>80</v>
      </c>
      <c r="H370" s="13" t="s">
        <v>53</v>
      </c>
      <c r="I370" s="13" t="s">
        <v>54</v>
      </c>
      <c r="J370" s="13" t="s">
        <v>173</v>
      </c>
      <c r="K370" s="11">
        <v>50</v>
      </c>
      <c r="L370" s="11" t="s">
        <v>2814</v>
      </c>
      <c r="M370" s="14">
        <v>1</v>
      </c>
      <c r="N370" s="14" t="s">
        <v>121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6">
        <v>10036291</v>
      </c>
      <c r="U370" s="14">
        <v>0</v>
      </c>
      <c r="V370" s="26">
        <v>177055</v>
      </c>
      <c r="W370" s="14">
        <v>0</v>
      </c>
      <c r="X370" s="14">
        <v>0</v>
      </c>
      <c r="Y370" s="11">
        <f t="shared" si="285"/>
        <v>0</v>
      </c>
      <c r="Z370" s="11">
        <f t="shared" si="286"/>
        <v>0</v>
      </c>
      <c r="AA370" s="11">
        <f t="shared" si="287"/>
        <v>0</v>
      </c>
      <c r="AB370" s="11">
        <f t="shared" si="288"/>
        <v>100.3</v>
      </c>
      <c r="AC370" s="11">
        <f t="shared" si="289"/>
        <v>1.7</v>
      </c>
      <c r="AD370" s="11" t="s">
        <v>2815</v>
      </c>
      <c r="AE370" s="13" t="s">
        <v>2816</v>
      </c>
      <c r="AF370" s="13" t="s">
        <v>2817</v>
      </c>
      <c r="AG370" s="15" t="s">
        <v>2818</v>
      </c>
      <c r="AH370" s="16" t="s">
        <v>88</v>
      </c>
      <c r="AI370" s="17">
        <v>10</v>
      </c>
      <c r="AJ370" s="17">
        <v>20070110</v>
      </c>
      <c r="AK370" s="18">
        <v>212</v>
      </c>
      <c r="AL370" s="18">
        <v>202212</v>
      </c>
      <c r="AM370" s="18">
        <v>2022</v>
      </c>
      <c r="AN370" s="17">
        <v>19319034</v>
      </c>
      <c r="AO370" s="17">
        <v>7223086</v>
      </c>
      <c r="AP370" s="17">
        <v>50000</v>
      </c>
      <c r="AQ370" s="20">
        <v>1</v>
      </c>
      <c r="AR370" s="21"/>
      <c r="AS370" s="20">
        <v>2</v>
      </c>
      <c r="AT370" s="20">
        <v>2</v>
      </c>
      <c r="AU370" s="20">
        <v>2</v>
      </c>
      <c r="AV370" s="20">
        <v>2</v>
      </c>
      <c r="AW370" s="23">
        <v>0</v>
      </c>
      <c r="AX370" s="21">
        <v>0</v>
      </c>
      <c r="AY370" s="21">
        <v>0</v>
      </c>
      <c r="AZ370" s="23" t="s">
        <v>62</v>
      </c>
      <c r="BA370" s="23" t="s">
        <v>62</v>
      </c>
      <c r="BB370" s="23" t="s">
        <v>62</v>
      </c>
      <c r="BC370" s="23" t="s">
        <v>62</v>
      </c>
      <c r="BD370" s="23" t="s">
        <v>62</v>
      </c>
      <c r="BE370" s="20">
        <v>13</v>
      </c>
      <c r="BF370" s="21"/>
      <c r="BG370" s="24"/>
    </row>
    <row r="371" spans="1:59" ht="15">
      <c r="A371" s="9" t="s">
        <v>2819</v>
      </c>
      <c r="B371" s="25">
        <v>4074</v>
      </c>
      <c r="C371" s="11">
        <v>2276067</v>
      </c>
      <c r="D371" s="11">
        <v>6078173661</v>
      </c>
      <c r="E371" s="12">
        <v>1801110524777</v>
      </c>
      <c r="F371" s="13" t="s">
        <v>2820</v>
      </c>
      <c r="G371" s="13" t="s">
        <v>80</v>
      </c>
      <c r="H371" s="13" t="s">
        <v>53</v>
      </c>
      <c r="I371" s="13" t="s">
        <v>54</v>
      </c>
      <c r="J371" s="13" t="s">
        <v>119</v>
      </c>
      <c r="K371" s="11">
        <v>26</v>
      </c>
      <c r="L371" s="11" t="s">
        <v>2821</v>
      </c>
      <c r="M371" s="14">
        <v>1</v>
      </c>
      <c r="N371" s="14" t="s">
        <v>121</v>
      </c>
      <c r="O371" s="14">
        <v>0</v>
      </c>
      <c r="P371" s="14">
        <v>0</v>
      </c>
      <c r="Q371" s="14">
        <v>0</v>
      </c>
      <c r="R371" s="26">
        <v>1179043</v>
      </c>
      <c r="S371" s="14">
        <v>0</v>
      </c>
      <c r="T371" s="14">
        <v>0</v>
      </c>
      <c r="U371" s="14">
        <v>0</v>
      </c>
      <c r="V371" s="14">
        <v>0</v>
      </c>
      <c r="W371" s="26">
        <v>79400</v>
      </c>
      <c r="X371" s="14">
        <v>0</v>
      </c>
      <c r="Y371" s="11">
        <f t="shared" si="285"/>
        <v>0</v>
      </c>
      <c r="Z371" s="11">
        <f t="shared" si="286"/>
        <v>0</v>
      </c>
      <c r="AA371" s="11">
        <f t="shared" si="287"/>
        <v>11.7</v>
      </c>
      <c r="AB371" s="11">
        <f t="shared" si="288"/>
        <v>0</v>
      </c>
      <c r="AC371" s="11">
        <f t="shared" si="289"/>
        <v>0.7</v>
      </c>
      <c r="AD371" s="11" t="s">
        <v>2822</v>
      </c>
      <c r="AE371" s="13" t="s">
        <v>2823</v>
      </c>
      <c r="AF371" s="13" t="s">
        <v>2824</v>
      </c>
      <c r="AG371" s="15" t="s">
        <v>2825</v>
      </c>
      <c r="AH371" s="16" t="s">
        <v>88</v>
      </c>
      <c r="AI371" s="17">
        <v>10</v>
      </c>
      <c r="AJ371" s="17">
        <v>20050719</v>
      </c>
      <c r="AK371" s="18">
        <v>108</v>
      </c>
      <c r="AL371" s="18">
        <v>202212</v>
      </c>
      <c r="AM371" s="18">
        <v>2022</v>
      </c>
      <c r="AN371" s="17">
        <v>26318486</v>
      </c>
      <c r="AO371" s="17">
        <v>148353362</v>
      </c>
      <c r="AP371" s="17">
        <v>940000</v>
      </c>
      <c r="AQ371" s="20">
        <v>1</v>
      </c>
      <c r="AR371" s="20">
        <v>1</v>
      </c>
      <c r="AS371" s="20">
        <v>2</v>
      </c>
      <c r="AT371" s="20">
        <v>2</v>
      </c>
      <c r="AU371" s="20">
        <v>2</v>
      </c>
      <c r="AV371" s="20">
        <v>2</v>
      </c>
      <c r="AW371" s="23">
        <v>0</v>
      </c>
      <c r="AX371" s="21">
        <v>0</v>
      </c>
      <c r="AY371" s="21">
        <v>0</v>
      </c>
      <c r="AZ371" s="23" t="s">
        <v>62</v>
      </c>
      <c r="BA371" s="23" t="s">
        <v>62</v>
      </c>
      <c r="BB371" s="23" t="s">
        <v>62</v>
      </c>
      <c r="BC371" s="23" t="s">
        <v>62</v>
      </c>
      <c r="BD371" s="23" t="s">
        <v>62</v>
      </c>
      <c r="BE371" s="20">
        <v>13</v>
      </c>
      <c r="BF371" s="21"/>
      <c r="BG371" s="24"/>
    </row>
    <row r="372" spans="1:59" ht="15">
      <c r="A372" s="9" t="s">
        <v>2826</v>
      </c>
      <c r="B372" s="25">
        <v>1277</v>
      </c>
      <c r="C372" s="11">
        <v>1770015</v>
      </c>
      <c r="D372" s="11">
        <v>1058194383</v>
      </c>
      <c r="E372" s="12">
        <v>1101111572688</v>
      </c>
      <c r="F372" s="13" t="s">
        <v>2827</v>
      </c>
      <c r="G372" s="13" t="s">
        <v>80</v>
      </c>
      <c r="H372" s="13" t="s">
        <v>53</v>
      </c>
      <c r="I372" s="13" t="s">
        <v>54</v>
      </c>
      <c r="J372" s="13" t="s">
        <v>292</v>
      </c>
      <c r="K372" s="11">
        <v>8</v>
      </c>
      <c r="L372" s="40" t="s">
        <v>2828</v>
      </c>
      <c r="M372" s="44">
        <v>1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1" t="s">
        <v>2829</v>
      </c>
      <c r="AE372" s="13" t="s">
        <v>2830</v>
      </c>
      <c r="AF372" s="13" t="s">
        <v>2831</v>
      </c>
      <c r="AG372" s="15" t="s">
        <v>2832</v>
      </c>
      <c r="AH372" s="16" t="s">
        <v>61</v>
      </c>
      <c r="AI372" s="17">
        <v>10</v>
      </c>
      <c r="AJ372" s="18">
        <v>19980805</v>
      </c>
      <c r="AK372" s="18">
        <v>50</v>
      </c>
      <c r="AL372" s="18">
        <v>202304</v>
      </c>
      <c r="AM372" s="18">
        <v>2022</v>
      </c>
      <c r="AN372" s="17">
        <v>27212950</v>
      </c>
      <c r="AO372" s="17">
        <v>12199837</v>
      </c>
      <c r="AP372" s="17">
        <v>300000</v>
      </c>
      <c r="AQ372" s="27">
        <v>1</v>
      </c>
      <c r="AR372" s="27">
        <v>1</v>
      </c>
      <c r="AS372" s="27">
        <v>1</v>
      </c>
      <c r="AT372" s="27">
        <v>2</v>
      </c>
      <c r="AU372" s="27">
        <v>2</v>
      </c>
      <c r="AV372" s="27">
        <v>2</v>
      </c>
      <c r="AW372" s="23">
        <v>0</v>
      </c>
      <c r="AX372" s="21">
        <v>0</v>
      </c>
      <c r="AY372" s="21">
        <v>0</v>
      </c>
      <c r="AZ372" s="23" t="s">
        <v>62</v>
      </c>
      <c r="BA372" s="23" t="s">
        <v>62</v>
      </c>
      <c r="BB372" s="23" t="s">
        <v>62</v>
      </c>
      <c r="BC372" s="23" t="s">
        <v>62</v>
      </c>
      <c r="BD372" s="23" t="s">
        <v>62</v>
      </c>
      <c r="BE372" s="27">
        <v>13</v>
      </c>
      <c r="BF372" s="27" t="s">
        <v>2833</v>
      </c>
      <c r="BG372" s="23"/>
    </row>
    <row r="373" spans="1:59" ht="15">
      <c r="A373" s="9" t="s">
        <v>2834</v>
      </c>
      <c r="B373" s="25">
        <v>9491</v>
      </c>
      <c r="C373" s="11">
        <v>5886367</v>
      </c>
      <c r="D373" s="11">
        <v>2648131334</v>
      </c>
      <c r="E373" s="12">
        <v>1101115362358</v>
      </c>
      <c r="F373" s="13" t="s">
        <v>2835</v>
      </c>
      <c r="G373" s="13" t="s">
        <v>80</v>
      </c>
      <c r="H373" s="13" t="s">
        <v>53</v>
      </c>
      <c r="I373" s="13" t="s">
        <v>54</v>
      </c>
      <c r="J373" s="13" t="s">
        <v>277</v>
      </c>
      <c r="K373" s="11">
        <v>48</v>
      </c>
      <c r="L373" s="11" t="s">
        <v>2836</v>
      </c>
      <c r="M373" s="14">
        <v>1</v>
      </c>
      <c r="N373" s="14" t="s">
        <v>83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32">
        <v>132249734</v>
      </c>
      <c r="U373" s="14">
        <v>0</v>
      </c>
      <c r="V373" s="32">
        <v>12738172</v>
      </c>
      <c r="W373" s="14">
        <v>0</v>
      </c>
      <c r="X373" s="14">
        <v>0</v>
      </c>
      <c r="Y373" s="11">
        <f>INT(O373 / 10000000)/ 10</f>
        <v>0</v>
      </c>
      <c r="Z373" s="11">
        <f>INT((P373+Q373+X373) / 10000000)/ 10</f>
        <v>0</v>
      </c>
      <c r="AA373" s="11">
        <f>INT((R373) / 10000000)/ 10</f>
        <v>0</v>
      </c>
      <c r="AB373" s="11">
        <f>INT((S373+T373) / 10000000)/ 10</f>
        <v>1.3</v>
      </c>
      <c r="AC373" s="11">
        <f>INT((V373+U373+W373) / 10000000)/ 10</f>
        <v>0.1</v>
      </c>
      <c r="AD373" s="11" t="s">
        <v>2837</v>
      </c>
      <c r="AE373" s="13" t="s">
        <v>2838</v>
      </c>
      <c r="AF373" s="13" t="s">
        <v>2839</v>
      </c>
      <c r="AG373" s="15" t="s">
        <v>2840</v>
      </c>
      <c r="AH373" s="16" t="s">
        <v>88</v>
      </c>
      <c r="AI373" s="17">
        <v>10</v>
      </c>
      <c r="AJ373" s="17">
        <v>20140312</v>
      </c>
      <c r="AK373" s="18">
        <v>64</v>
      </c>
      <c r="AL373" s="18">
        <v>202212</v>
      </c>
      <c r="AM373" s="18">
        <v>2022</v>
      </c>
      <c r="AN373" s="17">
        <v>32754864</v>
      </c>
      <c r="AO373" s="17">
        <v>41805991</v>
      </c>
      <c r="AP373" s="17">
        <v>333335</v>
      </c>
      <c r="AQ373" s="27">
        <v>2</v>
      </c>
      <c r="AR373" s="27">
        <v>2</v>
      </c>
      <c r="AS373" s="27">
        <v>2</v>
      </c>
      <c r="AT373" s="27">
        <v>2</v>
      </c>
      <c r="AU373" s="27">
        <v>2</v>
      </c>
      <c r="AV373" s="27">
        <v>2</v>
      </c>
      <c r="AW373" s="23">
        <v>0</v>
      </c>
      <c r="AX373" s="21">
        <v>0</v>
      </c>
      <c r="AY373" s="21">
        <v>0</v>
      </c>
      <c r="AZ373" s="23" t="s">
        <v>62</v>
      </c>
      <c r="BA373" s="23" t="s">
        <v>62</v>
      </c>
      <c r="BB373" s="23" t="s">
        <v>62</v>
      </c>
      <c r="BC373" s="23" t="s">
        <v>62</v>
      </c>
      <c r="BD373" s="23" t="s">
        <v>62</v>
      </c>
      <c r="BE373" s="27">
        <v>13</v>
      </c>
      <c r="BF373" s="23"/>
      <c r="BG373" s="23"/>
    </row>
    <row r="374" spans="1:59" ht="15">
      <c r="A374" s="9" t="s">
        <v>2841</v>
      </c>
      <c r="B374" s="25">
        <v>725</v>
      </c>
      <c r="C374" s="11">
        <v>5953399</v>
      </c>
      <c r="D374" s="11">
        <v>1198693336</v>
      </c>
      <c r="E374" s="12">
        <v>1101115493690</v>
      </c>
      <c r="F374" s="13" t="s">
        <v>2842</v>
      </c>
      <c r="G374" s="13" t="s">
        <v>80</v>
      </c>
      <c r="H374" s="13" t="s">
        <v>53</v>
      </c>
      <c r="I374" s="13" t="s">
        <v>54</v>
      </c>
      <c r="J374" s="13" t="s">
        <v>1444</v>
      </c>
      <c r="K374" s="11">
        <v>2</v>
      </c>
      <c r="L374" s="11" t="s">
        <v>2843</v>
      </c>
      <c r="M374" s="14">
        <v>1</v>
      </c>
      <c r="N374" s="14" t="s">
        <v>121</v>
      </c>
      <c r="O374" s="14">
        <v>0</v>
      </c>
      <c r="P374" s="32">
        <v>12671</v>
      </c>
      <c r="Q374" s="32">
        <v>21038</v>
      </c>
      <c r="R374" s="32">
        <v>5000</v>
      </c>
      <c r="S374" s="14">
        <v>0</v>
      </c>
      <c r="T374" s="14">
        <v>0</v>
      </c>
      <c r="U374" s="14">
        <v>0</v>
      </c>
      <c r="V374" s="32">
        <v>31210</v>
      </c>
      <c r="W374" s="14">
        <v>0</v>
      </c>
      <c r="X374" s="14">
        <v>0</v>
      </c>
      <c r="Y374" s="11">
        <f>INT(O374 / 10000) / 10</f>
        <v>0</v>
      </c>
      <c r="Z374" s="11">
        <f>INT((P374+Q374+X374) / 10000) / 10</f>
        <v>0.3</v>
      </c>
      <c r="AA374" s="11">
        <f>INT((R374) / 10000) / 10</f>
        <v>0</v>
      </c>
      <c r="AB374" s="11">
        <f>INT((S374+T374) / 10000) / 10</f>
        <v>0</v>
      </c>
      <c r="AC374" s="11">
        <f>INT((V374+U374+W374) / 10000) / 10</f>
        <v>0.3</v>
      </c>
      <c r="AD374" s="11" t="s">
        <v>2844</v>
      </c>
      <c r="AE374" s="13" t="s">
        <v>2845</v>
      </c>
      <c r="AF374" s="13" t="s">
        <v>2846</v>
      </c>
      <c r="AG374" s="15" t="s">
        <v>2847</v>
      </c>
      <c r="AH374" s="16" t="s">
        <v>88</v>
      </c>
      <c r="AI374" s="17">
        <v>10</v>
      </c>
      <c r="AJ374" s="17">
        <v>20140819</v>
      </c>
      <c r="AK374" s="18">
        <v>69</v>
      </c>
      <c r="AL374" s="18">
        <v>202306</v>
      </c>
      <c r="AM374" s="18">
        <v>2022</v>
      </c>
      <c r="AN374" s="17">
        <v>29561333</v>
      </c>
      <c r="AO374" s="17">
        <v>31147822</v>
      </c>
      <c r="AP374" s="17">
        <v>1291920</v>
      </c>
      <c r="AQ374" s="20">
        <v>1</v>
      </c>
      <c r="AR374" s="20">
        <v>1</v>
      </c>
      <c r="AS374" s="20">
        <v>1</v>
      </c>
      <c r="AT374" s="20">
        <v>2</v>
      </c>
      <c r="AU374" s="20">
        <v>2</v>
      </c>
      <c r="AV374" s="20">
        <v>2</v>
      </c>
      <c r="AW374" s="23">
        <v>0</v>
      </c>
      <c r="AX374" s="20">
        <v>1</v>
      </c>
      <c r="AY374" s="21">
        <v>0</v>
      </c>
      <c r="AZ374" s="23" t="s">
        <v>62</v>
      </c>
      <c r="BA374" s="23" t="s">
        <v>62</v>
      </c>
      <c r="BB374" s="23" t="s">
        <v>62</v>
      </c>
      <c r="BC374" s="23" t="s">
        <v>62</v>
      </c>
      <c r="BD374" s="23" t="s">
        <v>62</v>
      </c>
      <c r="BE374" s="20">
        <v>13</v>
      </c>
      <c r="BF374" s="21"/>
      <c r="BG374" s="24"/>
    </row>
    <row r="375" spans="1:59" ht="15">
      <c r="A375" s="9" t="s">
        <v>2848</v>
      </c>
      <c r="B375" s="25">
        <v>1977</v>
      </c>
      <c r="C375" s="11">
        <v>8543986</v>
      </c>
      <c r="D375" s="11">
        <v>5958100735</v>
      </c>
      <c r="E375" s="12">
        <v>1244110197675</v>
      </c>
      <c r="F375" s="13" t="s">
        <v>2849</v>
      </c>
      <c r="G375" s="13" t="s">
        <v>80</v>
      </c>
      <c r="H375" s="13" t="s">
        <v>53</v>
      </c>
      <c r="I375" s="13" t="s">
        <v>54</v>
      </c>
      <c r="J375" s="13" t="s">
        <v>532</v>
      </c>
      <c r="K375" s="11">
        <v>14</v>
      </c>
      <c r="L375" s="11" t="s">
        <v>2850</v>
      </c>
      <c r="M375" s="14">
        <v>1</v>
      </c>
      <c r="N375" s="14" t="s">
        <v>83</v>
      </c>
      <c r="O375" s="14">
        <v>0</v>
      </c>
      <c r="P375" s="14">
        <v>0</v>
      </c>
      <c r="Q375" s="14">
        <v>0</v>
      </c>
      <c r="R375" s="38">
        <v>404500000</v>
      </c>
      <c r="S375" s="14">
        <v>0</v>
      </c>
      <c r="T375" s="38">
        <v>15786151</v>
      </c>
      <c r="U375" s="14">
        <v>0</v>
      </c>
      <c r="V375" s="38">
        <v>6453636</v>
      </c>
      <c r="W375" s="38">
        <v>20500000</v>
      </c>
      <c r="X375" s="38">
        <v>390617000</v>
      </c>
      <c r="Y375" s="11">
        <f>INT(O375 / 10000000)/ 10</f>
        <v>0</v>
      </c>
      <c r="Z375" s="11">
        <f>INT((P375+Q375+X375) / 10000000)/ 10</f>
        <v>3.9</v>
      </c>
      <c r="AA375" s="11">
        <f>INT((R375) / 10000000)/ 10</f>
        <v>4</v>
      </c>
      <c r="AB375" s="11">
        <f>INT((S375+T375) / 10000000)/ 10</f>
        <v>0.1</v>
      </c>
      <c r="AC375" s="11">
        <f>INT((V375+U375+W375) / 10000000)/ 10</f>
        <v>0.2</v>
      </c>
      <c r="AD375" s="11" t="s">
        <v>2851</v>
      </c>
      <c r="AE375" s="13" t="s">
        <v>2852</v>
      </c>
      <c r="AF375" s="13" t="s">
        <v>2853</v>
      </c>
      <c r="AG375" s="15" t="s">
        <v>2854</v>
      </c>
      <c r="AH375" s="16" t="s">
        <v>88</v>
      </c>
      <c r="AI375" s="17">
        <v>10</v>
      </c>
      <c r="AJ375" s="18">
        <v>20170803</v>
      </c>
      <c r="AK375" s="18">
        <v>54</v>
      </c>
      <c r="AL375" s="18">
        <v>202212</v>
      </c>
      <c r="AM375" s="18">
        <v>2022</v>
      </c>
      <c r="AN375" s="17">
        <v>16883622</v>
      </c>
      <c r="AO375" s="17">
        <v>14620790</v>
      </c>
      <c r="AP375" s="17">
        <v>200000</v>
      </c>
      <c r="AQ375" s="20">
        <v>2</v>
      </c>
      <c r="AR375" s="20">
        <v>2</v>
      </c>
      <c r="AS375" s="20">
        <v>1</v>
      </c>
      <c r="AT375" s="20">
        <v>1</v>
      </c>
      <c r="AU375" s="20">
        <v>2</v>
      </c>
      <c r="AV375" s="20">
        <v>2</v>
      </c>
      <c r="AW375" s="23">
        <v>0</v>
      </c>
      <c r="AX375" s="21">
        <v>0</v>
      </c>
      <c r="AY375" s="21">
        <v>0</v>
      </c>
      <c r="AZ375" s="23" t="s">
        <v>62</v>
      </c>
      <c r="BA375" s="23" t="s">
        <v>62</v>
      </c>
      <c r="BB375" s="23" t="s">
        <v>62</v>
      </c>
      <c r="BC375" s="23" t="s">
        <v>62</v>
      </c>
      <c r="BD375" s="23" t="s">
        <v>62</v>
      </c>
      <c r="BE375" s="20">
        <v>13</v>
      </c>
      <c r="BF375" s="21"/>
      <c r="BG375" s="24"/>
    </row>
    <row r="376" spans="1:59" ht="15">
      <c r="A376" s="9" t="s">
        <v>2855</v>
      </c>
      <c r="B376" s="25">
        <v>3917</v>
      </c>
      <c r="C376" s="11">
        <v>4186529</v>
      </c>
      <c r="D376" s="11">
        <v>1358628180</v>
      </c>
      <c r="E376" s="12">
        <v>1348110258229</v>
      </c>
      <c r="F376" s="13" t="s">
        <v>2856</v>
      </c>
      <c r="G376" s="13" t="s">
        <v>80</v>
      </c>
      <c r="H376" s="13" t="s">
        <v>53</v>
      </c>
      <c r="I376" s="13" t="s">
        <v>54</v>
      </c>
      <c r="J376" s="13" t="s">
        <v>1224</v>
      </c>
      <c r="K376" s="11">
        <v>25</v>
      </c>
      <c r="L376" s="11" t="s">
        <v>2857</v>
      </c>
      <c r="M376" s="14">
        <v>1</v>
      </c>
      <c r="N376" s="14" t="s">
        <v>121</v>
      </c>
      <c r="O376" s="14">
        <v>0</v>
      </c>
      <c r="P376" s="14">
        <v>0</v>
      </c>
      <c r="Q376" s="14">
        <v>0</v>
      </c>
      <c r="R376" s="26">
        <v>214360</v>
      </c>
      <c r="S376" s="14">
        <v>0</v>
      </c>
      <c r="T376" s="14">
        <v>0</v>
      </c>
      <c r="U376" s="26">
        <v>12066</v>
      </c>
      <c r="V376" s="14">
        <v>0</v>
      </c>
      <c r="W376" s="14">
        <f>SUM(538162,271000,2253578)</f>
        <v>3062740</v>
      </c>
      <c r="X376" s="26">
        <v>38776</v>
      </c>
      <c r="Y376" s="11">
        <f>INT(O376 / 10000) / 10</f>
        <v>0</v>
      </c>
      <c r="Z376" s="11">
        <f>INT((P376+Q376+X376) / 10000) / 10</f>
        <v>0.3</v>
      </c>
      <c r="AA376" s="11">
        <f>INT((R376) / 10000) / 10</f>
        <v>2.1</v>
      </c>
      <c r="AB376" s="11">
        <f>INT((S376+T376) / 10000) / 10</f>
        <v>0</v>
      </c>
      <c r="AC376" s="11">
        <f>INT((V376+U376+W376) / 10000) / 10</f>
        <v>30.7</v>
      </c>
      <c r="AD376" s="11" t="s">
        <v>2858</v>
      </c>
      <c r="AE376" s="13" t="s">
        <v>2859</v>
      </c>
      <c r="AF376" s="13" t="s">
        <v>2860</v>
      </c>
      <c r="AG376" s="15" t="s">
        <v>2861</v>
      </c>
      <c r="AH376" s="16" t="s">
        <v>88</v>
      </c>
      <c r="AI376" s="17">
        <v>10</v>
      </c>
      <c r="AJ376" s="17">
        <v>20121205</v>
      </c>
      <c r="AK376" s="18">
        <v>117</v>
      </c>
      <c r="AL376" s="18">
        <v>202306</v>
      </c>
      <c r="AM376" s="18">
        <v>2022</v>
      </c>
      <c r="AN376" s="17">
        <v>4428275</v>
      </c>
      <c r="AO376" s="17">
        <v>16798030</v>
      </c>
      <c r="AP376" s="17">
        <v>1914680</v>
      </c>
      <c r="AQ376" s="20">
        <v>1</v>
      </c>
      <c r="AR376" s="20">
        <v>1</v>
      </c>
      <c r="AS376" s="20">
        <v>1</v>
      </c>
      <c r="AT376" s="21"/>
      <c r="AU376" s="21"/>
      <c r="AV376" s="20">
        <v>2</v>
      </c>
      <c r="AW376" s="23">
        <v>0</v>
      </c>
      <c r="AX376" s="21">
        <v>0</v>
      </c>
      <c r="AY376" s="21">
        <v>0</v>
      </c>
      <c r="AZ376" s="23" t="s">
        <v>62</v>
      </c>
      <c r="BA376" s="23" t="s">
        <v>62</v>
      </c>
      <c r="BB376" s="23" t="s">
        <v>62</v>
      </c>
      <c r="BC376" s="23" t="s">
        <v>62</v>
      </c>
      <c r="BD376" s="23" t="s">
        <v>62</v>
      </c>
      <c r="BE376" s="20">
        <v>13</v>
      </c>
      <c r="BF376" s="21"/>
      <c r="BG376" s="24"/>
    </row>
    <row r="377" spans="1:59" ht="15">
      <c r="A377" s="9" t="s">
        <v>2862</v>
      </c>
      <c r="B377" s="25">
        <v>23684</v>
      </c>
      <c r="C377" s="11">
        <v>2105787</v>
      </c>
      <c r="D377" s="11">
        <v>1218166458</v>
      </c>
      <c r="E377" s="12">
        <v>1201110341462</v>
      </c>
      <c r="F377" s="13" t="s">
        <v>2863</v>
      </c>
      <c r="G377" s="13" t="s">
        <v>52</v>
      </c>
      <c r="H377" s="13" t="s">
        <v>53</v>
      </c>
      <c r="I377" s="13" t="s">
        <v>54</v>
      </c>
      <c r="J377" s="13" t="s">
        <v>2073</v>
      </c>
      <c r="K377" s="11">
        <v>59</v>
      </c>
      <c r="L377" s="11" t="s">
        <v>2864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0</v>
      </c>
      <c r="Z377" s="14">
        <v>0</v>
      </c>
      <c r="AA377" s="14">
        <v>0</v>
      </c>
      <c r="AB377" s="14">
        <v>0</v>
      </c>
      <c r="AC377" s="14">
        <v>0</v>
      </c>
      <c r="AD377" s="11" t="s">
        <v>2865</v>
      </c>
      <c r="AE377" s="13" t="s">
        <v>2866</v>
      </c>
      <c r="AF377" s="13" t="s">
        <v>2867</v>
      </c>
      <c r="AG377" s="15" t="s">
        <v>2868</v>
      </c>
      <c r="AH377" s="16" t="s">
        <v>61</v>
      </c>
      <c r="AI377" s="17">
        <v>10</v>
      </c>
      <c r="AJ377" s="17">
        <v>20040318</v>
      </c>
      <c r="AK377" s="18">
        <v>119</v>
      </c>
      <c r="AL377" s="18">
        <v>202012</v>
      </c>
      <c r="AM377" s="14"/>
      <c r="AN377" s="19"/>
      <c r="AO377" s="19"/>
      <c r="AP377" s="19"/>
      <c r="AQ377" s="20">
        <v>1</v>
      </c>
      <c r="AR377" s="21"/>
      <c r="AS377" s="20">
        <v>2</v>
      </c>
      <c r="AT377" s="20">
        <v>2</v>
      </c>
      <c r="AU377" s="20">
        <v>2</v>
      </c>
      <c r="AV377" s="20">
        <v>2</v>
      </c>
      <c r="AW377" s="23">
        <v>0</v>
      </c>
      <c r="AX377" s="21">
        <v>0</v>
      </c>
      <c r="AY377" s="21">
        <v>0</v>
      </c>
      <c r="AZ377" s="23" t="s">
        <v>62</v>
      </c>
      <c r="BA377" s="23" t="s">
        <v>62</v>
      </c>
      <c r="BB377" s="23" t="s">
        <v>62</v>
      </c>
      <c r="BC377" s="23" t="s">
        <v>62</v>
      </c>
      <c r="BD377" s="23" t="s">
        <v>62</v>
      </c>
      <c r="BE377" s="20">
        <v>13</v>
      </c>
      <c r="BF377" s="21"/>
      <c r="BG377" s="24"/>
    </row>
    <row r="378" spans="1:59" ht="15">
      <c r="A378" s="9" t="s">
        <v>2869</v>
      </c>
      <c r="B378" s="25">
        <v>13380</v>
      </c>
      <c r="C378" s="11">
        <v>1965880</v>
      </c>
      <c r="D378" s="11">
        <v>1208630613</v>
      </c>
      <c r="E378" s="12">
        <v>1101112398116</v>
      </c>
      <c r="F378" s="13" t="s">
        <v>2870</v>
      </c>
      <c r="G378" s="13" t="s">
        <v>80</v>
      </c>
      <c r="H378" s="13" t="s">
        <v>53</v>
      </c>
      <c r="I378" s="13" t="s">
        <v>54</v>
      </c>
      <c r="J378" s="13" t="s">
        <v>941</v>
      </c>
      <c r="K378" s="11">
        <v>60</v>
      </c>
      <c r="L378" s="11" t="s">
        <v>2871</v>
      </c>
      <c r="M378" s="14">
        <v>1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1" t="s">
        <v>2872</v>
      </c>
      <c r="AE378" s="13" t="s">
        <v>2873</v>
      </c>
      <c r="AF378" s="13" t="s">
        <v>2874</v>
      </c>
      <c r="AG378" s="15" t="s">
        <v>2875</v>
      </c>
      <c r="AH378" s="16" t="s">
        <v>61</v>
      </c>
      <c r="AI378" s="17">
        <v>10</v>
      </c>
      <c r="AJ378" s="17">
        <v>20011214</v>
      </c>
      <c r="AK378" s="18">
        <v>107</v>
      </c>
      <c r="AL378" s="18">
        <v>202303</v>
      </c>
      <c r="AM378" s="18">
        <v>2022</v>
      </c>
      <c r="AN378" s="17">
        <v>22026280</v>
      </c>
      <c r="AO378" s="17">
        <v>6731099</v>
      </c>
      <c r="AP378" s="17">
        <v>500000</v>
      </c>
      <c r="AQ378" s="20">
        <v>1</v>
      </c>
      <c r="AR378" s="21"/>
      <c r="AS378" s="20">
        <v>2</v>
      </c>
      <c r="AT378" s="21"/>
      <c r="AU378" s="21"/>
      <c r="AV378" s="20">
        <v>2</v>
      </c>
      <c r="AW378" s="23">
        <v>0</v>
      </c>
      <c r="AX378" s="21">
        <v>0</v>
      </c>
      <c r="AY378" s="21">
        <v>0</v>
      </c>
      <c r="AZ378" s="23" t="s">
        <v>62</v>
      </c>
      <c r="BA378" s="23" t="s">
        <v>62</v>
      </c>
      <c r="BB378" s="23" t="s">
        <v>62</v>
      </c>
      <c r="BC378" s="23" t="s">
        <v>62</v>
      </c>
      <c r="BD378" s="23" t="s">
        <v>62</v>
      </c>
      <c r="BE378" s="20">
        <v>13</v>
      </c>
      <c r="BF378" s="21"/>
      <c r="BG378" s="24"/>
    </row>
    <row r="379" spans="1:59" ht="15">
      <c r="A379" s="9" t="s">
        <v>2876</v>
      </c>
      <c r="B379" s="25">
        <v>3410</v>
      </c>
      <c r="C379" s="11">
        <v>1707616</v>
      </c>
      <c r="D379" s="11">
        <v>1078118678</v>
      </c>
      <c r="E379" s="12">
        <v>1101110431356</v>
      </c>
      <c r="F379" s="13" t="s">
        <v>2877</v>
      </c>
      <c r="G379" s="13" t="s">
        <v>80</v>
      </c>
      <c r="H379" s="13" t="s">
        <v>53</v>
      </c>
      <c r="I379" s="13" t="s">
        <v>307</v>
      </c>
      <c r="J379" s="13" t="s">
        <v>257</v>
      </c>
      <c r="K379" s="11">
        <v>17</v>
      </c>
      <c r="L379" s="11" t="s">
        <v>2878</v>
      </c>
      <c r="M379" s="14">
        <v>1</v>
      </c>
      <c r="N379" s="14" t="s">
        <v>121</v>
      </c>
      <c r="O379" s="14">
        <v>0</v>
      </c>
      <c r="P379" s="14">
        <v>0</v>
      </c>
      <c r="Q379" s="14">
        <v>0</v>
      </c>
      <c r="R379" s="26">
        <v>1093500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26">
        <v>24000</v>
      </c>
      <c r="Y379" s="11">
        <f>INT(O379 / 10000) / 10</f>
        <v>0</v>
      </c>
      <c r="Z379" s="11">
        <f>INT((P379+Q379+X379) / 10000) / 10</f>
        <v>0.2</v>
      </c>
      <c r="AA379" s="11">
        <f>INT((R379) / 10000) / 10</f>
        <v>10.9</v>
      </c>
      <c r="AB379" s="11">
        <f>INT((S379+T379) / 10000) / 10</f>
        <v>0</v>
      </c>
      <c r="AC379" s="11">
        <f>INT((V379+U379+W379) / 10000) / 10</f>
        <v>0</v>
      </c>
      <c r="AD379" s="11" t="s">
        <v>2879</v>
      </c>
      <c r="AE379" s="13" t="s">
        <v>2880</v>
      </c>
      <c r="AF379" s="13" t="s">
        <v>2881</v>
      </c>
      <c r="AG379" s="15" t="s">
        <v>2882</v>
      </c>
      <c r="AH379" s="16" t="s">
        <v>88</v>
      </c>
      <c r="AI379" s="17">
        <v>10</v>
      </c>
      <c r="AJ379" s="17">
        <v>19820607</v>
      </c>
      <c r="AK379" s="18">
        <v>218</v>
      </c>
      <c r="AL379" s="18">
        <v>202212</v>
      </c>
      <c r="AM379" s="18">
        <v>2022</v>
      </c>
      <c r="AN379" s="17">
        <v>124660483</v>
      </c>
      <c r="AO379" s="17">
        <v>99439099</v>
      </c>
      <c r="AP379" s="17">
        <v>500000</v>
      </c>
      <c r="AQ379" s="21">
        <v>1</v>
      </c>
      <c r="AR379" s="21"/>
      <c r="AS379" s="20">
        <v>1</v>
      </c>
      <c r="AT379" s="21"/>
      <c r="AU379" s="21"/>
      <c r="AV379" s="20">
        <v>1</v>
      </c>
      <c r="AW379" s="23">
        <v>0</v>
      </c>
      <c r="AX379" s="21">
        <v>0</v>
      </c>
      <c r="AY379" s="21">
        <v>0</v>
      </c>
      <c r="AZ379" s="23" t="s">
        <v>62</v>
      </c>
      <c r="BA379" s="23" t="s">
        <v>62</v>
      </c>
      <c r="BB379" s="23" t="s">
        <v>62</v>
      </c>
      <c r="BC379" s="23" t="s">
        <v>62</v>
      </c>
      <c r="BD379" s="23" t="s">
        <v>62</v>
      </c>
      <c r="BE379" s="20">
        <v>13</v>
      </c>
      <c r="BF379" s="21"/>
      <c r="BG379" s="24"/>
    </row>
    <row r="380" spans="1:59" ht="15">
      <c r="A380" s="9" t="s">
        <v>2883</v>
      </c>
      <c r="B380" s="25">
        <v>9504</v>
      </c>
      <c r="C380" s="11">
        <v>2932999</v>
      </c>
      <c r="D380" s="11">
        <v>1208724665</v>
      </c>
      <c r="E380" s="12">
        <v>1101113843962</v>
      </c>
      <c r="F380" s="13" t="s">
        <v>2884</v>
      </c>
      <c r="G380" s="13" t="s">
        <v>80</v>
      </c>
      <c r="H380" s="13" t="s">
        <v>53</v>
      </c>
      <c r="I380" s="13" t="s">
        <v>54</v>
      </c>
      <c r="J380" s="13" t="s">
        <v>277</v>
      </c>
      <c r="K380" s="11">
        <v>48</v>
      </c>
      <c r="L380" s="11" t="s">
        <v>2885</v>
      </c>
      <c r="M380" s="14">
        <v>1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1" t="s">
        <v>2886</v>
      </c>
      <c r="AE380" s="13" t="s">
        <v>2887</v>
      </c>
      <c r="AF380" s="13" t="s">
        <v>2888</v>
      </c>
      <c r="AG380" s="15" t="s">
        <v>2889</v>
      </c>
      <c r="AH380" s="16" t="s">
        <v>61</v>
      </c>
      <c r="AI380" s="17">
        <v>10</v>
      </c>
      <c r="AJ380" s="17">
        <v>20080221</v>
      </c>
      <c r="AK380" s="18">
        <v>51</v>
      </c>
      <c r="AL380" s="18">
        <v>202305</v>
      </c>
      <c r="AM380" s="18">
        <v>2022</v>
      </c>
      <c r="AN380" s="17">
        <v>20104188</v>
      </c>
      <c r="AO380" s="17">
        <v>9627175</v>
      </c>
      <c r="AP380" s="17">
        <v>300000</v>
      </c>
      <c r="AQ380" s="27">
        <v>1</v>
      </c>
      <c r="AR380" s="23"/>
      <c r="AS380" s="27">
        <v>2</v>
      </c>
      <c r="AT380" s="27">
        <v>2</v>
      </c>
      <c r="AU380" s="27">
        <v>2</v>
      </c>
      <c r="AV380" s="27">
        <v>2</v>
      </c>
      <c r="AW380" s="23">
        <v>0</v>
      </c>
      <c r="AX380" s="20">
        <v>1</v>
      </c>
      <c r="AY380" s="21">
        <v>0</v>
      </c>
      <c r="AZ380" s="23" t="s">
        <v>62</v>
      </c>
      <c r="BA380" s="23" t="s">
        <v>62</v>
      </c>
      <c r="BB380" s="23" t="s">
        <v>62</v>
      </c>
      <c r="BC380" s="23" t="s">
        <v>62</v>
      </c>
      <c r="BD380" s="23" t="s">
        <v>62</v>
      </c>
      <c r="BE380" s="27">
        <v>13</v>
      </c>
      <c r="BF380" s="23"/>
      <c r="BG380" s="23"/>
    </row>
    <row r="381" spans="1:59" ht="15">
      <c r="A381" s="9" t="s">
        <v>2890</v>
      </c>
      <c r="B381" s="25">
        <v>22254</v>
      </c>
      <c r="C381" s="11">
        <v>4138001</v>
      </c>
      <c r="D381" s="11">
        <v>5028617879</v>
      </c>
      <c r="E381" s="12">
        <v>1701110462549</v>
      </c>
      <c r="F381" s="13" t="s">
        <v>2891</v>
      </c>
      <c r="G381" s="13" t="s">
        <v>52</v>
      </c>
      <c r="H381" s="13" t="s">
        <v>53</v>
      </c>
      <c r="I381" s="13" t="s">
        <v>54</v>
      </c>
      <c r="J381" s="13" t="s">
        <v>799</v>
      </c>
      <c r="K381" s="11">
        <v>47</v>
      </c>
      <c r="L381" s="11" t="s">
        <v>2892</v>
      </c>
      <c r="M381" s="14">
        <v>1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1" t="s">
        <v>2893</v>
      </c>
      <c r="AE381" s="13" t="s">
        <v>2894</v>
      </c>
      <c r="AF381" s="13" t="s">
        <v>2895</v>
      </c>
      <c r="AG381" s="15" t="s">
        <v>2896</v>
      </c>
      <c r="AH381" s="16" t="s">
        <v>61</v>
      </c>
      <c r="AI381" s="17">
        <v>10</v>
      </c>
      <c r="AJ381" s="17">
        <v>20120605</v>
      </c>
      <c r="AK381" s="18">
        <v>54</v>
      </c>
      <c r="AL381" s="18">
        <v>201903</v>
      </c>
      <c r="AM381" s="14"/>
      <c r="AN381" s="19"/>
      <c r="AO381" s="19"/>
      <c r="AP381" s="19"/>
      <c r="AQ381" s="20">
        <v>1</v>
      </c>
      <c r="AR381" s="21"/>
      <c r="AS381" s="20">
        <v>1</v>
      </c>
      <c r="AT381" s="20">
        <v>2</v>
      </c>
      <c r="AU381" s="20">
        <v>1</v>
      </c>
      <c r="AV381" s="20">
        <v>2</v>
      </c>
      <c r="AW381" s="23">
        <v>0</v>
      </c>
      <c r="AX381" s="21">
        <v>0</v>
      </c>
      <c r="AY381" s="21">
        <v>0</v>
      </c>
      <c r="AZ381" s="23" t="s">
        <v>62</v>
      </c>
      <c r="BA381" s="23" t="s">
        <v>62</v>
      </c>
      <c r="BB381" s="23" t="s">
        <v>62</v>
      </c>
      <c r="BC381" s="23" t="s">
        <v>62</v>
      </c>
      <c r="BD381" s="23" t="s">
        <v>62</v>
      </c>
      <c r="BE381" s="20">
        <v>13</v>
      </c>
      <c r="BF381" s="21"/>
      <c r="BG381" s="24"/>
    </row>
    <row r="382" spans="1:59" ht="15">
      <c r="A382" s="9" t="s">
        <v>2897</v>
      </c>
      <c r="B382" s="25">
        <v>3360</v>
      </c>
      <c r="C382" s="11">
        <v>1754712</v>
      </c>
      <c r="D382" s="11">
        <v>1378101090</v>
      </c>
      <c r="E382" s="12">
        <v>1101110560395</v>
      </c>
      <c r="F382" s="13" t="s">
        <v>2898</v>
      </c>
      <c r="G382" s="13" t="s">
        <v>80</v>
      </c>
      <c r="H382" s="13" t="s">
        <v>53</v>
      </c>
      <c r="I382" s="13" t="s">
        <v>54</v>
      </c>
      <c r="J382" s="13" t="s">
        <v>1617</v>
      </c>
      <c r="K382" s="11">
        <v>23</v>
      </c>
      <c r="L382" s="11" t="s">
        <v>2899</v>
      </c>
      <c r="M382" s="14">
        <v>1</v>
      </c>
      <c r="N382" s="14" t="s">
        <v>121</v>
      </c>
      <c r="O382" s="32">
        <v>1590140</v>
      </c>
      <c r="P382" s="32">
        <v>5500</v>
      </c>
      <c r="Q382" s="14">
        <v>0</v>
      </c>
      <c r="R382" s="32">
        <v>221878</v>
      </c>
      <c r="S382" s="14">
        <v>0</v>
      </c>
      <c r="T382" s="32">
        <v>371193</v>
      </c>
      <c r="U382" s="14">
        <v>0</v>
      </c>
      <c r="V382" s="32">
        <v>22500</v>
      </c>
      <c r="W382" s="32">
        <v>18500</v>
      </c>
      <c r="X382" s="14">
        <v>0</v>
      </c>
      <c r="Y382" s="11">
        <f t="shared" ref="Y382:Y384" si="290">INT(O382 / 10000) / 10</f>
        <v>15.9</v>
      </c>
      <c r="Z382" s="11">
        <f t="shared" ref="Z382:Z384" si="291">INT((P382+Q382+X382) / 10000) / 10</f>
        <v>0</v>
      </c>
      <c r="AA382" s="11">
        <f t="shared" ref="AA382:AA384" si="292">INT((R382) / 10000) / 10</f>
        <v>2.2000000000000002</v>
      </c>
      <c r="AB382" s="11">
        <f t="shared" ref="AB382:AB384" si="293">INT((S382+T382) / 10000) / 10</f>
        <v>3.7</v>
      </c>
      <c r="AC382" s="11">
        <f t="shared" ref="AC382:AC384" si="294">INT((V382+U382+W382) / 10000) / 10</f>
        <v>0.4</v>
      </c>
      <c r="AD382" s="11" t="s">
        <v>2900</v>
      </c>
      <c r="AE382" s="13" t="s">
        <v>2901</v>
      </c>
      <c r="AF382" s="13" t="s">
        <v>2902</v>
      </c>
      <c r="AG382" s="15" t="s">
        <v>2903</v>
      </c>
      <c r="AH382" s="16" t="s">
        <v>88</v>
      </c>
      <c r="AI382" s="17">
        <v>10</v>
      </c>
      <c r="AJ382" s="17">
        <v>19880201</v>
      </c>
      <c r="AK382" s="18">
        <v>61</v>
      </c>
      <c r="AL382" s="18">
        <v>202212</v>
      </c>
      <c r="AM382" s="18">
        <v>2022</v>
      </c>
      <c r="AN382" s="17">
        <v>15128481</v>
      </c>
      <c r="AO382" s="17">
        <v>38942518</v>
      </c>
      <c r="AP382" s="17">
        <v>200000</v>
      </c>
      <c r="AQ382" s="27">
        <v>1</v>
      </c>
      <c r="AR382" s="23"/>
      <c r="AS382" s="27">
        <v>1</v>
      </c>
      <c r="AT382" s="23"/>
      <c r="AU382" s="23"/>
      <c r="AV382" s="27">
        <v>2</v>
      </c>
      <c r="AW382" s="23">
        <v>0</v>
      </c>
      <c r="AX382" s="21">
        <v>0</v>
      </c>
      <c r="AY382" s="21">
        <v>0</v>
      </c>
      <c r="AZ382" s="23" t="s">
        <v>62</v>
      </c>
      <c r="BA382" s="23" t="s">
        <v>62</v>
      </c>
      <c r="BB382" s="23" t="s">
        <v>62</v>
      </c>
      <c r="BC382" s="23" t="s">
        <v>62</v>
      </c>
      <c r="BD382" s="23" t="s">
        <v>62</v>
      </c>
      <c r="BE382" s="27">
        <v>13</v>
      </c>
      <c r="BF382" s="23"/>
      <c r="BG382" s="23"/>
    </row>
    <row r="383" spans="1:59" ht="15">
      <c r="A383" s="9" t="s">
        <v>2904</v>
      </c>
      <c r="B383" s="25">
        <v>9591</v>
      </c>
      <c r="C383" s="11">
        <v>2261879</v>
      </c>
      <c r="D383" s="11">
        <v>1248631875</v>
      </c>
      <c r="E383" s="12">
        <v>1358110114321</v>
      </c>
      <c r="F383" s="13" t="s">
        <v>2905</v>
      </c>
      <c r="G383" s="13" t="s">
        <v>80</v>
      </c>
      <c r="H383" s="13" t="s">
        <v>53</v>
      </c>
      <c r="I383" s="13" t="s">
        <v>54</v>
      </c>
      <c r="J383" s="13" t="s">
        <v>103</v>
      </c>
      <c r="K383" s="11">
        <v>1</v>
      </c>
      <c r="L383" s="11" t="s">
        <v>2906</v>
      </c>
      <c r="M383" s="14">
        <v>1</v>
      </c>
      <c r="N383" s="14" t="s">
        <v>121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32">
        <v>118882</v>
      </c>
      <c r="U383" s="14">
        <v>0</v>
      </c>
      <c r="V383" s="14">
        <v>0</v>
      </c>
      <c r="W383" s="32">
        <v>2003461</v>
      </c>
      <c r="X383" s="14">
        <v>0</v>
      </c>
      <c r="Y383" s="11">
        <f t="shared" si="290"/>
        <v>0</v>
      </c>
      <c r="Z383" s="11">
        <f t="shared" si="291"/>
        <v>0</v>
      </c>
      <c r="AA383" s="11">
        <f t="shared" si="292"/>
        <v>0</v>
      </c>
      <c r="AB383" s="11">
        <f t="shared" si="293"/>
        <v>1.1000000000000001</v>
      </c>
      <c r="AC383" s="11">
        <f t="shared" si="294"/>
        <v>20</v>
      </c>
      <c r="AD383" s="11" t="s">
        <v>2907</v>
      </c>
      <c r="AE383" s="13" t="s">
        <v>2908</v>
      </c>
      <c r="AF383" s="13" t="s">
        <v>2909</v>
      </c>
      <c r="AG383" s="15" t="s">
        <v>2910</v>
      </c>
      <c r="AH383" s="16" t="s">
        <v>88</v>
      </c>
      <c r="AI383" s="17">
        <v>10</v>
      </c>
      <c r="AJ383" s="17">
        <v>20050418</v>
      </c>
      <c r="AK383" s="18">
        <v>102</v>
      </c>
      <c r="AL383" s="18">
        <v>202212</v>
      </c>
      <c r="AM383" s="18">
        <v>2022</v>
      </c>
      <c r="AN383" s="17">
        <v>104471843</v>
      </c>
      <c r="AO383" s="17">
        <v>37342366</v>
      </c>
      <c r="AP383" s="17">
        <v>750000</v>
      </c>
      <c r="AQ383" s="20">
        <v>1</v>
      </c>
      <c r="AR383" s="21"/>
      <c r="AS383" s="20">
        <v>2</v>
      </c>
      <c r="AT383" s="21"/>
      <c r="AU383" s="21"/>
      <c r="AV383" s="21"/>
      <c r="AW383" s="23">
        <v>0</v>
      </c>
      <c r="AX383" s="21">
        <v>0</v>
      </c>
      <c r="AY383" s="21">
        <v>0</v>
      </c>
      <c r="AZ383" s="23" t="s">
        <v>62</v>
      </c>
      <c r="BA383" s="23" t="s">
        <v>62</v>
      </c>
      <c r="BB383" s="23" t="s">
        <v>62</v>
      </c>
      <c r="BC383" s="23" t="s">
        <v>62</v>
      </c>
      <c r="BD383" s="23" t="s">
        <v>62</v>
      </c>
      <c r="BE383" s="20">
        <v>13</v>
      </c>
      <c r="BF383" s="21"/>
      <c r="BG383" s="24"/>
    </row>
    <row r="384" spans="1:59" ht="15">
      <c r="A384" s="9" t="s">
        <v>2911</v>
      </c>
      <c r="B384" s="25">
        <v>1161</v>
      </c>
      <c r="C384" s="11">
        <v>1290047</v>
      </c>
      <c r="D384" s="11">
        <v>1378148926</v>
      </c>
      <c r="E384" s="12">
        <v>1201110298936</v>
      </c>
      <c r="F384" s="13" t="s">
        <v>2912</v>
      </c>
      <c r="G384" s="13" t="s">
        <v>80</v>
      </c>
      <c r="H384" s="13" t="s">
        <v>53</v>
      </c>
      <c r="I384" s="13" t="s">
        <v>54</v>
      </c>
      <c r="J384" s="13" t="s">
        <v>770</v>
      </c>
      <c r="K384" s="11">
        <v>7</v>
      </c>
      <c r="L384" s="11" t="s">
        <v>2913</v>
      </c>
      <c r="M384" s="14">
        <v>1</v>
      </c>
      <c r="N384" s="14" t="s">
        <v>121</v>
      </c>
      <c r="O384" s="14">
        <v>0</v>
      </c>
      <c r="P384" s="14">
        <v>0</v>
      </c>
      <c r="Q384" s="14">
        <v>0</v>
      </c>
      <c r="R384" s="32">
        <v>559000</v>
      </c>
      <c r="S384" s="14">
        <v>0</v>
      </c>
      <c r="T384" s="32">
        <v>94815</v>
      </c>
      <c r="U384" s="32">
        <v>39601</v>
      </c>
      <c r="V384" s="32">
        <v>45000</v>
      </c>
      <c r="W384" s="14">
        <v>0</v>
      </c>
      <c r="X384" s="32">
        <v>5927650</v>
      </c>
      <c r="Y384" s="11">
        <f t="shared" si="290"/>
        <v>0</v>
      </c>
      <c r="Z384" s="11">
        <f t="shared" si="291"/>
        <v>59.2</v>
      </c>
      <c r="AA384" s="11">
        <f t="shared" si="292"/>
        <v>5.5</v>
      </c>
      <c r="AB384" s="11">
        <f t="shared" si="293"/>
        <v>0.9</v>
      </c>
      <c r="AC384" s="11">
        <f t="shared" si="294"/>
        <v>0.8</v>
      </c>
      <c r="AD384" s="11" t="s">
        <v>2914</v>
      </c>
      <c r="AE384" s="13" t="s">
        <v>2915</v>
      </c>
      <c r="AF384" s="13" t="s">
        <v>2916</v>
      </c>
      <c r="AG384" s="15" t="s">
        <v>2917</v>
      </c>
      <c r="AH384" s="16" t="s">
        <v>88</v>
      </c>
      <c r="AI384" s="17">
        <v>10</v>
      </c>
      <c r="AJ384" s="17">
        <v>20021011</v>
      </c>
      <c r="AK384" s="18">
        <v>249</v>
      </c>
      <c r="AL384" s="18">
        <v>202305</v>
      </c>
      <c r="AM384" s="18">
        <v>2022</v>
      </c>
      <c r="AN384" s="17">
        <v>52304334</v>
      </c>
      <c r="AO384" s="17">
        <v>76158986</v>
      </c>
      <c r="AP384" s="17">
        <v>708540</v>
      </c>
      <c r="AQ384" s="27">
        <v>1</v>
      </c>
      <c r="AR384" s="23"/>
      <c r="AS384" s="27">
        <v>1</v>
      </c>
      <c r="AT384" s="27">
        <v>2</v>
      </c>
      <c r="AU384" s="27">
        <v>2</v>
      </c>
      <c r="AV384" s="27">
        <v>2</v>
      </c>
      <c r="AW384" s="23">
        <v>0</v>
      </c>
      <c r="AX384" s="21">
        <v>0</v>
      </c>
      <c r="AY384" s="21">
        <v>0</v>
      </c>
      <c r="AZ384" s="23" t="s">
        <v>62</v>
      </c>
      <c r="BA384" s="23" t="s">
        <v>62</v>
      </c>
      <c r="BB384" s="23" t="s">
        <v>62</v>
      </c>
      <c r="BC384" s="23" t="s">
        <v>62</v>
      </c>
      <c r="BD384" s="23" t="s">
        <v>62</v>
      </c>
      <c r="BE384" s="27">
        <v>13</v>
      </c>
      <c r="BF384" s="23"/>
      <c r="BG384" s="23"/>
    </row>
    <row r="385" spans="1:59" ht="15">
      <c r="A385" s="9" t="s">
        <v>2918</v>
      </c>
      <c r="B385" s="25">
        <v>2664</v>
      </c>
      <c r="C385" s="11">
        <v>6713002</v>
      </c>
      <c r="D385" s="11">
        <v>3168121137</v>
      </c>
      <c r="E385" s="12">
        <v>1614110028578</v>
      </c>
      <c r="F385" s="13" t="s">
        <v>2919</v>
      </c>
      <c r="G385" s="13" t="s">
        <v>80</v>
      </c>
      <c r="H385" s="13" t="s">
        <v>53</v>
      </c>
      <c r="I385" s="13" t="s">
        <v>54</v>
      </c>
      <c r="J385" s="13" t="s">
        <v>257</v>
      </c>
      <c r="K385" s="11">
        <v>17</v>
      </c>
      <c r="L385" s="11" t="s">
        <v>2920</v>
      </c>
      <c r="M385" s="14">
        <v>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0</v>
      </c>
      <c r="Z385" s="14">
        <v>0</v>
      </c>
      <c r="AA385" s="14">
        <v>0</v>
      </c>
      <c r="AB385" s="14">
        <v>0</v>
      </c>
      <c r="AC385" s="14">
        <v>0</v>
      </c>
      <c r="AD385" s="11" t="s">
        <v>2921</v>
      </c>
      <c r="AE385" s="13" t="s">
        <v>2922</v>
      </c>
      <c r="AF385" s="13" t="s">
        <v>2923</v>
      </c>
      <c r="AG385" s="15" t="s">
        <v>2924</v>
      </c>
      <c r="AH385" s="16" t="s">
        <v>61</v>
      </c>
      <c r="AI385" s="17">
        <v>10</v>
      </c>
      <c r="AJ385" s="17">
        <v>20130129</v>
      </c>
      <c r="AK385" s="18">
        <v>51</v>
      </c>
      <c r="AL385" s="18">
        <v>202304</v>
      </c>
      <c r="AM385" s="18">
        <v>2022</v>
      </c>
      <c r="AN385" s="17">
        <v>3370524</v>
      </c>
      <c r="AO385" s="17">
        <v>1767525</v>
      </c>
      <c r="AP385" s="17">
        <v>15000</v>
      </c>
      <c r="AQ385" s="20">
        <v>1</v>
      </c>
      <c r="AR385" s="21"/>
      <c r="AS385" s="20">
        <v>1</v>
      </c>
      <c r="AT385" s="20">
        <v>2</v>
      </c>
      <c r="AU385" s="20">
        <v>1</v>
      </c>
      <c r="AV385" s="20">
        <v>2</v>
      </c>
      <c r="AW385" s="23">
        <v>0</v>
      </c>
      <c r="AX385" s="21">
        <v>0</v>
      </c>
      <c r="AY385" s="21">
        <v>0</v>
      </c>
      <c r="AZ385" s="23" t="s">
        <v>62</v>
      </c>
      <c r="BA385" s="23" t="s">
        <v>62</v>
      </c>
      <c r="BB385" s="23" t="s">
        <v>62</v>
      </c>
      <c r="BC385" s="23" t="s">
        <v>62</v>
      </c>
      <c r="BD385" s="23" t="s">
        <v>62</v>
      </c>
      <c r="BE385" s="20">
        <v>13</v>
      </c>
      <c r="BF385" s="21"/>
      <c r="BG385" s="24"/>
    </row>
    <row r="386" spans="1:59" ht="15">
      <c r="A386" s="9" t="s">
        <v>2925</v>
      </c>
      <c r="B386" s="25">
        <v>20801</v>
      </c>
      <c r="C386" s="11">
        <v>2604244</v>
      </c>
      <c r="D386" s="11">
        <v>1248639810</v>
      </c>
      <c r="E386" s="12">
        <v>1348110115198</v>
      </c>
      <c r="F386" s="13" t="s">
        <v>2926</v>
      </c>
      <c r="G386" s="13" t="s">
        <v>52</v>
      </c>
      <c r="H386" s="13" t="s">
        <v>53</v>
      </c>
      <c r="I386" s="13" t="s">
        <v>54</v>
      </c>
      <c r="J386" s="13" t="s">
        <v>1224</v>
      </c>
      <c r="K386" s="11">
        <v>25</v>
      </c>
      <c r="L386" s="11" t="s">
        <v>2927</v>
      </c>
      <c r="M386" s="14">
        <v>1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1" t="s">
        <v>2928</v>
      </c>
      <c r="AE386" s="13" t="s">
        <v>2929</v>
      </c>
      <c r="AF386" s="13" t="s">
        <v>2930</v>
      </c>
      <c r="AG386" s="15" t="s">
        <v>2931</v>
      </c>
      <c r="AH386" s="16" t="s">
        <v>61</v>
      </c>
      <c r="AI386" s="17">
        <v>10</v>
      </c>
      <c r="AJ386" s="17">
        <v>20051209</v>
      </c>
      <c r="AK386" s="18">
        <v>57</v>
      </c>
      <c r="AL386" s="18">
        <v>202004</v>
      </c>
      <c r="AM386" s="14"/>
      <c r="AN386" s="19"/>
      <c r="AO386" s="19"/>
      <c r="AP386" s="19"/>
      <c r="AQ386" s="20">
        <v>1</v>
      </c>
      <c r="AR386" s="21"/>
      <c r="AS386" s="20">
        <v>1</v>
      </c>
      <c r="AT386" s="20">
        <v>2</v>
      </c>
      <c r="AU386" s="20">
        <v>2</v>
      </c>
      <c r="AV386" s="20">
        <v>2</v>
      </c>
      <c r="AW386" s="23">
        <v>0</v>
      </c>
      <c r="AX386" s="21">
        <v>0</v>
      </c>
      <c r="AY386" s="21">
        <v>0</v>
      </c>
      <c r="AZ386" s="23" t="s">
        <v>62</v>
      </c>
      <c r="BA386" s="23" t="s">
        <v>62</v>
      </c>
      <c r="BB386" s="23" t="s">
        <v>62</v>
      </c>
      <c r="BC386" s="23" t="s">
        <v>62</v>
      </c>
      <c r="BD386" s="23" t="s">
        <v>62</v>
      </c>
      <c r="BE386" s="20">
        <v>13</v>
      </c>
      <c r="BF386" s="21"/>
      <c r="BG386" s="24"/>
    </row>
    <row r="387" spans="1:59" ht="15">
      <c r="A387" s="9" t="s">
        <v>2932</v>
      </c>
      <c r="B387" s="25">
        <v>1591</v>
      </c>
      <c r="C387" s="11">
        <v>1210391</v>
      </c>
      <c r="D387" s="11">
        <v>5058133607</v>
      </c>
      <c r="E387" s="12">
        <v>1747110014154</v>
      </c>
      <c r="F387" s="13" t="s">
        <v>2933</v>
      </c>
      <c r="G387" s="13" t="s">
        <v>80</v>
      </c>
      <c r="H387" s="13" t="s">
        <v>53</v>
      </c>
      <c r="I387" s="13" t="s">
        <v>54</v>
      </c>
      <c r="J387" s="13" t="s">
        <v>1195</v>
      </c>
      <c r="K387" s="11">
        <v>11</v>
      </c>
      <c r="L387" s="11" t="s">
        <v>2934</v>
      </c>
      <c r="M387" s="14">
        <v>1</v>
      </c>
      <c r="N387" s="14" t="s">
        <v>121</v>
      </c>
      <c r="O387" s="26">
        <v>37400</v>
      </c>
      <c r="P387" s="26">
        <v>1441326</v>
      </c>
      <c r="Q387" s="26">
        <v>394950</v>
      </c>
      <c r="R387" s="26">
        <v>1187130</v>
      </c>
      <c r="S387" s="14">
        <v>0</v>
      </c>
      <c r="T387" s="26">
        <v>31250</v>
      </c>
      <c r="U387" s="26">
        <v>95136</v>
      </c>
      <c r="V387" s="26">
        <v>10824</v>
      </c>
      <c r="W387" s="14">
        <v>0</v>
      </c>
      <c r="X387" s="14">
        <v>0</v>
      </c>
      <c r="Y387" s="11">
        <f t="shared" ref="Y387:Y389" si="295">INT(O387 / 10000) / 10</f>
        <v>0.3</v>
      </c>
      <c r="Z387" s="11">
        <f t="shared" ref="Z387:Z389" si="296">INT((P387+Q387+X387) / 10000) / 10</f>
        <v>18.3</v>
      </c>
      <c r="AA387" s="11">
        <f t="shared" ref="AA387:AA389" si="297">INT((R387) / 10000) / 10</f>
        <v>11.8</v>
      </c>
      <c r="AB387" s="11">
        <f t="shared" ref="AB387:AB389" si="298">INT((S387+T387) / 10000) / 10</f>
        <v>0.3</v>
      </c>
      <c r="AC387" s="11">
        <f t="shared" ref="AC387:AC389" si="299">INT((V387+U387+W387) / 10000) / 10</f>
        <v>1</v>
      </c>
      <c r="AD387" s="11" t="s">
        <v>2935</v>
      </c>
      <c r="AE387" s="13" t="s">
        <v>2936</v>
      </c>
      <c r="AF387" s="13" t="s">
        <v>2937</v>
      </c>
      <c r="AG387" s="15" t="s">
        <v>2938</v>
      </c>
      <c r="AH387" s="16" t="s">
        <v>88</v>
      </c>
      <c r="AI387" s="17">
        <v>10</v>
      </c>
      <c r="AJ387" s="17">
        <v>20020701</v>
      </c>
      <c r="AK387" s="18">
        <v>134</v>
      </c>
      <c r="AL387" s="18">
        <v>202212</v>
      </c>
      <c r="AM387" s="18">
        <v>2022</v>
      </c>
      <c r="AN387" s="17">
        <v>65419509</v>
      </c>
      <c r="AO387" s="17">
        <v>37398385</v>
      </c>
      <c r="AP387" s="17">
        <v>500000</v>
      </c>
      <c r="AQ387" s="27">
        <v>1</v>
      </c>
      <c r="AR387" s="27">
        <v>1</v>
      </c>
      <c r="AS387" s="27">
        <v>1</v>
      </c>
      <c r="AT387" s="27">
        <v>2</v>
      </c>
      <c r="AU387" s="27">
        <v>2</v>
      </c>
      <c r="AV387" s="27">
        <v>2</v>
      </c>
      <c r="AW387" s="23">
        <v>0</v>
      </c>
      <c r="AX387" s="21">
        <v>0</v>
      </c>
      <c r="AY387" s="21">
        <v>0</v>
      </c>
      <c r="AZ387" s="23" t="s">
        <v>62</v>
      </c>
      <c r="BA387" s="23" t="s">
        <v>62</v>
      </c>
      <c r="BB387" s="23" t="s">
        <v>62</v>
      </c>
      <c r="BC387" s="23" t="s">
        <v>62</v>
      </c>
      <c r="BD387" s="23" t="s">
        <v>62</v>
      </c>
      <c r="BE387" s="27">
        <v>13</v>
      </c>
      <c r="BF387" s="23"/>
      <c r="BG387" s="23"/>
    </row>
    <row r="388" spans="1:59" ht="15">
      <c r="A388" s="9" t="s">
        <v>2939</v>
      </c>
      <c r="B388" s="25">
        <v>2171</v>
      </c>
      <c r="C388" s="11">
        <v>3977909</v>
      </c>
      <c r="D388" s="11">
        <v>1138649827</v>
      </c>
      <c r="E388" s="12">
        <v>1101114540905</v>
      </c>
      <c r="F388" s="13" t="s">
        <v>2940</v>
      </c>
      <c r="G388" s="13" t="s">
        <v>80</v>
      </c>
      <c r="H388" s="13" t="s">
        <v>53</v>
      </c>
      <c r="I388" s="13" t="s">
        <v>54</v>
      </c>
      <c r="J388" s="13" t="s">
        <v>226</v>
      </c>
      <c r="K388" s="11">
        <v>15</v>
      </c>
      <c r="L388" s="11" t="s">
        <v>2941</v>
      </c>
      <c r="M388" s="14">
        <v>1</v>
      </c>
      <c r="N388" s="14" t="s">
        <v>121</v>
      </c>
      <c r="O388" s="32">
        <v>508410</v>
      </c>
      <c r="P388" s="33">
        <v>803274</v>
      </c>
      <c r="Q388" s="14">
        <v>0</v>
      </c>
      <c r="R388" s="32">
        <v>152455</v>
      </c>
      <c r="S388" s="14">
        <v>0</v>
      </c>
      <c r="T388" s="32">
        <v>38942</v>
      </c>
      <c r="U388" s="14">
        <v>0</v>
      </c>
      <c r="V388" s="32">
        <v>31705</v>
      </c>
      <c r="W388" s="14">
        <v>0</v>
      </c>
      <c r="X388" s="14">
        <v>0</v>
      </c>
      <c r="Y388" s="11">
        <f t="shared" si="295"/>
        <v>5</v>
      </c>
      <c r="Z388" s="11">
        <f t="shared" si="296"/>
        <v>8</v>
      </c>
      <c r="AA388" s="11">
        <f t="shared" si="297"/>
        <v>1.5</v>
      </c>
      <c r="AB388" s="11">
        <f t="shared" si="298"/>
        <v>0.3</v>
      </c>
      <c r="AC388" s="11">
        <f t="shared" si="299"/>
        <v>0.3</v>
      </c>
      <c r="AD388" s="11" t="s">
        <v>2942</v>
      </c>
      <c r="AE388" s="13" t="s">
        <v>2943</v>
      </c>
      <c r="AF388" s="13" t="s">
        <v>2944</v>
      </c>
      <c r="AG388" s="15" t="s">
        <v>2945</v>
      </c>
      <c r="AH388" s="16" t="s">
        <v>88</v>
      </c>
      <c r="AI388" s="17">
        <v>10</v>
      </c>
      <c r="AJ388" s="18">
        <v>20110222</v>
      </c>
      <c r="AK388" s="18">
        <v>52</v>
      </c>
      <c r="AL388" s="18">
        <v>202306</v>
      </c>
      <c r="AM388" s="18">
        <v>2022</v>
      </c>
      <c r="AN388" s="17">
        <v>29423103</v>
      </c>
      <c r="AO388" s="17">
        <v>16431678</v>
      </c>
      <c r="AP388" s="17">
        <v>200000</v>
      </c>
      <c r="AQ388" s="27">
        <v>2</v>
      </c>
      <c r="AR388" s="27">
        <v>4</v>
      </c>
      <c r="AS388" s="27">
        <v>1</v>
      </c>
      <c r="AT388" s="27">
        <v>1</v>
      </c>
      <c r="AU388" s="27">
        <v>2</v>
      </c>
      <c r="AV388" s="27">
        <v>1</v>
      </c>
      <c r="AW388" s="23">
        <v>0</v>
      </c>
      <c r="AX388" s="20">
        <v>1</v>
      </c>
      <c r="AY388" s="21">
        <v>0</v>
      </c>
      <c r="AZ388" s="23" t="s">
        <v>62</v>
      </c>
      <c r="BA388" s="23" t="s">
        <v>62</v>
      </c>
      <c r="BB388" s="23" t="s">
        <v>62</v>
      </c>
      <c r="BC388" s="23" t="s">
        <v>62</v>
      </c>
      <c r="BD388" s="23" t="s">
        <v>62</v>
      </c>
      <c r="BE388" s="27">
        <v>13</v>
      </c>
      <c r="BF388" s="23"/>
      <c r="BG388" s="23"/>
    </row>
    <row r="389" spans="1:59" ht="15">
      <c r="A389" s="9" t="s">
        <v>2946</v>
      </c>
      <c r="B389" s="25">
        <v>7278</v>
      </c>
      <c r="C389" s="11">
        <v>1394629</v>
      </c>
      <c r="D389" s="11">
        <v>5028124185</v>
      </c>
      <c r="E389" s="12">
        <v>1701110071283</v>
      </c>
      <c r="F389" s="13" t="s">
        <v>2947</v>
      </c>
      <c r="G389" s="13" t="s">
        <v>80</v>
      </c>
      <c r="H389" s="13" t="s">
        <v>53</v>
      </c>
      <c r="I389" s="13" t="s">
        <v>54</v>
      </c>
      <c r="J389" s="13" t="s">
        <v>599</v>
      </c>
      <c r="K389" s="11">
        <v>38</v>
      </c>
      <c r="L389" s="11" t="s">
        <v>2948</v>
      </c>
      <c r="M389" s="14">
        <v>1</v>
      </c>
      <c r="N389" s="14" t="s">
        <v>121</v>
      </c>
      <c r="O389" s="14">
        <v>0</v>
      </c>
      <c r="P389" s="14">
        <v>0</v>
      </c>
      <c r="Q389" s="14">
        <v>0</v>
      </c>
      <c r="R389" s="32">
        <v>152500</v>
      </c>
      <c r="S389" s="14">
        <v>0</v>
      </c>
      <c r="T389" s="14">
        <v>0</v>
      </c>
      <c r="U389" s="32">
        <v>444600</v>
      </c>
      <c r="V389" s="14">
        <v>0</v>
      </c>
      <c r="W389" s="14">
        <v>0</v>
      </c>
      <c r="X389" s="32">
        <v>1066141</v>
      </c>
      <c r="Y389" s="11">
        <f t="shared" si="295"/>
        <v>0</v>
      </c>
      <c r="Z389" s="11">
        <f t="shared" si="296"/>
        <v>10.6</v>
      </c>
      <c r="AA389" s="11">
        <f t="shared" si="297"/>
        <v>1.5</v>
      </c>
      <c r="AB389" s="11">
        <f t="shared" si="298"/>
        <v>0</v>
      </c>
      <c r="AC389" s="11">
        <f t="shared" si="299"/>
        <v>4.4000000000000004</v>
      </c>
      <c r="AD389" s="11" t="s">
        <v>2949</v>
      </c>
      <c r="AE389" s="13" t="s">
        <v>2950</v>
      </c>
      <c r="AF389" s="13" t="s">
        <v>2951</v>
      </c>
      <c r="AG389" s="15" t="s">
        <v>2952</v>
      </c>
      <c r="AH389" s="16" t="s">
        <v>88</v>
      </c>
      <c r="AI389" s="17">
        <v>10</v>
      </c>
      <c r="AJ389" s="17">
        <v>19931001</v>
      </c>
      <c r="AK389" s="18">
        <v>101</v>
      </c>
      <c r="AL389" s="18">
        <v>202212</v>
      </c>
      <c r="AM389" s="18">
        <v>2022</v>
      </c>
      <c r="AN389" s="17">
        <v>37328081</v>
      </c>
      <c r="AO389" s="17">
        <v>69365823</v>
      </c>
      <c r="AP389" s="17">
        <v>3000000</v>
      </c>
      <c r="AQ389" s="27">
        <v>1</v>
      </c>
      <c r="AR389" s="27">
        <v>1</v>
      </c>
      <c r="AS389" s="27">
        <v>1</v>
      </c>
      <c r="AT389" s="27">
        <v>1</v>
      </c>
      <c r="AU389" s="27">
        <v>2</v>
      </c>
      <c r="AV389" s="27">
        <v>1</v>
      </c>
      <c r="AW389" s="23">
        <v>0</v>
      </c>
      <c r="AX389" s="20">
        <v>1</v>
      </c>
      <c r="AY389" s="21">
        <v>0</v>
      </c>
      <c r="AZ389" s="23" t="s">
        <v>62</v>
      </c>
      <c r="BA389" s="23" t="s">
        <v>62</v>
      </c>
      <c r="BB389" s="23" t="s">
        <v>62</v>
      </c>
      <c r="BC389" s="23" t="s">
        <v>62</v>
      </c>
      <c r="BD389" s="23" t="s">
        <v>62</v>
      </c>
      <c r="BE389" s="27">
        <v>13</v>
      </c>
      <c r="BF389" s="23"/>
      <c r="BG389" s="23"/>
    </row>
    <row r="390" spans="1:59" ht="15">
      <c r="A390" s="9" t="s">
        <v>2953</v>
      </c>
      <c r="B390" s="25">
        <v>3335</v>
      </c>
      <c r="C390" s="11">
        <v>1837987</v>
      </c>
      <c r="D390" s="11">
        <v>6068154943</v>
      </c>
      <c r="E390" s="12">
        <v>1801110166347</v>
      </c>
      <c r="F390" s="13" t="s">
        <v>2954</v>
      </c>
      <c r="G390" s="13" t="s">
        <v>80</v>
      </c>
      <c r="H390" s="13" t="s">
        <v>53</v>
      </c>
      <c r="I390" s="13" t="s">
        <v>54</v>
      </c>
      <c r="J390" s="13" t="s">
        <v>868</v>
      </c>
      <c r="K390" s="11">
        <v>22</v>
      </c>
      <c r="L390" s="11" t="s">
        <v>2955</v>
      </c>
      <c r="M390" s="14">
        <v>1</v>
      </c>
      <c r="N390" s="14" t="s">
        <v>83</v>
      </c>
      <c r="O390" s="14">
        <v>0</v>
      </c>
      <c r="P390" s="14">
        <v>0</v>
      </c>
      <c r="Q390" s="14">
        <v>0</v>
      </c>
      <c r="R390" s="26">
        <v>1786800</v>
      </c>
      <c r="S390" s="14">
        <v>0</v>
      </c>
      <c r="T390" s="14">
        <v>0</v>
      </c>
      <c r="U390" s="14">
        <v>0</v>
      </c>
      <c r="V390" s="26">
        <v>18040000</v>
      </c>
      <c r="W390" s="14">
        <v>0</v>
      </c>
      <c r="X390" s="26">
        <v>220223661</v>
      </c>
      <c r="Y390" s="11">
        <f>INT(O390 / 10000000)/ 10</f>
        <v>0</v>
      </c>
      <c r="Z390" s="11">
        <f>INT((P390+Q390+X390) / 10000000)/ 10</f>
        <v>2.2000000000000002</v>
      </c>
      <c r="AA390" s="11">
        <f>INT((R390) / 10000000)/ 10</f>
        <v>0</v>
      </c>
      <c r="AB390" s="11">
        <f>INT((S390+T390) / 10000000)/ 10</f>
        <v>0</v>
      </c>
      <c r="AC390" s="11">
        <f>INT((V390+U390+W390) / 10000000)/ 10</f>
        <v>0.1</v>
      </c>
      <c r="AD390" s="11" t="s">
        <v>2956</v>
      </c>
      <c r="AE390" s="13" t="s">
        <v>2957</v>
      </c>
      <c r="AF390" s="13" t="s">
        <v>2958</v>
      </c>
      <c r="AG390" s="15" t="s">
        <v>2959</v>
      </c>
      <c r="AH390" s="16" t="s">
        <v>88</v>
      </c>
      <c r="AI390" s="17">
        <v>10</v>
      </c>
      <c r="AJ390" s="17">
        <v>19941019</v>
      </c>
      <c r="AK390" s="18">
        <v>103</v>
      </c>
      <c r="AL390" s="18">
        <v>202212</v>
      </c>
      <c r="AM390" s="18">
        <v>2022</v>
      </c>
      <c r="AN390" s="17">
        <v>38133182</v>
      </c>
      <c r="AO390" s="17">
        <v>56755036</v>
      </c>
      <c r="AP390" s="17">
        <v>1090000</v>
      </c>
      <c r="AQ390" s="20">
        <v>1</v>
      </c>
      <c r="AR390" s="20">
        <v>1</v>
      </c>
      <c r="AS390" s="20">
        <v>1</v>
      </c>
      <c r="AT390" s="20">
        <v>2</v>
      </c>
      <c r="AU390" s="20">
        <v>2</v>
      </c>
      <c r="AV390" s="20">
        <v>2</v>
      </c>
      <c r="AW390" s="23">
        <v>0</v>
      </c>
      <c r="AX390" s="20">
        <v>1</v>
      </c>
      <c r="AY390" s="21">
        <v>0</v>
      </c>
      <c r="AZ390" s="23" t="s">
        <v>62</v>
      </c>
      <c r="BA390" s="23" t="s">
        <v>62</v>
      </c>
      <c r="BB390" s="23" t="s">
        <v>62</v>
      </c>
      <c r="BC390" s="23" t="s">
        <v>62</v>
      </c>
      <c r="BD390" s="23" t="s">
        <v>62</v>
      </c>
      <c r="BE390" s="20">
        <v>13</v>
      </c>
      <c r="BF390" s="21"/>
      <c r="BG390" s="24"/>
    </row>
    <row r="391" spans="1:59" ht="15">
      <c r="A391" s="9" t="s">
        <v>2960</v>
      </c>
      <c r="B391" s="25">
        <v>949</v>
      </c>
      <c r="C391" s="11">
        <v>1197367</v>
      </c>
      <c r="D391" s="11">
        <v>1208155701</v>
      </c>
      <c r="E391" s="12">
        <v>1101111212341</v>
      </c>
      <c r="F391" s="13" t="s">
        <v>2961</v>
      </c>
      <c r="G391" s="13" t="s">
        <v>80</v>
      </c>
      <c r="H391" s="13" t="s">
        <v>53</v>
      </c>
      <c r="I391" s="13" t="s">
        <v>54</v>
      </c>
      <c r="J391" s="13" t="s">
        <v>235</v>
      </c>
      <c r="K391" s="11">
        <v>5</v>
      </c>
      <c r="L391" s="11" t="s">
        <v>2962</v>
      </c>
      <c r="M391" s="14">
        <v>1</v>
      </c>
      <c r="N391" s="14" t="s">
        <v>121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9">
        <v>78311</v>
      </c>
      <c r="U391" s="14">
        <v>0</v>
      </c>
      <c r="V391" s="26">
        <v>4723</v>
      </c>
      <c r="W391" s="26">
        <v>1818</v>
      </c>
      <c r="X391" s="14">
        <v>0</v>
      </c>
      <c r="Y391" s="11">
        <f t="shared" ref="Y391:Y392" si="300">INT(O391 / 10000) / 10</f>
        <v>0</v>
      </c>
      <c r="Z391" s="11">
        <f t="shared" ref="Z391:Z392" si="301">INT((P391+Q391+X391) / 10000) / 10</f>
        <v>0</v>
      </c>
      <c r="AA391" s="11">
        <f t="shared" ref="AA391:AA392" si="302">INT((R391) / 10000) / 10</f>
        <v>0</v>
      </c>
      <c r="AB391" s="11">
        <f t="shared" ref="AB391:AB392" si="303">INT((S391+T391) / 10000) / 10</f>
        <v>0.7</v>
      </c>
      <c r="AC391" s="11">
        <f t="shared" ref="AC391:AC392" si="304">INT((V391+U391+W391) / 10000) / 10</f>
        <v>0</v>
      </c>
      <c r="AD391" s="11" t="s">
        <v>2963</v>
      </c>
      <c r="AE391" s="13" t="s">
        <v>2964</v>
      </c>
      <c r="AF391" s="13" t="s">
        <v>2965</v>
      </c>
      <c r="AG391" s="15" t="s">
        <v>2966</v>
      </c>
      <c r="AH391" s="16" t="s">
        <v>88</v>
      </c>
      <c r="AI391" s="17">
        <v>10</v>
      </c>
      <c r="AJ391" s="17">
        <v>19951109</v>
      </c>
      <c r="AK391" s="18">
        <v>54</v>
      </c>
      <c r="AL391" s="18">
        <v>202212</v>
      </c>
      <c r="AM391" s="18">
        <v>2022</v>
      </c>
      <c r="AN391" s="17">
        <v>66562190</v>
      </c>
      <c r="AO391" s="17">
        <v>19503361</v>
      </c>
      <c r="AP391" s="17">
        <v>1067950</v>
      </c>
      <c r="AQ391" s="23">
        <v>1</v>
      </c>
      <c r="AR391" s="23"/>
      <c r="AS391" s="27">
        <v>2</v>
      </c>
      <c r="AT391" s="23"/>
      <c r="AU391" s="23"/>
      <c r="AV391" s="27">
        <v>2</v>
      </c>
      <c r="AW391" s="23">
        <v>0</v>
      </c>
      <c r="AX391" s="21">
        <v>0</v>
      </c>
      <c r="AY391" s="21">
        <v>0</v>
      </c>
      <c r="AZ391" s="23" t="s">
        <v>62</v>
      </c>
      <c r="BA391" s="23" t="s">
        <v>62</v>
      </c>
      <c r="BB391" s="23" t="s">
        <v>62</v>
      </c>
      <c r="BC391" s="23" t="s">
        <v>62</v>
      </c>
      <c r="BD391" s="23" t="s">
        <v>62</v>
      </c>
      <c r="BE391" s="27">
        <v>13</v>
      </c>
      <c r="BF391" s="23"/>
      <c r="BG391" s="23"/>
    </row>
    <row r="392" spans="1:59" ht="15">
      <c r="A392" s="9" t="s">
        <v>2967</v>
      </c>
      <c r="B392" s="25">
        <v>2835</v>
      </c>
      <c r="C392" s="11">
        <v>4146562</v>
      </c>
      <c r="D392" s="11">
        <v>4048137085</v>
      </c>
      <c r="E392" s="12">
        <v>2112110015354</v>
      </c>
      <c r="F392" s="13" t="s">
        <v>2968</v>
      </c>
      <c r="G392" s="13" t="s">
        <v>80</v>
      </c>
      <c r="H392" s="13" t="s">
        <v>53</v>
      </c>
      <c r="I392" s="13" t="s">
        <v>54</v>
      </c>
      <c r="J392" s="13" t="s">
        <v>257</v>
      </c>
      <c r="K392" s="11">
        <v>17</v>
      </c>
      <c r="L392" s="11" t="s">
        <v>2969</v>
      </c>
      <c r="M392" s="14">
        <v>1</v>
      </c>
      <c r="N392" s="14" t="s">
        <v>121</v>
      </c>
      <c r="O392" s="32">
        <v>2507668</v>
      </c>
      <c r="P392" s="32">
        <v>852853</v>
      </c>
      <c r="Q392" s="32">
        <v>2000</v>
      </c>
      <c r="R392" s="32">
        <v>1067700</v>
      </c>
      <c r="S392" s="14">
        <v>0</v>
      </c>
      <c r="T392" s="32">
        <v>83727</v>
      </c>
      <c r="U392" s="14">
        <v>0</v>
      </c>
      <c r="V392" s="32">
        <v>107824</v>
      </c>
      <c r="W392" s="32">
        <v>226907</v>
      </c>
      <c r="X392" s="36">
        <v>2118249</v>
      </c>
      <c r="Y392" s="11">
        <f t="shared" si="300"/>
        <v>25</v>
      </c>
      <c r="Z392" s="11">
        <f t="shared" si="301"/>
        <v>29.7</v>
      </c>
      <c r="AA392" s="11">
        <f t="shared" si="302"/>
        <v>10.6</v>
      </c>
      <c r="AB392" s="11">
        <f t="shared" si="303"/>
        <v>0.8</v>
      </c>
      <c r="AC392" s="11">
        <f t="shared" si="304"/>
        <v>3.3</v>
      </c>
      <c r="AD392" s="11" t="s">
        <v>2970</v>
      </c>
      <c r="AE392" s="13" t="s">
        <v>2971</v>
      </c>
      <c r="AF392" s="13" t="s">
        <v>2972</v>
      </c>
      <c r="AG392" s="15" t="s">
        <v>2973</v>
      </c>
      <c r="AH392" s="16" t="s">
        <v>88</v>
      </c>
      <c r="AI392" s="17">
        <v>10</v>
      </c>
      <c r="AJ392" s="18">
        <v>20120703</v>
      </c>
      <c r="AK392" s="18">
        <v>52</v>
      </c>
      <c r="AL392" s="18">
        <v>202212</v>
      </c>
      <c r="AM392" s="18">
        <v>2022</v>
      </c>
      <c r="AN392" s="17">
        <v>67226195</v>
      </c>
      <c r="AO392" s="17">
        <v>18707355</v>
      </c>
      <c r="AP392" s="17">
        <v>800000</v>
      </c>
      <c r="AQ392" s="20">
        <v>1</v>
      </c>
      <c r="AR392" s="20">
        <v>1</v>
      </c>
      <c r="AS392" s="20">
        <v>1</v>
      </c>
      <c r="AT392" s="20">
        <v>2</v>
      </c>
      <c r="AU392" s="20">
        <v>2</v>
      </c>
      <c r="AV392" s="20">
        <v>2</v>
      </c>
      <c r="AW392" s="23">
        <v>0</v>
      </c>
      <c r="AX392" s="21">
        <v>0</v>
      </c>
      <c r="AY392" s="21">
        <v>0</v>
      </c>
      <c r="AZ392" s="23" t="s">
        <v>62</v>
      </c>
      <c r="BA392" s="23" t="s">
        <v>62</v>
      </c>
      <c r="BB392" s="23" t="s">
        <v>62</v>
      </c>
      <c r="BC392" s="23" t="s">
        <v>62</v>
      </c>
      <c r="BD392" s="23" t="s">
        <v>62</v>
      </c>
      <c r="BE392" s="20">
        <v>13</v>
      </c>
      <c r="BF392" s="21"/>
      <c r="BG392" s="24"/>
    </row>
    <row r="393" spans="1:59" ht="15">
      <c r="A393" s="9" t="s">
        <v>2974</v>
      </c>
      <c r="B393" s="25">
        <v>23820</v>
      </c>
      <c r="C393" s="11">
        <v>6531858</v>
      </c>
      <c r="D393" s="11">
        <v>8018700312</v>
      </c>
      <c r="E393" s="12">
        <v>1101115854058</v>
      </c>
      <c r="F393" s="13" t="s">
        <v>2975</v>
      </c>
      <c r="G393" s="13" t="s">
        <v>52</v>
      </c>
      <c r="H393" s="13" t="s">
        <v>53</v>
      </c>
      <c r="I393" s="13" t="s">
        <v>54</v>
      </c>
      <c r="J393" s="13" t="s">
        <v>95</v>
      </c>
      <c r="K393" s="11">
        <v>62</v>
      </c>
      <c r="L393" s="11" t="s">
        <v>2976</v>
      </c>
      <c r="M393" s="14">
        <v>1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21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1" t="s">
        <v>2977</v>
      </c>
      <c r="AE393" s="13" t="s">
        <v>2978</v>
      </c>
      <c r="AF393" s="13" t="s">
        <v>2979</v>
      </c>
      <c r="AG393" s="15" t="s">
        <v>2980</v>
      </c>
      <c r="AH393" s="16" t="s">
        <v>61</v>
      </c>
      <c r="AI393" s="17">
        <v>10</v>
      </c>
      <c r="AJ393" s="17">
        <v>20151123</v>
      </c>
      <c r="AK393" s="18">
        <v>210</v>
      </c>
      <c r="AL393" s="18">
        <v>202308</v>
      </c>
      <c r="AM393" s="18">
        <v>2022</v>
      </c>
      <c r="AN393" s="17">
        <v>12737438</v>
      </c>
      <c r="AO393" s="17">
        <v>2717293</v>
      </c>
      <c r="AP393" s="17">
        <v>300000</v>
      </c>
      <c r="AQ393" s="20">
        <v>1</v>
      </c>
      <c r="AR393" s="21"/>
      <c r="AS393" s="20">
        <v>2</v>
      </c>
      <c r="AT393" s="20">
        <v>2</v>
      </c>
      <c r="AU393" s="20">
        <v>2</v>
      </c>
      <c r="AV393" s="20">
        <v>2</v>
      </c>
      <c r="AW393" s="23">
        <v>0</v>
      </c>
      <c r="AX393" s="21">
        <v>0</v>
      </c>
      <c r="AY393" s="21">
        <v>0</v>
      </c>
      <c r="AZ393" s="23" t="s">
        <v>62</v>
      </c>
      <c r="BA393" s="23" t="s">
        <v>62</v>
      </c>
      <c r="BB393" s="23" t="s">
        <v>62</v>
      </c>
      <c r="BC393" s="23" t="s">
        <v>62</v>
      </c>
      <c r="BD393" s="23" t="s">
        <v>62</v>
      </c>
      <c r="BE393" s="20">
        <v>13</v>
      </c>
      <c r="BF393" s="21"/>
      <c r="BG393" s="24"/>
    </row>
    <row r="394" spans="1:59" ht="15">
      <c r="A394" s="9" t="s">
        <v>2981</v>
      </c>
      <c r="B394" s="25">
        <v>3300</v>
      </c>
      <c r="C394" s="11">
        <v>1697251</v>
      </c>
      <c r="D394" s="11">
        <v>1398122790</v>
      </c>
      <c r="E394" s="12">
        <v>1243110004210</v>
      </c>
      <c r="F394" s="13" t="s">
        <v>2982</v>
      </c>
      <c r="G394" s="13" t="s">
        <v>80</v>
      </c>
      <c r="H394" s="13" t="s">
        <v>53</v>
      </c>
      <c r="I394" s="13" t="s">
        <v>307</v>
      </c>
      <c r="J394" s="13" t="s">
        <v>868</v>
      </c>
      <c r="K394" s="11">
        <v>22</v>
      </c>
      <c r="L394" s="11" t="s">
        <v>2983</v>
      </c>
      <c r="M394" s="14">
        <v>1</v>
      </c>
      <c r="N394" s="14" t="s">
        <v>83</v>
      </c>
      <c r="O394" s="14">
        <v>0</v>
      </c>
      <c r="P394" s="14">
        <v>0</v>
      </c>
      <c r="Q394" s="14">
        <v>0</v>
      </c>
      <c r="R394" s="38">
        <v>21000000</v>
      </c>
      <c r="S394" s="14">
        <v>0</v>
      </c>
      <c r="T394" s="38">
        <v>25650000</v>
      </c>
      <c r="U394" s="14">
        <v>0</v>
      </c>
      <c r="V394" s="14">
        <v>0</v>
      </c>
      <c r="W394" s="38">
        <v>22750000</v>
      </c>
      <c r="X394" s="38">
        <v>986071115</v>
      </c>
      <c r="Y394" s="11">
        <f>INT(O394 / 10000000)/ 10</f>
        <v>0</v>
      </c>
      <c r="Z394" s="11">
        <f>INT((P394+Q394+X394) / 10000000)/ 10</f>
        <v>9.8000000000000007</v>
      </c>
      <c r="AA394" s="11">
        <f>INT((R394) / 10000000)/ 10</f>
        <v>0.2</v>
      </c>
      <c r="AB394" s="11">
        <f>INT((S394+T394) / 10000000)/ 10</f>
        <v>0.2</v>
      </c>
      <c r="AC394" s="11">
        <f>INT((V394+U394+W394) / 10000000)/ 10</f>
        <v>0.2</v>
      </c>
      <c r="AD394" s="11" t="s">
        <v>2984</v>
      </c>
      <c r="AE394" s="13" t="s">
        <v>2985</v>
      </c>
      <c r="AF394" s="13" t="s">
        <v>2986</v>
      </c>
      <c r="AG394" s="15" t="s">
        <v>2987</v>
      </c>
      <c r="AH394" s="16" t="s">
        <v>88</v>
      </c>
      <c r="AI394" s="17">
        <v>10</v>
      </c>
      <c r="AJ394" s="18">
        <v>19780811</v>
      </c>
      <c r="AK394" s="18">
        <v>51</v>
      </c>
      <c r="AL394" s="18">
        <v>202212</v>
      </c>
      <c r="AM394" s="18">
        <v>2022</v>
      </c>
      <c r="AN394" s="17">
        <v>102807441</v>
      </c>
      <c r="AO394" s="17">
        <v>60381130</v>
      </c>
      <c r="AP394" s="17">
        <v>7500000</v>
      </c>
      <c r="AQ394" s="20">
        <v>1</v>
      </c>
      <c r="AR394" s="21"/>
      <c r="AS394" s="20">
        <v>1</v>
      </c>
      <c r="AT394" s="20">
        <v>2</v>
      </c>
      <c r="AU394" s="20">
        <v>2</v>
      </c>
      <c r="AV394" s="20">
        <v>2</v>
      </c>
      <c r="AW394" s="23">
        <v>0</v>
      </c>
      <c r="AX394" s="20">
        <v>1</v>
      </c>
      <c r="AY394" s="21">
        <v>0</v>
      </c>
      <c r="AZ394" s="23" t="s">
        <v>62</v>
      </c>
      <c r="BA394" s="23" t="s">
        <v>62</v>
      </c>
      <c r="BB394" s="23" t="s">
        <v>62</v>
      </c>
      <c r="BC394" s="23" t="s">
        <v>62</v>
      </c>
      <c r="BD394" s="23" t="s">
        <v>62</v>
      </c>
      <c r="BE394" s="20">
        <v>13</v>
      </c>
      <c r="BF394" s="21"/>
      <c r="BG394" s="24"/>
    </row>
    <row r="395" spans="1:59" ht="15">
      <c r="A395" s="9" t="s">
        <v>2988</v>
      </c>
      <c r="B395" s="25">
        <v>14880</v>
      </c>
      <c r="C395" s="11">
        <v>1315084</v>
      </c>
      <c r="D395" s="11">
        <v>4088145044</v>
      </c>
      <c r="E395" s="12">
        <v>2052110015154</v>
      </c>
      <c r="F395" s="13" t="s">
        <v>2989</v>
      </c>
      <c r="G395" s="13" t="s">
        <v>80</v>
      </c>
      <c r="H395" s="13" t="s">
        <v>53</v>
      </c>
      <c r="I395" s="13" t="s">
        <v>54</v>
      </c>
      <c r="J395" s="13" t="s">
        <v>55</v>
      </c>
      <c r="K395" s="11">
        <v>63</v>
      </c>
      <c r="L395" s="11" t="s">
        <v>2990</v>
      </c>
      <c r="M395" s="14">
        <v>1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1" t="s">
        <v>2991</v>
      </c>
      <c r="AE395" s="13" t="s">
        <v>2992</v>
      </c>
      <c r="AF395" s="13" t="s">
        <v>2993</v>
      </c>
      <c r="AG395" s="15" t="s">
        <v>2994</v>
      </c>
      <c r="AH395" s="16" t="s">
        <v>61</v>
      </c>
      <c r="AI395" s="17">
        <v>10</v>
      </c>
      <c r="AJ395" s="17">
        <v>20010215</v>
      </c>
      <c r="AK395" s="18">
        <v>100</v>
      </c>
      <c r="AL395" s="18">
        <v>202203</v>
      </c>
      <c r="AM395" s="18">
        <v>2022</v>
      </c>
      <c r="AN395" s="17">
        <v>13871347</v>
      </c>
      <c r="AO395" s="17">
        <v>14379034</v>
      </c>
      <c r="AP395" s="17">
        <v>900000</v>
      </c>
      <c r="AQ395" s="20">
        <v>1</v>
      </c>
      <c r="AR395" s="21"/>
      <c r="AS395" s="20">
        <v>2</v>
      </c>
      <c r="AT395" s="22">
        <v>2</v>
      </c>
      <c r="AU395" s="22">
        <v>2</v>
      </c>
      <c r="AV395" s="20">
        <v>2</v>
      </c>
      <c r="AW395" s="23">
        <v>0</v>
      </c>
      <c r="AX395" s="21">
        <v>0</v>
      </c>
      <c r="AY395" s="21">
        <v>0</v>
      </c>
      <c r="AZ395" s="23" t="s">
        <v>62</v>
      </c>
      <c r="BA395" s="23" t="s">
        <v>62</v>
      </c>
      <c r="BB395" s="23" t="s">
        <v>62</v>
      </c>
      <c r="BC395" s="23" t="s">
        <v>62</v>
      </c>
      <c r="BD395" s="23" t="s">
        <v>62</v>
      </c>
      <c r="BE395" s="20">
        <v>13</v>
      </c>
      <c r="BF395" s="21"/>
      <c r="BG395" s="24"/>
    </row>
    <row r="396" spans="1:59" ht="15">
      <c r="A396" s="9" t="s">
        <v>2995</v>
      </c>
      <c r="B396" s="25">
        <v>10989</v>
      </c>
      <c r="C396" s="11">
        <v>2207345</v>
      </c>
      <c r="D396" s="11">
        <v>1288114403</v>
      </c>
      <c r="E396" s="12">
        <v>1159110009079</v>
      </c>
      <c r="F396" s="13" t="s">
        <v>2996</v>
      </c>
      <c r="G396" s="13" t="s">
        <v>80</v>
      </c>
      <c r="H396" s="13" t="s">
        <v>53</v>
      </c>
      <c r="I396" s="13" t="s">
        <v>54</v>
      </c>
      <c r="J396" s="13" t="s">
        <v>315</v>
      </c>
      <c r="K396" s="11">
        <v>49</v>
      </c>
      <c r="L396" s="11" t="s">
        <v>2997</v>
      </c>
      <c r="M396" s="14">
        <v>1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1" t="s">
        <v>2998</v>
      </c>
      <c r="AE396" s="13" t="s">
        <v>2999</v>
      </c>
      <c r="AF396" s="13" t="s">
        <v>3000</v>
      </c>
      <c r="AG396" s="15" t="s">
        <v>3001</v>
      </c>
      <c r="AH396" s="16" t="s">
        <v>88</v>
      </c>
      <c r="AI396" s="17">
        <v>10</v>
      </c>
      <c r="AJ396" s="17">
        <v>19920904</v>
      </c>
      <c r="AK396" s="18">
        <v>94</v>
      </c>
      <c r="AL396" s="18">
        <v>202212</v>
      </c>
      <c r="AM396" s="18">
        <v>2022</v>
      </c>
      <c r="AN396" s="17">
        <v>45199554</v>
      </c>
      <c r="AO396" s="17">
        <v>5862250</v>
      </c>
      <c r="AP396" s="17">
        <v>50000</v>
      </c>
      <c r="AQ396" s="21">
        <v>1</v>
      </c>
      <c r="AR396" s="21"/>
      <c r="AS396" s="20">
        <v>2</v>
      </c>
      <c r="AT396" s="22">
        <v>2</v>
      </c>
      <c r="AU396" s="22">
        <v>2</v>
      </c>
      <c r="AV396" s="20">
        <v>2</v>
      </c>
      <c r="AW396" s="23">
        <v>0</v>
      </c>
      <c r="AX396" s="21">
        <v>0</v>
      </c>
      <c r="AY396" s="21">
        <v>0</v>
      </c>
      <c r="AZ396" s="23" t="s">
        <v>62</v>
      </c>
      <c r="BA396" s="23" t="s">
        <v>62</v>
      </c>
      <c r="BB396" s="23" t="s">
        <v>62</v>
      </c>
      <c r="BC396" s="23" t="s">
        <v>62</v>
      </c>
      <c r="BD396" s="23" t="s">
        <v>62</v>
      </c>
      <c r="BE396" s="20">
        <v>13</v>
      </c>
      <c r="BF396" s="21"/>
      <c r="BG396" s="24"/>
    </row>
    <row r="397" spans="1:59" ht="15">
      <c r="A397" s="9" t="s">
        <v>3002</v>
      </c>
      <c r="B397" s="25">
        <v>5533</v>
      </c>
      <c r="C397" s="11">
        <v>1357613</v>
      </c>
      <c r="D397" s="11">
        <v>6088128081</v>
      </c>
      <c r="E397" s="12">
        <v>1943110004878</v>
      </c>
      <c r="F397" s="13" t="s">
        <v>3003</v>
      </c>
      <c r="G397" s="13" t="s">
        <v>80</v>
      </c>
      <c r="H397" s="13" t="s">
        <v>53</v>
      </c>
      <c r="I397" s="13" t="s">
        <v>54</v>
      </c>
      <c r="J397" s="13" t="s">
        <v>204</v>
      </c>
      <c r="K397" s="11">
        <v>32</v>
      </c>
      <c r="L397" s="11" t="s">
        <v>3004</v>
      </c>
      <c r="M397" s="14">
        <v>1</v>
      </c>
      <c r="N397" s="14" t="s">
        <v>121</v>
      </c>
      <c r="O397" s="14">
        <v>0</v>
      </c>
      <c r="P397" s="26">
        <v>18066</v>
      </c>
      <c r="Q397" s="26">
        <v>10000</v>
      </c>
      <c r="R397" s="26">
        <v>1399024</v>
      </c>
      <c r="S397" s="14">
        <v>0</v>
      </c>
      <c r="T397" s="14">
        <v>0</v>
      </c>
      <c r="U397" s="14">
        <v>0</v>
      </c>
      <c r="V397" s="26">
        <v>3530</v>
      </c>
      <c r="W397" s="14">
        <v>0</v>
      </c>
      <c r="X397" s="26">
        <v>102364</v>
      </c>
      <c r="Y397" s="11">
        <f>INT(O397 / 10000) / 10</f>
        <v>0</v>
      </c>
      <c r="Z397" s="11">
        <f>INT((P397+Q397+X397) / 10000) / 10</f>
        <v>1.3</v>
      </c>
      <c r="AA397" s="11">
        <f>INT((R397) / 10000) / 10</f>
        <v>13.9</v>
      </c>
      <c r="AB397" s="11">
        <f>INT((S397+T397) / 10000) / 10</f>
        <v>0</v>
      </c>
      <c r="AC397" s="11">
        <f>INT((V397+U397+W397) / 10000) / 10</f>
        <v>0</v>
      </c>
      <c r="AD397" s="11" t="s">
        <v>3005</v>
      </c>
      <c r="AE397" s="13" t="s">
        <v>3006</v>
      </c>
      <c r="AF397" s="13" t="s">
        <v>3007</v>
      </c>
      <c r="AG397" s="15" t="s">
        <v>3008</v>
      </c>
      <c r="AH397" s="16" t="s">
        <v>88</v>
      </c>
      <c r="AI397" s="17">
        <v>10</v>
      </c>
      <c r="AJ397" s="17">
        <v>19961024</v>
      </c>
      <c r="AK397" s="18">
        <v>51</v>
      </c>
      <c r="AL397" s="18">
        <v>202212</v>
      </c>
      <c r="AM397" s="18">
        <v>2022</v>
      </c>
      <c r="AN397" s="17">
        <v>25535015</v>
      </c>
      <c r="AO397" s="17">
        <v>22100458</v>
      </c>
      <c r="AP397" s="17">
        <v>460000</v>
      </c>
      <c r="AQ397" s="20">
        <v>1</v>
      </c>
      <c r="AR397" s="20">
        <v>1</v>
      </c>
      <c r="AS397" s="20">
        <v>1</v>
      </c>
      <c r="AT397" s="20">
        <v>2</v>
      </c>
      <c r="AU397" s="20">
        <v>2</v>
      </c>
      <c r="AV397" s="20">
        <v>2</v>
      </c>
      <c r="AW397" s="23">
        <v>0</v>
      </c>
      <c r="AX397" s="21">
        <v>0</v>
      </c>
      <c r="AY397" s="21">
        <v>0</v>
      </c>
      <c r="AZ397" s="23" t="s">
        <v>62</v>
      </c>
      <c r="BA397" s="23" t="s">
        <v>62</v>
      </c>
      <c r="BB397" s="23" t="s">
        <v>62</v>
      </c>
      <c r="BC397" s="23" t="s">
        <v>62</v>
      </c>
      <c r="BD397" s="23" t="s">
        <v>62</v>
      </c>
      <c r="BE397" s="20">
        <v>13</v>
      </c>
      <c r="BF397" s="21"/>
      <c r="BG397" s="24"/>
    </row>
    <row r="398" spans="1:59" ht="15">
      <c r="A398" s="9" t="s">
        <v>3009</v>
      </c>
      <c r="B398" s="25">
        <v>4574</v>
      </c>
      <c r="C398" s="11">
        <v>8173287</v>
      </c>
      <c r="D398" s="11">
        <v>2728600666</v>
      </c>
      <c r="E398" s="12">
        <v>1348110407800</v>
      </c>
      <c r="F398" s="13" t="s">
        <v>3010</v>
      </c>
      <c r="G398" s="13" t="s">
        <v>80</v>
      </c>
      <c r="H398" s="13" t="s">
        <v>53</v>
      </c>
      <c r="I398" s="13" t="s">
        <v>54</v>
      </c>
      <c r="J398" s="13" t="s">
        <v>1224</v>
      </c>
      <c r="K398" s="11">
        <v>25</v>
      </c>
      <c r="L398" s="11" t="s">
        <v>3011</v>
      </c>
      <c r="M398" s="14">
        <v>1</v>
      </c>
      <c r="N398" s="14" t="s">
        <v>83</v>
      </c>
      <c r="O398" s="14">
        <v>0</v>
      </c>
      <c r="P398" s="14">
        <v>0</v>
      </c>
      <c r="Q398" s="14">
        <v>0</v>
      </c>
      <c r="R398" s="26">
        <v>1519104183</v>
      </c>
      <c r="S398" s="14">
        <v>0</v>
      </c>
      <c r="T398" s="14">
        <v>0</v>
      </c>
      <c r="U398" s="26">
        <v>55970545</v>
      </c>
      <c r="V398" s="26">
        <v>213057339</v>
      </c>
      <c r="W398" s="26">
        <v>2792390479</v>
      </c>
      <c r="X398" s="26">
        <v>653161790</v>
      </c>
      <c r="Y398" s="11">
        <f t="shared" ref="Y398:Y399" si="305">INT(O398 / 10000000)/ 10</f>
        <v>0</v>
      </c>
      <c r="Z398" s="11">
        <f t="shared" ref="Z398:Z399" si="306">INT((P398+Q398+X398) / 10000000)/ 10</f>
        <v>6.5</v>
      </c>
      <c r="AA398" s="11">
        <f t="shared" ref="AA398:AA399" si="307">INT((R398) / 10000000)/ 10</f>
        <v>15.1</v>
      </c>
      <c r="AB398" s="11">
        <f t="shared" ref="AB398:AB399" si="308">INT((S398+T398) / 10000000)/ 10</f>
        <v>0</v>
      </c>
      <c r="AC398" s="11">
        <f t="shared" ref="AC398:AC399" si="309">INT((V398+U398+W398) / 10000000)/ 10</f>
        <v>30.6</v>
      </c>
      <c r="AD398" s="11" t="s">
        <v>3012</v>
      </c>
      <c r="AE398" s="13" t="s">
        <v>3013</v>
      </c>
      <c r="AF398" s="13" t="s">
        <v>3014</v>
      </c>
      <c r="AG398" s="15" t="s">
        <v>3015</v>
      </c>
      <c r="AH398" s="16" t="s">
        <v>88</v>
      </c>
      <c r="AI398" s="17">
        <v>10</v>
      </c>
      <c r="AJ398" s="17">
        <v>20170502</v>
      </c>
      <c r="AK398" s="18">
        <v>117</v>
      </c>
      <c r="AL398" s="18">
        <v>202212</v>
      </c>
      <c r="AM398" s="18">
        <v>2022</v>
      </c>
      <c r="AN398" s="17">
        <v>4737674</v>
      </c>
      <c r="AO398" s="17">
        <v>47112825</v>
      </c>
      <c r="AP398" s="17">
        <v>4109284</v>
      </c>
      <c r="AQ398" s="20">
        <v>1</v>
      </c>
      <c r="AR398" s="20">
        <v>1</v>
      </c>
      <c r="AS398" s="20">
        <v>1</v>
      </c>
      <c r="AT398" s="20">
        <v>2</v>
      </c>
      <c r="AU398" s="20">
        <v>2</v>
      </c>
      <c r="AV398" s="20">
        <v>1</v>
      </c>
      <c r="AW398" s="23">
        <v>0</v>
      </c>
      <c r="AX398" s="20">
        <v>1</v>
      </c>
      <c r="AY398" s="21">
        <v>0</v>
      </c>
      <c r="AZ398" s="23" t="s">
        <v>62</v>
      </c>
      <c r="BA398" s="30" t="s">
        <v>62</v>
      </c>
      <c r="BB398" s="23" t="s">
        <v>62</v>
      </c>
      <c r="BC398" s="23" t="s">
        <v>62</v>
      </c>
      <c r="BD398" s="23" t="s">
        <v>62</v>
      </c>
      <c r="BE398" s="20">
        <v>13</v>
      </c>
      <c r="BF398" s="21"/>
      <c r="BG398" s="24"/>
    </row>
    <row r="399" spans="1:59" ht="15">
      <c r="A399" s="9" t="s">
        <v>3016</v>
      </c>
      <c r="B399" s="25">
        <v>12191</v>
      </c>
      <c r="C399" s="56">
        <v>2248388</v>
      </c>
      <c r="D399" s="56">
        <v>6128122539</v>
      </c>
      <c r="E399" s="57">
        <v>1949110013843</v>
      </c>
      <c r="F399" s="58" t="s">
        <v>3017</v>
      </c>
      <c r="G399" s="58" t="s">
        <v>80</v>
      </c>
      <c r="H399" s="58" t="s">
        <v>53</v>
      </c>
      <c r="I399" s="58" t="s">
        <v>307</v>
      </c>
      <c r="J399" s="58" t="s">
        <v>111</v>
      </c>
      <c r="K399" s="56">
        <v>55</v>
      </c>
      <c r="L399" s="56" t="s">
        <v>3018</v>
      </c>
      <c r="M399" s="14">
        <v>1</v>
      </c>
      <c r="N399" s="14" t="s">
        <v>83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14">
        <v>0</v>
      </c>
      <c r="U399" s="14">
        <v>0</v>
      </c>
      <c r="V399" s="32">
        <v>477007319</v>
      </c>
      <c r="W399" s="14">
        <v>0</v>
      </c>
      <c r="X399" s="14">
        <v>0</v>
      </c>
      <c r="Y399" s="11">
        <f t="shared" si="305"/>
        <v>0</v>
      </c>
      <c r="Z399" s="11">
        <f t="shared" si="306"/>
        <v>0</v>
      </c>
      <c r="AA399" s="11">
        <f t="shared" si="307"/>
        <v>0</v>
      </c>
      <c r="AB399" s="11">
        <f t="shared" si="308"/>
        <v>0</v>
      </c>
      <c r="AC399" s="11">
        <f t="shared" si="309"/>
        <v>4.7</v>
      </c>
      <c r="AD399" s="56" t="s">
        <v>3019</v>
      </c>
      <c r="AE399" s="58" t="s">
        <v>3020</v>
      </c>
      <c r="AF399" s="58" t="s">
        <v>3021</v>
      </c>
      <c r="AG399" s="15" t="s">
        <v>1174</v>
      </c>
      <c r="AH399" s="59" t="s">
        <v>88</v>
      </c>
      <c r="AI399" s="60">
        <v>10</v>
      </c>
      <c r="AJ399" s="60">
        <v>20050201</v>
      </c>
      <c r="AK399" s="61">
        <v>102</v>
      </c>
      <c r="AL399" s="61">
        <v>202305</v>
      </c>
      <c r="AM399" s="61">
        <v>2022</v>
      </c>
      <c r="AN399" s="60">
        <v>103495528</v>
      </c>
      <c r="AO399" s="60">
        <v>78999728</v>
      </c>
      <c r="AP399" s="60">
        <v>6412825</v>
      </c>
      <c r="AQ399" s="62">
        <v>1</v>
      </c>
      <c r="AR399" s="62">
        <v>1</v>
      </c>
      <c r="AS399" s="62">
        <v>2</v>
      </c>
      <c r="AT399" s="62">
        <v>2</v>
      </c>
      <c r="AU399" s="62">
        <v>2</v>
      </c>
      <c r="AV399" s="62">
        <v>2</v>
      </c>
      <c r="AW399" s="23">
        <v>0</v>
      </c>
      <c r="AX399" s="21">
        <v>0</v>
      </c>
      <c r="AY399" s="21">
        <v>0</v>
      </c>
      <c r="AZ399" s="23" t="s">
        <v>62</v>
      </c>
      <c r="BA399" s="23" t="s">
        <v>62</v>
      </c>
      <c r="BB399" s="23" t="s">
        <v>62</v>
      </c>
      <c r="BC399" s="23" t="s">
        <v>62</v>
      </c>
      <c r="BD399" s="23" t="s">
        <v>62</v>
      </c>
      <c r="BE399" s="62">
        <v>13</v>
      </c>
      <c r="BF399" s="63"/>
      <c r="BG399" s="63"/>
    </row>
    <row r="400" spans="1:59" ht="15">
      <c r="A400" s="9" t="s">
        <v>3022</v>
      </c>
      <c r="B400" s="25">
        <v>1841</v>
      </c>
      <c r="C400" s="11">
        <v>1576201</v>
      </c>
      <c r="D400" s="11">
        <v>1348132798</v>
      </c>
      <c r="E400" s="12">
        <v>1341110046313</v>
      </c>
      <c r="F400" s="13" t="s">
        <v>3023</v>
      </c>
      <c r="G400" s="13" t="s">
        <v>80</v>
      </c>
      <c r="H400" s="13" t="s">
        <v>53</v>
      </c>
      <c r="I400" s="13" t="s">
        <v>54</v>
      </c>
      <c r="J400" s="13" t="s">
        <v>532</v>
      </c>
      <c r="K400" s="11">
        <v>14</v>
      </c>
      <c r="L400" s="11" t="s">
        <v>3024</v>
      </c>
      <c r="M400" s="14">
        <v>1</v>
      </c>
      <c r="N400" s="14" t="s">
        <v>121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33">
        <v>49102</v>
      </c>
      <c r="U400" s="14">
        <v>0</v>
      </c>
      <c r="V400" s="14">
        <v>0</v>
      </c>
      <c r="W400" s="33">
        <v>4300</v>
      </c>
      <c r="X400" s="14">
        <v>0</v>
      </c>
      <c r="Y400" s="11">
        <f t="shared" ref="Y400:Y407" si="310">INT(O400 / 10000) / 10</f>
        <v>0</v>
      </c>
      <c r="Z400" s="11">
        <f t="shared" ref="Z400:Z407" si="311">INT((P400+Q400+X400) / 10000) / 10</f>
        <v>0</v>
      </c>
      <c r="AA400" s="11">
        <f t="shared" ref="AA400:AA407" si="312">INT((R400) / 10000) / 10</f>
        <v>0</v>
      </c>
      <c r="AB400" s="11">
        <f t="shared" ref="AB400:AB407" si="313">INT((S400+T400) / 10000) / 10</f>
        <v>0.4</v>
      </c>
      <c r="AC400" s="11">
        <f t="shared" ref="AC400:AC407" si="314">INT((V400+U400+W400) / 10000) / 10</f>
        <v>0</v>
      </c>
      <c r="AD400" s="11" t="s">
        <v>3025</v>
      </c>
      <c r="AE400" s="13" t="s">
        <v>3026</v>
      </c>
      <c r="AF400" s="13" t="s">
        <v>3027</v>
      </c>
      <c r="AG400" s="15" t="s">
        <v>3028</v>
      </c>
      <c r="AH400" s="16" t="s">
        <v>88</v>
      </c>
      <c r="AI400" s="17">
        <v>10</v>
      </c>
      <c r="AJ400" s="17">
        <v>19950518</v>
      </c>
      <c r="AK400" s="18">
        <v>59</v>
      </c>
      <c r="AL400" s="18">
        <v>202306</v>
      </c>
      <c r="AM400" s="14"/>
      <c r="AN400" s="19"/>
      <c r="AO400" s="19"/>
      <c r="AP400" s="19"/>
      <c r="AQ400" s="20">
        <v>1</v>
      </c>
      <c r="AR400" s="20">
        <v>1</v>
      </c>
      <c r="AS400" s="20">
        <v>1</v>
      </c>
      <c r="AT400" s="20">
        <v>2</v>
      </c>
      <c r="AU400" s="20">
        <v>2</v>
      </c>
      <c r="AV400" s="20">
        <v>2</v>
      </c>
      <c r="AW400" s="23">
        <v>0</v>
      </c>
      <c r="AX400" s="21">
        <v>0</v>
      </c>
      <c r="AY400" s="21">
        <v>0</v>
      </c>
      <c r="AZ400" s="23" t="s">
        <v>62</v>
      </c>
      <c r="BA400" s="23" t="s">
        <v>62</v>
      </c>
      <c r="BB400" s="23" t="s">
        <v>62</v>
      </c>
      <c r="BC400" s="23" t="s">
        <v>62</v>
      </c>
      <c r="BD400" s="23" t="s">
        <v>62</v>
      </c>
      <c r="BE400" s="20">
        <v>13</v>
      </c>
      <c r="BF400" s="21"/>
      <c r="BG400" s="24"/>
    </row>
    <row r="401" spans="1:59" ht="15">
      <c r="A401" s="9" t="s">
        <v>3029</v>
      </c>
      <c r="B401" s="25">
        <v>4502</v>
      </c>
      <c r="C401" s="11">
        <v>1837603</v>
      </c>
      <c r="D401" s="11">
        <v>5048125346</v>
      </c>
      <c r="E401" s="12">
        <v>1701110125733</v>
      </c>
      <c r="F401" s="13" t="s">
        <v>3030</v>
      </c>
      <c r="G401" s="13" t="s">
        <v>80</v>
      </c>
      <c r="H401" s="13" t="s">
        <v>53</v>
      </c>
      <c r="I401" s="13" t="s">
        <v>54</v>
      </c>
      <c r="J401" s="13" t="s">
        <v>941</v>
      </c>
      <c r="K401" s="11">
        <v>60</v>
      </c>
      <c r="L401" s="11" t="s">
        <v>3031</v>
      </c>
      <c r="M401" s="14">
        <v>1</v>
      </c>
      <c r="N401" s="14" t="s">
        <v>121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9">
        <v>57904</v>
      </c>
      <c r="U401" s="14">
        <v>0</v>
      </c>
      <c r="V401" s="29">
        <v>47400</v>
      </c>
      <c r="W401" s="14">
        <v>0</v>
      </c>
      <c r="X401" s="14">
        <v>0</v>
      </c>
      <c r="Y401" s="11">
        <f t="shared" si="310"/>
        <v>0</v>
      </c>
      <c r="Z401" s="11">
        <f t="shared" si="311"/>
        <v>0</v>
      </c>
      <c r="AA401" s="11">
        <f t="shared" si="312"/>
        <v>0</v>
      </c>
      <c r="AB401" s="11">
        <f t="shared" si="313"/>
        <v>0.5</v>
      </c>
      <c r="AC401" s="11">
        <f t="shared" si="314"/>
        <v>0.4</v>
      </c>
      <c r="AD401" s="11" t="s">
        <v>3032</v>
      </c>
      <c r="AE401" s="13" t="s">
        <v>3033</v>
      </c>
      <c r="AF401" s="13" t="s">
        <v>3034</v>
      </c>
      <c r="AG401" s="15" t="s">
        <v>3035</v>
      </c>
      <c r="AH401" s="16" t="s">
        <v>88</v>
      </c>
      <c r="AI401" s="17">
        <v>10</v>
      </c>
      <c r="AJ401" s="17">
        <v>19970906</v>
      </c>
      <c r="AK401" s="18">
        <v>251</v>
      </c>
      <c r="AL401" s="18">
        <v>202212</v>
      </c>
      <c r="AM401" s="18">
        <v>2022</v>
      </c>
      <c r="AN401" s="17">
        <v>36318090</v>
      </c>
      <c r="AO401" s="17">
        <v>25823188</v>
      </c>
      <c r="AP401" s="17">
        <v>1800000</v>
      </c>
      <c r="AQ401" s="20">
        <v>1</v>
      </c>
      <c r="AR401" s="21"/>
      <c r="AS401" s="20">
        <v>2</v>
      </c>
      <c r="AT401" s="21"/>
      <c r="AU401" s="21"/>
      <c r="AV401" s="20">
        <v>2</v>
      </c>
      <c r="AW401" s="23">
        <v>0</v>
      </c>
      <c r="AX401" s="21">
        <v>0</v>
      </c>
      <c r="AY401" s="21">
        <v>0</v>
      </c>
      <c r="AZ401" s="23" t="s">
        <v>62</v>
      </c>
      <c r="BA401" s="23" t="s">
        <v>62</v>
      </c>
      <c r="BB401" s="23" t="s">
        <v>62</v>
      </c>
      <c r="BC401" s="23" t="s">
        <v>62</v>
      </c>
      <c r="BD401" s="23" t="s">
        <v>62</v>
      </c>
      <c r="BE401" s="20">
        <v>13</v>
      </c>
      <c r="BF401" s="21"/>
      <c r="BG401" s="24"/>
    </row>
    <row r="402" spans="1:59" ht="15">
      <c r="A402" s="9" t="s">
        <v>3036</v>
      </c>
      <c r="B402" s="25">
        <v>12601</v>
      </c>
      <c r="C402" s="11">
        <v>1500852</v>
      </c>
      <c r="D402" s="11">
        <v>2148121976</v>
      </c>
      <c r="E402" s="12">
        <v>1101110723969</v>
      </c>
      <c r="F402" s="13" t="s">
        <v>3037</v>
      </c>
      <c r="G402" s="13" t="s">
        <v>80</v>
      </c>
      <c r="H402" s="13" t="s">
        <v>53</v>
      </c>
      <c r="I402" s="13" t="s">
        <v>54</v>
      </c>
      <c r="J402" s="13" t="s">
        <v>65</v>
      </c>
      <c r="K402" s="11">
        <v>56</v>
      </c>
      <c r="L402" s="11" t="s">
        <v>3038</v>
      </c>
      <c r="M402" s="14">
        <v>1</v>
      </c>
      <c r="N402" s="14" t="s">
        <v>121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33">
        <v>71088</v>
      </c>
      <c r="U402" s="14">
        <v>0</v>
      </c>
      <c r="V402" s="14">
        <v>0</v>
      </c>
      <c r="W402" s="14">
        <v>0</v>
      </c>
      <c r="X402" s="33">
        <v>3680250</v>
      </c>
      <c r="Y402" s="11">
        <f t="shared" si="310"/>
        <v>0</v>
      </c>
      <c r="Z402" s="11">
        <f t="shared" si="311"/>
        <v>36.799999999999997</v>
      </c>
      <c r="AA402" s="11">
        <f t="shared" si="312"/>
        <v>0</v>
      </c>
      <c r="AB402" s="11">
        <f t="shared" si="313"/>
        <v>0.7</v>
      </c>
      <c r="AC402" s="11">
        <f t="shared" si="314"/>
        <v>0</v>
      </c>
      <c r="AD402" s="11" t="s">
        <v>3039</v>
      </c>
      <c r="AE402" s="13" t="s">
        <v>3040</v>
      </c>
      <c r="AF402" s="13" t="s">
        <v>3041</v>
      </c>
      <c r="AG402" s="15" t="s">
        <v>3042</v>
      </c>
      <c r="AH402" s="16" t="s">
        <v>232</v>
      </c>
      <c r="AI402" s="17">
        <v>10</v>
      </c>
      <c r="AJ402" s="17">
        <v>19901012</v>
      </c>
      <c r="AK402" s="18">
        <v>212</v>
      </c>
      <c r="AL402" s="18">
        <v>202303</v>
      </c>
      <c r="AM402" s="18">
        <v>2022</v>
      </c>
      <c r="AN402" s="17">
        <v>37892065</v>
      </c>
      <c r="AO402" s="17">
        <v>49026015</v>
      </c>
      <c r="AP402" s="17">
        <v>3287937</v>
      </c>
      <c r="AQ402" s="20">
        <v>1</v>
      </c>
      <c r="AR402" s="21"/>
      <c r="AS402" s="20">
        <v>2</v>
      </c>
      <c r="AT402" s="20">
        <v>2</v>
      </c>
      <c r="AU402" s="20">
        <v>2</v>
      </c>
      <c r="AV402" s="20">
        <v>2</v>
      </c>
      <c r="AW402" s="23">
        <v>0</v>
      </c>
      <c r="AX402" s="21">
        <v>0</v>
      </c>
      <c r="AY402" s="21">
        <v>0</v>
      </c>
      <c r="AZ402" s="23" t="s">
        <v>62</v>
      </c>
      <c r="BA402" s="23" t="s">
        <v>62</v>
      </c>
      <c r="BB402" s="23" t="s">
        <v>62</v>
      </c>
      <c r="BC402" s="23" t="s">
        <v>62</v>
      </c>
      <c r="BD402" s="23" t="s">
        <v>62</v>
      </c>
      <c r="BE402" s="20">
        <v>13</v>
      </c>
      <c r="BF402" s="21"/>
      <c r="BG402" s="24"/>
    </row>
    <row r="403" spans="1:59" ht="15">
      <c r="A403" s="9" t="s">
        <v>3043</v>
      </c>
      <c r="B403" s="25">
        <v>1622</v>
      </c>
      <c r="C403" s="11">
        <v>1245522</v>
      </c>
      <c r="D403" s="11">
        <v>1348103288</v>
      </c>
      <c r="E403" s="12">
        <v>1301110009274</v>
      </c>
      <c r="F403" s="13" t="s">
        <v>3044</v>
      </c>
      <c r="G403" s="13" t="s">
        <v>80</v>
      </c>
      <c r="H403" s="13" t="s">
        <v>53</v>
      </c>
      <c r="I403" s="13" t="s">
        <v>307</v>
      </c>
      <c r="J403" s="13" t="s">
        <v>2301</v>
      </c>
      <c r="K403" s="11">
        <v>12</v>
      </c>
      <c r="L403" s="11" t="s">
        <v>3045</v>
      </c>
      <c r="M403" s="14">
        <v>1</v>
      </c>
      <c r="N403" s="14" t="s">
        <v>121</v>
      </c>
      <c r="O403" s="14">
        <v>0</v>
      </c>
      <c r="P403" s="35">
        <v>102757</v>
      </c>
      <c r="Q403" s="35">
        <v>351654</v>
      </c>
      <c r="R403" s="35">
        <v>1975050</v>
      </c>
      <c r="S403" s="14">
        <v>0</v>
      </c>
      <c r="T403" s="35">
        <v>60633</v>
      </c>
      <c r="U403" s="51">
        <v>300</v>
      </c>
      <c r="V403" s="35">
        <v>180386</v>
      </c>
      <c r="W403" s="35">
        <v>61776</v>
      </c>
      <c r="X403" s="14">
        <v>0</v>
      </c>
      <c r="Y403" s="11">
        <f t="shared" si="310"/>
        <v>0</v>
      </c>
      <c r="Z403" s="11">
        <f t="shared" si="311"/>
        <v>4.5</v>
      </c>
      <c r="AA403" s="11">
        <f t="shared" si="312"/>
        <v>19.7</v>
      </c>
      <c r="AB403" s="11">
        <f t="shared" si="313"/>
        <v>0.6</v>
      </c>
      <c r="AC403" s="11">
        <f t="shared" si="314"/>
        <v>2.4</v>
      </c>
      <c r="AD403" s="11" t="s">
        <v>3046</v>
      </c>
      <c r="AE403" s="13" t="s">
        <v>3047</v>
      </c>
      <c r="AF403" s="13" t="s">
        <v>3048</v>
      </c>
      <c r="AG403" s="15" t="s">
        <v>3049</v>
      </c>
      <c r="AH403" s="16" t="s">
        <v>644</v>
      </c>
      <c r="AI403" s="17">
        <v>10</v>
      </c>
      <c r="AJ403" s="17">
        <v>19780509</v>
      </c>
      <c r="AK403" s="18">
        <v>228</v>
      </c>
      <c r="AL403" s="18">
        <v>202306</v>
      </c>
      <c r="AM403" s="18">
        <v>2022</v>
      </c>
      <c r="AN403" s="17">
        <v>114711216</v>
      </c>
      <c r="AO403" s="17">
        <v>125725358</v>
      </c>
      <c r="AP403" s="17">
        <v>7663219</v>
      </c>
      <c r="AQ403" s="27">
        <v>1</v>
      </c>
      <c r="AR403" s="27">
        <v>1</v>
      </c>
      <c r="AS403" s="27">
        <v>1</v>
      </c>
      <c r="AT403" s="27">
        <v>2</v>
      </c>
      <c r="AU403" s="27">
        <v>2</v>
      </c>
      <c r="AV403" s="27">
        <v>2</v>
      </c>
      <c r="AW403" s="23">
        <v>0</v>
      </c>
      <c r="AX403" s="21">
        <v>0</v>
      </c>
      <c r="AY403" s="21">
        <v>0</v>
      </c>
      <c r="AZ403" s="23" t="s">
        <v>62</v>
      </c>
      <c r="BA403" s="23" t="s">
        <v>62</v>
      </c>
      <c r="BB403" s="23" t="s">
        <v>62</v>
      </c>
      <c r="BC403" s="23" t="s">
        <v>62</v>
      </c>
      <c r="BD403" s="23" t="s">
        <v>62</v>
      </c>
      <c r="BE403" s="27">
        <v>13</v>
      </c>
      <c r="BF403" s="23"/>
      <c r="BG403" s="23"/>
    </row>
    <row r="404" spans="1:59" ht="15">
      <c r="A404" s="9" t="s">
        <v>3050</v>
      </c>
      <c r="B404" s="25">
        <v>13188</v>
      </c>
      <c r="C404" s="11">
        <v>6685598</v>
      </c>
      <c r="D404" s="11">
        <v>2898700337</v>
      </c>
      <c r="E404" s="12">
        <v>1101116033833</v>
      </c>
      <c r="F404" s="13" t="s">
        <v>3051</v>
      </c>
      <c r="G404" s="13" t="s">
        <v>80</v>
      </c>
      <c r="H404" s="13" t="s">
        <v>53</v>
      </c>
      <c r="I404" s="13" t="s">
        <v>54</v>
      </c>
      <c r="J404" s="13" t="s">
        <v>1063</v>
      </c>
      <c r="K404" s="11">
        <v>57</v>
      </c>
      <c r="L404" s="11" t="s">
        <v>3052</v>
      </c>
      <c r="M404" s="14">
        <v>1</v>
      </c>
      <c r="N404" s="14" t="s">
        <v>121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14">
        <v>0</v>
      </c>
      <c r="U404" s="14">
        <v>0</v>
      </c>
      <c r="V404" s="35">
        <v>494412</v>
      </c>
      <c r="W404" s="14">
        <v>0</v>
      </c>
      <c r="X404" s="14">
        <v>0</v>
      </c>
      <c r="Y404" s="11">
        <f t="shared" si="310"/>
        <v>0</v>
      </c>
      <c r="Z404" s="11">
        <f t="shared" si="311"/>
        <v>0</v>
      </c>
      <c r="AA404" s="11">
        <f t="shared" si="312"/>
        <v>0</v>
      </c>
      <c r="AB404" s="11">
        <f t="shared" si="313"/>
        <v>0</v>
      </c>
      <c r="AC404" s="11">
        <f t="shared" si="314"/>
        <v>4.9000000000000004</v>
      </c>
      <c r="AD404" s="11" t="s">
        <v>3053</v>
      </c>
      <c r="AE404" s="13" t="s">
        <v>3054</v>
      </c>
      <c r="AF404" s="13" t="s">
        <v>3055</v>
      </c>
      <c r="AG404" s="15" t="s">
        <v>3056</v>
      </c>
      <c r="AH404" s="16" t="s">
        <v>232</v>
      </c>
      <c r="AI404" s="17">
        <v>10</v>
      </c>
      <c r="AJ404" s="17">
        <v>20160415</v>
      </c>
      <c r="AK404" s="18">
        <v>119</v>
      </c>
      <c r="AL404" s="18">
        <v>202306</v>
      </c>
      <c r="AM404" s="18">
        <v>2022</v>
      </c>
      <c r="AN404" s="17">
        <v>33031394</v>
      </c>
      <c r="AO404" s="17">
        <v>235593827</v>
      </c>
      <c r="AP404" s="17">
        <v>21381111</v>
      </c>
      <c r="AQ404" s="20">
        <v>1</v>
      </c>
      <c r="AR404" s="20">
        <v>1</v>
      </c>
      <c r="AS404" s="20">
        <v>2</v>
      </c>
      <c r="AT404" s="21"/>
      <c r="AU404" s="21"/>
      <c r="AV404" s="20">
        <v>2</v>
      </c>
      <c r="AW404" s="23">
        <v>0</v>
      </c>
      <c r="AX404" s="21">
        <v>0</v>
      </c>
      <c r="AY404" s="21">
        <v>0</v>
      </c>
      <c r="AZ404" s="23" t="s">
        <v>62</v>
      </c>
      <c r="BA404" s="23" t="s">
        <v>62</v>
      </c>
      <c r="BB404" s="23" t="s">
        <v>62</v>
      </c>
      <c r="BC404" s="23" t="s">
        <v>62</v>
      </c>
      <c r="BD404" s="23" t="s">
        <v>62</v>
      </c>
      <c r="BE404" s="20">
        <v>13</v>
      </c>
      <c r="BF404" s="21"/>
      <c r="BG404" s="24"/>
    </row>
    <row r="405" spans="1:59" ht="15">
      <c r="A405" s="9" t="s">
        <v>3057</v>
      </c>
      <c r="B405" s="25">
        <v>9490</v>
      </c>
      <c r="C405" s="11">
        <v>4007033</v>
      </c>
      <c r="D405" s="11">
        <v>2148878503</v>
      </c>
      <c r="E405" s="12">
        <v>1101114613778</v>
      </c>
      <c r="F405" s="13" t="s">
        <v>3058</v>
      </c>
      <c r="G405" s="13" t="s">
        <v>80</v>
      </c>
      <c r="H405" s="13" t="s">
        <v>53</v>
      </c>
      <c r="I405" s="13" t="s">
        <v>54</v>
      </c>
      <c r="J405" s="13" t="s">
        <v>277</v>
      </c>
      <c r="K405" s="11">
        <v>48</v>
      </c>
      <c r="L405" s="11" t="s">
        <v>3059</v>
      </c>
      <c r="M405" s="14">
        <v>1</v>
      </c>
      <c r="N405" s="14" t="s">
        <v>121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14">
        <v>0</v>
      </c>
      <c r="U405" s="14">
        <v>0</v>
      </c>
      <c r="V405" s="29">
        <v>32797</v>
      </c>
      <c r="W405" s="14">
        <v>0</v>
      </c>
      <c r="X405" s="14">
        <v>0</v>
      </c>
      <c r="Y405" s="11">
        <f t="shared" si="310"/>
        <v>0</v>
      </c>
      <c r="Z405" s="11">
        <f t="shared" si="311"/>
        <v>0</v>
      </c>
      <c r="AA405" s="11">
        <f t="shared" si="312"/>
        <v>0</v>
      </c>
      <c r="AB405" s="11">
        <f t="shared" si="313"/>
        <v>0</v>
      </c>
      <c r="AC405" s="11">
        <f t="shared" si="314"/>
        <v>0.3</v>
      </c>
      <c r="AD405" s="11" t="s">
        <v>3060</v>
      </c>
      <c r="AE405" s="13" t="s">
        <v>3061</v>
      </c>
      <c r="AF405" s="13" t="s">
        <v>3062</v>
      </c>
      <c r="AG405" s="15" t="s">
        <v>3063</v>
      </c>
      <c r="AH405" s="16" t="s">
        <v>88</v>
      </c>
      <c r="AI405" s="17">
        <v>10</v>
      </c>
      <c r="AJ405" s="17">
        <v>20110530</v>
      </c>
      <c r="AK405" s="18">
        <v>60</v>
      </c>
      <c r="AL405" s="18">
        <v>202304</v>
      </c>
      <c r="AM405" s="18">
        <v>2022</v>
      </c>
      <c r="AN405" s="17">
        <v>27809396</v>
      </c>
      <c r="AO405" s="17">
        <v>33466072</v>
      </c>
      <c r="AP405" s="17">
        <v>272222</v>
      </c>
      <c r="AQ405" s="27">
        <v>1</v>
      </c>
      <c r="AR405" s="23"/>
      <c r="AS405" s="27">
        <v>2</v>
      </c>
      <c r="AT405" s="27">
        <v>2</v>
      </c>
      <c r="AU405" s="27">
        <v>2</v>
      </c>
      <c r="AV405" s="27">
        <v>2</v>
      </c>
      <c r="AW405" s="23">
        <v>0</v>
      </c>
      <c r="AX405" s="20">
        <v>1</v>
      </c>
      <c r="AY405" s="21">
        <v>0</v>
      </c>
      <c r="AZ405" s="23" t="s">
        <v>62</v>
      </c>
      <c r="BA405" s="23" t="s">
        <v>62</v>
      </c>
      <c r="BB405" s="23" t="s">
        <v>62</v>
      </c>
      <c r="BC405" s="23" t="s">
        <v>62</v>
      </c>
      <c r="BD405" s="23" t="s">
        <v>62</v>
      </c>
      <c r="BE405" s="27">
        <v>13</v>
      </c>
      <c r="BF405" s="23"/>
      <c r="BG405" s="23"/>
    </row>
    <row r="406" spans="1:59" ht="15">
      <c r="A406" s="9" t="s">
        <v>3064</v>
      </c>
      <c r="B406" s="25">
        <v>1546</v>
      </c>
      <c r="C406" s="11">
        <v>1217397</v>
      </c>
      <c r="D406" s="11">
        <v>1048124846</v>
      </c>
      <c r="E406" s="12">
        <v>1101110275069</v>
      </c>
      <c r="F406" s="13" t="s">
        <v>3065</v>
      </c>
      <c r="G406" s="13" t="s">
        <v>80</v>
      </c>
      <c r="H406" s="13" t="s">
        <v>53</v>
      </c>
      <c r="I406" s="13" t="s">
        <v>1113</v>
      </c>
      <c r="J406" s="13" t="s">
        <v>1195</v>
      </c>
      <c r="K406" s="11">
        <v>11</v>
      </c>
      <c r="L406" s="11" t="s">
        <v>3066</v>
      </c>
      <c r="M406" s="14">
        <v>1</v>
      </c>
      <c r="N406" s="14" t="s">
        <v>121</v>
      </c>
      <c r="O406" s="14">
        <v>0</v>
      </c>
      <c r="P406" s="33">
        <v>185044</v>
      </c>
      <c r="Q406" s="14">
        <v>0</v>
      </c>
      <c r="R406" s="33">
        <v>1200888</v>
      </c>
      <c r="S406" s="14">
        <v>0</v>
      </c>
      <c r="T406" s="33">
        <v>725710</v>
      </c>
      <c r="U406" s="14">
        <v>0</v>
      </c>
      <c r="V406" s="14">
        <v>0</v>
      </c>
      <c r="W406" s="33">
        <v>51880</v>
      </c>
      <c r="X406" s="33">
        <v>32795491</v>
      </c>
      <c r="Y406" s="11">
        <f t="shared" si="310"/>
        <v>0</v>
      </c>
      <c r="Z406" s="11">
        <f t="shared" si="311"/>
        <v>329.8</v>
      </c>
      <c r="AA406" s="11">
        <f t="shared" si="312"/>
        <v>12</v>
      </c>
      <c r="AB406" s="11">
        <f t="shared" si="313"/>
        <v>7.2</v>
      </c>
      <c r="AC406" s="11">
        <f t="shared" si="314"/>
        <v>0.5</v>
      </c>
      <c r="AD406" s="11" t="s">
        <v>3067</v>
      </c>
      <c r="AE406" s="13" t="s">
        <v>3068</v>
      </c>
      <c r="AF406" s="13" t="s">
        <v>3069</v>
      </c>
      <c r="AG406" s="15" t="s">
        <v>3070</v>
      </c>
      <c r="AH406" s="16" t="s">
        <v>644</v>
      </c>
      <c r="AI406" s="17">
        <v>10</v>
      </c>
      <c r="AJ406" s="17">
        <v>19800510</v>
      </c>
      <c r="AK406" s="18">
        <v>254</v>
      </c>
      <c r="AL406" s="18">
        <v>202306</v>
      </c>
      <c r="AM406" s="18">
        <v>2022</v>
      </c>
      <c r="AN406" s="17">
        <v>792569992</v>
      </c>
      <c r="AO406" s="17">
        <v>1081099768</v>
      </c>
      <c r="AP406" s="17">
        <v>33838000</v>
      </c>
      <c r="AQ406" s="27">
        <v>2</v>
      </c>
      <c r="AR406" s="27">
        <v>4</v>
      </c>
      <c r="AS406" s="27">
        <v>1</v>
      </c>
      <c r="AT406" s="27">
        <v>1</v>
      </c>
      <c r="AU406" s="27">
        <v>1</v>
      </c>
      <c r="AV406" s="27">
        <v>1</v>
      </c>
      <c r="AW406" s="23">
        <v>0</v>
      </c>
      <c r="AX406" s="21">
        <v>0</v>
      </c>
      <c r="AY406" s="21">
        <v>0</v>
      </c>
      <c r="AZ406" s="23" t="s">
        <v>62</v>
      </c>
      <c r="BA406" s="23" t="s">
        <v>62</v>
      </c>
      <c r="BB406" s="23" t="s">
        <v>62</v>
      </c>
      <c r="BC406" s="23" t="s">
        <v>62</v>
      </c>
      <c r="BD406" s="23" t="s">
        <v>62</v>
      </c>
      <c r="BE406" s="27">
        <v>13</v>
      </c>
      <c r="BF406" s="23"/>
      <c r="BG406" s="23"/>
    </row>
    <row r="407" spans="1:59" ht="15">
      <c r="A407" s="9" t="s">
        <v>3071</v>
      </c>
      <c r="B407" s="25">
        <v>1168</v>
      </c>
      <c r="C407" s="11">
        <v>12076974</v>
      </c>
      <c r="D407" s="11">
        <v>4848802669</v>
      </c>
      <c r="E407" s="12">
        <v>1101118466280</v>
      </c>
      <c r="F407" s="13" t="s">
        <v>3072</v>
      </c>
      <c r="G407" s="13" t="s">
        <v>80</v>
      </c>
      <c r="H407" s="13" t="s">
        <v>53</v>
      </c>
      <c r="I407" s="13" t="s">
        <v>1113</v>
      </c>
      <c r="J407" s="13" t="s">
        <v>770</v>
      </c>
      <c r="K407" s="11">
        <v>7</v>
      </c>
      <c r="L407" s="11" t="s">
        <v>3073</v>
      </c>
      <c r="M407" s="14">
        <v>1</v>
      </c>
      <c r="N407" s="14" t="s">
        <v>121</v>
      </c>
      <c r="O407" s="29">
        <v>295356</v>
      </c>
      <c r="P407" s="29">
        <v>196986</v>
      </c>
      <c r="Q407" s="14">
        <v>0</v>
      </c>
      <c r="R407" s="29">
        <v>48073</v>
      </c>
      <c r="S407" s="14">
        <v>0</v>
      </c>
      <c r="T407" s="29">
        <v>12918</v>
      </c>
      <c r="U407" s="14">
        <v>0</v>
      </c>
      <c r="V407" s="14">
        <v>0</v>
      </c>
      <c r="W407" s="29">
        <v>8067</v>
      </c>
      <c r="X407" s="29">
        <v>8520</v>
      </c>
      <c r="Y407" s="11">
        <f t="shared" si="310"/>
        <v>2.9</v>
      </c>
      <c r="Z407" s="11">
        <f t="shared" si="311"/>
        <v>2</v>
      </c>
      <c r="AA407" s="11">
        <f t="shared" si="312"/>
        <v>0.4</v>
      </c>
      <c r="AB407" s="11">
        <f t="shared" si="313"/>
        <v>0.1</v>
      </c>
      <c r="AC407" s="11">
        <f t="shared" si="314"/>
        <v>0</v>
      </c>
      <c r="AD407" s="11" t="s">
        <v>3074</v>
      </c>
      <c r="AE407" s="13" t="s">
        <v>3075</v>
      </c>
      <c r="AF407" s="13" t="s">
        <v>3076</v>
      </c>
      <c r="AG407" s="15" t="s">
        <v>3077</v>
      </c>
      <c r="AH407" s="16" t="s">
        <v>644</v>
      </c>
      <c r="AI407" s="17">
        <v>10</v>
      </c>
      <c r="AJ407" s="18">
        <v>20221102</v>
      </c>
      <c r="AK407" s="18">
        <v>208</v>
      </c>
      <c r="AL407" s="18">
        <v>202306</v>
      </c>
      <c r="AM407" s="18">
        <v>2022</v>
      </c>
      <c r="AN407" s="17">
        <v>29221282</v>
      </c>
      <c r="AO407" s="17">
        <v>213631275</v>
      </c>
      <c r="AP407" s="17">
        <v>10611215</v>
      </c>
      <c r="AQ407" s="27">
        <v>1</v>
      </c>
      <c r="AR407" s="27">
        <v>1</v>
      </c>
      <c r="AS407" s="27">
        <v>1</v>
      </c>
      <c r="AT407" s="27">
        <v>2</v>
      </c>
      <c r="AU407" s="27">
        <v>2</v>
      </c>
      <c r="AV407" s="27">
        <v>2</v>
      </c>
      <c r="AW407" s="23">
        <v>0</v>
      </c>
      <c r="AX407" s="21">
        <v>0</v>
      </c>
      <c r="AY407" s="21">
        <v>0</v>
      </c>
      <c r="AZ407" s="23" t="s">
        <v>62</v>
      </c>
      <c r="BA407" s="23" t="s">
        <v>62</v>
      </c>
      <c r="BB407" s="23" t="s">
        <v>62</v>
      </c>
      <c r="BC407" s="23" t="s">
        <v>62</v>
      </c>
      <c r="BD407" s="23" t="s">
        <v>62</v>
      </c>
      <c r="BE407" s="27">
        <v>13</v>
      </c>
      <c r="BF407" s="23"/>
      <c r="BG407" s="23"/>
    </row>
    <row r="408" spans="1:59" ht="15">
      <c r="A408" s="9" t="s">
        <v>3078</v>
      </c>
      <c r="B408" s="25">
        <v>20802</v>
      </c>
      <c r="C408" s="11">
        <v>2112108</v>
      </c>
      <c r="D408" s="11">
        <v>1148636698</v>
      </c>
      <c r="E408" s="12">
        <v>1101113023077</v>
      </c>
      <c r="F408" s="13" t="s">
        <v>3079</v>
      </c>
      <c r="G408" s="13" t="s">
        <v>52</v>
      </c>
      <c r="H408" s="13" t="s">
        <v>53</v>
      </c>
      <c r="I408" s="13" t="s">
        <v>54</v>
      </c>
      <c r="J408" s="13" t="s">
        <v>1224</v>
      </c>
      <c r="K408" s="11">
        <v>25</v>
      </c>
      <c r="L408" s="11" t="s">
        <v>3080</v>
      </c>
      <c r="M408" s="14">
        <v>1</v>
      </c>
      <c r="N408" s="14">
        <v>0</v>
      </c>
      <c r="O408" s="21">
        <v>0</v>
      </c>
      <c r="P408" s="21">
        <v>0</v>
      </c>
      <c r="Q408" s="14">
        <v>0</v>
      </c>
      <c r="R408" s="21">
        <v>0</v>
      </c>
      <c r="S408" s="14">
        <v>0</v>
      </c>
      <c r="T408" s="21">
        <v>0</v>
      </c>
      <c r="U408" s="14">
        <v>0</v>
      </c>
      <c r="V408" s="21">
        <v>0</v>
      </c>
      <c r="W408" s="21">
        <v>0</v>
      </c>
      <c r="X408" s="21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1" t="s">
        <v>3081</v>
      </c>
      <c r="AE408" s="13" t="s">
        <v>3082</v>
      </c>
      <c r="AF408" s="13" t="s">
        <v>3083</v>
      </c>
      <c r="AG408" s="15" t="s">
        <v>3084</v>
      </c>
      <c r="AH408" s="16" t="s">
        <v>61</v>
      </c>
      <c r="AI408" s="17">
        <v>10</v>
      </c>
      <c r="AJ408" s="17">
        <v>20040603</v>
      </c>
      <c r="AK408" s="18">
        <v>55</v>
      </c>
      <c r="AL408" s="18">
        <v>201812</v>
      </c>
      <c r="AM408" s="18">
        <v>2022</v>
      </c>
      <c r="AN408" s="17">
        <v>11568552</v>
      </c>
      <c r="AO408" s="17">
        <v>11956849</v>
      </c>
      <c r="AP408" s="17">
        <v>590000</v>
      </c>
      <c r="AQ408" s="20">
        <v>1</v>
      </c>
      <c r="AR408" s="20">
        <v>1</v>
      </c>
      <c r="AS408" s="20">
        <v>1</v>
      </c>
      <c r="AT408" s="20">
        <v>2</v>
      </c>
      <c r="AU408" s="20">
        <v>2</v>
      </c>
      <c r="AV408" s="20">
        <v>1</v>
      </c>
      <c r="AW408" s="23">
        <v>0</v>
      </c>
      <c r="AX408" s="21">
        <v>0</v>
      </c>
      <c r="AY408" s="21">
        <v>0</v>
      </c>
      <c r="AZ408" s="23" t="s">
        <v>62</v>
      </c>
      <c r="BA408" s="23" t="s">
        <v>62</v>
      </c>
      <c r="BB408" s="23" t="s">
        <v>62</v>
      </c>
      <c r="BC408" s="23" t="s">
        <v>62</v>
      </c>
      <c r="BD408" s="23" t="s">
        <v>62</v>
      </c>
      <c r="BE408" s="20">
        <v>13</v>
      </c>
      <c r="BF408" s="21"/>
      <c r="BG408" s="24"/>
    </row>
    <row r="409" spans="1:59" ht="15">
      <c r="A409" s="9" t="s">
        <v>3085</v>
      </c>
      <c r="B409" s="25">
        <v>4164</v>
      </c>
      <c r="C409" s="11">
        <v>1919108</v>
      </c>
      <c r="D409" s="11">
        <v>6088107261</v>
      </c>
      <c r="E409" s="12">
        <v>1901110006004</v>
      </c>
      <c r="F409" s="13" t="s">
        <v>3086</v>
      </c>
      <c r="G409" s="13" t="s">
        <v>80</v>
      </c>
      <c r="H409" s="13" t="s">
        <v>53</v>
      </c>
      <c r="I409" s="13" t="s">
        <v>54</v>
      </c>
      <c r="J409" s="13" t="s">
        <v>119</v>
      </c>
      <c r="K409" s="11">
        <v>26</v>
      </c>
      <c r="L409" s="11" t="s">
        <v>3087</v>
      </c>
      <c r="M409" s="14">
        <v>1</v>
      </c>
      <c r="N409" s="14" t="s">
        <v>121</v>
      </c>
      <c r="O409" s="26">
        <v>78391</v>
      </c>
      <c r="P409" s="14">
        <v>0</v>
      </c>
      <c r="Q409" s="14">
        <v>0</v>
      </c>
      <c r="R409" s="26">
        <v>744752</v>
      </c>
      <c r="S409" s="14">
        <v>0</v>
      </c>
      <c r="T409" s="26">
        <v>42990</v>
      </c>
      <c r="U409" s="14">
        <v>0</v>
      </c>
      <c r="V409" s="14">
        <v>0</v>
      </c>
      <c r="W409" s="14">
        <v>0</v>
      </c>
      <c r="X409" s="14">
        <v>0</v>
      </c>
      <c r="Y409" s="11">
        <f>INT(O409 / 10000) / 10</f>
        <v>0.7</v>
      </c>
      <c r="Z409" s="11">
        <f>INT((P409+Q409+X409) / 10000) / 10</f>
        <v>0</v>
      </c>
      <c r="AA409" s="11">
        <f>INT((R409) / 10000) / 10</f>
        <v>7.4</v>
      </c>
      <c r="AB409" s="11">
        <f>INT((S409+T409) / 10000) / 10</f>
        <v>0.4</v>
      </c>
      <c r="AC409" s="11">
        <f>INT((V409+U409+W409) / 10000) / 10</f>
        <v>0</v>
      </c>
      <c r="AD409" s="11" t="s">
        <v>3088</v>
      </c>
      <c r="AE409" s="13" t="s">
        <v>3089</v>
      </c>
      <c r="AF409" s="13" t="s">
        <v>3090</v>
      </c>
      <c r="AG409" s="15" t="s">
        <v>3091</v>
      </c>
      <c r="AH409" s="16" t="s">
        <v>88</v>
      </c>
      <c r="AI409" s="17">
        <v>10</v>
      </c>
      <c r="AJ409" s="17">
        <v>19850112</v>
      </c>
      <c r="AK409" s="18">
        <v>207</v>
      </c>
      <c r="AL409" s="18">
        <v>202212</v>
      </c>
      <c r="AM409" s="18">
        <v>2022</v>
      </c>
      <c r="AN409" s="17">
        <v>37956386</v>
      </c>
      <c r="AO409" s="17">
        <v>98042218</v>
      </c>
      <c r="AP409" s="17">
        <v>1300000</v>
      </c>
      <c r="AQ409" s="20">
        <v>1</v>
      </c>
      <c r="AR409" s="20">
        <v>1</v>
      </c>
      <c r="AS409" s="20">
        <v>1</v>
      </c>
      <c r="AT409" s="20">
        <v>2</v>
      </c>
      <c r="AU409" s="20">
        <v>2</v>
      </c>
      <c r="AV409" s="20">
        <v>2</v>
      </c>
      <c r="AW409" s="23">
        <v>0</v>
      </c>
      <c r="AX409" s="21">
        <v>0</v>
      </c>
      <c r="AY409" s="21">
        <v>0</v>
      </c>
      <c r="AZ409" s="23" t="s">
        <v>62</v>
      </c>
      <c r="BA409" s="23" t="s">
        <v>62</v>
      </c>
      <c r="BB409" s="23" t="s">
        <v>62</v>
      </c>
      <c r="BC409" s="23" t="s">
        <v>62</v>
      </c>
      <c r="BD409" s="23" t="s">
        <v>62</v>
      </c>
      <c r="BE409" s="20">
        <v>13</v>
      </c>
      <c r="BF409" s="21"/>
      <c r="BG409" s="24"/>
    </row>
    <row r="410" spans="1:59" ht="15">
      <c r="A410" s="9" t="s">
        <v>3092</v>
      </c>
      <c r="B410" s="25">
        <v>22296</v>
      </c>
      <c r="C410" s="11">
        <v>1203650</v>
      </c>
      <c r="D410" s="11">
        <v>4178114448</v>
      </c>
      <c r="E410" s="12">
        <v>2062110007085</v>
      </c>
      <c r="F410" s="13" t="s">
        <v>3093</v>
      </c>
      <c r="G410" s="13" t="s">
        <v>52</v>
      </c>
      <c r="H410" s="13" t="s">
        <v>53</v>
      </c>
      <c r="I410" s="13" t="s">
        <v>54</v>
      </c>
      <c r="J410" s="13" t="s">
        <v>277</v>
      </c>
      <c r="K410" s="11">
        <v>48</v>
      </c>
      <c r="L410" s="11" t="s">
        <v>3094</v>
      </c>
      <c r="M410" s="14">
        <v>1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1" t="s">
        <v>3095</v>
      </c>
      <c r="AE410" s="13" t="s">
        <v>3096</v>
      </c>
      <c r="AF410" s="13" t="s">
        <v>3097</v>
      </c>
      <c r="AG410" s="15" t="s">
        <v>3098</v>
      </c>
      <c r="AH410" s="16" t="s">
        <v>61</v>
      </c>
      <c r="AI410" s="17">
        <v>10</v>
      </c>
      <c r="AJ410" s="17">
        <v>19970417</v>
      </c>
      <c r="AK410" s="18">
        <v>158</v>
      </c>
      <c r="AL410" s="18">
        <v>201903</v>
      </c>
      <c r="AM410" s="14"/>
      <c r="AN410" s="19"/>
      <c r="AO410" s="19"/>
      <c r="AP410" s="19"/>
      <c r="AQ410" s="27">
        <v>1</v>
      </c>
      <c r="AR410" s="23"/>
      <c r="AS410" s="27">
        <v>2</v>
      </c>
      <c r="AT410" s="27">
        <v>2</v>
      </c>
      <c r="AU410" s="27">
        <v>2</v>
      </c>
      <c r="AV410" s="27">
        <v>2</v>
      </c>
      <c r="AW410" s="23">
        <v>0</v>
      </c>
      <c r="AX410" s="21">
        <v>0</v>
      </c>
      <c r="AY410" s="21">
        <v>0</v>
      </c>
      <c r="AZ410" s="23" t="s">
        <v>62</v>
      </c>
      <c r="BA410" s="23" t="s">
        <v>62</v>
      </c>
      <c r="BB410" s="23" t="s">
        <v>62</v>
      </c>
      <c r="BC410" s="23" t="s">
        <v>62</v>
      </c>
      <c r="BD410" s="23" t="s">
        <v>62</v>
      </c>
      <c r="BE410" s="27">
        <v>13</v>
      </c>
      <c r="BF410" s="23"/>
      <c r="BG410" s="23"/>
    </row>
    <row r="411" spans="1:59" ht="15">
      <c r="A411" s="9" t="s">
        <v>3099</v>
      </c>
      <c r="B411" s="25">
        <v>4337</v>
      </c>
      <c r="C411" s="11">
        <v>1617543</v>
      </c>
      <c r="D411" s="11">
        <v>1308158345</v>
      </c>
      <c r="E411" s="12">
        <v>1211110064302</v>
      </c>
      <c r="F411" s="13" t="s">
        <v>3100</v>
      </c>
      <c r="G411" s="13" t="s">
        <v>80</v>
      </c>
      <c r="H411" s="13" t="s">
        <v>53</v>
      </c>
      <c r="I411" s="13" t="s">
        <v>54</v>
      </c>
      <c r="J411" s="13" t="s">
        <v>1589</v>
      </c>
      <c r="K411" s="11">
        <v>31</v>
      </c>
      <c r="L411" s="40" t="s">
        <v>3101</v>
      </c>
      <c r="M411" s="44">
        <v>1</v>
      </c>
      <c r="N411" s="14" t="s">
        <v>121</v>
      </c>
      <c r="O411" s="14">
        <v>0</v>
      </c>
      <c r="P411" s="14">
        <v>0</v>
      </c>
      <c r="Q411" s="14">
        <v>0</v>
      </c>
      <c r="R411" s="29">
        <v>39355</v>
      </c>
      <c r="S411" s="14">
        <v>0</v>
      </c>
      <c r="T411" s="29">
        <v>30654</v>
      </c>
      <c r="U411" s="29">
        <v>11400</v>
      </c>
      <c r="V411" s="29">
        <v>9687</v>
      </c>
      <c r="W411" s="29">
        <v>13410</v>
      </c>
      <c r="X411" s="29">
        <v>2649500</v>
      </c>
      <c r="Y411" s="11">
        <f>INT(O411 / 10000) / 10</f>
        <v>0</v>
      </c>
      <c r="Z411" s="11">
        <f>INT((P411+Q411+X411) / 10000) / 10</f>
        <v>26.4</v>
      </c>
      <c r="AA411" s="11">
        <f>INT((R411) / 10000) / 10</f>
        <v>0.3</v>
      </c>
      <c r="AB411" s="11">
        <f>INT((S411+T411) / 10000) / 10</f>
        <v>0.3</v>
      </c>
      <c r="AC411" s="11">
        <f>INT((V411+U411+W411) / 10000) / 10</f>
        <v>0.3</v>
      </c>
      <c r="AD411" s="11" t="s">
        <v>3102</v>
      </c>
      <c r="AE411" s="13" t="s">
        <v>3103</v>
      </c>
      <c r="AF411" s="13" t="s">
        <v>3104</v>
      </c>
      <c r="AG411" s="15" t="s">
        <v>3105</v>
      </c>
      <c r="AH411" s="16" t="s">
        <v>88</v>
      </c>
      <c r="AI411" s="17">
        <v>10</v>
      </c>
      <c r="AJ411" s="17">
        <v>19950501</v>
      </c>
      <c r="AK411" s="18">
        <v>109</v>
      </c>
      <c r="AL411" s="18">
        <v>202212</v>
      </c>
      <c r="AM411" s="18">
        <v>2022</v>
      </c>
      <c r="AN411" s="17">
        <v>33979088</v>
      </c>
      <c r="AO411" s="17">
        <v>22406042</v>
      </c>
      <c r="AP411" s="17">
        <v>400000</v>
      </c>
      <c r="AQ411" s="21">
        <v>1</v>
      </c>
      <c r="AR411" s="21"/>
      <c r="AS411" s="20">
        <v>2</v>
      </c>
      <c r="AT411" s="21"/>
      <c r="AU411" s="21"/>
      <c r="AV411" s="20">
        <v>2</v>
      </c>
      <c r="AW411" s="23">
        <v>0</v>
      </c>
      <c r="AX411" s="21">
        <v>0</v>
      </c>
      <c r="AY411" s="21">
        <v>0</v>
      </c>
      <c r="AZ411" s="23" t="s">
        <v>62</v>
      </c>
      <c r="BA411" s="23" t="s">
        <v>62</v>
      </c>
      <c r="BB411" s="23" t="s">
        <v>62</v>
      </c>
      <c r="BC411" s="23" t="s">
        <v>62</v>
      </c>
      <c r="BD411" s="23" t="s">
        <v>62</v>
      </c>
      <c r="BE411" s="20">
        <v>13</v>
      </c>
      <c r="BF411" s="21"/>
      <c r="BG411" s="24"/>
    </row>
    <row r="412" spans="1:59" ht="15">
      <c r="A412" s="9" t="s">
        <v>3106</v>
      </c>
      <c r="B412" s="25">
        <v>1111</v>
      </c>
      <c r="C412" s="11">
        <v>1642853</v>
      </c>
      <c r="D412" s="11">
        <v>1348103920</v>
      </c>
      <c r="E412" s="12">
        <v>1301110011807</v>
      </c>
      <c r="F412" s="13" t="s">
        <v>3107</v>
      </c>
      <c r="G412" s="13" t="s">
        <v>80</v>
      </c>
      <c r="H412" s="13" t="s">
        <v>53</v>
      </c>
      <c r="I412" s="13" t="s">
        <v>54</v>
      </c>
      <c r="J412" s="13" t="s">
        <v>265</v>
      </c>
      <c r="K412" s="11">
        <v>6</v>
      </c>
      <c r="L412" s="11" t="s">
        <v>1597</v>
      </c>
      <c r="M412" s="14">
        <v>1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1" t="s">
        <v>3108</v>
      </c>
      <c r="AE412" s="13" t="s">
        <v>3109</v>
      </c>
      <c r="AF412" s="13" t="s">
        <v>3110</v>
      </c>
      <c r="AG412" s="15" t="s">
        <v>3111</v>
      </c>
      <c r="AH412" s="16" t="s">
        <v>644</v>
      </c>
      <c r="AI412" s="17">
        <v>10</v>
      </c>
      <c r="AJ412" s="17">
        <v>19760427</v>
      </c>
      <c r="AK412" s="18">
        <v>278</v>
      </c>
      <c r="AL412" s="18">
        <v>202306</v>
      </c>
      <c r="AM412" s="18">
        <v>2022</v>
      </c>
      <c r="AN412" s="17">
        <v>103067188</v>
      </c>
      <c r="AO412" s="17">
        <v>219850861</v>
      </c>
      <c r="AP412" s="17">
        <v>36460691</v>
      </c>
      <c r="AQ412" s="27">
        <v>1</v>
      </c>
      <c r="AR412" s="27">
        <v>1</v>
      </c>
      <c r="AS412" s="27">
        <v>1</v>
      </c>
      <c r="AT412" s="27">
        <v>2</v>
      </c>
      <c r="AU412" s="27">
        <v>2</v>
      </c>
      <c r="AV412" s="27">
        <v>2</v>
      </c>
      <c r="AW412" s="23">
        <v>0</v>
      </c>
      <c r="AX412" s="20">
        <v>1</v>
      </c>
      <c r="AY412" s="20">
        <v>1</v>
      </c>
      <c r="AZ412" s="27" t="s">
        <v>3112</v>
      </c>
      <c r="BA412" s="28" t="s">
        <v>3109</v>
      </c>
      <c r="BB412" s="27" t="s">
        <v>2246</v>
      </c>
      <c r="BC412" s="27" t="s">
        <v>3113</v>
      </c>
      <c r="BD412" s="27" t="s">
        <v>3114</v>
      </c>
      <c r="BE412" s="27">
        <v>13</v>
      </c>
      <c r="BF412" s="23"/>
      <c r="BG412" s="23"/>
    </row>
    <row r="413" spans="1:59" ht="15">
      <c r="A413" s="9" t="s">
        <v>3115</v>
      </c>
      <c r="B413" s="25">
        <v>6346</v>
      </c>
      <c r="C413" s="11">
        <v>1693633</v>
      </c>
      <c r="D413" s="11">
        <v>1298133266</v>
      </c>
      <c r="E413" s="12">
        <v>1311110047356</v>
      </c>
      <c r="F413" s="13" t="s">
        <v>3116</v>
      </c>
      <c r="G413" s="13" t="s">
        <v>80</v>
      </c>
      <c r="H413" s="13" t="s">
        <v>53</v>
      </c>
      <c r="I413" s="13" t="s">
        <v>307</v>
      </c>
      <c r="J413" s="13" t="s">
        <v>425</v>
      </c>
      <c r="K413" s="11">
        <v>36</v>
      </c>
      <c r="L413" s="11" t="s">
        <v>3117</v>
      </c>
      <c r="M413" s="14">
        <v>1</v>
      </c>
      <c r="N413" s="14" t="s">
        <v>121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35">
        <v>224386</v>
      </c>
      <c r="U413" s="14">
        <v>0</v>
      </c>
      <c r="V413" s="14">
        <v>0</v>
      </c>
      <c r="W413" s="35">
        <v>2911785</v>
      </c>
      <c r="X413" s="35">
        <v>2046896</v>
      </c>
      <c r="Y413" s="11">
        <f t="shared" ref="Y413:Y414" si="315">INT(O413 / 10000) / 10</f>
        <v>0</v>
      </c>
      <c r="Z413" s="11">
        <f t="shared" ref="Z413:Z414" si="316">INT((P413+Q413+X413) / 10000) / 10</f>
        <v>20.399999999999999</v>
      </c>
      <c r="AA413" s="11">
        <f t="shared" ref="AA413:AA414" si="317">INT((R413) / 10000) / 10</f>
        <v>0</v>
      </c>
      <c r="AB413" s="11">
        <f t="shared" ref="AB413:AB414" si="318">INT((S413+T413) / 10000) / 10</f>
        <v>2.2000000000000002</v>
      </c>
      <c r="AC413" s="11">
        <f t="shared" ref="AC413:AC414" si="319">INT((V413+U413+W413) / 10000) / 10</f>
        <v>29.1</v>
      </c>
      <c r="AD413" s="11" t="s">
        <v>3118</v>
      </c>
      <c r="AE413" s="13" t="s">
        <v>3119</v>
      </c>
      <c r="AF413" s="13" t="s">
        <v>3120</v>
      </c>
      <c r="AG413" s="15" t="s">
        <v>3121</v>
      </c>
      <c r="AH413" s="16" t="s">
        <v>232</v>
      </c>
      <c r="AI413" s="17">
        <v>10</v>
      </c>
      <c r="AJ413" s="17">
        <v>20000321</v>
      </c>
      <c r="AK413" s="18">
        <v>225</v>
      </c>
      <c r="AL413" s="18">
        <v>202306</v>
      </c>
      <c r="AM413" s="18">
        <v>2022</v>
      </c>
      <c r="AN413" s="17">
        <v>104003561</v>
      </c>
      <c r="AO413" s="17">
        <v>156059456</v>
      </c>
      <c r="AP413" s="17">
        <v>10567063</v>
      </c>
      <c r="AQ413" s="27">
        <v>1</v>
      </c>
      <c r="AR413" s="27">
        <v>2</v>
      </c>
      <c r="AS413" s="27">
        <v>2</v>
      </c>
      <c r="AT413" s="27">
        <v>2</v>
      </c>
      <c r="AU413" s="27">
        <v>2</v>
      </c>
      <c r="AV413" s="27">
        <v>2</v>
      </c>
      <c r="AW413" s="23">
        <v>0</v>
      </c>
      <c r="AX413" s="21">
        <v>0</v>
      </c>
      <c r="AY413" s="21">
        <v>0</v>
      </c>
      <c r="AZ413" s="23" t="s">
        <v>62</v>
      </c>
      <c r="BA413" s="23" t="s">
        <v>62</v>
      </c>
      <c r="BB413" s="23" t="s">
        <v>62</v>
      </c>
      <c r="BC413" s="23" t="s">
        <v>62</v>
      </c>
      <c r="BD413" s="23" t="s">
        <v>62</v>
      </c>
      <c r="BE413" s="27">
        <v>13</v>
      </c>
      <c r="BF413" s="23"/>
      <c r="BG413" s="23"/>
    </row>
    <row r="414" spans="1:59" ht="15">
      <c r="A414" s="9" t="s">
        <v>3122</v>
      </c>
      <c r="B414" s="25">
        <v>333</v>
      </c>
      <c r="C414" s="11">
        <v>6706809</v>
      </c>
      <c r="D414" s="11">
        <v>1448120571</v>
      </c>
      <c r="E414" s="12">
        <v>1311110361821</v>
      </c>
      <c r="F414" s="13" t="s">
        <v>3123</v>
      </c>
      <c r="G414" s="13" t="s">
        <v>80</v>
      </c>
      <c r="H414" s="13" t="s">
        <v>53</v>
      </c>
      <c r="I414" s="13" t="s">
        <v>54</v>
      </c>
      <c r="J414" s="13" t="s">
        <v>103</v>
      </c>
      <c r="K414" s="11">
        <v>1</v>
      </c>
      <c r="L414" s="11" t="s">
        <v>3124</v>
      </c>
      <c r="M414" s="14">
        <v>1</v>
      </c>
      <c r="N414" s="14" t="s">
        <v>121</v>
      </c>
      <c r="O414" s="29">
        <v>43682</v>
      </c>
      <c r="P414" s="14">
        <v>0</v>
      </c>
      <c r="Q414" s="29">
        <v>67700</v>
      </c>
      <c r="R414" s="29">
        <v>85691</v>
      </c>
      <c r="S414" s="14">
        <v>0</v>
      </c>
      <c r="T414" s="14">
        <v>0</v>
      </c>
      <c r="U414" s="14">
        <v>0</v>
      </c>
      <c r="V414" s="29">
        <v>57456</v>
      </c>
      <c r="W414" s="29">
        <v>75000</v>
      </c>
      <c r="X414" s="29">
        <v>1960458</v>
      </c>
      <c r="Y414" s="11">
        <f t="shared" si="315"/>
        <v>0.4</v>
      </c>
      <c r="Z414" s="11">
        <f t="shared" si="316"/>
        <v>20.2</v>
      </c>
      <c r="AA414" s="11">
        <f t="shared" si="317"/>
        <v>0.8</v>
      </c>
      <c r="AB414" s="11">
        <f t="shared" si="318"/>
        <v>0</v>
      </c>
      <c r="AC414" s="11">
        <f t="shared" si="319"/>
        <v>1.3</v>
      </c>
      <c r="AD414" s="11" t="s">
        <v>3125</v>
      </c>
      <c r="AE414" s="13" t="s">
        <v>3126</v>
      </c>
      <c r="AF414" s="13" t="s">
        <v>3127</v>
      </c>
      <c r="AG414" s="15" t="s">
        <v>3128</v>
      </c>
      <c r="AH414" s="16" t="s">
        <v>88</v>
      </c>
      <c r="AI414" s="17">
        <v>10</v>
      </c>
      <c r="AJ414" s="17">
        <v>20140102</v>
      </c>
      <c r="AK414" s="18">
        <v>105</v>
      </c>
      <c r="AL414" s="18">
        <v>202212</v>
      </c>
      <c r="AM414" s="18">
        <v>2022</v>
      </c>
      <c r="AN414" s="17">
        <v>40361381</v>
      </c>
      <c r="AO414" s="17">
        <v>24179818</v>
      </c>
      <c r="AP414" s="17">
        <v>1000000</v>
      </c>
      <c r="AQ414" s="20">
        <v>1</v>
      </c>
      <c r="AR414" s="21"/>
      <c r="AS414" s="20">
        <v>1</v>
      </c>
      <c r="AT414" s="20">
        <v>2</v>
      </c>
      <c r="AU414" s="20">
        <v>2</v>
      </c>
      <c r="AV414" s="20">
        <v>1</v>
      </c>
      <c r="AW414" s="23">
        <v>0</v>
      </c>
      <c r="AX414" s="21">
        <v>0</v>
      </c>
      <c r="AY414" s="21">
        <v>0</v>
      </c>
      <c r="AZ414" s="23" t="s">
        <v>62</v>
      </c>
      <c r="BA414" s="23" t="s">
        <v>62</v>
      </c>
      <c r="BB414" s="23" t="s">
        <v>62</v>
      </c>
      <c r="BC414" s="23" t="s">
        <v>62</v>
      </c>
      <c r="BD414" s="23" t="s">
        <v>62</v>
      </c>
      <c r="BE414" s="20">
        <v>13</v>
      </c>
      <c r="BF414" s="21"/>
      <c r="BG414" s="24"/>
    </row>
    <row r="415" spans="1:59" ht="15">
      <c r="A415" s="9" t="s">
        <v>3129</v>
      </c>
      <c r="B415" s="25">
        <v>22145</v>
      </c>
      <c r="C415" s="11">
        <v>1191475</v>
      </c>
      <c r="D415" s="11">
        <v>2268104233</v>
      </c>
      <c r="E415" s="12">
        <v>1411110002803</v>
      </c>
      <c r="F415" s="13" t="s">
        <v>3130</v>
      </c>
      <c r="G415" s="13" t="s">
        <v>52</v>
      </c>
      <c r="H415" s="13" t="s">
        <v>53</v>
      </c>
      <c r="I415" s="13" t="s">
        <v>54</v>
      </c>
      <c r="J415" s="13" t="s">
        <v>128</v>
      </c>
      <c r="K415" s="11">
        <v>46</v>
      </c>
      <c r="L415" s="11" t="s">
        <v>3131</v>
      </c>
      <c r="M415" s="14">
        <v>1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1" t="s">
        <v>3132</v>
      </c>
      <c r="AE415" s="13" t="s">
        <v>3133</v>
      </c>
      <c r="AF415" s="13" t="s">
        <v>3134</v>
      </c>
      <c r="AG415" s="15" t="s">
        <v>3135</v>
      </c>
      <c r="AH415" s="16" t="s">
        <v>61</v>
      </c>
      <c r="AI415" s="17">
        <v>10</v>
      </c>
      <c r="AJ415" s="17">
        <v>19900104</v>
      </c>
      <c r="AK415" s="18">
        <v>52</v>
      </c>
      <c r="AL415" s="18">
        <v>201903</v>
      </c>
      <c r="AM415" s="18">
        <v>2022</v>
      </c>
      <c r="AN415" s="17">
        <v>11309714</v>
      </c>
      <c r="AO415" s="17">
        <v>11580375</v>
      </c>
      <c r="AP415" s="17">
        <v>750000</v>
      </c>
      <c r="AQ415" s="20">
        <v>1</v>
      </c>
      <c r="AR415" s="21"/>
      <c r="AS415" s="20">
        <v>2</v>
      </c>
      <c r="AT415" s="20">
        <v>2</v>
      </c>
      <c r="AU415" s="20">
        <v>2</v>
      </c>
      <c r="AV415" s="20">
        <v>2</v>
      </c>
      <c r="AW415" s="23">
        <v>0</v>
      </c>
      <c r="AX415" s="21">
        <v>0</v>
      </c>
      <c r="AY415" s="21">
        <v>0</v>
      </c>
      <c r="AZ415" s="23" t="s">
        <v>62</v>
      </c>
      <c r="BA415" s="23" t="s">
        <v>62</v>
      </c>
      <c r="BB415" s="23" t="s">
        <v>62</v>
      </c>
      <c r="BC415" s="23" t="s">
        <v>62</v>
      </c>
      <c r="BD415" s="23" t="s">
        <v>62</v>
      </c>
      <c r="BE415" s="20">
        <v>13</v>
      </c>
      <c r="BF415" s="21"/>
      <c r="BG415" s="24"/>
    </row>
    <row r="416" spans="1:59" ht="15">
      <c r="A416" s="9" t="s">
        <v>3136</v>
      </c>
      <c r="B416" s="25">
        <v>2309</v>
      </c>
      <c r="C416" s="11">
        <v>6728659</v>
      </c>
      <c r="D416" s="11">
        <v>8498700314</v>
      </c>
      <c r="E416" s="12">
        <v>1101116058740</v>
      </c>
      <c r="F416" s="13" t="s">
        <v>3137</v>
      </c>
      <c r="G416" s="13" t="s">
        <v>80</v>
      </c>
      <c r="H416" s="13" t="s">
        <v>53</v>
      </c>
      <c r="I416" s="13" t="s">
        <v>54</v>
      </c>
      <c r="J416" s="13" t="s">
        <v>226</v>
      </c>
      <c r="K416" s="11">
        <v>15</v>
      </c>
      <c r="L416" s="11" t="s">
        <v>3138</v>
      </c>
      <c r="M416" s="14">
        <v>1</v>
      </c>
      <c r="N416" s="14" t="s">
        <v>83</v>
      </c>
      <c r="O416" s="14">
        <v>0</v>
      </c>
      <c r="P416" s="14">
        <v>0</v>
      </c>
      <c r="Q416" s="14">
        <v>0</v>
      </c>
      <c r="R416" s="32">
        <v>156000000</v>
      </c>
      <c r="S416" s="14">
        <v>0</v>
      </c>
      <c r="T416" s="14">
        <v>0</v>
      </c>
      <c r="U416" s="32">
        <v>22699000</v>
      </c>
      <c r="V416" s="32">
        <v>1250000</v>
      </c>
      <c r="W416" s="32">
        <f>SUM(57500000,26383000)</f>
        <v>83883000</v>
      </c>
      <c r="X416" s="32">
        <v>420300000</v>
      </c>
      <c r="Y416" s="11">
        <f>INT(O416 / 10000000)/ 10</f>
        <v>0</v>
      </c>
      <c r="Z416" s="11">
        <f>INT((P416+Q416+X416) / 10000000)/ 10</f>
        <v>4.2</v>
      </c>
      <c r="AA416" s="11">
        <f>INT((R416) / 10000000)/ 10</f>
        <v>1.5</v>
      </c>
      <c r="AB416" s="11">
        <f>INT((S416+T416) / 10000000)/ 10</f>
        <v>0</v>
      </c>
      <c r="AC416" s="11">
        <f>INT((V416+U416+W416) / 10000000)/ 10</f>
        <v>1</v>
      </c>
      <c r="AD416" s="11" t="s">
        <v>3139</v>
      </c>
      <c r="AE416" s="13" t="s">
        <v>3140</v>
      </c>
      <c r="AF416" s="13" t="s">
        <v>3141</v>
      </c>
      <c r="AG416" s="15" t="s">
        <v>3142</v>
      </c>
      <c r="AH416" s="16" t="s">
        <v>88</v>
      </c>
      <c r="AI416" s="17">
        <v>10</v>
      </c>
      <c r="AJ416" s="17">
        <v>20160512</v>
      </c>
      <c r="AK416" s="18">
        <v>52</v>
      </c>
      <c r="AL416" s="18">
        <v>202212</v>
      </c>
      <c r="AM416" s="18">
        <v>2022</v>
      </c>
      <c r="AN416" s="17">
        <v>3265775</v>
      </c>
      <c r="AO416" s="17">
        <v>17393758</v>
      </c>
      <c r="AP416" s="17">
        <v>3478735</v>
      </c>
      <c r="AQ416" s="27">
        <v>1</v>
      </c>
      <c r="AR416" s="23"/>
      <c r="AS416" s="27">
        <v>1</v>
      </c>
      <c r="AT416" s="27">
        <v>2</v>
      </c>
      <c r="AU416" s="27">
        <v>2</v>
      </c>
      <c r="AV416" s="27">
        <v>2</v>
      </c>
      <c r="AW416" s="23">
        <v>0</v>
      </c>
      <c r="AX416" s="21">
        <v>0</v>
      </c>
      <c r="AY416" s="21">
        <v>0</v>
      </c>
      <c r="AZ416" s="23" t="s">
        <v>62</v>
      </c>
      <c r="BA416" s="23" t="s">
        <v>62</v>
      </c>
      <c r="BB416" s="23" t="s">
        <v>62</v>
      </c>
      <c r="BC416" s="23" t="s">
        <v>62</v>
      </c>
      <c r="BD416" s="23" t="s">
        <v>62</v>
      </c>
      <c r="BE416" s="27">
        <v>13</v>
      </c>
      <c r="BF416" s="23"/>
      <c r="BG416" s="23"/>
    </row>
    <row r="417" spans="1:59" ht="15">
      <c r="A417" s="9" t="s">
        <v>3143</v>
      </c>
      <c r="B417" s="25">
        <v>7819</v>
      </c>
      <c r="C417" s="11">
        <v>11821524</v>
      </c>
      <c r="D417" s="11">
        <v>6118802510</v>
      </c>
      <c r="E417" s="12">
        <v>1949110063616</v>
      </c>
      <c r="F417" s="13" t="s">
        <v>3144</v>
      </c>
      <c r="G417" s="13" t="s">
        <v>80</v>
      </c>
      <c r="H417" s="13" t="s">
        <v>53</v>
      </c>
      <c r="I417" s="13" t="s">
        <v>54</v>
      </c>
      <c r="J417" s="13" t="s">
        <v>622</v>
      </c>
      <c r="K417" s="11">
        <v>39</v>
      </c>
      <c r="L417" s="11" t="s">
        <v>3145</v>
      </c>
      <c r="M417" s="14">
        <v>1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0</v>
      </c>
      <c r="AB417" s="14">
        <v>0</v>
      </c>
      <c r="AC417" s="14">
        <v>0</v>
      </c>
      <c r="AD417" s="11" t="s">
        <v>3146</v>
      </c>
      <c r="AE417" s="13" t="s">
        <v>3147</v>
      </c>
      <c r="AF417" s="13" t="s">
        <v>3148</v>
      </c>
      <c r="AG417" s="15" t="s">
        <v>1390</v>
      </c>
      <c r="AH417" s="16" t="s">
        <v>3149</v>
      </c>
      <c r="AI417" s="17">
        <v>10</v>
      </c>
      <c r="AJ417" s="17">
        <v>20220712</v>
      </c>
      <c r="AK417" s="18">
        <v>54</v>
      </c>
      <c r="AL417" s="18">
        <v>202304</v>
      </c>
      <c r="AM417" s="18">
        <v>2022</v>
      </c>
      <c r="AN417" s="17">
        <v>1015431</v>
      </c>
      <c r="AO417" s="17">
        <v>740357</v>
      </c>
      <c r="AP417" s="17">
        <v>10000</v>
      </c>
      <c r="AQ417" s="27">
        <v>1</v>
      </c>
      <c r="AR417" s="23"/>
      <c r="AS417" s="27">
        <v>1</v>
      </c>
      <c r="AT417" s="27">
        <v>2</v>
      </c>
      <c r="AU417" s="27">
        <v>2</v>
      </c>
      <c r="AV417" s="27">
        <v>2</v>
      </c>
      <c r="AW417" s="23">
        <v>0</v>
      </c>
      <c r="AX417" s="21">
        <v>0</v>
      </c>
      <c r="AY417" s="20">
        <v>1</v>
      </c>
      <c r="AZ417" s="27" t="s">
        <v>3150</v>
      </c>
      <c r="BA417" s="28" t="s">
        <v>3147</v>
      </c>
      <c r="BB417" s="27" t="s">
        <v>3151</v>
      </c>
      <c r="BC417" s="27" t="s">
        <v>1585</v>
      </c>
      <c r="BD417" s="27" t="s">
        <v>3152</v>
      </c>
      <c r="BE417" s="27">
        <v>13</v>
      </c>
      <c r="BF417" s="23"/>
      <c r="BG417" s="23"/>
    </row>
    <row r="418" spans="1:59" ht="15">
      <c r="A418" s="9" t="s">
        <v>3153</v>
      </c>
      <c r="B418" s="25">
        <v>11315</v>
      </c>
      <c r="C418" s="11">
        <v>2109429</v>
      </c>
      <c r="D418" s="11">
        <v>6108172329</v>
      </c>
      <c r="E418" s="12">
        <v>2301110103257</v>
      </c>
      <c r="F418" s="13" t="s">
        <v>3154</v>
      </c>
      <c r="G418" s="13" t="s">
        <v>80</v>
      </c>
      <c r="H418" s="13" t="s">
        <v>53</v>
      </c>
      <c r="I418" s="13" t="s">
        <v>54</v>
      </c>
      <c r="J418" s="13" t="s">
        <v>173</v>
      </c>
      <c r="K418" s="11">
        <v>50</v>
      </c>
      <c r="L418" s="11" t="s">
        <v>3155</v>
      </c>
      <c r="M418" s="14">
        <v>1</v>
      </c>
      <c r="N418" s="14" t="s">
        <v>121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29">
        <v>2485815</v>
      </c>
      <c r="U418" s="14">
        <v>0</v>
      </c>
      <c r="V418" s="29">
        <v>4882</v>
      </c>
      <c r="W418" s="14">
        <v>0</v>
      </c>
      <c r="X418" s="14">
        <v>0</v>
      </c>
      <c r="Y418" s="11">
        <f t="shared" ref="Y418:Y419" si="320">INT(O418 / 10000) / 10</f>
        <v>0</v>
      </c>
      <c r="Z418" s="11">
        <f t="shared" ref="Z418:Z419" si="321">INT((P418+Q418+X418) / 10000) / 10</f>
        <v>0</v>
      </c>
      <c r="AA418" s="11">
        <f t="shared" ref="AA418:AA419" si="322">INT((R418) / 10000) / 10</f>
        <v>0</v>
      </c>
      <c r="AB418" s="11">
        <f t="shared" ref="AB418:AB419" si="323">INT((S418+T418) / 10000) / 10</f>
        <v>24.8</v>
      </c>
      <c r="AC418" s="11">
        <f t="shared" ref="AC418:AC419" si="324">INT((V418+U418+W418) / 10000) / 10</f>
        <v>0</v>
      </c>
      <c r="AD418" s="11" t="s">
        <v>3156</v>
      </c>
      <c r="AE418" s="13" t="s">
        <v>3157</v>
      </c>
      <c r="AF418" s="13" t="s">
        <v>3158</v>
      </c>
      <c r="AG418" s="15" t="s">
        <v>3159</v>
      </c>
      <c r="AH418" s="16" t="s">
        <v>88</v>
      </c>
      <c r="AI418" s="17">
        <v>10</v>
      </c>
      <c r="AJ418" s="17">
        <v>20040420</v>
      </c>
      <c r="AK418" s="18">
        <v>212</v>
      </c>
      <c r="AL418" s="18">
        <v>202212</v>
      </c>
      <c r="AM418" s="18">
        <v>2022</v>
      </c>
      <c r="AN418" s="17">
        <v>22810844</v>
      </c>
      <c r="AO418" s="17">
        <v>7019767</v>
      </c>
      <c r="AP418" s="17">
        <v>828000</v>
      </c>
      <c r="AQ418" s="20">
        <v>1</v>
      </c>
      <c r="AR418" s="21"/>
      <c r="AS418" s="20">
        <v>2</v>
      </c>
      <c r="AT418" s="20">
        <v>2</v>
      </c>
      <c r="AU418" s="20">
        <v>1</v>
      </c>
      <c r="AV418" s="20">
        <v>1</v>
      </c>
      <c r="AW418" s="20">
        <v>0</v>
      </c>
      <c r="AX418" s="20">
        <v>1</v>
      </c>
      <c r="AY418" s="21">
        <v>0</v>
      </c>
      <c r="AZ418" s="23" t="s">
        <v>62</v>
      </c>
      <c r="BA418" s="23" t="s">
        <v>62</v>
      </c>
      <c r="BB418" s="23" t="s">
        <v>62</v>
      </c>
      <c r="BC418" s="23" t="s">
        <v>62</v>
      </c>
      <c r="BD418" s="23" t="s">
        <v>62</v>
      </c>
      <c r="BE418" s="20">
        <v>13</v>
      </c>
      <c r="BF418" s="21"/>
      <c r="BG418" s="24"/>
    </row>
    <row r="419" spans="1:59" ht="15">
      <c r="A419" s="9" t="s">
        <v>3160</v>
      </c>
      <c r="B419" s="25">
        <v>2587</v>
      </c>
      <c r="C419" s="11">
        <v>1555036</v>
      </c>
      <c r="D419" s="11">
        <v>1348161110</v>
      </c>
      <c r="E419" s="12">
        <v>1350110106986</v>
      </c>
      <c r="F419" s="13" t="s">
        <v>3161</v>
      </c>
      <c r="G419" s="13" t="s">
        <v>80</v>
      </c>
      <c r="H419" s="13" t="s">
        <v>53</v>
      </c>
      <c r="I419" s="13" t="s">
        <v>54</v>
      </c>
      <c r="J419" s="13" t="s">
        <v>257</v>
      </c>
      <c r="K419" s="11">
        <v>17</v>
      </c>
      <c r="L419" s="11" t="s">
        <v>3162</v>
      </c>
      <c r="M419" s="14">
        <v>1</v>
      </c>
      <c r="N419" s="14" t="s">
        <v>121</v>
      </c>
      <c r="O419" s="14">
        <v>0</v>
      </c>
      <c r="P419" s="14">
        <v>0</v>
      </c>
      <c r="Q419" s="14">
        <v>0</v>
      </c>
      <c r="R419" s="35">
        <v>90410</v>
      </c>
      <c r="S419" s="14">
        <v>0</v>
      </c>
      <c r="T419" s="14">
        <v>0</v>
      </c>
      <c r="U419" s="35">
        <v>1650</v>
      </c>
      <c r="V419" s="35">
        <v>11448</v>
      </c>
      <c r="W419" s="35">
        <v>6700</v>
      </c>
      <c r="X419" s="35">
        <v>852221</v>
      </c>
      <c r="Y419" s="11">
        <f t="shared" si="320"/>
        <v>0</v>
      </c>
      <c r="Z419" s="11">
        <f t="shared" si="321"/>
        <v>8.5</v>
      </c>
      <c r="AA419" s="11">
        <f t="shared" si="322"/>
        <v>0.9</v>
      </c>
      <c r="AB419" s="11">
        <f t="shared" si="323"/>
        <v>0</v>
      </c>
      <c r="AC419" s="11">
        <f t="shared" si="324"/>
        <v>0.1</v>
      </c>
      <c r="AD419" s="11" t="s">
        <v>3163</v>
      </c>
      <c r="AE419" s="13" t="s">
        <v>3164</v>
      </c>
      <c r="AF419" s="13" t="s">
        <v>3165</v>
      </c>
      <c r="AG419" s="15" t="s">
        <v>3166</v>
      </c>
      <c r="AH419" s="16" t="s">
        <v>88</v>
      </c>
      <c r="AI419" s="17">
        <v>10</v>
      </c>
      <c r="AJ419" s="18">
        <v>20001016</v>
      </c>
      <c r="AK419" s="18">
        <v>52</v>
      </c>
      <c r="AL419" s="18">
        <v>202212</v>
      </c>
      <c r="AM419" s="18">
        <v>2022</v>
      </c>
      <c r="AN419" s="17">
        <v>14154659</v>
      </c>
      <c r="AO419" s="17">
        <v>31435740</v>
      </c>
      <c r="AP419" s="17">
        <v>400000</v>
      </c>
      <c r="AQ419" s="20">
        <v>1</v>
      </c>
      <c r="AR419" s="21"/>
      <c r="AS419" s="20">
        <v>1</v>
      </c>
      <c r="AT419" s="20">
        <v>2</v>
      </c>
      <c r="AU419" s="20">
        <v>2</v>
      </c>
      <c r="AV419" s="20">
        <v>1</v>
      </c>
      <c r="AW419" s="23">
        <v>0</v>
      </c>
      <c r="AX419" s="21">
        <v>0</v>
      </c>
      <c r="AY419" s="21">
        <v>0</v>
      </c>
      <c r="AZ419" s="23" t="s">
        <v>62</v>
      </c>
      <c r="BA419" s="23" t="s">
        <v>62</v>
      </c>
      <c r="BB419" s="23" t="s">
        <v>62</v>
      </c>
      <c r="BC419" s="23" t="s">
        <v>62</v>
      </c>
      <c r="BD419" s="23" t="s">
        <v>62</v>
      </c>
      <c r="BE419" s="20">
        <v>13</v>
      </c>
      <c r="BF419" s="21"/>
      <c r="BG419" s="24"/>
    </row>
    <row r="420" spans="1:59" ht="15">
      <c r="A420" s="9" t="s">
        <v>3167</v>
      </c>
      <c r="B420" s="25">
        <v>13593</v>
      </c>
      <c r="C420" s="11">
        <v>5901861</v>
      </c>
      <c r="D420" s="11">
        <v>3148659383</v>
      </c>
      <c r="E420" s="12">
        <v>1601110371065</v>
      </c>
      <c r="F420" s="13" t="s">
        <v>3168</v>
      </c>
      <c r="G420" s="13" t="s">
        <v>80</v>
      </c>
      <c r="H420" s="13" t="s">
        <v>53</v>
      </c>
      <c r="I420" s="13" t="s">
        <v>54</v>
      </c>
      <c r="J420" s="13" t="s">
        <v>941</v>
      </c>
      <c r="K420" s="11">
        <v>60</v>
      </c>
      <c r="L420" s="11" t="s">
        <v>3169</v>
      </c>
      <c r="M420" s="14">
        <v>2</v>
      </c>
      <c r="N420" s="14">
        <v>0</v>
      </c>
      <c r="O420" s="14">
        <v>0</v>
      </c>
      <c r="P420" s="14">
        <v>0</v>
      </c>
      <c r="Q420" s="14">
        <v>0</v>
      </c>
      <c r="R420" s="21">
        <v>0</v>
      </c>
      <c r="S420" s="14">
        <v>0</v>
      </c>
      <c r="T420" s="14">
        <v>0</v>
      </c>
      <c r="U420" s="21">
        <v>0</v>
      </c>
      <c r="V420" s="21">
        <v>0</v>
      </c>
      <c r="W420" s="21">
        <v>0</v>
      </c>
      <c r="X420" s="21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1" t="s">
        <v>3170</v>
      </c>
      <c r="AE420" s="13" t="s">
        <v>3171</v>
      </c>
      <c r="AF420" s="13" t="s">
        <v>3172</v>
      </c>
      <c r="AG420" s="15" t="s">
        <v>3173</v>
      </c>
      <c r="AH420" s="16" t="s">
        <v>61</v>
      </c>
      <c r="AI420" s="17">
        <v>10</v>
      </c>
      <c r="AJ420" s="17">
        <v>20140422</v>
      </c>
      <c r="AK420" s="18">
        <v>103</v>
      </c>
      <c r="AL420" s="18">
        <v>202304</v>
      </c>
      <c r="AM420" s="18">
        <v>2022</v>
      </c>
      <c r="AN420" s="17">
        <v>6570159</v>
      </c>
      <c r="AO420" s="17">
        <v>3908530</v>
      </c>
      <c r="AP420" s="17">
        <v>400000</v>
      </c>
      <c r="AQ420" s="20">
        <v>1</v>
      </c>
      <c r="AR420" s="21"/>
      <c r="AS420" s="20">
        <v>2</v>
      </c>
      <c r="AT420" s="22">
        <v>2</v>
      </c>
      <c r="AU420" s="22">
        <v>2</v>
      </c>
      <c r="AV420" s="20">
        <v>2</v>
      </c>
      <c r="AW420" s="23">
        <v>0</v>
      </c>
      <c r="AX420" s="21">
        <v>0</v>
      </c>
      <c r="AY420" s="21">
        <v>0</v>
      </c>
      <c r="AZ420" s="23" t="s">
        <v>62</v>
      </c>
      <c r="BA420" s="30" t="s">
        <v>62</v>
      </c>
      <c r="BB420" s="23" t="s">
        <v>62</v>
      </c>
      <c r="BC420" s="23" t="s">
        <v>62</v>
      </c>
      <c r="BD420" s="23" t="s">
        <v>62</v>
      </c>
      <c r="BE420" s="20">
        <v>13</v>
      </c>
      <c r="BF420" s="21"/>
      <c r="BG420" s="24"/>
    </row>
    <row r="421" spans="1:59" ht="15">
      <c r="A421" s="9" t="s">
        <v>3174</v>
      </c>
      <c r="B421" s="25">
        <v>6560</v>
      </c>
      <c r="C421" s="11">
        <v>1671700</v>
      </c>
      <c r="D421" s="11">
        <v>1248144282</v>
      </c>
      <c r="E421" s="12">
        <v>1352110003047</v>
      </c>
      <c r="F421" s="13" t="s">
        <v>3175</v>
      </c>
      <c r="G421" s="13" t="s">
        <v>80</v>
      </c>
      <c r="H421" s="13" t="s">
        <v>53</v>
      </c>
      <c r="I421" s="13" t="s">
        <v>54</v>
      </c>
      <c r="J421" s="13" t="s">
        <v>257</v>
      </c>
      <c r="K421" s="11">
        <v>17</v>
      </c>
      <c r="L421" s="11" t="s">
        <v>3176</v>
      </c>
      <c r="M421" s="14">
        <v>1</v>
      </c>
      <c r="N421" s="14" t="s">
        <v>121</v>
      </c>
      <c r="O421" s="29">
        <v>19800</v>
      </c>
      <c r="P421" s="14">
        <v>0</v>
      </c>
      <c r="Q421" s="14">
        <v>0</v>
      </c>
      <c r="R421" s="29">
        <v>1161942</v>
      </c>
      <c r="S421" s="14">
        <v>0</v>
      </c>
      <c r="T421" s="29">
        <v>30062</v>
      </c>
      <c r="U421" s="29">
        <v>208800</v>
      </c>
      <c r="V421" s="29">
        <v>12700</v>
      </c>
      <c r="W421" s="14">
        <v>0</v>
      </c>
      <c r="X421" s="14">
        <v>0</v>
      </c>
      <c r="Y421" s="11">
        <f>INT(O421 / 10000) / 10</f>
        <v>0.1</v>
      </c>
      <c r="Z421" s="11">
        <f>INT((P421+Q421+X421) / 10000) / 10</f>
        <v>0</v>
      </c>
      <c r="AA421" s="11">
        <f>INT((R421) / 10000) / 10</f>
        <v>11.6</v>
      </c>
      <c r="AB421" s="11">
        <f>INT((S421+T421) / 10000) / 10</f>
        <v>0.3</v>
      </c>
      <c r="AC421" s="11">
        <f>INT((V421+U421+W421) / 10000) / 10</f>
        <v>2.2000000000000002</v>
      </c>
      <c r="AD421" s="11" t="s">
        <v>3177</v>
      </c>
      <c r="AE421" s="13" t="s">
        <v>3178</v>
      </c>
      <c r="AF421" s="13" t="s">
        <v>3179</v>
      </c>
      <c r="AG421" s="15" t="s">
        <v>3180</v>
      </c>
      <c r="AH421" s="16" t="s">
        <v>88</v>
      </c>
      <c r="AI421" s="17">
        <v>10</v>
      </c>
      <c r="AJ421" s="17">
        <v>19950721</v>
      </c>
      <c r="AK421" s="18">
        <v>51</v>
      </c>
      <c r="AL421" s="18">
        <v>202212</v>
      </c>
      <c r="AM421" s="18">
        <v>2022</v>
      </c>
      <c r="AN421" s="17">
        <v>25100550</v>
      </c>
      <c r="AO421" s="17">
        <v>46006389</v>
      </c>
      <c r="AP421" s="17">
        <v>2550000</v>
      </c>
      <c r="AQ421" s="20">
        <v>1</v>
      </c>
      <c r="AR421" s="20">
        <v>1</v>
      </c>
      <c r="AS421" s="20">
        <v>1</v>
      </c>
      <c r="AT421" s="20">
        <v>2</v>
      </c>
      <c r="AU421" s="20">
        <v>2</v>
      </c>
      <c r="AV421" s="20">
        <v>2</v>
      </c>
      <c r="AW421" s="23">
        <v>0</v>
      </c>
      <c r="AX421" s="21">
        <v>0</v>
      </c>
      <c r="AY421" s="21">
        <v>0</v>
      </c>
      <c r="AZ421" s="23" t="s">
        <v>62</v>
      </c>
      <c r="BA421" s="23" t="s">
        <v>62</v>
      </c>
      <c r="BB421" s="23" t="s">
        <v>62</v>
      </c>
      <c r="BC421" s="23" t="s">
        <v>62</v>
      </c>
      <c r="BD421" s="23" t="s">
        <v>62</v>
      </c>
      <c r="BE421" s="20">
        <v>13</v>
      </c>
      <c r="BF421" s="21"/>
      <c r="BG421" s="24"/>
    </row>
    <row r="422" spans="1:59" ht="15">
      <c r="A422" s="9" t="s">
        <v>3181</v>
      </c>
      <c r="B422" s="25">
        <v>1993</v>
      </c>
      <c r="C422" s="11">
        <v>1760289</v>
      </c>
      <c r="D422" s="11">
        <v>1228172986</v>
      </c>
      <c r="E422" s="12">
        <v>1201110290205</v>
      </c>
      <c r="F422" s="13" t="s">
        <v>3182</v>
      </c>
      <c r="G422" s="13" t="s">
        <v>80</v>
      </c>
      <c r="H422" s="13" t="s">
        <v>53</v>
      </c>
      <c r="I422" s="13" t="s">
        <v>54</v>
      </c>
      <c r="J422" s="13" t="s">
        <v>532</v>
      </c>
      <c r="K422" s="11">
        <v>14</v>
      </c>
      <c r="L422" s="11" t="s">
        <v>3183</v>
      </c>
      <c r="M422" s="14">
        <v>1</v>
      </c>
      <c r="N422" s="14" t="s">
        <v>83</v>
      </c>
      <c r="O422" s="14">
        <v>0</v>
      </c>
      <c r="P422" s="35">
        <v>26220000</v>
      </c>
      <c r="Q422" s="35">
        <v>5120000</v>
      </c>
      <c r="R422" s="35">
        <v>464605680</v>
      </c>
      <c r="S422" s="14">
        <v>0</v>
      </c>
      <c r="T422" s="35">
        <v>41700395</v>
      </c>
      <c r="U422" s="35">
        <v>7700000</v>
      </c>
      <c r="V422" s="35">
        <v>66220071</v>
      </c>
      <c r="W422" s="35">
        <v>123911100</v>
      </c>
      <c r="X422" s="26">
        <v>1783353317</v>
      </c>
      <c r="Y422" s="11">
        <f>INT(O422 / 10000000)/ 10</f>
        <v>0</v>
      </c>
      <c r="Z422" s="11">
        <f>INT((P422+Q422+X422) / 10000000)/ 10</f>
        <v>18.100000000000001</v>
      </c>
      <c r="AA422" s="11">
        <f>INT((R422) / 10000000)/ 10</f>
        <v>4.5999999999999996</v>
      </c>
      <c r="AB422" s="11">
        <f>INT((S422+T422) / 10000000)/ 10</f>
        <v>0.4</v>
      </c>
      <c r="AC422" s="11">
        <f>INT((V422+U422+W422) / 10000000)/ 10</f>
        <v>1.9</v>
      </c>
      <c r="AD422" s="11" t="s">
        <v>3184</v>
      </c>
      <c r="AE422" s="13" t="s">
        <v>3185</v>
      </c>
      <c r="AF422" s="13" t="s">
        <v>3186</v>
      </c>
      <c r="AG422" s="15" t="s">
        <v>3187</v>
      </c>
      <c r="AH422" s="16" t="s">
        <v>88</v>
      </c>
      <c r="AI422" s="17">
        <v>10</v>
      </c>
      <c r="AJ422" s="17">
        <v>20020625</v>
      </c>
      <c r="AK422" s="18">
        <v>107</v>
      </c>
      <c r="AL422" s="18">
        <v>202308</v>
      </c>
      <c r="AM422" s="18">
        <v>2022</v>
      </c>
      <c r="AN422" s="17">
        <v>240442901</v>
      </c>
      <c r="AO422" s="17">
        <v>58696276</v>
      </c>
      <c r="AP422" s="17">
        <v>2125000</v>
      </c>
      <c r="AQ422" s="20">
        <v>1</v>
      </c>
      <c r="AR422" s="20">
        <v>1</v>
      </c>
      <c r="AS422" s="20">
        <v>1</v>
      </c>
      <c r="AT422" s="20">
        <v>2</v>
      </c>
      <c r="AU422" s="20">
        <v>2</v>
      </c>
      <c r="AV422" s="20">
        <v>2</v>
      </c>
      <c r="AW422" s="23">
        <v>0</v>
      </c>
      <c r="AX422" s="21">
        <v>0</v>
      </c>
      <c r="AY422" s="21">
        <v>0</v>
      </c>
      <c r="AZ422" s="23" t="s">
        <v>62</v>
      </c>
      <c r="BA422" s="23" t="s">
        <v>62</v>
      </c>
      <c r="BB422" s="23" t="s">
        <v>62</v>
      </c>
      <c r="BC422" s="23" t="s">
        <v>62</v>
      </c>
      <c r="BD422" s="23" t="s">
        <v>62</v>
      </c>
      <c r="BE422" s="20">
        <v>13</v>
      </c>
      <c r="BF422" s="21"/>
      <c r="BG422" s="24"/>
    </row>
    <row r="423" spans="1:59" ht="15">
      <c r="A423" s="9" t="s">
        <v>3188</v>
      </c>
      <c r="B423" s="25">
        <v>4571</v>
      </c>
      <c r="C423" s="11">
        <v>1895832</v>
      </c>
      <c r="D423" s="11">
        <v>2208168054</v>
      </c>
      <c r="E423" s="12">
        <v>1101111784457</v>
      </c>
      <c r="F423" s="13" t="s">
        <v>3189</v>
      </c>
      <c r="G423" s="13" t="s">
        <v>80</v>
      </c>
      <c r="H423" s="13" t="s">
        <v>53</v>
      </c>
      <c r="I423" s="13" t="s">
        <v>54</v>
      </c>
      <c r="J423" s="13" t="s">
        <v>65</v>
      </c>
      <c r="K423" s="11">
        <v>56</v>
      </c>
      <c r="L423" s="11" t="s">
        <v>3190</v>
      </c>
      <c r="M423" s="14">
        <v>1</v>
      </c>
      <c r="N423" s="14" t="s">
        <v>121</v>
      </c>
      <c r="O423" s="14">
        <v>0</v>
      </c>
      <c r="P423" s="14">
        <v>0</v>
      </c>
      <c r="Q423" s="14">
        <v>0</v>
      </c>
      <c r="R423" s="35">
        <v>34569</v>
      </c>
      <c r="S423" s="14">
        <v>0</v>
      </c>
      <c r="T423" s="14">
        <v>0</v>
      </c>
      <c r="U423" s="14">
        <v>0</v>
      </c>
      <c r="V423" s="35">
        <v>94819</v>
      </c>
      <c r="W423" s="26">
        <v>6240</v>
      </c>
      <c r="X423" s="14">
        <v>0</v>
      </c>
      <c r="Y423" s="11">
        <f>INT(O423 / 10000) / 10</f>
        <v>0</v>
      </c>
      <c r="Z423" s="11">
        <f>INT((P423+Q423+X423) / 10000) / 10</f>
        <v>0</v>
      </c>
      <c r="AA423" s="11">
        <f>INT((R423) / 10000) / 10</f>
        <v>0.3</v>
      </c>
      <c r="AB423" s="11">
        <f>INT((S423+T423) / 10000) / 10</f>
        <v>0</v>
      </c>
      <c r="AC423" s="11">
        <f>INT((V423+U423+W423) / 10000) / 10</f>
        <v>1</v>
      </c>
      <c r="AD423" s="11" t="s">
        <v>3191</v>
      </c>
      <c r="AE423" s="13" t="s">
        <v>3192</v>
      </c>
      <c r="AF423" s="13" t="s">
        <v>3193</v>
      </c>
      <c r="AG423" s="15" t="s">
        <v>3194</v>
      </c>
      <c r="AH423" s="16" t="s">
        <v>232</v>
      </c>
      <c r="AI423" s="17">
        <v>10</v>
      </c>
      <c r="AJ423" s="17">
        <v>19991007</v>
      </c>
      <c r="AK423" s="18">
        <v>202</v>
      </c>
      <c r="AL423" s="18">
        <v>202306</v>
      </c>
      <c r="AM423" s="18">
        <v>2022</v>
      </c>
      <c r="AN423" s="17">
        <v>80205503</v>
      </c>
      <c r="AO423" s="17">
        <v>74535634</v>
      </c>
      <c r="AP423" s="17">
        <v>6823500</v>
      </c>
      <c r="AQ423" s="20">
        <v>1</v>
      </c>
      <c r="AR423" s="21"/>
      <c r="AS423" s="20">
        <v>2</v>
      </c>
      <c r="AT423" s="20">
        <v>2</v>
      </c>
      <c r="AU423" s="20">
        <v>2</v>
      </c>
      <c r="AV423" s="20">
        <v>2</v>
      </c>
      <c r="AW423" s="23">
        <v>0</v>
      </c>
      <c r="AX423" s="21">
        <v>0</v>
      </c>
      <c r="AY423" s="21">
        <v>0</v>
      </c>
      <c r="AZ423" s="23" t="s">
        <v>62</v>
      </c>
      <c r="BA423" s="23" t="s">
        <v>62</v>
      </c>
      <c r="BB423" s="23" t="s">
        <v>62</v>
      </c>
      <c r="BC423" s="23" t="s">
        <v>62</v>
      </c>
      <c r="BD423" s="23" t="s">
        <v>62</v>
      </c>
      <c r="BE423" s="20">
        <v>13</v>
      </c>
      <c r="BF423" s="21"/>
      <c r="BG423" s="24"/>
    </row>
    <row r="424" spans="1:59" ht="15">
      <c r="A424" s="9" t="s">
        <v>3195</v>
      </c>
      <c r="B424" s="25">
        <v>1867</v>
      </c>
      <c r="C424" s="11">
        <v>1518870</v>
      </c>
      <c r="D424" s="11">
        <v>2098127788</v>
      </c>
      <c r="E424" s="12">
        <v>1101112167751</v>
      </c>
      <c r="F424" s="13" t="s">
        <v>3196</v>
      </c>
      <c r="G424" s="13" t="s">
        <v>80</v>
      </c>
      <c r="H424" s="13" t="s">
        <v>53</v>
      </c>
      <c r="I424" s="13" t="s">
        <v>54</v>
      </c>
      <c r="J424" s="13" t="s">
        <v>532</v>
      </c>
      <c r="K424" s="11">
        <v>14</v>
      </c>
      <c r="L424" s="11" t="s">
        <v>3197</v>
      </c>
      <c r="M424" s="14">
        <v>1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1" t="s">
        <v>2212</v>
      </c>
      <c r="AE424" s="13" t="s">
        <v>3198</v>
      </c>
      <c r="AF424" s="13" t="s">
        <v>3199</v>
      </c>
      <c r="AG424" s="15" t="s">
        <v>3200</v>
      </c>
      <c r="AH424" s="16" t="s">
        <v>61</v>
      </c>
      <c r="AI424" s="17">
        <v>10</v>
      </c>
      <c r="AJ424" s="17">
        <v>20010210</v>
      </c>
      <c r="AK424" s="18">
        <v>55</v>
      </c>
      <c r="AL424" s="18">
        <v>202305</v>
      </c>
      <c r="AM424" s="14"/>
      <c r="AN424" s="19"/>
      <c r="AO424" s="19"/>
      <c r="AP424" s="19"/>
      <c r="AQ424" s="20">
        <v>1</v>
      </c>
      <c r="AR424" s="20">
        <v>1</v>
      </c>
      <c r="AS424" s="20">
        <v>1</v>
      </c>
      <c r="AT424" s="20">
        <v>2</v>
      </c>
      <c r="AU424" s="20">
        <v>2</v>
      </c>
      <c r="AV424" s="20">
        <v>2</v>
      </c>
      <c r="AW424" s="23">
        <v>0</v>
      </c>
      <c r="AX424" s="21">
        <v>0</v>
      </c>
      <c r="AY424" s="21">
        <v>0</v>
      </c>
      <c r="AZ424" s="23" t="s">
        <v>62</v>
      </c>
      <c r="BA424" s="23" t="s">
        <v>62</v>
      </c>
      <c r="BB424" s="23" t="s">
        <v>62</v>
      </c>
      <c r="BC424" s="23" t="s">
        <v>62</v>
      </c>
      <c r="BD424" s="23" t="s">
        <v>62</v>
      </c>
      <c r="BE424" s="20">
        <v>13</v>
      </c>
      <c r="BF424" s="21"/>
      <c r="BG424" s="24"/>
    </row>
    <row r="425" spans="1:59" ht="15">
      <c r="A425" s="9" t="s">
        <v>3201</v>
      </c>
      <c r="B425" s="25">
        <v>5329</v>
      </c>
      <c r="C425" s="11">
        <v>3709081</v>
      </c>
      <c r="D425" s="11">
        <v>1238621409</v>
      </c>
      <c r="E425" s="12">
        <v>1351110097612</v>
      </c>
      <c r="F425" s="13" t="s">
        <v>3202</v>
      </c>
      <c r="G425" s="13" t="s">
        <v>80</v>
      </c>
      <c r="H425" s="13" t="s">
        <v>53</v>
      </c>
      <c r="I425" s="13" t="s">
        <v>307</v>
      </c>
      <c r="J425" s="13" t="s">
        <v>204</v>
      </c>
      <c r="K425" s="11">
        <v>32</v>
      </c>
      <c r="L425" s="11" t="s">
        <v>3203</v>
      </c>
      <c r="M425" s="14">
        <v>1</v>
      </c>
      <c r="N425" s="14" t="s">
        <v>121</v>
      </c>
      <c r="O425" s="14">
        <v>0</v>
      </c>
      <c r="P425" s="26">
        <v>5500</v>
      </c>
      <c r="Q425" s="14">
        <v>0</v>
      </c>
      <c r="R425" s="26">
        <v>9797</v>
      </c>
      <c r="S425" s="14">
        <v>0</v>
      </c>
      <c r="T425" s="14">
        <v>0</v>
      </c>
      <c r="U425" s="14">
        <v>0</v>
      </c>
      <c r="V425" s="26">
        <v>14479</v>
      </c>
      <c r="W425" s="26">
        <v>429958</v>
      </c>
      <c r="X425" s="14">
        <v>0</v>
      </c>
      <c r="Y425" s="11">
        <f t="shared" ref="Y425:Y427" si="325">INT(O425 / 10000) / 10</f>
        <v>0</v>
      </c>
      <c r="Z425" s="11">
        <f t="shared" ref="Z425:Z427" si="326">INT((P425+Q425+X425) / 10000) / 10</f>
        <v>0</v>
      </c>
      <c r="AA425" s="11">
        <f t="shared" ref="AA425:AA427" si="327">INT((R425) / 10000) / 10</f>
        <v>0</v>
      </c>
      <c r="AB425" s="11">
        <f t="shared" ref="AB425:AB427" si="328">INT((S425+T425) / 10000) / 10</f>
        <v>0</v>
      </c>
      <c r="AC425" s="11">
        <f t="shared" ref="AC425:AC427" si="329">INT((V425+U425+W425) / 10000) / 10</f>
        <v>4.4000000000000004</v>
      </c>
      <c r="AD425" s="11" t="s">
        <v>3204</v>
      </c>
      <c r="AE425" s="13" t="s">
        <v>3205</v>
      </c>
      <c r="AF425" s="13" t="s">
        <v>3206</v>
      </c>
      <c r="AG425" s="15" t="s">
        <v>3207</v>
      </c>
      <c r="AH425" s="16" t="s">
        <v>1427</v>
      </c>
      <c r="AI425" s="17">
        <v>10</v>
      </c>
      <c r="AJ425" s="17">
        <v>20100223</v>
      </c>
      <c r="AK425" s="18">
        <v>109</v>
      </c>
      <c r="AL425" s="18">
        <v>202212</v>
      </c>
      <c r="AM425" s="18">
        <v>2022</v>
      </c>
      <c r="AN425" s="17">
        <v>29752471</v>
      </c>
      <c r="AO425" s="17">
        <v>21391762</v>
      </c>
      <c r="AP425" s="17">
        <v>12807152</v>
      </c>
      <c r="AQ425" s="20">
        <v>2</v>
      </c>
      <c r="AR425" s="20">
        <v>4</v>
      </c>
      <c r="AS425" s="20">
        <v>1</v>
      </c>
      <c r="AT425" s="20">
        <v>2</v>
      </c>
      <c r="AU425" s="20">
        <v>2</v>
      </c>
      <c r="AV425" s="20">
        <v>2</v>
      </c>
      <c r="AW425" s="23">
        <v>0</v>
      </c>
      <c r="AX425" s="21">
        <v>0</v>
      </c>
      <c r="AY425" s="21">
        <v>0</v>
      </c>
      <c r="AZ425" s="23" t="s">
        <v>62</v>
      </c>
      <c r="BA425" s="30" t="s">
        <v>62</v>
      </c>
      <c r="BB425" s="23" t="s">
        <v>62</v>
      </c>
      <c r="BC425" s="23" t="s">
        <v>62</v>
      </c>
      <c r="BD425" s="23" t="s">
        <v>62</v>
      </c>
      <c r="BE425" s="20">
        <v>13</v>
      </c>
      <c r="BF425" s="21"/>
      <c r="BG425" s="24"/>
    </row>
    <row r="426" spans="1:59" ht="15">
      <c r="A426" s="9" t="s">
        <v>3208</v>
      </c>
      <c r="B426" s="25">
        <v>14862</v>
      </c>
      <c r="C426" s="11">
        <v>1794403</v>
      </c>
      <c r="D426" s="11">
        <v>2298118793</v>
      </c>
      <c r="E426" s="12">
        <v>1101111006124</v>
      </c>
      <c r="F426" s="13" t="s">
        <v>3209</v>
      </c>
      <c r="G426" s="13" t="s">
        <v>80</v>
      </c>
      <c r="H426" s="13" t="s">
        <v>53</v>
      </c>
      <c r="I426" s="13" t="s">
        <v>54</v>
      </c>
      <c r="J426" s="13" t="s">
        <v>55</v>
      </c>
      <c r="K426" s="11">
        <v>63</v>
      </c>
      <c r="L426" s="11" t="s">
        <v>3210</v>
      </c>
      <c r="M426" s="14">
        <v>1</v>
      </c>
      <c r="N426" s="14" t="s">
        <v>121</v>
      </c>
      <c r="O426" s="33">
        <v>352886</v>
      </c>
      <c r="P426" s="33">
        <v>333983</v>
      </c>
      <c r="Q426" s="14">
        <v>0</v>
      </c>
      <c r="R426" s="14">
        <v>0</v>
      </c>
      <c r="S426" s="14">
        <v>0</v>
      </c>
      <c r="T426" s="33">
        <v>337037</v>
      </c>
      <c r="U426" s="14">
        <v>0</v>
      </c>
      <c r="V426" s="14">
        <v>0</v>
      </c>
      <c r="W426" s="14">
        <v>0</v>
      </c>
      <c r="X426" s="14">
        <v>0</v>
      </c>
      <c r="Y426" s="11">
        <f t="shared" si="325"/>
        <v>3.5</v>
      </c>
      <c r="Z426" s="11">
        <f t="shared" si="326"/>
        <v>3.3</v>
      </c>
      <c r="AA426" s="11">
        <f t="shared" si="327"/>
        <v>0</v>
      </c>
      <c r="AB426" s="11">
        <f t="shared" si="328"/>
        <v>3.3</v>
      </c>
      <c r="AC426" s="11">
        <f t="shared" si="329"/>
        <v>0</v>
      </c>
      <c r="AD426" s="11" t="s">
        <v>3211</v>
      </c>
      <c r="AE426" s="13" t="s">
        <v>3212</v>
      </c>
      <c r="AF426" s="13" t="s">
        <v>3213</v>
      </c>
      <c r="AG426" s="15" t="s">
        <v>3214</v>
      </c>
      <c r="AH426" s="16" t="s">
        <v>88</v>
      </c>
      <c r="AI426" s="17">
        <v>10</v>
      </c>
      <c r="AJ426" s="17">
        <v>19940201</v>
      </c>
      <c r="AK426" s="18">
        <v>101</v>
      </c>
      <c r="AL426" s="18">
        <v>202308</v>
      </c>
      <c r="AM426" s="18">
        <v>2022</v>
      </c>
      <c r="AN426" s="17">
        <v>41782667</v>
      </c>
      <c r="AO426" s="17">
        <v>28391569</v>
      </c>
      <c r="AP426" s="17">
        <v>500000</v>
      </c>
      <c r="AQ426" s="20">
        <v>1</v>
      </c>
      <c r="AR426" s="21"/>
      <c r="AS426" s="20">
        <v>2</v>
      </c>
      <c r="AT426" s="21"/>
      <c r="AU426" s="21"/>
      <c r="AV426" s="20">
        <v>2</v>
      </c>
      <c r="AW426" s="23">
        <v>0</v>
      </c>
      <c r="AX426" s="21">
        <v>0</v>
      </c>
      <c r="AY426" s="21">
        <v>0</v>
      </c>
      <c r="AZ426" s="23" t="s">
        <v>62</v>
      </c>
      <c r="BA426" s="23" t="s">
        <v>62</v>
      </c>
      <c r="BB426" s="23" t="s">
        <v>62</v>
      </c>
      <c r="BC426" s="23" t="s">
        <v>62</v>
      </c>
      <c r="BD426" s="23" t="s">
        <v>62</v>
      </c>
      <c r="BE426" s="20">
        <v>13</v>
      </c>
      <c r="BF426" s="21"/>
      <c r="BG426" s="24"/>
    </row>
    <row r="427" spans="1:59" ht="15">
      <c r="A427" s="9" t="s">
        <v>3215</v>
      </c>
      <c r="B427" s="25">
        <v>2464</v>
      </c>
      <c r="C427" s="11">
        <v>1709492</v>
      </c>
      <c r="D427" s="11">
        <v>3018149638</v>
      </c>
      <c r="E427" s="12">
        <v>1501110052427</v>
      </c>
      <c r="F427" s="13" t="s">
        <v>3216</v>
      </c>
      <c r="G427" s="13" t="s">
        <v>80</v>
      </c>
      <c r="H427" s="13" t="s">
        <v>53</v>
      </c>
      <c r="I427" s="13" t="s">
        <v>54</v>
      </c>
      <c r="J427" s="13" t="s">
        <v>992</v>
      </c>
      <c r="K427" s="11">
        <v>20</v>
      </c>
      <c r="L427" s="11" t="s">
        <v>3217</v>
      </c>
      <c r="M427" s="14">
        <v>1</v>
      </c>
      <c r="N427" s="14" t="s">
        <v>121</v>
      </c>
      <c r="O427" s="35">
        <v>17301</v>
      </c>
      <c r="P427" s="14">
        <v>0</v>
      </c>
      <c r="Q427" s="14">
        <v>0</v>
      </c>
      <c r="R427" s="35">
        <v>61221</v>
      </c>
      <c r="S427" s="14">
        <v>0</v>
      </c>
      <c r="T427" s="14">
        <v>0</v>
      </c>
      <c r="U427" s="35">
        <v>100768</v>
      </c>
      <c r="V427" s="35">
        <v>1750</v>
      </c>
      <c r="W427" s="35">
        <v>84222</v>
      </c>
      <c r="X427" s="14">
        <v>0</v>
      </c>
      <c r="Y427" s="11">
        <f t="shared" si="325"/>
        <v>0.1</v>
      </c>
      <c r="Z427" s="11">
        <f t="shared" si="326"/>
        <v>0</v>
      </c>
      <c r="AA427" s="11">
        <f t="shared" si="327"/>
        <v>0.6</v>
      </c>
      <c r="AB427" s="11">
        <f t="shared" si="328"/>
        <v>0</v>
      </c>
      <c r="AC427" s="11">
        <f t="shared" si="329"/>
        <v>1.8</v>
      </c>
      <c r="AD427" s="11" t="s">
        <v>3218</v>
      </c>
      <c r="AE427" s="13" t="s">
        <v>3219</v>
      </c>
      <c r="AF427" s="13" t="s">
        <v>3220</v>
      </c>
      <c r="AG427" s="15" t="s">
        <v>3221</v>
      </c>
      <c r="AH427" s="16" t="s">
        <v>88</v>
      </c>
      <c r="AI427" s="17">
        <v>10</v>
      </c>
      <c r="AJ427" s="17">
        <v>20010201</v>
      </c>
      <c r="AK427" s="18">
        <v>116</v>
      </c>
      <c r="AL427" s="18">
        <v>202304</v>
      </c>
      <c r="AM427" s="18">
        <v>2022</v>
      </c>
      <c r="AN427" s="17">
        <v>26973168</v>
      </c>
      <c r="AO427" s="17">
        <v>33876844</v>
      </c>
      <c r="AP427" s="17">
        <v>3056732</v>
      </c>
      <c r="AQ427" s="20">
        <v>1</v>
      </c>
      <c r="AR427" s="20">
        <v>1</v>
      </c>
      <c r="AS427" s="20">
        <v>1</v>
      </c>
      <c r="AT427" s="20">
        <v>1</v>
      </c>
      <c r="AU427" s="20">
        <v>2</v>
      </c>
      <c r="AV427" s="20">
        <v>2</v>
      </c>
      <c r="AW427" s="23">
        <v>0</v>
      </c>
      <c r="AX427" s="21">
        <v>0</v>
      </c>
      <c r="AY427" s="21">
        <v>0</v>
      </c>
      <c r="AZ427" s="23" t="s">
        <v>62</v>
      </c>
      <c r="BA427" s="23" t="s">
        <v>62</v>
      </c>
      <c r="BB427" s="23" t="s">
        <v>62</v>
      </c>
      <c r="BC427" s="23" t="s">
        <v>62</v>
      </c>
      <c r="BD427" s="23" t="s">
        <v>62</v>
      </c>
      <c r="BE427" s="20">
        <v>13</v>
      </c>
      <c r="BF427" s="24"/>
      <c r="BG427" s="24"/>
    </row>
    <row r="428" spans="1:59" ht="15">
      <c r="A428" s="9" t="s">
        <v>3222</v>
      </c>
      <c r="B428" s="25">
        <v>12671</v>
      </c>
      <c r="C428" s="11">
        <v>4141734</v>
      </c>
      <c r="D428" s="11">
        <v>1138660934</v>
      </c>
      <c r="E428" s="12">
        <v>1101114896134</v>
      </c>
      <c r="F428" s="13" t="s">
        <v>3223</v>
      </c>
      <c r="G428" s="13" t="s">
        <v>80</v>
      </c>
      <c r="H428" s="13" t="s">
        <v>53</v>
      </c>
      <c r="I428" s="13" t="s">
        <v>54</v>
      </c>
      <c r="J428" s="13" t="s">
        <v>65</v>
      </c>
      <c r="K428" s="11">
        <v>56</v>
      </c>
      <c r="L428" s="11" t="s">
        <v>3224</v>
      </c>
      <c r="M428" s="14">
        <v>1</v>
      </c>
      <c r="N428" s="14" t="s">
        <v>83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4">
        <v>0</v>
      </c>
      <c r="V428" s="33">
        <v>770255495</v>
      </c>
      <c r="W428" s="14">
        <v>0</v>
      </c>
      <c r="X428" s="14">
        <v>0</v>
      </c>
      <c r="Y428" s="11">
        <f>INT(O428 / 10000000)/ 10</f>
        <v>0</v>
      </c>
      <c r="Z428" s="11">
        <f>INT((P428+Q428+X428) / 10000000)/ 10</f>
        <v>0</v>
      </c>
      <c r="AA428" s="11">
        <f>INT((R428) / 10000000)/ 10</f>
        <v>0</v>
      </c>
      <c r="AB428" s="11">
        <f>INT((S428+T428) / 10000000)/ 10</f>
        <v>0</v>
      </c>
      <c r="AC428" s="11">
        <f>INT((V428+U428+W428) / 10000000)/ 10</f>
        <v>7.7</v>
      </c>
      <c r="AD428" s="11" t="s">
        <v>3225</v>
      </c>
      <c r="AE428" s="13" t="s">
        <v>3226</v>
      </c>
      <c r="AF428" s="13" t="s">
        <v>3227</v>
      </c>
      <c r="AG428" s="15" t="s">
        <v>3228</v>
      </c>
      <c r="AH428" s="16" t="s">
        <v>88</v>
      </c>
      <c r="AI428" s="17">
        <v>10</v>
      </c>
      <c r="AJ428" s="17">
        <v>20120620</v>
      </c>
      <c r="AK428" s="18">
        <v>213</v>
      </c>
      <c r="AL428" s="18">
        <v>202212</v>
      </c>
      <c r="AM428" s="18">
        <v>2022</v>
      </c>
      <c r="AN428" s="17">
        <v>76568934</v>
      </c>
      <c r="AO428" s="17">
        <v>11821307</v>
      </c>
      <c r="AP428" s="17">
        <v>1060000</v>
      </c>
      <c r="AQ428" s="20">
        <v>1</v>
      </c>
      <c r="AR428" s="21"/>
      <c r="AS428" s="20">
        <v>2</v>
      </c>
      <c r="AT428" s="20">
        <v>2</v>
      </c>
      <c r="AU428" s="20">
        <v>2</v>
      </c>
      <c r="AV428" s="20">
        <v>2</v>
      </c>
      <c r="AW428" s="23">
        <v>0</v>
      </c>
      <c r="AX428" s="21">
        <v>0</v>
      </c>
      <c r="AY428" s="20">
        <v>1</v>
      </c>
      <c r="AZ428" s="20" t="s">
        <v>3229</v>
      </c>
      <c r="BA428" s="28" t="s">
        <v>3226</v>
      </c>
      <c r="BB428" s="20" t="s">
        <v>392</v>
      </c>
      <c r="BC428" s="20" t="s">
        <v>714</v>
      </c>
      <c r="BD428" s="20" t="s">
        <v>3230</v>
      </c>
      <c r="BE428" s="20">
        <v>13</v>
      </c>
      <c r="BF428" s="21"/>
      <c r="BG428" s="24"/>
    </row>
    <row r="429" spans="1:59" ht="15">
      <c r="A429" s="9" t="s">
        <v>3231</v>
      </c>
      <c r="B429" s="25">
        <v>6313</v>
      </c>
      <c r="C429" s="11">
        <v>2113287</v>
      </c>
      <c r="D429" s="11">
        <v>1248621299</v>
      </c>
      <c r="E429" s="12">
        <v>1358110104801</v>
      </c>
      <c r="F429" s="13" t="s">
        <v>3232</v>
      </c>
      <c r="G429" s="13" t="s">
        <v>80</v>
      </c>
      <c r="H429" s="13" t="s">
        <v>53</v>
      </c>
      <c r="I429" s="13" t="s">
        <v>54</v>
      </c>
      <c r="J429" s="13" t="s">
        <v>1224</v>
      </c>
      <c r="K429" s="11">
        <v>25</v>
      </c>
      <c r="L429" s="11" t="s">
        <v>3233</v>
      </c>
      <c r="M429" s="14">
        <v>1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21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1" t="s">
        <v>3234</v>
      </c>
      <c r="AE429" s="13" t="s">
        <v>3235</v>
      </c>
      <c r="AF429" s="13" t="s">
        <v>3236</v>
      </c>
      <c r="AG429" s="15" t="s">
        <v>3237</v>
      </c>
      <c r="AH429" s="16" t="s">
        <v>88</v>
      </c>
      <c r="AI429" s="17">
        <v>10</v>
      </c>
      <c r="AJ429" s="17">
        <v>20040531</v>
      </c>
      <c r="AK429" s="18">
        <v>58</v>
      </c>
      <c r="AL429" s="18">
        <v>202212</v>
      </c>
      <c r="AM429" s="18">
        <v>2022</v>
      </c>
      <c r="AN429" s="17">
        <v>10151261</v>
      </c>
      <c r="AO429" s="17">
        <v>14851407</v>
      </c>
      <c r="AP429" s="17">
        <v>100000</v>
      </c>
      <c r="AQ429" s="20">
        <v>1</v>
      </c>
      <c r="AR429" s="21"/>
      <c r="AS429" s="20">
        <v>1</v>
      </c>
      <c r="AT429" s="20">
        <v>2</v>
      </c>
      <c r="AU429" s="20">
        <v>2</v>
      </c>
      <c r="AV429" s="20">
        <v>2</v>
      </c>
      <c r="AW429" s="23">
        <v>0</v>
      </c>
      <c r="AX429" s="21">
        <v>0</v>
      </c>
      <c r="AY429" s="21">
        <v>0</v>
      </c>
      <c r="AZ429" s="23" t="s">
        <v>62</v>
      </c>
      <c r="BA429" s="23" t="s">
        <v>62</v>
      </c>
      <c r="BB429" s="23" t="s">
        <v>62</v>
      </c>
      <c r="BC429" s="23" t="s">
        <v>62</v>
      </c>
      <c r="BD429" s="23" t="s">
        <v>62</v>
      </c>
      <c r="BE429" s="20">
        <v>13</v>
      </c>
      <c r="BF429" s="21"/>
      <c r="BG429" s="24"/>
    </row>
    <row r="430" spans="1:59" ht="15">
      <c r="A430" s="9" t="s">
        <v>3238</v>
      </c>
      <c r="B430" s="25">
        <v>3365</v>
      </c>
      <c r="C430" s="11">
        <v>1851839</v>
      </c>
      <c r="D430" s="11">
        <v>1398106771</v>
      </c>
      <c r="E430" s="12">
        <v>1201110090928</v>
      </c>
      <c r="F430" s="13" t="s">
        <v>3239</v>
      </c>
      <c r="G430" s="13" t="s">
        <v>80</v>
      </c>
      <c r="H430" s="13" t="s">
        <v>53</v>
      </c>
      <c r="I430" s="13" t="s">
        <v>54</v>
      </c>
      <c r="J430" s="13" t="s">
        <v>1787</v>
      </c>
      <c r="K430" s="11">
        <v>37</v>
      </c>
      <c r="L430" s="11" t="s">
        <v>3240</v>
      </c>
      <c r="M430" s="14">
        <v>1</v>
      </c>
      <c r="N430" s="14" t="s">
        <v>83</v>
      </c>
      <c r="O430" s="14">
        <v>0</v>
      </c>
      <c r="P430" s="14">
        <v>0</v>
      </c>
      <c r="Q430" s="14">
        <v>0</v>
      </c>
      <c r="R430" s="32">
        <v>66450000</v>
      </c>
      <c r="S430" s="14">
        <v>0</v>
      </c>
      <c r="T430" s="14">
        <v>0</v>
      </c>
      <c r="U430" s="14">
        <v>0</v>
      </c>
      <c r="V430" s="33">
        <v>5960000</v>
      </c>
      <c r="W430" s="33">
        <v>36250000</v>
      </c>
      <c r="X430" s="33">
        <v>300000000</v>
      </c>
      <c r="Y430" s="11">
        <f>INT(O430 / 10000000)/ 10</f>
        <v>0</v>
      </c>
      <c r="Z430" s="11">
        <f>INT((P430+Q430+X430) / 10000000)/ 10</f>
        <v>3</v>
      </c>
      <c r="AA430" s="11">
        <f>INT((R430) / 10000000)/ 10</f>
        <v>0.6</v>
      </c>
      <c r="AB430" s="11">
        <f>INT((S430+T430) / 10000000)/ 10</f>
        <v>0</v>
      </c>
      <c r="AC430" s="11">
        <f>INT((V430+U430+W430) / 10000000)/ 10</f>
        <v>0.4</v>
      </c>
      <c r="AD430" s="11" t="s">
        <v>3241</v>
      </c>
      <c r="AE430" s="13" t="s">
        <v>3242</v>
      </c>
      <c r="AF430" s="13" t="s">
        <v>3243</v>
      </c>
      <c r="AG430" s="15" t="s">
        <v>3244</v>
      </c>
      <c r="AH430" s="16" t="s">
        <v>88</v>
      </c>
      <c r="AI430" s="17">
        <v>10</v>
      </c>
      <c r="AJ430" s="17">
        <v>19931001</v>
      </c>
      <c r="AK430" s="18">
        <v>84</v>
      </c>
      <c r="AL430" s="18">
        <v>202303</v>
      </c>
      <c r="AM430" s="18">
        <v>2022</v>
      </c>
      <c r="AN430" s="17">
        <v>26969635</v>
      </c>
      <c r="AO430" s="17">
        <v>16057746</v>
      </c>
      <c r="AP430" s="17">
        <v>710000</v>
      </c>
      <c r="AQ430" s="27">
        <v>1</v>
      </c>
      <c r="AR430" s="27">
        <v>1</v>
      </c>
      <c r="AS430" s="27">
        <v>1</v>
      </c>
      <c r="AT430" s="27">
        <v>2</v>
      </c>
      <c r="AU430" s="27">
        <v>2</v>
      </c>
      <c r="AV430" s="27">
        <v>2</v>
      </c>
      <c r="AW430" s="23">
        <v>0</v>
      </c>
      <c r="AX430" s="21">
        <v>0</v>
      </c>
      <c r="AY430" s="21">
        <v>0</v>
      </c>
      <c r="AZ430" s="23" t="s">
        <v>62</v>
      </c>
      <c r="BA430" s="23" t="s">
        <v>62</v>
      </c>
      <c r="BB430" s="23" t="s">
        <v>62</v>
      </c>
      <c r="BC430" s="23" t="s">
        <v>62</v>
      </c>
      <c r="BD430" s="23" t="s">
        <v>62</v>
      </c>
      <c r="BE430" s="27">
        <v>13</v>
      </c>
      <c r="BF430" s="23"/>
      <c r="BG430" s="23"/>
    </row>
    <row r="431" spans="1:59" ht="15">
      <c r="A431" s="9" t="s">
        <v>3245</v>
      </c>
      <c r="B431" s="25">
        <v>13748</v>
      </c>
      <c r="C431" s="11">
        <v>2639076</v>
      </c>
      <c r="D431" s="11">
        <v>1138198338</v>
      </c>
      <c r="E431" s="12">
        <v>1101113238642</v>
      </c>
      <c r="F431" s="13" t="s">
        <v>3246</v>
      </c>
      <c r="G431" s="13" t="s">
        <v>80</v>
      </c>
      <c r="H431" s="13" t="s">
        <v>53</v>
      </c>
      <c r="I431" s="13" t="s">
        <v>54</v>
      </c>
      <c r="J431" s="13" t="s">
        <v>189</v>
      </c>
      <c r="K431" s="11">
        <v>61</v>
      </c>
      <c r="L431" s="11" t="s">
        <v>3247</v>
      </c>
      <c r="M431" s="14">
        <v>1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14">
        <v>0</v>
      </c>
      <c r="V431" s="21">
        <v>0</v>
      </c>
      <c r="W431" s="21">
        <v>0</v>
      </c>
      <c r="X431" s="21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1" t="s">
        <v>3248</v>
      </c>
      <c r="AE431" s="13" t="s">
        <v>3249</v>
      </c>
      <c r="AF431" s="13" t="s">
        <v>3250</v>
      </c>
      <c r="AG431" s="15" t="s">
        <v>3251</v>
      </c>
      <c r="AH431" s="16" t="s">
        <v>61</v>
      </c>
      <c r="AI431" s="17">
        <v>10</v>
      </c>
      <c r="AJ431" s="17">
        <v>20050531</v>
      </c>
      <c r="AK431" s="18">
        <v>51</v>
      </c>
      <c r="AL431" s="18">
        <v>202203</v>
      </c>
      <c r="AM431" s="18">
        <v>2022</v>
      </c>
      <c r="AN431" s="17">
        <v>5421240</v>
      </c>
      <c r="AO431" s="17">
        <v>1394767</v>
      </c>
      <c r="AP431" s="17">
        <v>100000</v>
      </c>
      <c r="AQ431" s="20">
        <v>1</v>
      </c>
      <c r="AR431" s="21"/>
      <c r="AS431" s="20">
        <v>2</v>
      </c>
      <c r="AT431" s="22">
        <v>2</v>
      </c>
      <c r="AU431" s="22">
        <v>2</v>
      </c>
      <c r="AV431" s="20">
        <v>2</v>
      </c>
      <c r="AW431" s="23">
        <v>0</v>
      </c>
      <c r="AX431" s="21">
        <v>0</v>
      </c>
      <c r="AY431" s="21">
        <v>0</v>
      </c>
      <c r="AZ431" s="23" t="s">
        <v>62</v>
      </c>
      <c r="BA431" s="23" t="s">
        <v>62</v>
      </c>
      <c r="BB431" s="23" t="s">
        <v>62</v>
      </c>
      <c r="BC431" s="23" t="s">
        <v>62</v>
      </c>
      <c r="BD431" s="23" t="s">
        <v>62</v>
      </c>
      <c r="BE431" s="20">
        <v>13</v>
      </c>
      <c r="BF431" s="21"/>
      <c r="BG431" s="24"/>
    </row>
    <row r="432" spans="1:59" ht="15">
      <c r="A432" s="9" t="s">
        <v>3252</v>
      </c>
      <c r="B432" s="25">
        <v>12102</v>
      </c>
      <c r="C432" s="11">
        <v>9465930</v>
      </c>
      <c r="D432" s="11">
        <v>2718601643</v>
      </c>
      <c r="E432" s="12">
        <v>1701110779390</v>
      </c>
      <c r="F432" s="13" t="s">
        <v>3253</v>
      </c>
      <c r="G432" s="13" t="s">
        <v>80</v>
      </c>
      <c r="H432" s="13" t="s">
        <v>53</v>
      </c>
      <c r="I432" s="13" t="s">
        <v>54</v>
      </c>
      <c r="J432" s="13" t="s">
        <v>369</v>
      </c>
      <c r="K432" s="11">
        <v>54</v>
      </c>
      <c r="L432" s="11" t="s">
        <v>3254</v>
      </c>
      <c r="M432" s="14">
        <v>1</v>
      </c>
      <c r="N432" s="14" t="s">
        <v>121</v>
      </c>
      <c r="O432" s="29">
        <v>25002</v>
      </c>
      <c r="P432" s="29">
        <v>47012</v>
      </c>
      <c r="Q432" s="14">
        <v>0</v>
      </c>
      <c r="R432" s="14">
        <v>0</v>
      </c>
      <c r="S432" s="14">
        <v>0</v>
      </c>
      <c r="T432" s="14">
        <v>0</v>
      </c>
      <c r="U432" s="14">
        <v>0</v>
      </c>
      <c r="V432" s="29">
        <v>693163</v>
      </c>
      <c r="W432" s="29">
        <v>1349515</v>
      </c>
      <c r="X432" s="14">
        <v>0</v>
      </c>
      <c r="Y432" s="11">
        <f t="shared" ref="Y432:Y434" si="330">INT(O432 / 10000) / 10</f>
        <v>0.2</v>
      </c>
      <c r="Z432" s="11">
        <f t="shared" ref="Z432:Z434" si="331">INT((P432+Q432+X432) / 10000) / 10</f>
        <v>0.4</v>
      </c>
      <c r="AA432" s="11">
        <f t="shared" ref="AA432:AA434" si="332">INT((R432) / 10000) / 10</f>
        <v>0</v>
      </c>
      <c r="AB432" s="11">
        <f t="shared" ref="AB432:AB434" si="333">INT((S432+T432) / 10000) / 10</f>
        <v>0</v>
      </c>
      <c r="AC432" s="11">
        <f t="shared" ref="AC432:AC434" si="334">INT((V432+U432+W432) / 10000) / 10</f>
        <v>20.399999999999999</v>
      </c>
      <c r="AD432" s="11" t="s">
        <v>3255</v>
      </c>
      <c r="AE432" s="13" t="s">
        <v>3256</v>
      </c>
      <c r="AF432" s="13" t="s">
        <v>3257</v>
      </c>
      <c r="AG432" s="15" t="s">
        <v>3258</v>
      </c>
      <c r="AH432" s="16" t="s">
        <v>88</v>
      </c>
      <c r="AI432" s="17">
        <v>10</v>
      </c>
      <c r="AJ432" s="17">
        <v>20200708</v>
      </c>
      <c r="AK432" s="18">
        <v>105</v>
      </c>
      <c r="AL432" s="18">
        <v>202212</v>
      </c>
      <c r="AM432" s="18">
        <v>2022</v>
      </c>
      <c r="AN432" s="17">
        <v>15778461</v>
      </c>
      <c r="AO432" s="17">
        <v>65785331</v>
      </c>
      <c r="AP432" s="17">
        <v>13300000</v>
      </c>
      <c r="AQ432" s="20">
        <v>1</v>
      </c>
      <c r="AR432" s="21"/>
      <c r="AS432" s="20">
        <v>2</v>
      </c>
      <c r="AT432" s="21"/>
      <c r="AU432" s="21"/>
      <c r="AV432" s="21"/>
      <c r="AW432" s="23">
        <v>0</v>
      </c>
      <c r="AX432" s="21">
        <v>0</v>
      </c>
      <c r="AY432" s="21">
        <v>0</v>
      </c>
      <c r="AZ432" s="23" t="s">
        <v>62</v>
      </c>
      <c r="BA432" s="23" t="s">
        <v>62</v>
      </c>
      <c r="BB432" s="23" t="s">
        <v>62</v>
      </c>
      <c r="BC432" s="23" t="s">
        <v>62</v>
      </c>
      <c r="BD432" s="23" t="s">
        <v>62</v>
      </c>
      <c r="BE432" s="20">
        <v>13</v>
      </c>
      <c r="BF432" s="21"/>
      <c r="BG432" s="24"/>
    </row>
    <row r="433" spans="1:59" ht="15">
      <c r="A433" s="9" t="s">
        <v>3259</v>
      </c>
      <c r="B433" s="25">
        <v>9526</v>
      </c>
      <c r="C433" s="11">
        <v>1595923</v>
      </c>
      <c r="D433" s="11">
        <v>2208628907</v>
      </c>
      <c r="E433" s="12">
        <v>1101112426074</v>
      </c>
      <c r="F433" s="13" t="s">
        <v>3260</v>
      </c>
      <c r="G433" s="13" t="s">
        <v>80</v>
      </c>
      <c r="H433" s="13" t="s">
        <v>53</v>
      </c>
      <c r="I433" s="13" t="s">
        <v>54</v>
      </c>
      <c r="J433" s="13" t="s">
        <v>277</v>
      </c>
      <c r="K433" s="11">
        <v>48</v>
      </c>
      <c r="L433" s="11" t="s">
        <v>3261</v>
      </c>
      <c r="M433" s="14">
        <v>1</v>
      </c>
      <c r="N433" s="14" t="s">
        <v>121</v>
      </c>
      <c r="O433" s="14">
        <v>0</v>
      </c>
      <c r="P433" s="29">
        <v>16934</v>
      </c>
      <c r="Q433" s="14">
        <v>0</v>
      </c>
      <c r="R433" s="14">
        <v>0</v>
      </c>
      <c r="S433" s="14">
        <v>0</v>
      </c>
      <c r="T433" s="14">
        <v>0</v>
      </c>
      <c r="U433" s="14">
        <v>0</v>
      </c>
      <c r="V433" s="29">
        <v>7524</v>
      </c>
      <c r="W433" s="29">
        <v>356677</v>
      </c>
      <c r="X433" s="14">
        <v>0</v>
      </c>
      <c r="Y433" s="11">
        <f t="shared" si="330"/>
        <v>0</v>
      </c>
      <c r="Z433" s="11">
        <f t="shared" si="331"/>
        <v>0.1</v>
      </c>
      <c r="AA433" s="11">
        <f t="shared" si="332"/>
        <v>0</v>
      </c>
      <c r="AB433" s="11">
        <f t="shared" si="333"/>
        <v>0</v>
      </c>
      <c r="AC433" s="11">
        <f t="shared" si="334"/>
        <v>3.6</v>
      </c>
      <c r="AD433" s="11" t="s">
        <v>3262</v>
      </c>
      <c r="AE433" s="13" t="s">
        <v>3263</v>
      </c>
      <c r="AF433" s="13" t="s">
        <v>3264</v>
      </c>
      <c r="AG433" s="48" t="s">
        <v>3264</v>
      </c>
      <c r="AH433" s="16" t="s">
        <v>88</v>
      </c>
      <c r="AI433" s="17">
        <v>10</v>
      </c>
      <c r="AJ433" s="17">
        <v>20020118</v>
      </c>
      <c r="AK433" s="18">
        <v>64</v>
      </c>
      <c r="AL433" s="18">
        <v>202212</v>
      </c>
      <c r="AM433" s="18">
        <v>2022</v>
      </c>
      <c r="AN433" s="17">
        <v>48837010</v>
      </c>
      <c r="AO433" s="17">
        <v>32212671</v>
      </c>
      <c r="AP433" s="17">
        <v>1690000</v>
      </c>
      <c r="AQ433" s="27">
        <v>1</v>
      </c>
      <c r="AR433" s="27">
        <v>1</v>
      </c>
      <c r="AS433" s="27">
        <v>2</v>
      </c>
      <c r="AT433" s="27">
        <v>2</v>
      </c>
      <c r="AU433" s="27">
        <v>2</v>
      </c>
      <c r="AV433" s="27">
        <v>2</v>
      </c>
      <c r="AW433" s="23">
        <v>0</v>
      </c>
      <c r="AX433" s="20">
        <v>1</v>
      </c>
      <c r="AY433" s="21">
        <v>0</v>
      </c>
      <c r="AZ433" s="23" t="s">
        <v>62</v>
      </c>
      <c r="BA433" s="23" t="s">
        <v>62</v>
      </c>
      <c r="BB433" s="23" t="s">
        <v>62</v>
      </c>
      <c r="BC433" s="23" t="s">
        <v>62</v>
      </c>
      <c r="BD433" s="23" t="s">
        <v>62</v>
      </c>
      <c r="BE433" s="27">
        <v>13</v>
      </c>
      <c r="BF433" s="23"/>
      <c r="BG433" s="23"/>
    </row>
    <row r="434" spans="1:59" ht="15">
      <c r="A434" s="9" t="s">
        <v>3265</v>
      </c>
      <c r="B434" s="25">
        <v>12926</v>
      </c>
      <c r="C434" s="11">
        <v>5861408</v>
      </c>
      <c r="D434" s="11">
        <v>1238641730</v>
      </c>
      <c r="E434" s="12">
        <v>1341110375308</v>
      </c>
      <c r="F434" s="13" t="s">
        <v>3266</v>
      </c>
      <c r="G434" s="13" t="s">
        <v>80</v>
      </c>
      <c r="H434" s="13" t="s">
        <v>53</v>
      </c>
      <c r="I434" s="13" t="s">
        <v>54</v>
      </c>
      <c r="J434" s="13" t="s">
        <v>65</v>
      </c>
      <c r="K434" s="11">
        <v>56</v>
      </c>
      <c r="L434" s="11" t="s">
        <v>3267</v>
      </c>
      <c r="M434" s="14">
        <v>1</v>
      </c>
      <c r="N434" s="14" t="s">
        <v>121</v>
      </c>
      <c r="O434" s="14">
        <v>0</v>
      </c>
      <c r="P434" s="14">
        <v>0</v>
      </c>
      <c r="Q434" s="29">
        <v>7000</v>
      </c>
      <c r="R434" s="26">
        <v>12047</v>
      </c>
      <c r="S434" s="14">
        <v>0</v>
      </c>
      <c r="T434" s="29">
        <v>14901</v>
      </c>
      <c r="U434" s="14">
        <v>0</v>
      </c>
      <c r="V434" s="29">
        <v>88511</v>
      </c>
      <c r="W434" s="14">
        <v>0</v>
      </c>
      <c r="X434" s="14">
        <v>0</v>
      </c>
      <c r="Y434" s="11">
        <f t="shared" si="330"/>
        <v>0</v>
      </c>
      <c r="Z434" s="11">
        <f t="shared" si="331"/>
        <v>0</v>
      </c>
      <c r="AA434" s="11">
        <f t="shared" si="332"/>
        <v>0.1</v>
      </c>
      <c r="AB434" s="11">
        <f t="shared" si="333"/>
        <v>0.1</v>
      </c>
      <c r="AC434" s="11">
        <f t="shared" si="334"/>
        <v>0.8</v>
      </c>
      <c r="AD434" s="11" t="s">
        <v>3268</v>
      </c>
      <c r="AE434" s="13" t="s">
        <v>3269</v>
      </c>
      <c r="AF434" s="13" t="s">
        <v>3270</v>
      </c>
      <c r="AG434" s="15" t="s">
        <v>3271</v>
      </c>
      <c r="AH434" s="16" t="s">
        <v>88</v>
      </c>
      <c r="AI434" s="17">
        <v>10</v>
      </c>
      <c r="AJ434" s="17">
        <v>20140102</v>
      </c>
      <c r="AK434" s="18">
        <v>103</v>
      </c>
      <c r="AL434" s="18">
        <v>202212</v>
      </c>
      <c r="AM434" s="18">
        <v>2022</v>
      </c>
      <c r="AN434" s="17">
        <v>14197066</v>
      </c>
      <c r="AO434" s="17">
        <v>14709452</v>
      </c>
      <c r="AP434" s="17">
        <v>150000</v>
      </c>
      <c r="AQ434" s="20">
        <v>1</v>
      </c>
      <c r="AR434" s="21"/>
      <c r="AS434" s="20">
        <v>2</v>
      </c>
      <c r="AT434" s="20">
        <v>2</v>
      </c>
      <c r="AU434" s="20">
        <v>2</v>
      </c>
      <c r="AV434" s="20">
        <v>2</v>
      </c>
      <c r="AW434" s="23">
        <v>0</v>
      </c>
      <c r="AX434" s="21">
        <v>0</v>
      </c>
      <c r="AY434" s="21">
        <v>0</v>
      </c>
      <c r="AZ434" s="23" t="s">
        <v>62</v>
      </c>
      <c r="BA434" s="23" t="s">
        <v>62</v>
      </c>
      <c r="BB434" s="23" t="s">
        <v>62</v>
      </c>
      <c r="BC434" s="23" t="s">
        <v>62</v>
      </c>
      <c r="BD434" s="23" t="s">
        <v>62</v>
      </c>
      <c r="BE434" s="20">
        <v>13</v>
      </c>
      <c r="BF434" s="21"/>
      <c r="BG434" s="24"/>
    </row>
    <row r="435" spans="1:59" ht="15">
      <c r="A435" s="9" t="s">
        <v>3272</v>
      </c>
      <c r="B435" s="25">
        <v>3030</v>
      </c>
      <c r="C435" s="11">
        <v>3196022</v>
      </c>
      <c r="D435" s="11">
        <v>5068165723</v>
      </c>
      <c r="E435" s="12">
        <v>1717110080067</v>
      </c>
      <c r="F435" s="13" t="s">
        <v>3273</v>
      </c>
      <c r="G435" s="13" t="s">
        <v>80</v>
      </c>
      <c r="H435" s="13" t="s">
        <v>53</v>
      </c>
      <c r="I435" s="13" t="s">
        <v>54</v>
      </c>
      <c r="J435" s="13" t="s">
        <v>638</v>
      </c>
      <c r="K435" s="11">
        <v>21</v>
      </c>
      <c r="L435" s="11" t="s">
        <v>3274</v>
      </c>
      <c r="M435" s="14">
        <v>1</v>
      </c>
      <c r="N435" s="14">
        <v>0</v>
      </c>
      <c r="O435" s="14">
        <v>0</v>
      </c>
      <c r="P435" s="14">
        <v>0</v>
      </c>
      <c r="Q435" s="21">
        <v>0</v>
      </c>
      <c r="R435" s="14">
        <v>0</v>
      </c>
      <c r="S435" s="14">
        <v>0</v>
      </c>
      <c r="T435" s="21">
        <v>0</v>
      </c>
      <c r="U435" s="14">
        <v>0</v>
      </c>
      <c r="V435" s="21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1" t="s">
        <v>3275</v>
      </c>
      <c r="AE435" s="13" t="s">
        <v>3276</v>
      </c>
      <c r="AF435" s="13" t="s">
        <v>3277</v>
      </c>
      <c r="AG435" s="15" t="s">
        <v>3278</v>
      </c>
      <c r="AH435" s="16" t="s">
        <v>88</v>
      </c>
      <c r="AI435" s="17">
        <v>10</v>
      </c>
      <c r="AJ435" s="17">
        <v>20081030</v>
      </c>
      <c r="AK435" s="18">
        <v>259</v>
      </c>
      <c r="AL435" s="18">
        <v>202212</v>
      </c>
      <c r="AM435" s="18">
        <v>2022</v>
      </c>
      <c r="AN435" s="17">
        <v>20681712</v>
      </c>
      <c r="AO435" s="17">
        <v>5067691</v>
      </c>
      <c r="AP435" s="17">
        <v>300000</v>
      </c>
      <c r="AQ435" s="27">
        <v>1</v>
      </c>
      <c r="AR435" s="23"/>
      <c r="AS435" s="27">
        <v>2</v>
      </c>
      <c r="AT435" s="27">
        <v>2</v>
      </c>
      <c r="AU435" s="27">
        <v>2</v>
      </c>
      <c r="AV435" s="27">
        <v>2</v>
      </c>
      <c r="AW435" s="23">
        <v>0</v>
      </c>
      <c r="AX435" s="21">
        <v>0</v>
      </c>
      <c r="AY435" s="21">
        <v>0</v>
      </c>
      <c r="AZ435" s="23" t="s">
        <v>62</v>
      </c>
      <c r="BA435" s="23" t="s">
        <v>62</v>
      </c>
      <c r="BB435" s="23" t="s">
        <v>62</v>
      </c>
      <c r="BC435" s="23" t="s">
        <v>62</v>
      </c>
      <c r="BD435" s="23" t="s">
        <v>62</v>
      </c>
      <c r="BE435" s="27">
        <v>13</v>
      </c>
      <c r="BF435" s="23"/>
      <c r="BG435" s="23"/>
    </row>
    <row r="436" spans="1:59" ht="15">
      <c r="A436" s="9" t="s">
        <v>3279</v>
      </c>
      <c r="B436" s="25">
        <v>1177</v>
      </c>
      <c r="C436" s="11">
        <v>1793179</v>
      </c>
      <c r="D436" s="11">
        <v>1268150325</v>
      </c>
      <c r="E436" s="12">
        <v>1342110040892</v>
      </c>
      <c r="F436" s="13" t="s">
        <v>3280</v>
      </c>
      <c r="G436" s="13" t="s">
        <v>80</v>
      </c>
      <c r="H436" s="13" t="s">
        <v>53</v>
      </c>
      <c r="I436" s="13" t="s">
        <v>54</v>
      </c>
      <c r="J436" s="13" t="s">
        <v>770</v>
      </c>
      <c r="K436" s="11">
        <v>7</v>
      </c>
      <c r="L436" s="40" t="s">
        <v>3281</v>
      </c>
      <c r="M436" s="44">
        <v>1</v>
      </c>
      <c r="N436" s="14" t="s">
        <v>121</v>
      </c>
      <c r="O436" s="29">
        <v>1287629</v>
      </c>
      <c r="P436" s="29">
        <v>18895</v>
      </c>
      <c r="Q436" s="29">
        <v>39500</v>
      </c>
      <c r="R436" s="29">
        <v>660619</v>
      </c>
      <c r="S436" s="14">
        <v>0</v>
      </c>
      <c r="T436" s="26">
        <v>307728</v>
      </c>
      <c r="U436" s="29">
        <v>894458</v>
      </c>
      <c r="V436" s="29">
        <v>6905</v>
      </c>
      <c r="W436" s="29">
        <v>2600</v>
      </c>
      <c r="X436" s="29">
        <v>310982</v>
      </c>
      <c r="Y436" s="11">
        <f t="shared" ref="Y436:Y439" si="335">INT(O436 / 10000) / 10</f>
        <v>12.8</v>
      </c>
      <c r="Z436" s="11">
        <f t="shared" ref="Z436:Z439" si="336">INT((P436+Q436+X436) / 10000) / 10</f>
        <v>3.6</v>
      </c>
      <c r="AA436" s="11">
        <f t="shared" ref="AA436:AA439" si="337">INT((R436) / 10000) / 10</f>
        <v>6.6</v>
      </c>
      <c r="AB436" s="11">
        <f t="shared" ref="AB436:AB439" si="338">INT((S436+T436) / 10000) / 10</f>
        <v>3</v>
      </c>
      <c r="AC436" s="11">
        <f t="shared" ref="AC436:AC439" si="339">INT((V436+U436+W436) / 10000) / 10</f>
        <v>9</v>
      </c>
      <c r="AD436" s="11" t="s">
        <v>3282</v>
      </c>
      <c r="AE436" s="13" t="s">
        <v>3283</v>
      </c>
      <c r="AF436" s="13" t="s">
        <v>3284</v>
      </c>
      <c r="AG436" s="15" t="s">
        <v>3285</v>
      </c>
      <c r="AH436" s="16" t="s">
        <v>88</v>
      </c>
      <c r="AI436" s="17">
        <v>10</v>
      </c>
      <c r="AJ436" s="17">
        <v>20010115</v>
      </c>
      <c r="AK436" s="18">
        <v>116</v>
      </c>
      <c r="AL436" s="18">
        <v>202306</v>
      </c>
      <c r="AM436" s="18">
        <v>2022</v>
      </c>
      <c r="AN436" s="17">
        <v>52260365</v>
      </c>
      <c r="AO436" s="17">
        <v>57216235</v>
      </c>
      <c r="AP436" s="17">
        <v>3457665</v>
      </c>
      <c r="AQ436" s="27">
        <v>1</v>
      </c>
      <c r="AR436" s="27">
        <v>1</v>
      </c>
      <c r="AS436" s="27">
        <v>1</v>
      </c>
      <c r="AT436" s="27">
        <v>2</v>
      </c>
      <c r="AU436" s="27">
        <v>2</v>
      </c>
      <c r="AV436" s="27">
        <v>2</v>
      </c>
      <c r="AW436" s="23">
        <v>0</v>
      </c>
      <c r="AX436" s="21">
        <v>0</v>
      </c>
      <c r="AY436" s="21">
        <v>0</v>
      </c>
      <c r="AZ436" s="23" t="s">
        <v>62</v>
      </c>
      <c r="BA436" s="23" t="s">
        <v>62</v>
      </c>
      <c r="BB436" s="23" t="s">
        <v>62</v>
      </c>
      <c r="BC436" s="23" t="s">
        <v>62</v>
      </c>
      <c r="BD436" s="23" t="s">
        <v>62</v>
      </c>
      <c r="BE436" s="27">
        <v>13</v>
      </c>
      <c r="BF436" s="23"/>
      <c r="BG436" s="23"/>
    </row>
    <row r="437" spans="1:59" ht="15">
      <c r="A437" s="9" t="s">
        <v>3286</v>
      </c>
      <c r="B437" s="25">
        <v>9216</v>
      </c>
      <c r="C437" s="11">
        <v>1366572</v>
      </c>
      <c r="D437" s="11">
        <v>4128102705</v>
      </c>
      <c r="E437" s="12">
        <v>2001110004138</v>
      </c>
      <c r="F437" s="13" t="s">
        <v>3287</v>
      </c>
      <c r="G437" s="13" t="s">
        <v>80</v>
      </c>
      <c r="H437" s="13" t="s">
        <v>53</v>
      </c>
      <c r="I437" s="13" t="s">
        <v>54</v>
      </c>
      <c r="J437" s="13" t="s">
        <v>128</v>
      </c>
      <c r="K437" s="11">
        <v>46</v>
      </c>
      <c r="L437" s="40" t="s">
        <v>3288</v>
      </c>
      <c r="M437" s="44">
        <v>1</v>
      </c>
      <c r="N437" s="14" t="s">
        <v>121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29">
        <v>61818</v>
      </c>
      <c r="U437" s="29">
        <v>3182</v>
      </c>
      <c r="V437" s="29">
        <v>7000</v>
      </c>
      <c r="W437" s="14">
        <v>0</v>
      </c>
      <c r="X437" s="14">
        <v>0</v>
      </c>
      <c r="Y437" s="11">
        <f t="shared" si="335"/>
        <v>0</v>
      </c>
      <c r="Z437" s="11">
        <f t="shared" si="336"/>
        <v>0</v>
      </c>
      <c r="AA437" s="11">
        <f t="shared" si="337"/>
        <v>0</v>
      </c>
      <c r="AB437" s="11">
        <f t="shared" si="338"/>
        <v>0.6</v>
      </c>
      <c r="AC437" s="11">
        <f t="shared" si="339"/>
        <v>0.1</v>
      </c>
      <c r="AD437" s="11" t="s">
        <v>3289</v>
      </c>
      <c r="AE437" s="13" t="s">
        <v>3290</v>
      </c>
      <c r="AF437" s="13" t="s">
        <v>3291</v>
      </c>
      <c r="AG437" s="15" t="s">
        <v>3292</v>
      </c>
      <c r="AH437" s="16" t="s">
        <v>88</v>
      </c>
      <c r="AI437" s="17">
        <v>10</v>
      </c>
      <c r="AJ437" s="17">
        <v>19821001</v>
      </c>
      <c r="AK437" s="18">
        <v>289</v>
      </c>
      <c r="AL437" s="18">
        <v>202212</v>
      </c>
      <c r="AM437" s="18">
        <v>2022</v>
      </c>
      <c r="AN437" s="17">
        <v>32107748</v>
      </c>
      <c r="AO437" s="17">
        <v>18820082</v>
      </c>
      <c r="AP437" s="17">
        <v>1005000</v>
      </c>
      <c r="AQ437" s="20">
        <v>1</v>
      </c>
      <c r="AR437" s="21"/>
      <c r="AS437" s="20">
        <v>2</v>
      </c>
      <c r="AT437" s="20">
        <v>2</v>
      </c>
      <c r="AU437" s="20">
        <v>2</v>
      </c>
      <c r="AV437" s="20">
        <v>2</v>
      </c>
      <c r="AW437" s="23">
        <v>0</v>
      </c>
      <c r="AX437" s="21">
        <v>0</v>
      </c>
      <c r="AY437" s="21">
        <v>0</v>
      </c>
      <c r="AZ437" s="23" t="s">
        <v>62</v>
      </c>
      <c r="BA437" s="23" t="s">
        <v>62</v>
      </c>
      <c r="BB437" s="23" t="s">
        <v>62</v>
      </c>
      <c r="BC437" s="23" t="s">
        <v>62</v>
      </c>
      <c r="BD437" s="23" t="s">
        <v>62</v>
      </c>
      <c r="BE437" s="20">
        <v>13</v>
      </c>
      <c r="BF437" s="21"/>
      <c r="BG437" s="24"/>
    </row>
    <row r="438" spans="1:59" ht="15">
      <c r="A438" s="9" t="s">
        <v>3293</v>
      </c>
      <c r="B438" s="25">
        <v>20797</v>
      </c>
      <c r="C438" s="11">
        <v>6029912</v>
      </c>
      <c r="D438" s="11">
        <v>1308705888</v>
      </c>
      <c r="E438" s="12">
        <v>1211110281568</v>
      </c>
      <c r="F438" s="13" t="s">
        <v>3294</v>
      </c>
      <c r="G438" s="13" t="s">
        <v>52</v>
      </c>
      <c r="H438" s="13" t="s">
        <v>53</v>
      </c>
      <c r="I438" s="13" t="s">
        <v>54</v>
      </c>
      <c r="J438" s="13" t="s">
        <v>1224</v>
      </c>
      <c r="K438" s="11">
        <v>25</v>
      </c>
      <c r="L438" s="11" t="s">
        <v>3295</v>
      </c>
      <c r="M438" s="14">
        <v>1</v>
      </c>
      <c r="N438" s="14" t="s">
        <v>121</v>
      </c>
      <c r="O438" s="32">
        <v>156841</v>
      </c>
      <c r="P438" s="33">
        <v>216619</v>
      </c>
      <c r="Q438" s="14">
        <v>0</v>
      </c>
      <c r="R438" s="32">
        <v>171350</v>
      </c>
      <c r="S438" s="14">
        <v>0</v>
      </c>
      <c r="T438" s="32">
        <v>86472</v>
      </c>
      <c r="U438" s="33">
        <v>129800</v>
      </c>
      <c r="V438" s="33">
        <v>55438</v>
      </c>
      <c r="W438" s="14">
        <v>0</v>
      </c>
      <c r="X438" s="33">
        <v>311800</v>
      </c>
      <c r="Y438" s="11">
        <f t="shared" si="335"/>
        <v>1.5</v>
      </c>
      <c r="Z438" s="11">
        <f t="shared" si="336"/>
        <v>5.2</v>
      </c>
      <c r="AA438" s="11">
        <f t="shared" si="337"/>
        <v>1.7</v>
      </c>
      <c r="AB438" s="11">
        <f t="shared" si="338"/>
        <v>0.8</v>
      </c>
      <c r="AC438" s="11">
        <f t="shared" si="339"/>
        <v>1.8</v>
      </c>
      <c r="AD438" s="11" t="s">
        <v>3296</v>
      </c>
      <c r="AE438" s="13" t="s">
        <v>3297</v>
      </c>
      <c r="AF438" s="13" t="s">
        <v>3298</v>
      </c>
      <c r="AG438" s="15" t="s">
        <v>3299</v>
      </c>
      <c r="AH438" s="16" t="s">
        <v>61</v>
      </c>
      <c r="AI438" s="17">
        <v>10</v>
      </c>
      <c r="AJ438" s="17">
        <v>20141231</v>
      </c>
      <c r="AK438" s="18">
        <v>57</v>
      </c>
      <c r="AL438" s="18">
        <v>202102</v>
      </c>
      <c r="AM438" s="14"/>
      <c r="AN438" s="19"/>
      <c r="AO438" s="19"/>
      <c r="AP438" s="19"/>
      <c r="AQ438" s="20">
        <v>1</v>
      </c>
      <c r="AR438" s="21"/>
      <c r="AS438" s="20">
        <v>1</v>
      </c>
      <c r="AT438" s="20">
        <v>2</v>
      </c>
      <c r="AU438" s="20">
        <v>2</v>
      </c>
      <c r="AV438" s="20">
        <v>2</v>
      </c>
      <c r="AW438" s="23">
        <v>0</v>
      </c>
      <c r="AX438" s="20">
        <v>1</v>
      </c>
      <c r="AY438" s="21">
        <v>0</v>
      </c>
      <c r="AZ438" s="23" t="s">
        <v>62</v>
      </c>
      <c r="BA438" s="23" t="s">
        <v>62</v>
      </c>
      <c r="BB438" s="23" t="s">
        <v>62</v>
      </c>
      <c r="BC438" s="23" t="s">
        <v>62</v>
      </c>
      <c r="BD438" s="23" t="s">
        <v>62</v>
      </c>
      <c r="BE438" s="20">
        <v>13</v>
      </c>
      <c r="BF438" s="21"/>
      <c r="BG438" s="24"/>
    </row>
    <row r="439" spans="1:59" ht="15">
      <c r="A439" s="9" t="s">
        <v>3300</v>
      </c>
      <c r="B439" s="25">
        <v>1733</v>
      </c>
      <c r="C439" s="11">
        <v>1910843</v>
      </c>
      <c r="D439" s="11">
        <v>1398105073</v>
      </c>
      <c r="E439" s="12">
        <v>1201110063496</v>
      </c>
      <c r="F439" s="13" t="s">
        <v>3301</v>
      </c>
      <c r="G439" s="13" t="s">
        <v>80</v>
      </c>
      <c r="H439" s="13" t="s">
        <v>53</v>
      </c>
      <c r="I439" s="13" t="s">
        <v>54</v>
      </c>
      <c r="J439" s="13" t="s">
        <v>532</v>
      </c>
      <c r="K439" s="11">
        <v>14</v>
      </c>
      <c r="L439" s="11" t="s">
        <v>3302</v>
      </c>
      <c r="M439" s="14">
        <v>1</v>
      </c>
      <c r="N439" s="14" t="s">
        <v>121</v>
      </c>
      <c r="O439" s="14">
        <v>0</v>
      </c>
      <c r="P439" s="26">
        <v>1090920</v>
      </c>
      <c r="Q439" s="14">
        <v>0</v>
      </c>
      <c r="R439" s="29">
        <v>2905415</v>
      </c>
      <c r="S439" s="14">
        <v>0</v>
      </c>
      <c r="T439" s="29">
        <v>57790</v>
      </c>
      <c r="U439" s="14">
        <v>0</v>
      </c>
      <c r="V439" s="14">
        <v>0</v>
      </c>
      <c r="W439" s="29">
        <v>1297095</v>
      </c>
      <c r="X439" s="14">
        <v>0</v>
      </c>
      <c r="Y439" s="11">
        <f t="shared" si="335"/>
        <v>0</v>
      </c>
      <c r="Z439" s="11">
        <f t="shared" si="336"/>
        <v>10.9</v>
      </c>
      <c r="AA439" s="11">
        <f t="shared" si="337"/>
        <v>29</v>
      </c>
      <c r="AB439" s="11">
        <f t="shared" si="338"/>
        <v>0.5</v>
      </c>
      <c r="AC439" s="11">
        <f t="shared" si="339"/>
        <v>12.9</v>
      </c>
      <c r="AD439" s="11" t="s">
        <v>3303</v>
      </c>
      <c r="AE439" s="13" t="s">
        <v>3304</v>
      </c>
      <c r="AF439" s="13" t="s">
        <v>3305</v>
      </c>
      <c r="AG439" s="15" t="s">
        <v>3306</v>
      </c>
      <c r="AH439" s="16" t="s">
        <v>88</v>
      </c>
      <c r="AI439" s="17">
        <v>10</v>
      </c>
      <c r="AJ439" s="17">
        <v>19910101</v>
      </c>
      <c r="AK439" s="18">
        <v>208</v>
      </c>
      <c r="AL439" s="18">
        <v>202212</v>
      </c>
      <c r="AM439" s="18">
        <v>2022</v>
      </c>
      <c r="AN439" s="17">
        <v>80180938</v>
      </c>
      <c r="AO439" s="17">
        <v>64904884</v>
      </c>
      <c r="AP439" s="17">
        <v>8035410</v>
      </c>
      <c r="AQ439" s="20">
        <v>1</v>
      </c>
      <c r="AR439" s="20">
        <v>1</v>
      </c>
      <c r="AS439" s="20">
        <v>1</v>
      </c>
      <c r="AT439" s="20">
        <v>1</v>
      </c>
      <c r="AU439" s="20">
        <v>2</v>
      </c>
      <c r="AV439" s="20">
        <v>1</v>
      </c>
      <c r="AW439" s="23">
        <v>0</v>
      </c>
      <c r="AX439" s="21">
        <v>0</v>
      </c>
      <c r="AY439" s="21">
        <v>0</v>
      </c>
      <c r="AZ439" s="23" t="s">
        <v>62</v>
      </c>
      <c r="BA439" s="23" t="s">
        <v>62</v>
      </c>
      <c r="BB439" s="23" t="s">
        <v>62</v>
      </c>
      <c r="BC439" s="23" t="s">
        <v>62</v>
      </c>
      <c r="BD439" s="23" t="s">
        <v>62</v>
      </c>
      <c r="BE439" s="20">
        <v>13</v>
      </c>
      <c r="BF439" s="21"/>
      <c r="BG439" s="24"/>
    </row>
    <row r="440" spans="1:59" ht="15">
      <c r="A440" s="9" t="s">
        <v>3307</v>
      </c>
      <c r="B440" s="25">
        <v>8026</v>
      </c>
      <c r="C440" s="11">
        <v>1517694</v>
      </c>
      <c r="D440" s="11">
        <v>1348127413</v>
      </c>
      <c r="E440" s="12">
        <v>1350110047578</v>
      </c>
      <c r="F440" s="13" t="s">
        <v>3308</v>
      </c>
      <c r="G440" s="13" t="s">
        <v>80</v>
      </c>
      <c r="H440" s="13" t="s">
        <v>53</v>
      </c>
      <c r="I440" s="13" t="s">
        <v>54</v>
      </c>
      <c r="J440" s="13" t="s">
        <v>956</v>
      </c>
      <c r="K440" s="11">
        <v>41</v>
      </c>
      <c r="L440" s="11" t="s">
        <v>3309</v>
      </c>
      <c r="M440" s="14">
        <v>1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1" t="s">
        <v>3310</v>
      </c>
      <c r="AE440" s="13" t="s">
        <v>3311</v>
      </c>
      <c r="AF440" s="13" t="s">
        <v>3312</v>
      </c>
      <c r="AG440" s="15" t="s">
        <v>3313</v>
      </c>
      <c r="AH440" s="16" t="s">
        <v>61</v>
      </c>
      <c r="AI440" s="17">
        <v>10</v>
      </c>
      <c r="AJ440" s="17">
        <v>19950710</v>
      </c>
      <c r="AK440" s="18">
        <v>57</v>
      </c>
      <c r="AL440" s="18">
        <v>202210</v>
      </c>
      <c r="AM440" s="14"/>
      <c r="AN440" s="19"/>
      <c r="AO440" s="19"/>
      <c r="AP440" s="19"/>
      <c r="AQ440" s="27">
        <v>1</v>
      </c>
      <c r="AR440" s="27">
        <v>1</v>
      </c>
      <c r="AS440" s="27">
        <v>1</v>
      </c>
      <c r="AT440" s="27">
        <v>2</v>
      </c>
      <c r="AU440" s="27">
        <v>2</v>
      </c>
      <c r="AV440" s="27">
        <v>2</v>
      </c>
      <c r="AW440" s="23">
        <v>0</v>
      </c>
      <c r="AX440" s="21">
        <v>0</v>
      </c>
      <c r="AY440" s="20">
        <v>1</v>
      </c>
      <c r="AZ440" s="27" t="s">
        <v>3314</v>
      </c>
      <c r="BA440" s="27" t="s">
        <v>3315</v>
      </c>
      <c r="BB440" s="27" t="s">
        <v>2151</v>
      </c>
      <c r="BC440" s="27" t="s">
        <v>864</v>
      </c>
      <c r="BD440" s="27" t="s">
        <v>3316</v>
      </c>
      <c r="BE440" s="27">
        <v>13</v>
      </c>
      <c r="BF440" s="23"/>
      <c r="BG440" s="23"/>
    </row>
    <row r="441" spans="1:59" ht="15">
      <c r="A441" s="9" t="s">
        <v>3317</v>
      </c>
      <c r="B441" s="25">
        <v>954</v>
      </c>
      <c r="C441" s="11">
        <v>1151627</v>
      </c>
      <c r="D441" s="11">
        <v>2018171539</v>
      </c>
      <c r="E441" s="12">
        <v>1101112459421</v>
      </c>
      <c r="F441" s="13" t="s">
        <v>3318</v>
      </c>
      <c r="G441" s="13" t="s">
        <v>80</v>
      </c>
      <c r="H441" s="13" t="s">
        <v>53</v>
      </c>
      <c r="I441" s="13" t="s">
        <v>54</v>
      </c>
      <c r="J441" s="13" t="s">
        <v>235</v>
      </c>
      <c r="K441" s="11">
        <v>5</v>
      </c>
      <c r="L441" s="11" t="s">
        <v>3319</v>
      </c>
      <c r="M441" s="14">
        <v>1</v>
      </c>
      <c r="N441" s="14" t="s">
        <v>121</v>
      </c>
      <c r="O441" s="26">
        <v>10023792</v>
      </c>
      <c r="P441" s="29">
        <v>4205672</v>
      </c>
      <c r="Q441" s="14">
        <v>0</v>
      </c>
      <c r="R441" s="14">
        <v>0</v>
      </c>
      <c r="S441" s="14">
        <v>0</v>
      </c>
      <c r="T441" s="29">
        <v>34677</v>
      </c>
      <c r="U441" s="14">
        <v>0</v>
      </c>
      <c r="V441" s="29">
        <v>137098</v>
      </c>
      <c r="W441" s="29">
        <v>822594</v>
      </c>
      <c r="X441" s="29">
        <v>6304869</v>
      </c>
      <c r="Y441" s="11">
        <f t="shared" ref="Y441:Y447" si="340">INT(O441 / 10000) / 10</f>
        <v>100.2</v>
      </c>
      <c r="Z441" s="11">
        <f t="shared" ref="Z441:Z447" si="341">INT((P441+Q441+X441) / 10000) / 10</f>
        <v>105.1</v>
      </c>
      <c r="AA441" s="11">
        <f t="shared" ref="AA441:AA447" si="342">INT((R441) / 10000) / 10</f>
        <v>0</v>
      </c>
      <c r="AB441" s="11">
        <f t="shared" ref="AB441:AB447" si="343">INT((S441+T441) / 10000) / 10</f>
        <v>0.3</v>
      </c>
      <c r="AC441" s="11">
        <f t="shared" ref="AC441:AC447" si="344">INT((V441+U441+W441) / 10000) / 10</f>
        <v>9.5</v>
      </c>
      <c r="AD441" s="11" t="s">
        <v>3320</v>
      </c>
      <c r="AE441" s="13" t="s">
        <v>3321</v>
      </c>
      <c r="AF441" s="13" t="s">
        <v>3322</v>
      </c>
      <c r="AG441" s="15" t="s">
        <v>3323</v>
      </c>
      <c r="AH441" s="16" t="s">
        <v>88</v>
      </c>
      <c r="AI441" s="17">
        <v>10</v>
      </c>
      <c r="AJ441" s="17">
        <v>20020301</v>
      </c>
      <c r="AK441" s="18">
        <v>112</v>
      </c>
      <c r="AL441" s="18">
        <v>202212</v>
      </c>
      <c r="AM441" s="18">
        <v>2022</v>
      </c>
      <c r="AN441" s="17">
        <v>53063779</v>
      </c>
      <c r="AO441" s="17">
        <v>93780529</v>
      </c>
      <c r="AP441" s="17">
        <v>1000000</v>
      </c>
      <c r="AQ441" s="23">
        <v>1</v>
      </c>
      <c r="AR441" s="23"/>
      <c r="AS441" s="27">
        <v>2</v>
      </c>
      <c r="AT441" s="23"/>
      <c r="AU441" s="23"/>
      <c r="AV441" s="27">
        <v>2</v>
      </c>
      <c r="AW441" s="23">
        <v>0</v>
      </c>
      <c r="AX441" s="21">
        <v>0</v>
      </c>
      <c r="AY441" s="21">
        <v>0</v>
      </c>
      <c r="AZ441" s="23" t="s">
        <v>62</v>
      </c>
      <c r="BA441" s="23" t="s">
        <v>62</v>
      </c>
      <c r="BB441" s="23" t="s">
        <v>62</v>
      </c>
      <c r="BC441" s="23" t="s">
        <v>62</v>
      </c>
      <c r="BD441" s="23" t="s">
        <v>62</v>
      </c>
      <c r="BE441" s="27">
        <v>13</v>
      </c>
      <c r="BF441" s="23"/>
      <c r="BG441" s="23"/>
    </row>
    <row r="442" spans="1:59" ht="15">
      <c r="A442" s="9" t="s">
        <v>3324</v>
      </c>
      <c r="B442" s="25">
        <v>4542</v>
      </c>
      <c r="C442" s="11">
        <v>1770358</v>
      </c>
      <c r="D442" s="11">
        <v>1208161085</v>
      </c>
      <c r="E442" s="12">
        <v>1101111264920</v>
      </c>
      <c r="F442" s="13" t="s">
        <v>3325</v>
      </c>
      <c r="G442" s="13" t="s">
        <v>80</v>
      </c>
      <c r="H442" s="13" t="s">
        <v>53</v>
      </c>
      <c r="I442" s="13" t="s">
        <v>54</v>
      </c>
      <c r="J442" s="13" t="s">
        <v>397</v>
      </c>
      <c r="K442" s="11">
        <v>28</v>
      </c>
      <c r="L442" s="11" t="s">
        <v>3326</v>
      </c>
      <c r="M442" s="14">
        <v>1</v>
      </c>
      <c r="N442" s="14" t="s">
        <v>121</v>
      </c>
      <c r="O442" s="14">
        <v>0</v>
      </c>
      <c r="P442" s="14">
        <v>0</v>
      </c>
      <c r="Q442" s="14">
        <v>0</v>
      </c>
      <c r="R442" s="35">
        <v>153000</v>
      </c>
      <c r="S442" s="14">
        <v>0</v>
      </c>
      <c r="T442" s="35">
        <v>23025</v>
      </c>
      <c r="U442" s="14">
        <v>0</v>
      </c>
      <c r="V442" s="35">
        <v>18300</v>
      </c>
      <c r="W442" s="14">
        <v>0</v>
      </c>
      <c r="X442" s="14">
        <v>0</v>
      </c>
      <c r="Y442" s="11">
        <f t="shared" si="340"/>
        <v>0</v>
      </c>
      <c r="Z442" s="11">
        <f t="shared" si="341"/>
        <v>0</v>
      </c>
      <c r="AA442" s="11">
        <f t="shared" si="342"/>
        <v>1.5</v>
      </c>
      <c r="AB442" s="11">
        <f t="shared" si="343"/>
        <v>0.2</v>
      </c>
      <c r="AC442" s="11">
        <f t="shared" si="344"/>
        <v>0.1</v>
      </c>
      <c r="AD442" s="11" t="s">
        <v>3327</v>
      </c>
      <c r="AE442" s="13" t="s">
        <v>3328</v>
      </c>
      <c r="AF442" s="13" t="s">
        <v>3329</v>
      </c>
      <c r="AG442" s="15" t="s">
        <v>3330</v>
      </c>
      <c r="AH442" s="16" t="s">
        <v>88</v>
      </c>
      <c r="AI442" s="17">
        <v>10</v>
      </c>
      <c r="AJ442" s="18">
        <v>19981201</v>
      </c>
      <c r="AK442" s="18">
        <v>51</v>
      </c>
      <c r="AL442" s="18">
        <v>202212</v>
      </c>
      <c r="AM442" s="14"/>
      <c r="AN442" s="19"/>
      <c r="AO442" s="19"/>
      <c r="AP442" s="19"/>
      <c r="AQ442" s="20">
        <v>1</v>
      </c>
      <c r="AR442" s="21"/>
      <c r="AS442" s="20">
        <v>1</v>
      </c>
      <c r="AT442" s="20">
        <v>2</v>
      </c>
      <c r="AU442" s="20">
        <v>2</v>
      </c>
      <c r="AV442" s="20">
        <v>1</v>
      </c>
      <c r="AW442" s="23">
        <v>0</v>
      </c>
      <c r="AX442" s="20">
        <v>1</v>
      </c>
      <c r="AY442" s="21">
        <v>0</v>
      </c>
      <c r="AZ442" s="64" t="s">
        <v>3331</v>
      </c>
      <c r="BA442" s="64" t="s">
        <v>3328</v>
      </c>
      <c r="BB442" s="21" t="s">
        <v>62</v>
      </c>
      <c r="BC442" s="21" t="s">
        <v>62</v>
      </c>
      <c r="BD442" s="20" t="s">
        <v>3332</v>
      </c>
      <c r="BE442" s="20">
        <v>13</v>
      </c>
      <c r="BF442" s="21"/>
      <c r="BG442" s="24"/>
    </row>
    <row r="443" spans="1:59" ht="15">
      <c r="A443" s="9" t="s">
        <v>3333</v>
      </c>
      <c r="B443" s="25">
        <v>4871</v>
      </c>
      <c r="C443" s="11">
        <v>2777883</v>
      </c>
      <c r="D443" s="11">
        <v>3078125347</v>
      </c>
      <c r="E443" s="12">
        <v>1647110015881</v>
      </c>
      <c r="F443" s="13" t="s">
        <v>3334</v>
      </c>
      <c r="G443" s="13" t="s">
        <v>80</v>
      </c>
      <c r="H443" s="13" t="s">
        <v>53</v>
      </c>
      <c r="I443" s="13" t="s">
        <v>54</v>
      </c>
      <c r="J443" s="13" t="s">
        <v>384</v>
      </c>
      <c r="K443" s="11">
        <v>30</v>
      </c>
      <c r="L443" s="11" t="s">
        <v>3335</v>
      </c>
      <c r="M443" s="14">
        <v>1</v>
      </c>
      <c r="N443" s="14" t="s">
        <v>121</v>
      </c>
      <c r="O443" s="14">
        <v>0</v>
      </c>
      <c r="P443" s="14">
        <v>0</v>
      </c>
      <c r="Q443" s="46">
        <v>140000</v>
      </c>
      <c r="R443" s="46">
        <v>951860</v>
      </c>
      <c r="S443" s="14">
        <v>0</v>
      </c>
      <c r="T443" s="46">
        <v>47308</v>
      </c>
      <c r="U443" s="14">
        <v>0</v>
      </c>
      <c r="V443" s="46">
        <v>17545</v>
      </c>
      <c r="W443" s="14">
        <v>0</v>
      </c>
      <c r="X443" s="14">
        <v>0</v>
      </c>
      <c r="Y443" s="11">
        <f t="shared" si="340"/>
        <v>0</v>
      </c>
      <c r="Z443" s="11">
        <f t="shared" si="341"/>
        <v>1.4</v>
      </c>
      <c r="AA443" s="11">
        <f t="shared" si="342"/>
        <v>9.5</v>
      </c>
      <c r="AB443" s="11">
        <f t="shared" si="343"/>
        <v>0.4</v>
      </c>
      <c r="AC443" s="11">
        <f t="shared" si="344"/>
        <v>0.1</v>
      </c>
      <c r="AD443" s="11" t="s">
        <v>3336</v>
      </c>
      <c r="AE443" s="13" t="s">
        <v>3337</v>
      </c>
      <c r="AF443" s="13" t="s">
        <v>3338</v>
      </c>
      <c r="AG443" s="15" t="s">
        <v>3339</v>
      </c>
      <c r="AH443" s="16" t="s">
        <v>88</v>
      </c>
      <c r="AI443" s="17">
        <v>10</v>
      </c>
      <c r="AJ443" s="17">
        <v>20061226</v>
      </c>
      <c r="AK443" s="18">
        <v>51</v>
      </c>
      <c r="AL443" s="18">
        <v>202212</v>
      </c>
      <c r="AM443" s="18">
        <v>2022</v>
      </c>
      <c r="AN443" s="17">
        <v>8021366</v>
      </c>
      <c r="AO443" s="17">
        <v>18323068</v>
      </c>
      <c r="AP443" s="17">
        <v>480000</v>
      </c>
      <c r="AQ443" s="20">
        <v>1</v>
      </c>
      <c r="AR443" s="20">
        <v>1</v>
      </c>
      <c r="AS443" s="20">
        <v>1</v>
      </c>
      <c r="AT443" s="20">
        <v>2</v>
      </c>
      <c r="AU443" s="20">
        <v>2</v>
      </c>
      <c r="AV443" s="20">
        <v>2</v>
      </c>
      <c r="AW443" s="23">
        <v>0</v>
      </c>
      <c r="AX443" s="21">
        <v>0</v>
      </c>
      <c r="AY443" s="21">
        <v>0</v>
      </c>
      <c r="AZ443" s="23" t="s">
        <v>62</v>
      </c>
      <c r="BA443" s="23" t="s">
        <v>62</v>
      </c>
      <c r="BB443" s="23" t="s">
        <v>62</v>
      </c>
      <c r="BC443" s="23" t="s">
        <v>62</v>
      </c>
      <c r="BD443" s="23" t="s">
        <v>62</v>
      </c>
      <c r="BE443" s="20">
        <v>13</v>
      </c>
      <c r="BF443" s="21"/>
      <c r="BG443" s="24"/>
    </row>
    <row r="444" spans="1:59" ht="15">
      <c r="A444" s="9" t="s">
        <v>3340</v>
      </c>
      <c r="B444" s="25">
        <v>3948</v>
      </c>
      <c r="C444" s="11">
        <v>1910589</v>
      </c>
      <c r="D444" s="11">
        <v>1298133683</v>
      </c>
      <c r="E444" s="12">
        <v>1311110047918</v>
      </c>
      <c r="F444" s="13" t="s">
        <v>3341</v>
      </c>
      <c r="G444" s="13" t="s">
        <v>80</v>
      </c>
      <c r="H444" s="13" t="s">
        <v>53</v>
      </c>
      <c r="I444" s="13" t="s">
        <v>307</v>
      </c>
      <c r="J444" s="13" t="s">
        <v>1224</v>
      </c>
      <c r="K444" s="11">
        <v>25</v>
      </c>
      <c r="L444" s="11" t="s">
        <v>3342</v>
      </c>
      <c r="M444" s="14">
        <v>1</v>
      </c>
      <c r="N444" s="14" t="s">
        <v>121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26">
        <v>95645</v>
      </c>
      <c r="U444" s="35">
        <v>466357</v>
      </c>
      <c r="V444" s="35">
        <v>90401</v>
      </c>
      <c r="W444" s="35">
        <v>211172</v>
      </c>
      <c r="X444" s="14">
        <v>0</v>
      </c>
      <c r="Y444" s="11">
        <f t="shared" si="340"/>
        <v>0</v>
      </c>
      <c r="Z444" s="11">
        <f t="shared" si="341"/>
        <v>0</v>
      </c>
      <c r="AA444" s="11">
        <f t="shared" si="342"/>
        <v>0</v>
      </c>
      <c r="AB444" s="11">
        <f t="shared" si="343"/>
        <v>0.9</v>
      </c>
      <c r="AC444" s="11">
        <f t="shared" si="344"/>
        <v>7.6</v>
      </c>
      <c r="AD444" s="11" t="s">
        <v>3343</v>
      </c>
      <c r="AE444" s="13" t="s">
        <v>3344</v>
      </c>
      <c r="AF444" s="13" t="s">
        <v>3345</v>
      </c>
      <c r="AG444" s="15" t="s">
        <v>3346</v>
      </c>
      <c r="AH444" s="16" t="s">
        <v>232</v>
      </c>
      <c r="AI444" s="17">
        <v>10</v>
      </c>
      <c r="AJ444" s="17">
        <v>20000404</v>
      </c>
      <c r="AK444" s="18">
        <v>112</v>
      </c>
      <c r="AL444" s="18">
        <v>202307</v>
      </c>
      <c r="AM444" s="18">
        <v>2022</v>
      </c>
      <c r="AN444" s="17">
        <v>158258063</v>
      </c>
      <c r="AO444" s="17">
        <v>175624879</v>
      </c>
      <c r="AP444" s="17">
        <v>17371417</v>
      </c>
      <c r="AQ444" s="20">
        <v>2</v>
      </c>
      <c r="AR444" s="20">
        <v>4</v>
      </c>
      <c r="AS444" s="20">
        <v>1</v>
      </c>
      <c r="AT444" s="20">
        <v>2</v>
      </c>
      <c r="AU444" s="20">
        <v>2</v>
      </c>
      <c r="AV444" s="20">
        <v>2</v>
      </c>
      <c r="AW444" s="23">
        <v>0</v>
      </c>
      <c r="AX444" s="20">
        <v>1</v>
      </c>
      <c r="AY444" s="21">
        <v>0</v>
      </c>
      <c r="AZ444" s="23" t="s">
        <v>62</v>
      </c>
      <c r="BA444" s="23" t="s">
        <v>62</v>
      </c>
      <c r="BB444" s="23" t="s">
        <v>62</v>
      </c>
      <c r="BC444" s="23" t="s">
        <v>62</v>
      </c>
      <c r="BD444" s="23" t="s">
        <v>62</v>
      </c>
      <c r="BE444" s="20">
        <v>13</v>
      </c>
      <c r="BF444" s="21"/>
      <c r="BG444" s="24"/>
    </row>
    <row r="445" spans="1:59" ht="15">
      <c r="A445" s="9" t="s">
        <v>3347</v>
      </c>
      <c r="B445" s="25">
        <v>3614</v>
      </c>
      <c r="C445" s="11">
        <v>3679572</v>
      </c>
      <c r="D445" s="11">
        <v>6088179163</v>
      </c>
      <c r="E445" s="12">
        <v>1943110026111</v>
      </c>
      <c r="F445" s="13" t="s">
        <v>3348</v>
      </c>
      <c r="G445" s="13" t="s">
        <v>80</v>
      </c>
      <c r="H445" s="13" t="s">
        <v>53</v>
      </c>
      <c r="I445" s="13" t="s">
        <v>54</v>
      </c>
      <c r="J445" s="13" t="s">
        <v>353</v>
      </c>
      <c r="K445" s="11">
        <v>24</v>
      </c>
      <c r="L445" s="11" t="s">
        <v>3349</v>
      </c>
      <c r="M445" s="14">
        <v>1</v>
      </c>
      <c r="N445" s="14" t="s">
        <v>121</v>
      </c>
      <c r="O445" s="14">
        <v>0</v>
      </c>
      <c r="P445" s="14">
        <v>0</v>
      </c>
      <c r="Q445" s="14">
        <v>0</v>
      </c>
      <c r="R445" s="33">
        <v>2074391</v>
      </c>
      <c r="S445" s="14">
        <v>0</v>
      </c>
      <c r="T445" s="33">
        <v>9900</v>
      </c>
      <c r="U445" s="33">
        <v>124241</v>
      </c>
      <c r="V445" s="32">
        <v>497391</v>
      </c>
      <c r="W445" s="33">
        <v>905350</v>
      </c>
      <c r="X445" s="14">
        <v>0</v>
      </c>
      <c r="Y445" s="11">
        <f t="shared" si="340"/>
        <v>0</v>
      </c>
      <c r="Z445" s="11">
        <f t="shared" si="341"/>
        <v>0</v>
      </c>
      <c r="AA445" s="11">
        <f t="shared" si="342"/>
        <v>20.7</v>
      </c>
      <c r="AB445" s="11">
        <f t="shared" si="343"/>
        <v>0</v>
      </c>
      <c r="AC445" s="11">
        <f t="shared" si="344"/>
        <v>15.2</v>
      </c>
      <c r="AD445" s="11" t="s">
        <v>3350</v>
      </c>
      <c r="AE445" s="13" t="s">
        <v>3351</v>
      </c>
      <c r="AF445" s="13" t="s">
        <v>3352</v>
      </c>
      <c r="AG445" s="15" t="s">
        <v>3353</v>
      </c>
      <c r="AH445" s="16" t="s">
        <v>88</v>
      </c>
      <c r="AI445" s="17">
        <v>10</v>
      </c>
      <c r="AJ445" s="17">
        <v>20100101</v>
      </c>
      <c r="AK445" s="18">
        <v>51</v>
      </c>
      <c r="AL445" s="18">
        <v>202212</v>
      </c>
      <c r="AM445" s="18">
        <v>2022</v>
      </c>
      <c r="AN445" s="17">
        <v>47860927</v>
      </c>
      <c r="AO445" s="17">
        <v>22459808</v>
      </c>
      <c r="AP445" s="17">
        <v>1500000</v>
      </c>
      <c r="AQ445" s="20">
        <v>1</v>
      </c>
      <c r="AR445" s="20">
        <v>1</v>
      </c>
      <c r="AS445" s="20">
        <v>1</v>
      </c>
      <c r="AT445" s="20">
        <v>2</v>
      </c>
      <c r="AU445" s="20">
        <v>2</v>
      </c>
      <c r="AV445" s="20">
        <v>1</v>
      </c>
      <c r="AW445" s="23">
        <v>0</v>
      </c>
      <c r="AX445" s="20">
        <v>1</v>
      </c>
      <c r="AY445" s="21">
        <v>0</v>
      </c>
      <c r="AZ445" s="23" t="s">
        <v>62</v>
      </c>
      <c r="BA445" s="23" t="s">
        <v>62</v>
      </c>
      <c r="BB445" s="23" t="s">
        <v>62</v>
      </c>
      <c r="BC445" s="23" t="s">
        <v>62</v>
      </c>
      <c r="BD445" s="23" t="s">
        <v>62</v>
      </c>
      <c r="BE445" s="20">
        <v>13</v>
      </c>
      <c r="BF445" s="20" t="s">
        <v>3354</v>
      </c>
      <c r="BG445" s="24"/>
    </row>
    <row r="446" spans="1:59" ht="15">
      <c r="A446" s="9" t="s">
        <v>3355</v>
      </c>
      <c r="B446" s="25">
        <v>20375</v>
      </c>
      <c r="C446" s="11">
        <v>1620586</v>
      </c>
      <c r="D446" s="11">
        <v>2148108783</v>
      </c>
      <c r="E446" s="12">
        <v>1101110086599</v>
      </c>
      <c r="F446" s="13" t="s">
        <v>3356</v>
      </c>
      <c r="G446" s="13" t="s">
        <v>52</v>
      </c>
      <c r="H446" s="13" t="s">
        <v>53</v>
      </c>
      <c r="I446" s="13" t="s">
        <v>307</v>
      </c>
      <c r="J446" s="13" t="s">
        <v>3357</v>
      </c>
      <c r="K446" s="11">
        <v>13</v>
      </c>
      <c r="L446" s="11" t="s">
        <v>3358</v>
      </c>
      <c r="M446" s="14">
        <v>1</v>
      </c>
      <c r="N446" s="14" t="s">
        <v>121</v>
      </c>
      <c r="O446" s="14">
        <v>0</v>
      </c>
      <c r="P446" s="14">
        <v>0</v>
      </c>
      <c r="Q446" s="29">
        <v>72345</v>
      </c>
      <c r="R446" s="29">
        <v>319416</v>
      </c>
      <c r="S446" s="14">
        <v>0</v>
      </c>
      <c r="T446" s="14">
        <v>0</v>
      </c>
      <c r="U446" s="14">
        <v>0</v>
      </c>
      <c r="V446" s="29">
        <v>50125</v>
      </c>
      <c r="W446" s="29">
        <v>418299</v>
      </c>
      <c r="X446" s="29">
        <v>2191234</v>
      </c>
      <c r="Y446" s="11">
        <f t="shared" si="340"/>
        <v>0</v>
      </c>
      <c r="Z446" s="11">
        <f t="shared" si="341"/>
        <v>22.6</v>
      </c>
      <c r="AA446" s="11">
        <f t="shared" si="342"/>
        <v>3.1</v>
      </c>
      <c r="AB446" s="11">
        <f t="shared" si="343"/>
        <v>0</v>
      </c>
      <c r="AC446" s="11">
        <f t="shared" si="344"/>
        <v>4.5999999999999996</v>
      </c>
      <c r="AD446" s="11" t="s">
        <v>3359</v>
      </c>
      <c r="AE446" s="13" t="s">
        <v>3360</v>
      </c>
      <c r="AF446" s="13" t="s">
        <v>3361</v>
      </c>
      <c r="AG446" s="15" t="s">
        <v>2582</v>
      </c>
      <c r="AH446" s="16" t="s">
        <v>644</v>
      </c>
      <c r="AI446" s="17">
        <v>10</v>
      </c>
      <c r="AJ446" s="17">
        <v>19551115</v>
      </c>
      <c r="AK446" s="18">
        <v>114</v>
      </c>
      <c r="AL446" s="18">
        <v>202306</v>
      </c>
      <c r="AM446" s="18">
        <v>2022</v>
      </c>
      <c r="AN446" s="17">
        <v>148554918</v>
      </c>
      <c r="AO446" s="17">
        <v>130041760</v>
      </c>
      <c r="AP446" s="17">
        <v>25961195</v>
      </c>
      <c r="AQ446" s="27">
        <v>1</v>
      </c>
      <c r="AR446" s="27">
        <v>1</v>
      </c>
      <c r="AS446" s="27">
        <v>1</v>
      </c>
      <c r="AT446" s="27">
        <v>2</v>
      </c>
      <c r="AU446" s="27">
        <v>2</v>
      </c>
      <c r="AV446" s="27">
        <v>2</v>
      </c>
      <c r="AW446" s="23">
        <v>0</v>
      </c>
      <c r="AX446" s="20">
        <v>1</v>
      </c>
      <c r="AY446" s="20">
        <v>1</v>
      </c>
      <c r="AZ446" s="27" t="s">
        <v>3362</v>
      </c>
      <c r="BA446" s="28" t="s">
        <v>3360</v>
      </c>
      <c r="BB446" s="27" t="s">
        <v>272</v>
      </c>
      <c r="BC446" s="27" t="s">
        <v>1467</v>
      </c>
      <c r="BD446" s="27" t="s">
        <v>3363</v>
      </c>
      <c r="BE446" s="27">
        <v>13</v>
      </c>
      <c r="BF446" s="23"/>
      <c r="BG446" s="23"/>
    </row>
    <row r="447" spans="1:59" ht="15">
      <c r="A447" s="9" t="s">
        <v>3364</v>
      </c>
      <c r="B447" s="25">
        <v>13737</v>
      </c>
      <c r="C447" s="11">
        <v>4000085</v>
      </c>
      <c r="D447" s="11">
        <v>1048625549</v>
      </c>
      <c r="E447" s="12">
        <v>1101114253285</v>
      </c>
      <c r="F447" s="13" t="s">
        <v>3365</v>
      </c>
      <c r="G447" s="13" t="s">
        <v>80</v>
      </c>
      <c r="H447" s="13" t="s">
        <v>53</v>
      </c>
      <c r="I447" s="13" t="s">
        <v>307</v>
      </c>
      <c r="J447" s="13" t="s">
        <v>189</v>
      </c>
      <c r="K447" s="11">
        <v>61</v>
      </c>
      <c r="L447" s="11" t="s">
        <v>3366</v>
      </c>
      <c r="M447" s="14">
        <v>1</v>
      </c>
      <c r="N447" s="14" t="s">
        <v>121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4">
        <v>0</v>
      </c>
      <c r="V447" s="29">
        <v>785972</v>
      </c>
      <c r="W447" s="29">
        <v>267158</v>
      </c>
      <c r="X447" s="14">
        <v>0</v>
      </c>
      <c r="Y447" s="11">
        <f t="shared" si="340"/>
        <v>0</v>
      </c>
      <c r="Z447" s="11">
        <f t="shared" si="341"/>
        <v>0</v>
      </c>
      <c r="AA447" s="11">
        <f t="shared" si="342"/>
        <v>0</v>
      </c>
      <c r="AB447" s="11">
        <f t="shared" si="343"/>
        <v>0</v>
      </c>
      <c r="AC447" s="11">
        <f t="shared" si="344"/>
        <v>10.5</v>
      </c>
      <c r="AD447" s="11" t="s">
        <v>3367</v>
      </c>
      <c r="AE447" s="13" t="s">
        <v>3368</v>
      </c>
      <c r="AF447" s="13" t="s">
        <v>3369</v>
      </c>
      <c r="AG447" s="15" t="s">
        <v>3370</v>
      </c>
      <c r="AH447" s="16" t="s">
        <v>88</v>
      </c>
      <c r="AI447" s="17">
        <v>10</v>
      </c>
      <c r="AJ447" s="17">
        <v>20091231</v>
      </c>
      <c r="AK447" s="18">
        <v>241</v>
      </c>
      <c r="AL447" s="18">
        <v>202307</v>
      </c>
      <c r="AM447" s="18">
        <v>2022</v>
      </c>
      <c r="AN447" s="17">
        <v>36112094</v>
      </c>
      <c r="AO447" s="17">
        <v>57821527</v>
      </c>
      <c r="AP447" s="17">
        <v>3000000</v>
      </c>
      <c r="AQ447" s="20">
        <v>1</v>
      </c>
      <c r="AR447" s="21"/>
      <c r="AS447" s="20">
        <v>2</v>
      </c>
      <c r="AT447" s="20">
        <v>2</v>
      </c>
      <c r="AU447" s="20">
        <v>2</v>
      </c>
      <c r="AV447" s="20">
        <v>2</v>
      </c>
      <c r="AW447" s="23">
        <v>0</v>
      </c>
      <c r="AX447" s="21">
        <v>0</v>
      </c>
      <c r="AY447" s="21">
        <v>0</v>
      </c>
      <c r="AZ447" s="23" t="s">
        <v>62</v>
      </c>
      <c r="BA447" s="23" t="s">
        <v>62</v>
      </c>
      <c r="BB447" s="23" t="s">
        <v>62</v>
      </c>
      <c r="BC447" s="23" t="s">
        <v>62</v>
      </c>
      <c r="BD447" s="23" t="s">
        <v>62</v>
      </c>
      <c r="BE447" s="20">
        <v>13</v>
      </c>
      <c r="BF447" s="20" t="s">
        <v>3371</v>
      </c>
      <c r="BG447" s="24"/>
    </row>
    <row r="448" spans="1:59" ht="15">
      <c r="A448" s="9" t="s">
        <v>3372</v>
      </c>
      <c r="B448" s="25">
        <v>4411</v>
      </c>
      <c r="C448" s="11">
        <v>8356312</v>
      </c>
      <c r="D448" s="11">
        <v>4698100867</v>
      </c>
      <c r="E448" s="12">
        <v>1545110075576</v>
      </c>
      <c r="F448" s="13" t="s">
        <v>3373</v>
      </c>
      <c r="G448" s="13" t="s">
        <v>80</v>
      </c>
      <c r="H448" s="13" t="s">
        <v>53</v>
      </c>
      <c r="I448" s="13" t="s">
        <v>54</v>
      </c>
      <c r="J448" s="13" t="s">
        <v>119</v>
      </c>
      <c r="K448" s="11">
        <v>26</v>
      </c>
      <c r="L448" s="11" t="s">
        <v>3374</v>
      </c>
      <c r="M448" s="14">
        <v>1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1" t="s">
        <v>3375</v>
      </c>
      <c r="AE448" s="13" t="s">
        <v>3376</v>
      </c>
      <c r="AF448" s="13" t="s">
        <v>3377</v>
      </c>
      <c r="AG448" s="15" t="s">
        <v>3378</v>
      </c>
      <c r="AH448" s="16" t="s">
        <v>61</v>
      </c>
      <c r="AI448" s="17">
        <v>10</v>
      </c>
      <c r="AJ448" s="17">
        <v>20171026</v>
      </c>
      <c r="AK448" s="18">
        <v>51</v>
      </c>
      <c r="AL448" s="18">
        <v>202203</v>
      </c>
      <c r="AM448" s="18">
        <v>2022</v>
      </c>
      <c r="AN448" s="17">
        <v>8039095</v>
      </c>
      <c r="AO448" s="17">
        <v>5317807</v>
      </c>
      <c r="AP448" s="17">
        <v>100000</v>
      </c>
      <c r="AQ448" s="20">
        <v>1</v>
      </c>
      <c r="AR448" s="20">
        <v>1</v>
      </c>
      <c r="AS448" s="20">
        <v>1</v>
      </c>
      <c r="AT448" s="20">
        <v>1</v>
      </c>
      <c r="AU448" s="20">
        <v>2</v>
      </c>
      <c r="AV448" s="20">
        <v>1</v>
      </c>
      <c r="AW448" s="23">
        <v>0</v>
      </c>
      <c r="AX448" s="20">
        <v>1</v>
      </c>
      <c r="AY448" s="21">
        <v>0</v>
      </c>
      <c r="AZ448" s="23" t="s">
        <v>62</v>
      </c>
      <c r="BA448" s="30" t="s">
        <v>62</v>
      </c>
      <c r="BB448" s="23" t="s">
        <v>62</v>
      </c>
      <c r="BC448" s="23" t="s">
        <v>62</v>
      </c>
      <c r="BD448" s="23" t="s">
        <v>62</v>
      </c>
      <c r="BE448" s="20">
        <v>13</v>
      </c>
      <c r="BF448" s="21"/>
      <c r="BG448" s="24"/>
    </row>
    <row r="449" spans="1:59" ht="15">
      <c r="A449" s="9" t="s">
        <v>3379</v>
      </c>
      <c r="B449" s="25">
        <v>11779</v>
      </c>
      <c r="C449" s="11">
        <v>9544605</v>
      </c>
      <c r="D449" s="11">
        <v>8208801906</v>
      </c>
      <c r="E449" s="12">
        <v>1244110275645</v>
      </c>
      <c r="F449" s="13" t="s">
        <v>3380</v>
      </c>
      <c r="G449" s="13" t="s">
        <v>80</v>
      </c>
      <c r="H449" s="13" t="s">
        <v>53</v>
      </c>
      <c r="I449" s="13" t="s">
        <v>54</v>
      </c>
      <c r="J449" s="13" t="s">
        <v>143</v>
      </c>
      <c r="K449" s="11">
        <v>53</v>
      </c>
      <c r="L449" s="11" t="s">
        <v>3381</v>
      </c>
      <c r="M449" s="14">
        <v>1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1" t="s">
        <v>3382</v>
      </c>
      <c r="AE449" s="13" t="s">
        <v>3383</v>
      </c>
      <c r="AF449" s="13" t="s">
        <v>3384</v>
      </c>
      <c r="AG449" s="15" t="s">
        <v>3385</v>
      </c>
      <c r="AH449" s="16" t="s">
        <v>61</v>
      </c>
      <c r="AI449" s="17">
        <v>10</v>
      </c>
      <c r="AJ449" s="17">
        <v>20200902</v>
      </c>
      <c r="AK449" s="18">
        <v>50</v>
      </c>
      <c r="AL449" s="18">
        <v>202304</v>
      </c>
      <c r="AM449" s="14"/>
      <c r="AN449" s="19"/>
      <c r="AO449" s="19"/>
      <c r="AP449" s="19"/>
      <c r="AQ449" s="20">
        <v>1</v>
      </c>
      <c r="AR449" s="21"/>
      <c r="AS449" s="20">
        <v>2</v>
      </c>
      <c r="AT449" s="20">
        <v>2</v>
      </c>
      <c r="AU449" s="20">
        <v>2</v>
      </c>
      <c r="AV449" s="20">
        <v>2</v>
      </c>
      <c r="AW449" s="23">
        <v>0</v>
      </c>
      <c r="AX449" s="21">
        <v>0</v>
      </c>
      <c r="AY449" s="21">
        <v>0</v>
      </c>
      <c r="AZ449" s="23" t="s">
        <v>62</v>
      </c>
      <c r="BA449" s="23" t="s">
        <v>62</v>
      </c>
      <c r="BB449" s="23" t="s">
        <v>62</v>
      </c>
      <c r="BC449" s="23" t="s">
        <v>62</v>
      </c>
      <c r="BD449" s="23" t="s">
        <v>62</v>
      </c>
      <c r="BE449" s="20">
        <v>13</v>
      </c>
      <c r="BF449" s="21"/>
      <c r="BG449" s="24"/>
    </row>
    <row r="450" spans="1:59" ht="15">
      <c r="A450" s="9" t="s">
        <v>3386</v>
      </c>
      <c r="B450" s="25">
        <v>9705</v>
      </c>
      <c r="C450" s="11">
        <v>4013770</v>
      </c>
      <c r="D450" s="11">
        <v>6098199731</v>
      </c>
      <c r="E450" s="12">
        <v>1942110187642</v>
      </c>
      <c r="F450" s="13" t="s">
        <v>3387</v>
      </c>
      <c r="G450" s="13" t="s">
        <v>80</v>
      </c>
      <c r="H450" s="13" t="s">
        <v>53</v>
      </c>
      <c r="I450" s="13" t="s">
        <v>54</v>
      </c>
      <c r="J450" s="13" t="s">
        <v>277</v>
      </c>
      <c r="K450" s="11">
        <v>48</v>
      </c>
      <c r="L450" s="11" t="s">
        <v>3388</v>
      </c>
      <c r="M450" s="14">
        <v>1</v>
      </c>
      <c r="N450" s="14" t="s">
        <v>121</v>
      </c>
      <c r="O450" s="29">
        <v>11986380</v>
      </c>
      <c r="P450" s="14">
        <v>0</v>
      </c>
      <c r="Q450" s="14">
        <v>0</v>
      </c>
      <c r="R450" s="14">
        <v>0</v>
      </c>
      <c r="S450" s="14">
        <v>0</v>
      </c>
      <c r="T450" s="26">
        <v>29900</v>
      </c>
      <c r="U450" s="14">
        <v>0</v>
      </c>
      <c r="V450" s="29">
        <v>16508</v>
      </c>
      <c r="W450" s="29">
        <v>54737</v>
      </c>
      <c r="X450" s="29">
        <v>123650</v>
      </c>
      <c r="Y450" s="11">
        <f>INT(O450 / 10000) / 10</f>
        <v>119.8</v>
      </c>
      <c r="Z450" s="11">
        <f>INT((P450+Q450+X450) / 10000) / 10</f>
        <v>1.2</v>
      </c>
      <c r="AA450" s="11">
        <f>INT((R450) / 10000) / 10</f>
        <v>0</v>
      </c>
      <c r="AB450" s="11">
        <f>INT((S450+T450) / 10000) / 10</f>
        <v>0.2</v>
      </c>
      <c r="AC450" s="11">
        <f>INT((V450+U450+W450) / 10000) / 10</f>
        <v>0.7</v>
      </c>
      <c r="AD450" s="11" t="s">
        <v>3389</v>
      </c>
      <c r="AE450" s="13" t="s">
        <v>3390</v>
      </c>
      <c r="AF450" s="13" t="s">
        <v>3391</v>
      </c>
      <c r="AG450" s="15" t="s">
        <v>3392</v>
      </c>
      <c r="AH450" s="16" t="s">
        <v>88</v>
      </c>
      <c r="AI450" s="17">
        <v>10</v>
      </c>
      <c r="AJ450" s="17">
        <v>20110620</v>
      </c>
      <c r="AK450" s="18">
        <v>243</v>
      </c>
      <c r="AL450" s="18">
        <v>202212</v>
      </c>
      <c r="AM450" s="18">
        <v>2022</v>
      </c>
      <c r="AN450" s="17">
        <v>69628428</v>
      </c>
      <c r="AO450" s="17">
        <v>72511600</v>
      </c>
      <c r="AP450" s="17">
        <v>2000000</v>
      </c>
      <c r="AQ450" s="27">
        <v>1</v>
      </c>
      <c r="AR450" s="23"/>
      <c r="AS450" s="27">
        <v>1</v>
      </c>
      <c r="AT450" s="27">
        <v>2</v>
      </c>
      <c r="AU450" s="27">
        <v>2</v>
      </c>
      <c r="AV450" s="27">
        <v>1</v>
      </c>
      <c r="AW450" s="27">
        <v>5</v>
      </c>
      <c r="AX450" s="20">
        <v>1</v>
      </c>
      <c r="AY450" s="21">
        <v>0</v>
      </c>
      <c r="AZ450" s="23" t="s">
        <v>62</v>
      </c>
      <c r="BA450" s="23" t="s">
        <v>62</v>
      </c>
      <c r="BB450" s="23" t="s">
        <v>62</v>
      </c>
      <c r="BC450" s="23" t="s">
        <v>62</v>
      </c>
      <c r="BD450" s="23" t="s">
        <v>62</v>
      </c>
      <c r="BE450" s="27">
        <v>13</v>
      </c>
      <c r="BF450" s="23"/>
      <c r="BG450" s="23"/>
    </row>
    <row r="451" spans="1:59" ht="15">
      <c r="A451" s="9" t="s">
        <v>3393</v>
      </c>
      <c r="B451" s="25">
        <v>932</v>
      </c>
      <c r="C451" s="11">
        <v>5854944</v>
      </c>
      <c r="D451" s="11">
        <v>1228636215</v>
      </c>
      <c r="E451" s="12">
        <v>1201110687105</v>
      </c>
      <c r="F451" s="13" t="s">
        <v>3394</v>
      </c>
      <c r="G451" s="13" t="s">
        <v>80</v>
      </c>
      <c r="H451" s="13" t="s">
        <v>53</v>
      </c>
      <c r="I451" s="13" t="s">
        <v>54</v>
      </c>
      <c r="J451" s="13" t="s">
        <v>235</v>
      </c>
      <c r="K451" s="11">
        <v>5</v>
      </c>
      <c r="L451" s="11" t="s">
        <v>3395</v>
      </c>
      <c r="M451" s="14">
        <v>1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4">
        <v>0</v>
      </c>
      <c r="V451" s="14">
        <v>0</v>
      </c>
      <c r="W451" s="14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1" t="s">
        <v>441</v>
      </c>
      <c r="AE451" s="13" t="s">
        <v>3396</v>
      </c>
      <c r="AF451" s="13" t="s">
        <v>3397</v>
      </c>
      <c r="AG451" s="15" t="s">
        <v>3398</v>
      </c>
      <c r="AH451" s="16" t="s">
        <v>61</v>
      </c>
      <c r="AI451" s="17">
        <v>10</v>
      </c>
      <c r="AJ451" s="17">
        <v>20131211</v>
      </c>
      <c r="AK451" s="18">
        <v>53</v>
      </c>
      <c r="AL451" s="18">
        <v>202301</v>
      </c>
      <c r="AM451" s="18">
        <v>2022</v>
      </c>
      <c r="AN451" s="17">
        <v>5505646</v>
      </c>
      <c r="AO451" s="17">
        <v>1004122</v>
      </c>
      <c r="AP451" s="17">
        <v>100000</v>
      </c>
      <c r="AQ451" s="23">
        <v>1</v>
      </c>
      <c r="AR451" s="23"/>
      <c r="AS451" s="27">
        <v>2</v>
      </c>
      <c r="AT451" s="22">
        <v>2</v>
      </c>
      <c r="AU451" s="22">
        <v>2</v>
      </c>
      <c r="AV451" s="27">
        <v>2</v>
      </c>
      <c r="AW451" s="23">
        <v>0</v>
      </c>
      <c r="AX451" s="21">
        <v>0</v>
      </c>
      <c r="AY451" s="21">
        <v>0</v>
      </c>
      <c r="AZ451" s="23" t="s">
        <v>62</v>
      </c>
      <c r="BA451" s="23" t="s">
        <v>62</v>
      </c>
      <c r="BB451" s="23" t="s">
        <v>62</v>
      </c>
      <c r="BC451" s="23" t="s">
        <v>62</v>
      </c>
      <c r="BD451" s="23" t="s">
        <v>62</v>
      </c>
      <c r="BE451" s="27">
        <v>13</v>
      </c>
      <c r="BF451" s="23"/>
      <c r="BG451" s="23"/>
    </row>
    <row r="452" spans="1:59" ht="15">
      <c r="A452" s="9" t="s">
        <v>3399</v>
      </c>
      <c r="B452" s="25">
        <v>13374</v>
      </c>
      <c r="C452" s="11">
        <v>4202561</v>
      </c>
      <c r="D452" s="11">
        <v>1138668649</v>
      </c>
      <c r="E452" s="12">
        <v>1101115067429</v>
      </c>
      <c r="F452" s="13" t="s">
        <v>3400</v>
      </c>
      <c r="G452" s="13" t="s">
        <v>80</v>
      </c>
      <c r="H452" s="13" t="s">
        <v>53</v>
      </c>
      <c r="I452" s="13" t="s">
        <v>54</v>
      </c>
      <c r="J452" s="13" t="s">
        <v>941</v>
      </c>
      <c r="K452" s="11">
        <v>60</v>
      </c>
      <c r="L452" s="11" t="s">
        <v>3401</v>
      </c>
      <c r="M452" s="14">
        <v>1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1" t="s">
        <v>3402</v>
      </c>
      <c r="AE452" s="13" t="s">
        <v>3403</v>
      </c>
      <c r="AF452" s="13" t="s">
        <v>3404</v>
      </c>
      <c r="AG452" s="15" t="s">
        <v>3405</v>
      </c>
      <c r="AH452" s="16" t="s">
        <v>61</v>
      </c>
      <c r="AI452" s="17">
        <v>10</v>
      </c>
      <c r="AJ452" s="17">
        <v>20130214</v>
      </c>
      <c r="AK452" s="18">
        <v>50</v>
      </c>
      <c r="AL452" s="18">
        <v>202304</v>
      </c>
      <c r="AM452" s="18">
        <v>2022</v>
      </c>
      <c r="AN452" s="17">
        <v>12039459</v>
      </c>
      <c r="AO452" s="17">
        <v>4054322</v>
      </c>
      <c r="AP452" s="17">
        <v>200000</v>
      </c>
      <c r="AQ452" s="20">
        <v>1</v>
      </c>
      <c r="AR452" s="21"/>
      <c r="AS452" s="20">
        <v>2</v>
      </c>
      <c r="AT452" s="22">
        <v>2</v>
      </c>
      <c r="AU452" s="22">
        <v>2</v>
      </c>
      <c r="AV452" s="20">
        <v>2</v>
      </c>
      <c r="AW452" s="23">
        <v>0</v>
      </c>
      <c r="AX452" s="21">
        <v>0</v>
      </c>
      <c r="AY452" s="21">
        <v>0</v>
      </c>
      <c r="AZ452" s="23" t="s">
        <v>62</v>
      </c>
      <c r="BA452" s="23" t="s">
        <v>62</v>
      </c>
      <c r="BB452" s="23" t="s">
        <v>62</v>
      </c>
      <c r="BC452" s="23" t="s">
        <v>62</v>
      </c>
      <c r="BD452" s="23" t="s">
        <v>62</v>
      </c>
      <c r="BE452" s="20">
        <v>13</v>
      </c>
      <c r="BF452" s="21"/>
      <c r="BG452" s="24"/>
    </row>
    <row r="453" spans="1:59" ht="15">
      <c r="A453" s="9" t="s">
        <v>3406</v>
      </c>
      <c r="B453" s="25">
        <v>13791</v>
      </c>
      <c r="C453" s="11">
        <v>3658839</v>
      </c>
      <c r="D453" s="11">
        <v>3148608166</v>
      </c>
      <c r="E453" s="12">
        <v>1601110264020</v>
      </c>
      <c r="F453" s="13" t="s">
        <v>3407</v>
      </c>
      <c r="G453" s="13" t="s">
        <v>80</v>
      </c>
      <c r="H453" s="13" t="s">
        <v>53</v>
      </c>
      <c r="I453" s="13" t="s">
        <v>54</v>
      </c>
      <c r="J453" s="13" t="s">
        <v>189</v>
      </c>
      <c r="K453" s="11">
        <v>61</v>
      </c>
      <c r="L453" s="11" t="s">
        <v>3408</v>
      </c>
      <c r="M453" s="14">
        <v>1</v>
      </c>
      <c r="N453" s="14" t="s">
        <v>121</v>
      </c>
      <c r="O453" s="29">
        <v>861219</v>
      </c>
      <c r="P453" s="29">
        <v>1611162</v>
      </c>
      <c r="Q453" s="14">
        <v>0</v>
      </c>
      <c r="R453" s="14">
        <v>0</v>
      </c>
      <c r="S453" s="14">
        <v>0</v>
      </c>
      <c r="T453" s="29">
        <v>217492</v>
      </c>
      <c r="U453" s="14">
        <v>0</v>
      </c>
      <c r="V453" s="29">
        <v>146555</v>
      </c>
      <c r="W453" s="29">
        <v>472873</v>
      </c>
      <c r="X453" s="14">
        <v>0</v>
      </c>
      <c r="Y453" s="11">
        <f t="shared" ref="Y453:Y455" si="345">INT(O453 / 10000) / 10</f>
        <v>8.6</v>
      </c>
      <c r="Z453" s="11">
        <f t="shared" ref="Z453:Z455" si="346">INT((P453+Q453+X453) / 10000) / 10</f>
        <v>16.100000000000001</v>
      </c>
      <c r="AA453" s="11">
        <f t="shared" ref="AA453:AA455" si="347">INT((R453) / 10000) / 10</f>
        <v>0</v>
      </c>
      <c r="AB453" s="11">
        <f t="shared" ref="AB453:AB455" si="348">INT((S453+T453) / 10000) / 10</f>
        <v>2.1</v>
      </c>
      <c r="AC453" s="11">
        <f t="shared" ref="AC453:AC455" si="349">INT((V453+U453+W453) / 10000) / 10</f>
        <v>6.1</v>
      </c>
      <c r="AD453" s="11" t="s">
        <v>3409</v>
      </c>
      <c r="AE453" s="13" t="s">
        <v>3410</v>
      </c>
      <c r="AF453" s="13" t="s">
        <v>3411</v>
      </c>
      <c r="AG453" s="15" t="s">
        <v>3412</v>
      </c>
      <c r="AH453" s="16" t="s">
        <v>88</v>
      </c>
      <c r="AI453" s="17">
        <v>10</v>
      </c>
      <c r="AJ453" s="17">
        <v>20090818</v>
      </c>
      <c r="AK453" s="18">
        <v>133</v>
      </c>
      <c r="AL453" s="18">
        <v>202212</v>
      </c>
      <c r="AM453" s="18">
        <v>2022</v>
      </c>
      <c r="AN453" s="17">
        <v>12293206</v>
      </c>
      <c r="AO453" s="17">
        <v>25381657</v>
      </c>
      <c r="AP453" s="17">
        <v>272515</v>
      </c>
      <c r="AQ453" s="20">
        <v>1</v>
      </c>
      <c r="AR453" s="21"/>
      <c r="AS453" s="20">
        <v>2</v>
      </c>
      <c r="AT453" s="21"/>
      <c r="AU453" s="21"/>
      <c r="AV453" s="20">
        <v>2</v>
      </c>
      <c r="AW453" s="23">
        <v>0</v>
      </c>
      <c r="AX453" s="21">
        <v>0</v>
      </c>
      <c r="AY453" s="21">
        <v>0</v>
      </c>
      <c r="AZ453" s="23" t="s">
        <v>62</v>
      </c>
      <c r="BA453" s="23" t="s">
        <v>62</v>
      </c>
      <c r="BB453" s="23" t="s">
        <v>62</v>
      </c>
      <c r="BC453" s="23" t="s">
        <v>62</v>
      </c>
      <c r="BD453" s="23" t="s">
        <v>62</v>
      </c>
      <c r="BE453" s="20">
        <v>13</v>
      </c>
      <c r="BF453" s="21"/>
      <c r="BG453" s="24"/>
    </row>
    <row r="454" spans="1:59" ht="15">
      <c r="A454" s="9" t="s">
        <v>3413</v>
      </c>
      <c r="B454" s="25">
        <v>7119</v>
      </c>
      <c r="C454" s="11">
        <v>2611559</v>
      </c>
      <c r="D454" s="11">
        <v>6218156902</v>
      </c>
      <c r="E454" s="12">
        <v>2341110034193</v>
      </c>
      <c r="F454" s="13" t="s">
        <v>3414</v>
      </c>
      <c r="G454" s="13" t="s">
        <v>80</v>
      </c>
      <c r="H454" s="13" t="s">
        <v>53</v>
      </c>
      <c r="I454" s="13" t="s">
        <v>54</v>
      </c>
      <c r="J454" s="13" t="s">
        <v>799</v>
      </c>
      <c r="K454" s="11">
        <v>47</v>
      </c>
      <c r="L454" s="11" t="s">
        <v>3415</v>
      </c>
      <c r="M454" s="14">
        <v>1</v>
      </c>
      <c r="N454" s="14" t="s">
        <v>121</v>
      </c>
      <c r="O454" s="29">
        <v>2295877</v>
      </c>
      <c r="P454" s="29">
        <v>1286446</v>
      </c>
      <c r="Q454" s="14">
        <v>0</v>
      </c>
      <c r="R454" s="29">
        <v>128000</v>
      </c>
      <c r="S454" s="14">
        <v>0</v>
      </c>
      <c r="T454" s="29">
        <v>30192</v>
      </c>
      <c r="U454" s="14">
        <v>0</v>
      </c>
      <c r="V454" s="29">
        <v>19370</v>
      </c>
      <c r="W454" s="14">
        <v>0</v>
      </c>
      <c r="X454" s="29">
        <v>538333</v>
      </c>
      <c r="Y454" s="11">
        <f t="shared" si="345"/>
        <v>22.9</v>
      </c>
      <c r="Z454" s="11">
        <f t="shared" si="346"/>
        <v>18.2</v>
      </c>
      <c r="AA454" s="11">
        <f t="shared" si="347"/>
        <v>1.2</v>
      </c>
      <c r="AB454" s="11">
        <f t="shared" si="348"/>
        <v>0.3</v>
      </c>
      <c r="AC454" s="11">
        <f t="shared" si="349"/>
        <v>0.1</v>
      </c>
      <c r="AD454" s="11" t="s">
        <v>3416</v>
      </c>
      <c r="AE454" s="13" t="s">
        <v>3417</v>
      </c>
      <c r="AF454" s="13" t="s">
        <v>3418</v>
      </c>
      <c r="AG454" s="15" t="s">
        <v>3419</v>
      </c>
      <c r="AH454" s="16" t="s">
        <v>88</v>
      </c>
      <c r="AI454" s="17">
        <v>10</v>
      </c>
      <c r="AJ454" s="17">
        <v>20031121</v>
      </c>
      <c r="AK454" s="18">
        <v>166</v>
      </c>
      <c r="AL454" s="18">
        <v>202306</v>
      </c>
      <c r="AM454" s="18">
        <v>2022</v>
      </c>
      <c r="AN454" s="17">
        <v>104185814</v>
      </c>
      <c r="AO454" s="17">
        <v>107559326</v>
      </c>
      <c r="AP454" s="17">
        <v>2500000</v>
      </c>
      <c r="AQ454" s="20">
        <v>1</v>
      </c>
      <c r="AR454" s="21"/>
      <c r="AS454" s="20">
        <v>1</v>
      </c>
      <c r="AT454" s="20">
        <v>2</v>
      </c>
      <c r="AU454" s="20">
        <v>1</v>
      </c>
      <c r="AV454" s="20">
        <v>2</v>
      </c>
      <c r="AW454" s="23">
        <v>0</v>
      </c>
      <c r="AX454" s="21">
        <v>0</v>
      </c>
      <c r="AY454" s="21">
        <v>0</v>
      </c>
      <c r="AZ454" s="23" t="s">
        <v>62</v>
      </c>
      <c r="BA454" s="30" t="s">
        <v>62</v>
      </c>
      <c r="BB454" s="23" t="s">
        <v>62</v>
      </c>
      <c r="BC454" s="23" t="s">
        <v>62</v>
      </c>
      <c r="BD454" s="23" t="s">
        <v>62</v>
      </c>
      <c r="BE454" s="20">
        <v>13</v>
      </c>
      <c r="BF454" s="21"/>
      <c r="BG454" s="24"/>
    </row>
    <row r="455" spans="1:59" ht="15">
      <c r="A455" s="9" t="s">
        <v>3420</v>
      </c>
      <c r="B455" s="25">
        <v>908</v>
      </c>
      <c r="C455" s="11">
        <v>1459297</v>
      </c>
      <c r="D455" s="11">
        <v>6228118672</v>
      </c>
      <c r="E455" s="12">
        <v>1846110024583</v>
      </c>
      <c r="F455" s="13" t="s">
        <v>3421</v>
      </c>
      <c r="G455" s="13" t="s">
        <v>80</v>
      </c>
      <c r="H455" s="13" t="s">
        <v>53</v>
      </c>
      <c r="I455" s="13" t="s">
        <v>54</v>
      </c>
      <c r="J455" s="13" t="s">
        <v>257</v>
      </c>
      <c r="K455" s="11">
        <v>17</v>
      </c>
      <c r="L455" s="11" t="s">
        <v>3422</v>
      </c>
      <c r="M455" s="14">
        <v>1</v>
      </c>
      <c r="N455" s="14" t="s">
        <v>121</v>
      </c>
      <c r="O455" s="14">
        <v>0</v>
      </c>
      <c r="P455" s="14">
        <v>0</v>
      </c>
      <c r="Q455" s="14">
        <v>0</v>
      </c>
      <c r="R455" s="29">
        <v>122700</v>
      </c>
      <c r="S455" s="14">
        <v>0</v>
      </c>
      <c r="T455" s="29">
        <v>594408</v>
      </c>
      <c r="U455" s="29">
        <v>89468</v>
      </c>
      <c r="V455" s="29">
        <v>100223</v>
      </c>
      <c r="W455" s="14">
        <v>0</v>
      </c>
      <c r="X455" s="26">
        <v>260214</v>
      </c>
      <c r="Y455" s="11">
        <f t="shared" si="345"/>
        <v>0</v>
      </c>
      <c r="Z455" s="11">
        <f t="shared" si="346"/>
        <v>2.6</v>
      </c>
      <c r="AA455" s="11">
        <f t="shared" si="347"/>
        <v>1.2</v>
      </c>
      <c r="AB455" s="11">
        <f t="shared" si="348"/>
        <v>5.9</v>
      </c>
      <c r="AC455" s="11">
        <f t="shared" si="349"/>
        <v>1.8</v>
      </c>
      <c r="AD455" s="11" t="s">
        <v>3423</v>
      </c>
      <c r="AE455" s="13" t="s">
        <v>3424</v>
      </c>
      <c r="AF455" s="13" t="s">
        <v>3425</v>
      </c>
      <c r="AG455" s="15" t="s">
        <v>3426</v>
      </c>
      <c r="AH455" s="16" t="s">
        <v>88</v>
      </c>
      <c r="AI455" s="17">
        <v>10</v>
      </c>
      <c r="AJ455" s="17">
        <v>19971018</v>
      </c>
      <c r="AK455" s="18">
        <v>111</v>
      </c>
      <c r="AL455" s="18">
        <v>202212</v>
      </c>
      <c r="AM455" s="18">
        <v>2022</v>
      </c>
      <c r="AN455" s="17">
        <v>46695591</v>
      </c>
      <c r="AO455" s="17">
        <v>75626235</v>
      </c>
      <c r="AP455" s="17">
        <v>1000000</v>
      </c>
      <c r="AQ455" s="20">
        <v>2</v>
      </c>
      <c r="AR455" s="20">
        <v>4</v>
      </c>
      <c r="AS455" s="20">
        <v>1</v>
      </c>
      <c r="AT455" s="20">
        <v>2</v>
      </c>
      <c r="AU455" s="20">
        <v>2</v>
      </c>
      <c r="AV455" s="20">
        <v>2</v>
      </c>
      <c r="AW455" s="23">
        <v>0</v>
      </c>
      <c r="AX455" s="21">
        <v>0</v>
      </c>
      <c r="AY455" s="21">
        <v>0</v>
      </c>
      <c r="AZ455" s="23" t="s">
        <v>62</v>
      </c>
      <c r="BA455" s="23" t="s">
        <v>62</v>
      </c>
      <c r="BB455" s="23" t="s">
        <v>62</v>
      </c>
      <c r="BC455" s="23" t="s">
        <v>62</v>
      </c>
      <c r="BD455" s="23" t="s">
        <v>62</v>
      </c>
      <c r="BE455" s="20">
        <v>13</v>
      </c>
      <c r="BF455" s="21"/>
      <c r="BG455" s="24"/>
    </row>
    <row r="456" spans="1:59" ht="15">
      <c r="A456" s="9" t="s">
        <v>3427</v>
      </c>
      <c r="B456" s="25">
        <v>4683</v>
      </c>
      <c r="C456" s="11">
        <v>1269443</v>
      </c>
      <c r="D456" s="11">
        <v>6058136641</v>
      </c>
      <c r="E456" s="12">
        <v>1801110317619</v>
      </c>
      <c r="F456" s="13" t="s">
        <v>3428</v>
      </c>
      <c r="G456" s="13" t="s">
        <v>80</v>
      </c>
      <c r="H456" s="13" t="s">
        <v>53</v>
      </c>
      <c r="I456" s="13" t="s">
        <v>54</v>
      </c>
      <c r="J456" s="13" t="s">
        <v>397</v>
      </c>
      <c r="K456" s="11">
        <v>28</v>
      </c>
      <c r="L456" s="11" t="s">
        <v>3429</v>
      </c>
      <c r="M456" s="14">
        <v>1</v>
      </c>
      <c r="N456" s="14" t="s">
        <v>83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14">
        <v>0</v>
      </c>
      <c r="V456" s="29">
        <v>108460478</v>
      </c>
      <c r="W456" s="29">
        <v>553906042</v>
      </c>
      <c r="X456" s="14">
        <v>0</v>
      </c>
      <c r="Y456" s="11">
        <f>INT(O456 / 10000000)/ 10</f>
        <v>0</v>
      </c>
      <c r="Z456" s="11">
        <f>INT((P456+Q456+X456) / 10000000)/ 10</f>
        <v>0</v>
      </c>
      <c r="AA456" s="11">
        <f>INT((R456) / 10000000)/ 10</f>
        <v>0</v>
      </c>
      <c r="AB456" s="11">
        <f>INT((S456+T456) / 10000000)/ 10</f>
        <v>0</v>
      </c>
      <c r="AC456" s="11">
        <f>INT((V456+U456+W456) / 10000000)/ 10</f>
        <v>6.6</v>
      </c>
      <c r="AD456" s="11" t="s">
        <v>3430</v>
      </c>
      <c r="AE456" s="13" t="s">
        <v>3431</v>
      </c>
      <c r="AF456" s="13" t="s">
        <v>3432</v>
      </c>
      <c r="AG456" s="15" t="s">
        <v>2945</v>
      </c>
      <c r="AH456" s="16" t="s">
        <v>1427</v>
      </c>
      <c r="AI456" s="17">
        <v>10</v>
      </c>
      <c r="AJ456" s="18">
        <v>20000401</v>
      </c>
      <c r="AK456" s="18">
        <v>106</v>
      </c>
      <c r="AL456" s="18">
        <v>202212</v>
      </c>
      <c r="AM456" s="18">
        <v>2022</v>
      </c>
      <c r="AN456" s="17">
        <v>9394292</v>
      </c>
      <c r="AO456" s="17">
        <v>12518542</v>
      </c>
      <c r="AP456" s="17">
        <v>8387012</v>
      </c>
      <c r="AQ456" s="20">
        <v>1</v>
      </c>
      <c r="AR456" s="20">
        <v>1</v>
      </c>
      <c r="AS456" s="20">
        <v>1</v>
      </c>
      <c r="AT456" s="20">
        <v>2</v>
      </c>
      <c r="AU456" s="20">
        <v>2</v>
      </c>
      <c r="AV456" s="20">
        <v>2</v>
      </c>
      <c r="AW456" s="23">
        <v>0</v>
      </c>
      <c r="AX456" s="21">
        <v>0</v>
      </c>
      <c r="AY456" s="21">
        <v>0</v>
      </c>
      <c r="AZ456" s="23" t="s">
        <v>62</v>
      </c>
      <c r="BA456" s="23" t="s">
        <v>62</v>
      </c>
      <c r="BB456" s="23" t="s">
        <v>62</v>
      </c>
      <c r="BC456" s="23" t="s">
        <v>62</v>
      </c>
      <c r="BD456" s="23" t="s">
        <v>62</v>
      </c>
      <c r="BE456" s="20">
        <v>13</v>
      </c>
      <c r="BF456" s="21"/>
      <c r="BG456" s="24"/>
    </row>
    <row r="457" spans="1:59" ht="15">
      <c r="A457" s="9" t="s">
        <v>3433</v>
      </c>
      <c r="B457" s="25">
        <v>11985</v>
      </c>
      <c r="C457" s="11">
        <v>2948601</v>
      </c>
      <c r="D457" s="11">
        <v>6218174763</v>
      </c>
      <c r="E457" s="12">
        <v>2341110047881</v>
      </c>
      <c r="F457" s="13" t="s">
        <v>3434</v>
      </c>
      <c r="G457" s="13" t="s">
        <v>80</v>
      </c>
      <c r="H457" s="13" t="s">
        <v>53</v>
      </c>
      <c r="I457" s="13" t="s">
        <v>54</v>
      </c>
      <c r="J457" s="13" t="s">
        <v>143</v>
      </c>
      <c r="K457" s="11">
        <v>53</v>
      </c>
      <c r="L457" s="11" t="s">
        <v>3435</v>
      </c>
      <c r="M457" s="14">
        <v>1</v>
      </c>
      <c r="N457" s="14" t="s">
        <v>121</v>
      </c>
      <c r="O457" s="29">
        <v>4317284</v>
      </c>
      <c r="P457" s="29">
        <v>2099948</v>
      </c>
      <c r="Q457" s="29">
        <v>181700</v>
      </c>
      <c r="R457" s="14">
        <v>0</v>
      </c>
      <c r="S457" s="14">
        <v>0</v>
      </c>
      <c r="T457" s="29">
        <v>49708</v>
      </c>
      <c r="U457" s="14">
        <v>0</v>
      </c>
      <c r="V457" s="29">
        <v>3175</v>
      </c>
      <c r="W457" s="14">
        <v>0</v>
      </c>
      <c r="X457" s="14">
        <v>0</v>
      </c>
      <c r="Y457" s="11">
        <f t="shared" ref="Y457:Y460" si="350">INT(O457 / 10000) / 10</f>
        <v>43.1</v>
      </c>
      <c r="Z457" s="11">
        <f t="shared" ref="Z457:Z460" si="351">INT((P457+Q457+X457) / 10000) / 10</f>
        <v>22.8</v>
      </c>
      <c r="AA457" s="11">
        <f t="shared" ref="AA457:AA460" si="352">INT((R457) / 10000) / 10</f>
        <v>0</v>
      </c>
      <c r="AB457" s="11">
        <f t="shared" ref="AB457:AB460" si="353">INT((S457+T457) / 10000) / 10</f>
        <v>0.4</v>
      </c>
      <c r="AC457" s="11">
        <f t="shared" ref="AC457:AC460" si="354">INT((V457+U457+W457) / 10000) / 10</f>
        <v>0</v>
      </c>
      <c r="AD457" s="11" t="s">
        <v>3436</v>
      </c>
      <c r="AE457" s="13" t="s">
        <v>3437</v>
      </c>
      <c r="AF457" s="13" t="s">
        <v>3438</v>
      </c>
      <c r="AG457" s="15" t="s">
        <v>3439</v>
      </c>
      <c r="AH457" s="16" t="s">
        <v>88</v>
      </c>
      <c r="AI457" s="17">
        <v>10</v>
      </c>
      <c r="AJ457" s="17">
        <v>20080205</v>
      </c>
      <c r="AK457" s="18">
        <v>106</v>
      </c>
      <c r="AL457" s="18">
        <v>202212</v>
      </c>
      <c r="AM457" s="18">
        <v>2022</v>
      </c>
      <c r="AN457" s="17">
        <v>23016839</v>
      </c>
      <c r="AO457" s="17">
        <v>43936944</v>
      </c>
      <c r="AP457" s="17">
        <v>2100000</v>
      </c>
      <c r="AQ457" s="20">
        <v>1</v>
      </c>
      <c r="AR457" s="21"/>
      <c r="AS457" s="20">
        <v>2</v>
      </c>
      <c r="AT457" s="20">
        <v>2</v>
      </c>
      <c r="AU457" s="20">
        <v>2</v>
      </c>
      <c r="AV457" s="20">
        <v>2</v>
      </c>
      <c r="AW457" s="23">
        <v>0</v>
      </c>
      <c r="AX457" s="21">
        <v>0</v>
      </c>
      <c r="AY457" s="21">
        <v>0</v>
      </c>
      <c r="AZ457" s="23" t="s">
        <v>62</v>
      </c>
      <c r="BA457" s="23" t="s">
        <v>62</v>
      </c>
      <c r="BB457" s="23" t="s">
        <v>62</v>
      </c>
      <c r="BC457" s="23" t="s">
        <v>62</v>
      </c>
      <c r="BD457" s="23" t="s">
        <v>62</v>
      </c>
      <c r="BE457" s="20">
        <v>13</v>
      </c>
      <c r="BF457" s="21"/>
      <c r="BG457" s="24"/>
    </row>
    <row r="458" spans="1:59" ht="15">
      <c r="A458" s="9" t="s">
        <v>3440</v>
      </c>
      <c r="B458" s="25">
        <v>3253</v>
      </c>
      <c r="C458" s="11">
        <v>3030445</v>
      </c>
      <c r="D458" s="11">
        <v>3048120514</v>
      </c>
      <c r="E458" s="12">
        <v>1546110008012</v>
      </c>
      <c r="F458" s="13" t="s">
        <v>3441</v>
      </c>
      <c r="G458" s="13" t="s">
        <v>80</v>
      </c>
      <c r="H458" s="13" t="s">
        <v>53</v>
      </c>
      <c r="I458" s="13" t="s">
        <v>1113</v>
      </c>
      <c r="J458" s="13" t="s">
        <v>868</v>
      </c>
      <c r="K458" s="11">
        <v>22</v>
      </c>
      <c r="L458" s="11" t="s">
        <v>3442</v>
      </c>
      <c r="M458" s="14">
        <v>1</v>
      </c>
      <c r="N458" s="14" t="s">
        <v>121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14">
        <v>0</v>
      </c>
      <c r="V458" s="14">
        <v>0</v>
      </c>
      <c r="W458" s="14">
        <v>0</v>
      </c>
      <c r="X458" s="35">
        <v>7523242</v>
      </c>
      <c r="Y458" s="11">
        <f t="shared" si="350"/>
        <v>0</v>
      </c>
      <c r="Z458" s="11">
        <f t="shared" si="351"/>
        <v>75.2</v>
      </c>
      <c r="AA458" s="11">
        <f t="shared" si="352"/>
        <v>0</v>
      </c>
      <c r="AB458" s="11">
        <f t="shared" si="353"/>
        <v>0</v>
      </c>
      <c r="AC458" s="11">
        <f t="shared" si="354"/>
        <v>0</v>
      </c>
      <c r="AD458" s="11" t="s">
        <v>3443</v>
      </c>
      <c r="AE458" s="13" t="s">
        <v>3444</v>
      </c>
      <c r="AF458" s="13" t="s">
        <v>3445</v>
      </c>
      <c r="AG458" s="15" t="s">
        <v>3446</v>
      </c>
      <c r="AH458" s="16" t="s">
        <v>88</v>
      </c>
      <c r="AI458" s="17">
        <v>10</v>
      </c>
      <c r="AJ458" s="17">
        <v>20080523</v>
      </c>
      <c r="AK458" s="18">
        <v>112</v>
      </c>
      <c r="AL458" s="18">
        <v>202212</v>
      </c>
      <c r="AM458" s="18">
        <v>2022</v>
      </c>
      <c r="AN458" s="17">
        <v>340013189</v>
      </c>
      <c r="AO458" s="17">
        <v>143125954</v>
      </c>
      <c r="AP458" s="17">
        <v>28927870</v>
      </c>
      <c r="AQ458" s="20">
        <v>1</v>
      </c>
      <c r="AR458" s="21"/>
      <c r="AS458" s="20">
        <v>1</v>
      </c>
      <c r="AT458" s="20">
        <v>1</v>
      </c>
      <c r="AU458" s="20">
        <v>2</v>
      </c>
      <c r="AV458" s="20">
        <v>1</v>
      </c>
      <c r="AW458" s="20">
        <v>100</v>
      </c>
      <c r="AX458" s="20">
        <v>1</v>
      </c>
      <c r="AY458" s="21">
        <v>0</v>
      </c>
      <c r="AZ458" s="23" t="s">
        <v>62</v>
      </c>
      <c r="BA458" s="23" t="s">
        <v>62</v>
      </c>
      <c r="BB458" s="23" t="s">
        <v>62</v>
      </c>
      <c r="BC458" s="23" t="s">
        <v>62</v>
      </c>
      <c r="BD458" s="23" t="s">
        <v>62</v>
      </c>
      <c r="BE458" s="20">
        <v>13</v>
      </c>
      <c r="BF458" s="21"/>
      <c r="BG458" s="24"/>
    </row>
    <row r="459" spans="1:59" ht="15">
      <c r="A459" s="9" t="s">
        <v>3447</v>
      </c>
      <c r="B459" s="25">
        <v>5391</v>
      </c>
      <c r="C459" s="11">
        <v>1408162</v>
      </c>
      <c r="D459" s="11">
        <v>1348102881</v>
      </c>
      <c r="E459" s="12">
        <v>1301110008797</v>
      </c>
      <c r="F459" s="13" t="s">
        <v>3448</v>
      </c>
      <c r="G459" s="13" t="s">
        <v>80</v>
      </c>
      <c r="H459" s="13" t="s">
        <v>53</v>
      </c>
      <c r="I459" s="13" t="s">
        <v>1113</v>
      </c>
      <c r="J459" s="13" t="s">
        <v>1522</v>
      </c>
      <c r="K459" s="11">
        <v>33</v>
      </c>
      <c r="L459" s="11" t="s">
        <v>3449</v>
      </c>
      <c r="M459" s="14">
        <v>1</v>
      </c>
      <c r="N459" s="14" t="s">
        <v>121</v>
      </c>
      <c r="O459" s="14">
        <v>0</v>
      </c>
      <c r="P459" s="29">
        <v>30000</v>
      </c>
      <c r="Q459" s="29">
        <v>22200</v>
      </c>
      <c r="R459" s="26">
        <v>47498</v>
      </c>
      <c r="S459" s="14">
        <v>0</v>
      </c>
      <c r="T459" s="35">
        <v>46756</v>
      </c>
      <c r="U459" s="35">
        <v>93521</v>
      </c>
      <c r="V459" s="35">
        <v>68697</v>
      </c>
      <c r="W459" s="14">
        <v>0</v>
      </c>
      <c r="X459" s="35">
        <v>2230783</v>
      </c>
      <c r="Y459" s="11">
        <f t="shared" si="350"/>
        <v>0</v>
      </c>
      <c r="Z459" s="11">
        <f t="shared" si="351"/>
        <v>22.8</v>
      </c>
      <c r="AA459" s="11">
        <f t="shared" si="352"/>
        <v>0.4</v>
      </c>
      <c r="AB459" s="11">
        <f t="shared" si="353"/>
        <v>0.4</v>
      </c>
      <c r="AC459" s="11">
        <f t="shared" si="354"/>
        <v>1.6</v>
      </c>
      <c r="AD459" s="11" t="s">
        <v>3450</v>
      </c>
      <c r="AE459" s="13" t="s">
        <v>3451</v>
      </c>
      <c r="AF459" s="13" t="s">
        <v>3452</v>
      </c>
      <c r="AG459" s="15" t="s">
        <v>3453</v>
      </c>
      <c r="AH459" s="16" t="s">
        <v>88</v>
      </c>
      <c r="AI459" s="17">
        <v>10</v>
      </c>
      <c r="AJ459" s="17">
        <v>19790808</v>
      </c>
      <c r="AK459" s="18">
        <v>228</v>
      </c>
      <c r="AL459" s="18">
        <v>202212</v>
      </c>
      <c r="AM459" s="18">
        <v>2022</v>
      </c>
      <c r="AN459" s="17">
        <v>529935258</v>
      </c>
      <c r="AO459" s="17">
        <v>159552735</v>
      </c>
      <c r="AP459" s="17">
        <v>3931560</v>
      </c>
      <c r="AQ459" s="20">
        <v>1</v>
      </c>
      <c r="AR459" s="21"/>
      <c r="AS459" s="20">
        <v>1</v>
      </c>
      <c r="AT459" s="20">
        <v>1</v>
      </c>
      <c r="AU459" s="20">
        <v>1</v>
      </c>
      <c r="AV459" s="20">
        <v>1</v>
      </c>
      <c r="AW459" s="23">
        <v>0</v>
      </c>
      <c r="AX459" s="21">
        <v>0</v>
      </c>
      <c r="AY459" s="21">
        <v>0</v>
      </c>
      <c r="AZ459" s="23" t="s">
        <v>62</v>
      </c>
      <c r="BA459" s="23" t="s">
        <v>62</v>
      </c>
      <c r="BB459" s="23" t="s">
        <v>62</v>
      </c>
      <c r="BC459" s="23" t="s">
        <v>62</v>
      </c>
      <c r="BD459" s="23" t="s">
        <v>62</v>
      </c>
      <c r="BE459" s="20">
        <v>13</v>
      </c>
      <c r="BF459" s="20" t="s">
        <v>1528</v>
      </c>
      <c r="BG459" s="24"/>
    </row>
    <row r="460" spans="1:59" ht="15">
      <c r="A460" s="9" t="s">
        <v>3454</v>
      </c>
      <c r="B460" s="25">
        <v>14441</v>
      </c>
      <c r="C460" s="11">
        <v>2975417</v>
      </c>
      <c r="D460" s="11">
        <v>1078707004</v>
      </c>
      <c r="E460" s="12">
        <v>1101113862897</v>
      </c>
      <c r="F460" s="13" t="s">
        <v>3455</v>
      </c>
      <c r="G460" s="13" t="s">
        <v>80</v>
      </c>
      <c r="H460" s="13" t="s">
        <v>53</v>
      </c>
      <c r="I460" s="13" t="s">
        <v>1113</v>
      </c>
      <c r="J460" s="13" t="s">
        <v>55</v>
      </c>
      <c r="K460" s="11">
        <v>63</v>
      </c>
      <c r="L460" s="11" t="s">
        <v>3456</v>
      </c>
      <c r="M460" s="14">
        <v>1</v>
      </c>
      <c r="N460" s="14" t="s">
        <v>121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14">
        <v>0</v>
      </c>
      <c r="V460" s="29">
        <v>1529759</v>
      </c>
      <c r="W460" s="29">
        <v>84230</v>
      </c>
      <c r="X460" s="29">
        <v>102164</v>
      </c>
      <c r="Y460" s="11">
        <f t="shared" si="350"/>
        <v>0</v>
      </c>
      <c r="Z460" s="11">
        <f t="shared" si="351"/>
        <v>1</v>
      </c>
      <c r="AA460" s="11">
        <f t="shared" si="352"/>
        <v>0</v>
      </c>
      <c r="AB460" s="11">
        <f t="shared" si="353"/>
        <v>0</v>
      </c>
      <c r="AC460" s="11">
        <f t="shared" si="354"/>
        <v>16.100000000000001</v>
      </c>
      <c r="AD460" s="11" t="s">
        <v>3457</v>
      </c>
      <c r="AE460" s="13" t="s">
        <v>3458</v>
      </c>
      <c r="AF460" s="13" t="s">
        <v>3459</v>
      </c>
      <c r="AG460" s="15" t="s">
        <v>3460</v>
      </c>
      <c r="AH460" s="16" t="s">
        <v>88</v>
      </c>
      <c r="AI460" s="17">
        <v>10</v>
      </c>
      <c r="AJ460" s="17">
        <v>20080320</v>
      </c>
      <c r="AK460" s="18">
        <v>104</v>
      </c>
      <c r="AL460" s="18">
        <v>202212</v>
      </c>
      <c r="AM460" s="18">
        <v>2022</v>
      </c>
      <c r="AN460" s="17">
        <v>34614311</v>
      </c>
      <c r="AO460" s="17">
        <v>37182879</v>
      </c>
      <c r="AP460" s="17">
        <v>2000000</v>
      </c>
      <c r="AQ460" s="20">
        <v>1</v>
      </c>
      <c r="AR460" s="21"/>
      <c r="AS460" s="20">
        <v>2</v>
      </c>
      <c r="AT460" s="20">
        <v>2</v>
      </c>
      <c r="AU460" s="20">
        <v>2</v>
      </c>
      <c r="AV460" s="20">
        <v>2</v>
      </c>
      <c r="AW460" s="23">
        <v>0</v>
      </c>
      <c r="AX460" s="21">
        <v>0</v>
      </c>
      <c r="AY460" s="21">
        <v>0</v>
      </c>
      <c r="AZ460" s="23" t="s">
        <v>62</v>
      </c>
      <c r="BA460" s="23" t="s">
        <v>62</v>
      </c>
      <c r="BB460" s="23" t="s">
        <v>62</v>
      </c>
      <c r="BC460" s="23" t="s">
        <v>62</v>
      </c>
      <c r="BD460" s="23" t="s">
        <v>62</v>
      </c>
      <c r="BE460" s="20">
        <v>13</v>
      </c>
      <c r="BF460" s="21"/>
      <c r="BG460" s="24"/>
    </row>
    <row r="461" spans="1:59" ht="15">
      <c r="A461" s="9" t="s">
        <v>3461</v>
      </c>
      <c r="B461" s="25">
        <v>1077</v>
      </c>
      <c r="C461" s="11">
        <v>2636573</v>
      </c>
      <c r="D461" s="11">
        <v>1198187523</v>
      </c>
      <c r="E461" s="12">
        <v>1101113411024</v>
      </c>
      <c r="F461" s="13" t="s">
        <v>3462</v>
      </c>
      <c r="G461" s="13" t="s">
        <v>80</v>
      </c>
      <c r="H461" s="13" t="s">
        <v>53</v>
      </c>
      <c r="I461" s="13" t="s">
        <v>54</v>
      </c>
      <c r="J461" s="13" t="s">
        <v>277</v>
      </c>
      <c r="K461" s="11">
        <v>48</v>
      </c>
      <c r="L461" s="11" t="s">
        <v>3463</v>
      </c>
      <c r="M461" s="14">
        <v>1</v>
      </c>
      <c r="N461" s="14" t="s">
        <v>83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14">
        <v>0</v>
      </c>
      <c r="V461" s="14">
        <v>0</v>
      </c>
      <c r="W461" s="33">
        <v>431152727</v>
      </c>
      <c r="X461" s="33">
        <v>500000</v>
      </c>
      <c r="Y461" s="11">
        <f t="shared" ref="Y461:Y463" si="355">INT(O461 / 10000000)/ 10</f>
        <v>0</v>
      </c>
      <c r="Z461" s="11">
        <f t="shared" ref="Z461:Z463" si="356">INT((P461+Q461+X461) / 10000000)/ 10</f>
        <v>0</v>
      </c>
      <c r="AA461" s="11">
        <f t="shared" ref="AA461:AA463" si="357">INT((R461) / 10000000)/ 10</f>
        <v>0</v>
      </c>
      <c r="AB461" s="11">
        <f t="shared" ref="AB461:AB463" si="358">INT((S461+T461) / 10000000)/ 10</f>
        <v>0</v>
      </c>
      <c r="AC461" s="11">
        <f t="shared" ref="AC461:AC463" si="359">INT((V461+U461+W461) / 10000000)/ 10</f>
        <v>4.3</v>
      </c>
      <c r="AD461" s="11" t="s">
        <v>3464</v>
      </c>
      <c r="AE461" s="13" t="s">
        <v>3465</v>
      </c>
      <c r="AF461" s="13" t="s">
        <v>3466</v>
      </c>
      <c r="AG461" s="15" t="s">
        <v>3467</v>
      </c>
      <c r="AH461" s="16" t="s">
        <v>644</v>
      </c>
      <c r="AI461" s="17">
        <v>10</v>
      </c>
      <c r="AJ461" s="17">
        <v>20060303</v>
      </c>
      <c r="AK461" s="18">
        <v>154</v>
      </c>
      <c r="AL461" s="18">
        <v>202306</v>
      </c>
      <c r="AM461" s="18">
        <v>2022</v>
      </c>
      <c r="AN461" s="17">
        <v>63417016</v>
      </c>
      <c r="AO461" s="17">
        <v>129018388</v>
      </c>
      <c r="AP461" s="17">
        <v>6231827</v>
      </c>
      <c r="AQ461" s="27">
        <v>1</v>
      </c>
      <c r="AR461" s="23"/>
      <c r="AS461" s="27">
        <v>2</v>
      </c>
      <c r="AT461" s="27">
        <v>2</v>
      </c>
      <c r="AU461" s="27">
        <v>2</v>
      </c>
      <c r="AV461" s="27">
        <v>2</v>
      </c>
      <c r="AW461" s="23">
        <v>0</v>
      </c>
      <c r="AX461" s="21">
        <v>0</v>
      </c>
      <c r="AY461" s="21">
        <v>0</v>
      </c>
      <c r="AZ461" s="23" t="s">
        <v>62</v>
      </c>
      <c r="BA461" s="23" t="s">
        <v>62</v>
      </c>
      <c r="BB461" s="23" t="s">
        <v>62</v>
      </c>
      <c r="BC461" s="23" t="s">
        <v>62</v>
      </c>
      <c r="BD461" s="23" t="s">
        <v>62</v>
      </c>
      <c r="BE461" s="27">
        <v>13</v>
      </c>
      <c r="BF461" s="23"/>
      <c r="BG461" s="23"/>
    </row>
    <row r="462" spans="1:59" ht="15">
      <c r="A462" s="9" t="s">
        <v>3468</v>
      </c>
      <c r="B462" s="25">
        <v>946</v>
      </c>
      <c r="C462" s="11">
        <v>1751012</v>
      </c>
      <c r="D462" s="11">
        <v>1208113827</v>
      </c>
      <c r="E462" s="12">
        <v>1101110887468</v>
      </c>
      <c r="F462" s="13" t="s">
        <v>3469</v>
      </c>
      <c r="G462" s="13" t="s">
        <v>80</v>
      </c>
      <c r="H462" s="13" t="s">
        <v>53</v>
      </c>
      <c r="I462" s="13" t="s">
        <v>54</v>
      </c>
      <c r="J462" s="13" t="s">
        <v>235</v>
      </c>
      <c r="K462" s="11">
        <v>5</v>
      </c>
      <c r="L462" s="11" t="s">
        <v>3470</v>
      </c>
      <c r="M462" s="14">
        <v>2</v>
      </c>
      <c r="N462" s="14" t="s">
        <v>83</v>
      </c>
      <c r="O462" s="14">
        <v>0</v>
      </c>
      <c r="P462" s="14">
        <v>0</v>
      </c>
      <c r="Q462" s="14">
        <v>0</v>
      </c>
      <c r="R462" s="26">
        <v>1284174689</v>
      </c>
      <c r="S462" s="14">
        <v>0</v>
      </c>
      <c r="T462" s="14">
        <v>0</v>
      </c>
      <c r="U462" s="14">
        <v>0</v>
      </c>
      <c r="V462" s="29">
        <v>13876263</v>
      </c>
      <c r="W462" s="14">
        <v>0</v>
      </c>
      <c r="X462" s="14">
        <v>0</v>
      </c>
      <c r="Y462" s="11">
        <f t="shared" si="355"/>
        <v>0</v>
      </c>
      <c r="Z462" s="11">
        <f t="shared" si="356"/>
        <v>0</v>
      </c>
      <c r="AA462" s="11">
        <f t="shared" si="357"/>
        <v>12.8</v>
      </c>
      <c r="AB462" s="11">
        <f t="shared" si="358"/>
        <v>0</v>
      </c>
      <c r="AC462" s="11">
        <f t="shared" si="359"/>
        <v>0.1</v>
      </c>
      <c r="AD462" s="11" t="s">
        <v>3471</v>
      </c>
      <c r="AE462" s="13" t="s">
        <v>3472</v>
      </c>
      <c r="AF462" s="13" t="s">
        <v>3473</v>
      </c>
      <c r="AG462" s="15" t="s">
        <v>3474</v>
      </c>
      <c r="AH462" s="16" t="s">
        <v>88</v>
      </c>
      <c r="AI462" s="17">
        <v>10</v>
      </c>
      <c r="AJ462" s="18">
        <v>19920901</v>
      </c>
      <c r="AK462" s="18">
        <v>50</v>
      </c>
      <c r="AL462" s="18">
        <v>202212</v>
      </c>
      <c r="AM462" s="18">
        <v>2022</v>
      </c>
      <c r="AN462" s="17">
        <v>29480917</v>
      </c>
      <c r="AO462" s="17">
        <v>24082741</v>
      </c>
      <c r="AP462" s="17">
        <v>1000000</v>
      </c>
      <c r="AQ462" s="23">
        <v>1</v>
      </c>
      <c r="AR462" s="23"/>
      <c r="AS462" s="27">
        <v>2</v>
      </c>
      <c r="AT462" s="23"/>
      <c r="AU462" s="23"/>
      <c r="AV462" s="27">
        <v>2</v>
      </c>
      <c r="AW462" s="23">
        <v>0</v>
      </c>
      <c r="AX462" s="21">
        <v>0</v>
      </c>
      <c r="AY462" s="21">
        <v>0</v>
      </c>
      <c r="AZ462" s="23" t="s">
        <v>62</v>
      </c>
      <c r="BA462" s="23" t="s">
        <v>62</v>
      </c>
      <c r="BB462" s="23" t="s">
        <v>62</v>
      </c>
      <c r="BC462" s="23" t="s">
        <v>62</v>
      </c>
      <c r="BD462" s="23" t="s">
        <v>62</v>
      </c>
      <c r="BE462" s="27">
        <v>13</v>
      </c>
      <c r="BF462" s="23"/>
      <c r="BG462" s="23"/>
    </row>
    <row r="463" spans="1:59" ht="15">
      <c r="A463" s="9" t="s">
        <v>3475</v>
      </c>
      <c r="B463" s="25">
        <v>7444</v>
      </c>
      <c r="C463" s="11">
        <v>9549441</v>
      </c>
      <c r="D463" s="11">
        <v>1148801816</v>
      </c>
      <c r="E463" s="12">
        <v>1911110093521</v>
      </c>
      <c r="F463" s="13" t="s">
        <v>3476</v>
      </c>
      <c r="G463" s="13" t="s">
        <v>80</v>
      </c>
      <c r="H463" s="13" t="s">
        <v>53</v>
      </c>
      <c r="I463" s="13" t="s">
        <v>54</v>
      </c>
      <c r="J463" s="13" t="s">
        <v>599</v>
      </c>
      <c r="K463" s="11">
        <v>38</v>
      </c>
      <c r="L463" s="11" t="s">
        <v>3477</v>
      </c>
      <c r="M463" s="14">
        <v>1</v>
      </c>
      <c r="N463" s="14" t="s">
        <v>83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9">
        <v>143031660</v>
      </c>
      <c r="U463" s="14">
        <v>0</v>
      </c>
      <c r="V463" s="29">
        <v>1440000</v>
      </c>
      <c r="W463" s="14">
        <v>0</v>
      </c>
      <c r="X463" s="14">
        <v>0</v>
      </c>
      <c r="Y463" s="11">
        <f t="shared" si="355"/>
        <v>0</v>
      </c>
      <c r="Z463" s="11">
        <f t="shared" si="356"/>
        <v>0</v>
      </c>
      <c r="AA463" s="11">
        <f t="shared" si="357"/>
        <v>0</v>
      </c>
      <c r="AB463" s="11">
        <f t="shared" si="358"/>
        <v>1.4</v>
      </c>
      <c r="AC463" s="11">
        <f t="shared" si="359"/>
        <v>0</v>
      </c>
      <c r="AD463" s="11" t="s">
        <v>3478</v>
      </c>
      <c r="AE463" s="13" t="s">
        <v>3479</v>
      </c>
      <c r="AF463" s="13" t="s">
        <v>3480</v>
      </c>
      <c r="AG463" s="15" t="s">
        <v>3481</v>
      </c>
      <c r="AH463" s="16" t="s">
        <v>88</v>
      </c>
      <c r="AI463" s="17">
        <v>10</v>
      </c>
      <c r="AJ463" s="17">
        <v>20200916</v>
      </c>
      <c r="AK463" s="18">
        <v>52</v>
      </c>
      <c r="AL463" s="18">
        <v>202212</v>
      </c>
      <c r="AM463" s="18">
        <v>2022</v>
      </c>
      <c r="AN463" s="17">
        <v>10853378</v>
      </c>
      <c r="AO463" s="17">
        <v>17306048</v>
      </c>
      <c r="AP463" s="17">
        <v>3347770</v>
      </c>
      <c r="AQ463" s="27">
        <v>2</v>
      </c>
      <c r="AR463" s="27">
        <v>2</v>
      </c>
      <c r="AS463" s="27">
        <v>1</v>
      </c>
      <c r="AT463" s="27">
        <v>2</v>
      </c>
      <c r="AU463" s="27">
        <v>2</v>
      </c>
      <c r="AV463" s="27">
        <v>2</v>
      </c>
      <c r="AW463" s="23">
        <v>0</v>
      </c>
      <c r="AX463" s="20">
        <v>1</v>
      </c>
      <c r="AY463" s="21">
        <v>0</v>
      </c>
      <c r="AZ463" s="23" t="s">
        <v>62</v>
      </c>
      <c r="BA463" s="23" t="s">
        <v>62</v>
      </c>
      <c r="BB463" s="23" t="s">
        <v>62</v>
      </c>
      <c r="BC463" s="23" t="s">
        <v>62</v>
      </c>
      <c r="BD463" s="23" t="s">
        <v>62</v>
      </c>
      <c r="BE463" s="27">
        <v>13</v>
      </c>
      <c r="BF463" s="23"/>
      <c r="BG463" s="23"/>
    </row>
    <row r="464" spans="1:59" ht="15">
      <c r="A464" s="9" t="s">
        <v>3482</v>
      </c>
      <c r="B464" s="25">
        <v>2493</v>
      </c>
      <c r="C464" s="11">
        <v>1336960</v>
      </c>
      <c r="D464" s="11">
        <v>6218109700</v>
      </c>
      <c r="E464" s="12">
        <v>1845110005577</v>
      </c>
      <c r="F464" s="13" t="s">
        <v>3483</v>
      </c>
      <c r="G464" s="13" t="s">
        <v>80</v>
      </c>
      <c r="H464" s="13" t="s">
        <v>53</v>
      </c>
      <c r="I464" s="13" t="s">
        <v>54</v>
      </c>
      <c r="J464" s="13" t="s">
        <v>257</v>
      </c>
      <c r="K464" s="11">
        <v>17</v>
      </c>
      <c r="L464" s="11" t="s">
        <v>3484</v>
      </c>
      <c r="M464" s="14">
        <v>1</v>
      </c>
      <c r="N464" s="14" t="s">
        <v>121</v>
      </c>
      <c r="O464" s="29">
        <v>342228</v>
      </c>
      <c r="P464" s="29">
        <v>266521</v>
      </c>
      <c r="Q464" s="14">
        <v>0</v>
      </c>
      <c r="R464" s="29">
        <v>334500</v>
      </c>
      <c r="S464" s="14">
        <v>0</v>
      </c>
      <c r="T464" s="26">
        <v>79540</v>
      </c>
      <c r="U464" s="14">
        <v>0</v>
      </c>
      <c r="V464" s="14">
        <v>0</v>
      </c>
      <c r="W464" s="29">
        <v>290300</v>
      </c>
      <c r="X464" s="14">
        <v>0</v>
      </c>
      <c r="Y464" s="11">
        <f t="shared" ref="Y464:Y466" si="360">INT(O464 / 10000) / 10</f>
        <v>3.4</v>
      </c>
      <c r="Z464" s="11">
        <f t="shared" ref="Z464:Z466" si="361">INT((P464+Q464+X464) / 10000) / 10</f>
        <v>2.6</v>
      </c>
      <c r="AA464" s="11">
        <f t="shared" ref="AA464:AA466" si="362">INT((R464) / 10000) / 10</f>
        <v>3.3</v>
      </c>
      <c r="AB464" s="11">
        <f t="shared" ref="AB464:AB466" si="363">INT((S464+T464) / 10000) / 10</f>
        <v>0.7</v>
      </c>
      <c r="AC464" s="11">
        <f t="shared" ref="AC464:AC466" si="364">INT((V464+U464+W464) / 10000) / 10</f>
        <v>2.9</v>
      </c>
      <c r="AD464" s="11" t="s">
        <v>3485</v>
      </c>
      <c r="AE464" s="13" t="s">
        <v>3486</v>
      </c>
      <c r="AF464" s="13" t="s">
        <v>3487</v>
      </c>
      <c r="AG464" s="15" t="s">
        <v>3488</v>
      </c>
      <c r="AH464" s="16" t="s">
        <v>88</v>
      </c>
      <c r="AI464" s="17">
        <v>10</v>
      </c>
      <c r="AJ464" s="18">
        <v>19900508</v>
      </c>
      <c r="AK464" s="18">
        <v>51</v>
      </c>
      <c r="AL464" s="18">
        <v>202212</v>
      </c>
      <c r="AM464" s="18">
        <v>2022</v>
      </c>
      <c r="AN464" s="17">
        <v>40665066</v>
      </c>
      <c r="AO464" s="17">
        <v>25795776</v>
      </c>
      <c r="AP464" s="17">
        <v>50000</v>
      </c>
      <c r="AQ464" s="20">
        <v>2</v>
      </c>
      <c r="AR464" s="20">
        <v>2</v>
      </c>
      <c r="AS464" s="20">
        <v>1</v>
      </c>
      <c r="AT464" s="20">
        <v>1</v>
      </c>
      <c r="AU464" s="20">
        <v>2</v>
      </c>
      <c r="AV464" s="20">
        <v>2</v>
      </c>
      <c r="AW464" s="23">
        <v>0</v>
      </c>
      <c r="AX464" s="21">
        <v>0</v>
      </c>
      <c r="AY464" s="21">
        <v>0</v>
      </c>
      <c r="AZ464" s="23" t="s">
        <v>62</v>
      </c>
      <c r="BA464" s="23" t="s">
        <v>62</v>
      </c>
      <c r="BB464" s="23" t="s">
        <v>62</v>
      </c>
      <c r="BC464" s="23" t="s">
        <v>62</v>
      </c>
      <c r="BD464" s="23" t="s">
        <v>62</v>
      </c>
      <c r="BE464" s="20">
        <v>13</v>
      </c>
      <c r="BF464" s="21"/>
      <c r="BG464" s="24"/>
    </row>
    <row r="465" spans="1:59" ht="15">
      <c r="A465" s="9" t="s">
        <v>3489</v>
      </c>
      <c r="B465" s="25">
        <v>2449</v>
      </c>
      <c r="C465" s="11">
        <v>1509416</v>
      </c>
      <c r="D465" s="11">
        <v>5048136289</v>
      </c>
      <c r="E465" s="12">
        <v>1701110185258</v>
      </c>
      <c r="F465" s="13" t="s">
        <v>3490</v>
      </c>
      <c r="G465" s="13" t="s">
        <v>80</v>
      </c>
      <c r="H465" s="13" t="s">
        <v>53</v>
      </c>
      <c r="I465" s="13" t="s">
        <v>54</v>
      </c>
      <c r="J465" s="13" t="s">
        <v>583</v>
      </c>
      <c r="K465" s="11">
        <v>16</v>
      </c>
      <c r="L465" s="11" t="s">
        <v>3491</v>
      </c>
      <c r="M465" s="14">
        <v>1</v>
      </c>
      <c r="N465" s="14" t="s">
        <v>121</v>
      </c>
      <c r="O465" s="14">
        <v>0</v>
      </c>
      <c r="P465" s="14">
        <v>0</v>
      </c>
      <c r="Q465" s="35">
        <v>6144</v>
      </c>
      <c r="R465" s="26">
        <v>2116199</v>
      </c>
      <c r="S465" s="14">
        <v>0</v>
      </c>
      <c r="T465" s="14">
        <v>0</v>
      </c>
      <c r="U465" s="14">
        <v>0</v>
      </c>
      <c r="V465" s="35">
        <v>50080</v>
      </c>
      <c r="W465" s="35">
        <v>209550</v>
      </c>
      <c r="X465" s="35">
        <v>1266605</v>
      </c>
      <c r="Y465" s="11">
        <f t="shared" si="360"/>
        <v>0</v>
      </c>
      <c r="Z465" s="11">
        <f t="shared" si="361"/>
        <v>12.7</v>
      </c>
      <c r="AA465" s="11">
        <f t="shared" si="362"/>
        <v>21.1</v>
      </c>
      <c r="AB465" s="11">
        <f t="shared" si="363"/>
        <v>0</v>
      </c>
      <c r="AC465" s="11">
        <f t="shared" si="364"/>
        <v>2.5</v>
      </c>
      <c r="AD465" s="11" t="s">
        <v>3492</v>
      </c>
      <c r="AE465" s="13" t="s">
        <v>3493</v>
      </c>
      <c r="AF465" s="13" t="s">
        <v>3494</v>
      </c>
      <c r="AG465" s="15" t="s">
        <v>3495</v>
      </c>
      <c r="AH465" s="16" t="s">
        <v>88</v>
      </c>
      <c r="AI465" s="17">
        <v>10</v>
      </c>
      <c r="AJ465" s="17">
        <v>20001001</v>
      </c>
      <c r="AK465" s="18">
        <v>240</v>
      </c>
      <c r="AL465" s="18">
        <v>202305</v>
      </c>
      <c r="AM465" s="18">
        <v>2022</v>
      </c>
      <c r="AN465" s="17">
        <v>100273305</v>
      </c>
      <c r="AO465" s="17">
        <v>91707524</v>
      </c>
      <c r="AP465" s="17">
        <v>630000</v>
      </c>
      <c r="AQ465" s="27">
        <v>2</v>
      </c>
      <c r="AR465" s="27">
        <v>4</v>
      </c>
      <c r="AS465" s="27">
        <v>1</v>
      </c>
      <c r="AT465" s="27">
        <v>2</v>
      </c>
      <c r="AU465" s="27">
        <v>2</v>
      </c>
      <c r="AV465" s="27">
        <v>2</v>
      </c>
      <c r="AW465" s="23">
        <v>0</v>
      </c>
      <c r="AX465" s="21">
        <v>0</v>
      </c>
      <c r="AY465" s="21">
        <v>0</v>
      </c>
      <c r="AZ465" s="23" t="s">
        <v>62</v>
      </c>
      <c r="BA465" s="23" t="s">
        <v>62</v>
      </c>
      <c r="BB465" s="23" t="s">
        <v>62</v>
      </c>
      <c r="BC465" s="23" t="s">
        <v>62</v>
      </c>
      <c r="BD465" s="23" t="s">
        <v>62</v>
      </c>
      <c r="BE465" s="27">
        <v>13</v>
      </c>
      <c r="BF465" s="23"/>
      <c r="BG465" s="23"/>
    </row>
    <row r="466" spans="1:59" ht="15">
      <c r="A466" s="9" t="s">
        <v>3496</v>
      </c>
      <c r="B466" s="25">
        <v>870</v>
      </c>
      <c r="C466" s="11">
        <v>2776391</v>
      </c>
      <c r="D466" s="11">
        <v>5038174621</v>
      </c>
      <c r="E466" s="12">
        <v>1701110322488</v>
      </c>
      <c r="F466" s="13" t="s">
        <v>3497</v>
      </c>
      <c r="G466" s="13" t="s">
        <v>80</v>
      </c>
      <c r="H466" s="13" t="s">
        <v>53</v>
      </c>
      <c r="I466" s="13" t="s">
        <v>54</v>
      </c>
      <c r="J466" s="13" t="s">
        <v>607</v>
      </c>
      <c r="K466" s="11">
        <v>4</v>
      </c>
      <c r="L466" s="11" t="s">
        <v>3498</v>
      </c>
      <c r="M466" s="14">
        <v>1</v>
      </c>
      <c r="N466" s="14" t="s">
        <v>121</v>
      </c>
      <c r="O466" s="14">
        <v>0</v>
      </c>
      <c r="P466" s="14">
        <v>0</v>
      </c>
      <c r="Q466" s="26">
        <v>95600</v>
      </c>
      <c r="R466" s="29">
        <v>28300</v>
      </c>
      <c r="S466" s="14">
        <v>0</v>
      </c>
      <c r="T466" s="14">
        <v>0</v>
      </c>
      <c r="U466" s="29">
        <v>21800</v>
      </c>
      <c r="V466" s="14">
        <v>0</v>
      </c>
      <c r="W466" s="29">
        <v>270614</v>
      </c>
      <c r="X466" s="14">
        <v>0</v>
      </c>
      <c r="Y466" s="11">
        <f t="shared" si="360"/>
        <v>0</v>
      </c>
      <c r="Z466" s="11">
        <f t="shared" si="361"/>
        <v>0.9</v>
      </c>
      <c r="AA466" s="11">
        <f t="shared" si="362"/>
        <v>0.2</v>
      </c>
      <c r="AB466" s="11">
        <f t="shared" si="363"/>
        <v>0</v>
      </c>
      <c r="AC466" s="11">
        <f t="shared" si="364"/>
        <v>2.9</v>
      </c>
      <c r="AD466" s="11" t="s">
        <v>3499</v>
      </c>
      <c r="AE466" s="13" t="s">
        <v>3500</v>
      </c>
      <c r="AF466" s="13" t="s">
        <v>3501</v>
      </c>
      <c r="AG466" s="15" t="s">
        <v>3502</v>
      </c>
      <c r="AH466" s="16" t="s">
        <v>88</v>
      </c>
      <c r="AI466" s="17">
        <v>10</v>
      </c>
      <c r="AJ466" s="17">
        <v>20061220</v>
      </c>
      <c r="AK466" s="18">
        <v>114</v>
      </c>
      <c r="AL466" s="18">
        <v>202212</v>
      </c>
      <c r="AM466" s="18">
        <v>2022</v>
      </c>
      <c r="AN466" s="17">
        <v>10990655</v>
      </c>
      <c r="AO466" s="17">
        <v>31403265</v>
      </c>
      <c r="AP466" s="17">
        <v>493105</v>
      </c>
      <c r="AQ466" s="27">
        <v>1</v>
      </c>
      <c r="AR466" s="27">
        <v>4</v>
      </c>
      <c r="AS466" s="27">
        <v>1</v>
      </c>
      <c r="AT466" s="27">
        <v>2</v>
      </c>
      <c r="AU466" s="27">
        <v>2</v>
      </c>
      <c r="AV466" s="27">
        <v>2</v>
      </c>
      <c r="AW466" s="23">
        <v>0</v>
      </c>
      <c r="AX466" s="21">
        <v>0</v>
      </c>
      <c r="AY466" s="21">
        <v>0</v>
      </c>
      <c r="AZ466" s="23" t="s">
        <v>62</v>
      </c>
      <c r="BA466" s="23" t="s">
        <v>62</v>
      </c>
      <c r="BB466" s="23" t="s">
        <v>62</v>
      </c>
      <c r="BC466" s="23" t="s">
        <v>62</v>
      </c>
      <c r="BD466" s="23" t="s">
        <v>62</v>
      </c>
      <c r="BE466" s="27">
        <v>13</v>
      </c>
      <c r="BF466" s="23"/>
      <c r="BG466" s="23"/>
    </row>
    <row r="467" spans="1:59" ht="15">
      <c r="A467" s="9" t="s">
        <v>3503</v>
      </c>
      <c r="B467" s="25">
        <v>2660</v>
      </c>
      <c r="C467" s="11">
        <v>1107634</v>
      </c>
      <c r="D467" s="11">
        <v>1318173000</v>
      </c>
      <c r="E467" s="12">
        <v>1246110289808</v>
      </c>
      <c r="F467" s="13" t="s">
        <v>3504</v>
      </c>
      <c r="G467" s="13" t="s">
        <v>80</v>
      </c>
      <c r="H467" s="13" t="s">
        <v>53</v>
      </c>
      <c r="I467" s="13" t="s">
        <v>54</v>
      </c>
      <c r="J467" s="13" t="s">
        <v>257</v>
      </c>
      <c r="K467" s="11">
        <v>17</v>
      </c>
      <c r="L467" s="11" t="s">
        <v>3505</v>
      </c>
      <c r="M467" s="14">
        <v>1</v>
      </c>
      <c r="N467" s="14" t="s">
        <v>83</v>
      </c>
      <c r="O467" s="14">
        <v>0</v>
      </c>
      <c r="P467" s="29">
        <v>157769450</v>
      </c>
      <c r="Q467" s="29">
        <v>28230000</v>
      </c>
      <c r="R467" s="29">
        <v>4110000000</v>
      </c>
      <c r="S467" s="14">
        <v>0</v>
      </c>
      <c r="T467" s="26">
        <v>102857586</v>
      </c>
      <c r="U467" s="14">
        <v>0</v>
      </c>
      <c r="V467" s="29">
        <v>127210000</v>
      </c>
      <c r="W467" s="29">
        <v>243314000</v>
      </c>
      <c r="X467" s="29">
        <v>7254400000</v>
      </c>
      <c r="Y467" s="11">
        <f>INT(O467 / 10000000)/ 10</f>
        <v>0</v>
      </c>
      <c r="Z467" s="11">
        <f>INT((P467+Q467+X467) / 10000000)/ 10</f>
        <v>74.400000000000006</v>
      </c>
      <c r="AA467" s="11">
        <f>INT((R467) / 10000000)/ 10</f>
        <v>41.1</v>
      </c>
      <c r="AB467" s="11">
        <f>INT((S467+T467) / 10000000)/ 10</f>
        <v>1</v>
      </c>
      <c r="AC467" s="11">
        <f>INT((V467+U467+W467) / 10000000)/ 10</f>
        <v>3.7</v>
      </c>
      <c r="AD467" s="11" t="s">
        <v>2702</v>
      </c>
      <c r="AE467" s="13" t="s">
        <v>3506</v>
      </c>
      <c r="AF467" s="13" t="s">
        <v>3507</v>
      </c>
      <c r="AG467" s="15" t="s">
        <v>3508</v>
      </c>
      <c r="AH467" s="16" t="s">
        <v>88</v>
      </c>
      <c r="AI467" s="17">
        <v>10</v>
      </c>
      <c r="AJ467" s="17">
        <v>20020620</v>
      </c>
      <c r="AK467" s="18">
        <v>107</v>
      </c>
      <c r="AL467" s="18">
        <v>202212</v>
      </c>
      <c r="AM467" s="18">
        <v>2022</v>
      </c>
      <c r="AN467" s="17">
        <v>30115678</v>
      </c>
      <c r="AO467" s="17">
        <v>65690989</v>
      </c>
      <c r="AP467" s="17">
        <v>1000000</v>
      </c>
      <c r="AQ467" s="20">
        <v>1</v>
      </c>
      <c r="AR467" s="20">
        <v>1</v>
      </c>
      <c r="AS467" s="20">
        <v>1</v>
      </c>
      <c r="AT467" s="20">
        <v>2</v>
      </c>
      <c r="AU467" s="20">
        <v>2</v>
      </c>
      <c r="AV467" s="20">
        <v>2</v>
      </c>
      <c r="AW467" s="23">
        <v>0</v>
      </c>
      <c r="AX467" s="21">
        <v>0</v>
      </c>
      <c r="AY467" s="21">
        <v>0</v>
      </c>
      <c r="AZ467" s="23" t="s">
        <v>62</v>
      </c>
      <c r="BA467" s="23" t="s">
        <v>62</v>
      </c>
      <c r="BB467" s="23" t="s">
        <v>62</v>
      </c>
      <c r="BC467" s="23" t="s">
        <v>62</v>
      </c>
      <c r="BD467" s="23" t="s">
        <v>62</v>
      </c>
      <c r="BE467" s="20">
        <v>13</v>
      </c>
      <c r="BF467" s="21"/>
      <c r="BG467" s="24"/>
    </row>
    <row r="468" spans="1:59" ht="15">
      <c r="A468" s="9" t="s">
        <v>3509</v>
      </c>
      <c r="B468" s="25">
        <v>1843</v>
      </c>
      <c r="C468" s="11">
        <v>3747406</v>
      </c>
      <c r="D468" s="11">
        <v>1348668063</v>
      </c>
      <c r="E468" s="12">
        <v>1314110243742</v>
      </c>
      <c r="F468" s="13" t="s">
        <v>3510</v>
      </c>
      <c r="G468" s="13" t="s">
        <v>80</v>
      </c>
      <c r="H468" s="13" t="s">
        <v>53</v>
      </c>
      <c r="I468" s="13" t="s">
        <v>54</v>
      </c>
      <c r="J468" s="13" t="s">
        <v>532</v>
      </c>
      <c r="K468" s="11">
        <v>14</v>
      </c>
      <c r="L468" s="11" t="s">
        <v>3511</v>
      </c>
      <c r="M468" s="14">
        <v>1</v>
      </c>
      <c r="N468" s="14" t="s">
        <v>121</v>
      </c>
      <c r="O468" s="14">
        <v>0</v>
      </c>
      <c r="P468" s="14">
        <v>0</v>
      </c>
      <c r="Q468" s="14">
        <v>0</v>
      </c>
      <c r="R468" s="35">
        <v>195400</v>
      </c>
      <c r="S468" s="14">
        <v>0</v>
      </c>
      <c r="T468" s="35">
        <v>23899</v>
      </c>
      <c r="U468" s="14">
        <v>0</v>
      </c>
      <c r="V468" s="35">
        <v>72233</v>
      </c>
      <c r="W468" s="35">
        <v>129665</v>
      </c>
      <c r="X468" s="35">
        <v>814500</v>
      </c>
      <c r="Y468" s="11">
        <f>INT(O468 / 10000) / 10</f>
        <v>0</v>
      </c>
      <c r="Z468" s="11">
        <f>INT((P468+Q468+X468) / 10000) / 10</f>
        <v>8.1</v>
      </c>
      <c r="AA468" s="11">
        <f>INT((R468) / 10000) / 10</f>
        <v>1.9</v>
      </c>
      <c r="AB468" s="11">
        <f>INT((S468+T468) / 10000) / 10</f>
        <v>0.2</v>
      </c>
      <c r="AC468" s="11">
        <f>INT((V468+U468+W468) / 10000) / 10</f>
        <v>2</v>
      </c>
      <c r="AD468" s="11" t="s">
        <v>3512</v>
      </c>
      <c r="AE468" s="13" t="s">
        <v>3513</v>
      </c>
      <c r="AF468" s="13" t="s">
        <v>3514</v>
      </c>
      <c r="AG468" s="15" t="s">
        <v>3515</v>
      </c>
      <c r="AH468" s="16" t="s">
        <v>1427</v>
      </c>
      <c r="AI468" s="17">
        <v>10</v>
      </c>
      <c r="AJ468" s="17">
        <v>20100628</v>
      </c>
      <c r="AK468" s="18">
        <v>205</v>
      </c>
      <c r="AL468" s="18">
        <v>202306</v>
      </c>
      <c r="AM468" s="18">
        <v>2022</v>
      </c>
      <c r="AN468" s="17">
        <v>17600849</v>
      </c>
      <c r="AO468" s="17">
        <v>32922772</v>
      </c>
      <c r="AP468" s="17">
        <v>1294669</v>
      </c>
      <c r="AQ468" s="20">
        <v>1</v>
      </c>
      <c r="AR468" s="20">
        <v>2</v>
      </c>
      <c r="AS468" s="20">
        <v>1</v>
      </c>
      <c r="AT468" s="20">
        <v>2</v>
      </c>
      <c r="AU468" s="20">
        <v>2</v>
      </c>
      <c r="AV468" s="20">
        <v>2</v>
      </c>
      <c r="AW468" s="23">
        <v>0</v>
      </c>
      <c r="AX468" s="21">
        <v>0</v>
      </c>
      <c r="AY468" s="21">
        <v>0</v>
      </c>
      <c r="AZ468" s="23" t="s">
        <v>62</v>
      </c>
      <c r="BA468" s="23" t="s">
        <v>62</v>
      </c>
      <c r="BB468" s="23" t="s">
        <v>62</v>
      </c>
      <c r="BC468" s="23" t="s">
        <v>62</v>
      </c>
      <c r="BD468" s="23" t="s">
        <v>62</v>
      </c>
      <c r="BE468" s="20">
        <v>13</v>
      </c>
      <c r="BF468" s="21"/>
      <c r="BG468" s="24"/>
    </row>
    <row r="469" spans="1:59" ht="15">
      <c r="A469" s="9" t="s">
        <v>3516</v>
      </c>
      <c r="B469" s="25">
        <v>3364</v>
      </c>
      <c r="C469" s="11">
        <v>1293655</v>
      </c>
      <c r="D469" s="11">
        <v>1378107186</v>
      </c>
      <c r="E469" s="12">
        <v>1201110066903</v>
      </c>
      <c r="F469" s="13" t="s">
        <v>3517</v>
      </c>
      <c r="G469" s="13" t="s">
        <v>80</v>
      </c>
      <c r="H469" s="13" t="s">
        <v>53</v>
      </c>
      <c r="I469" s="13" t="s">
        <v>54</v>
      </c>
      <c r="J469" s="13" t="s">
        <v>1617</v>
      </c>
      <c r="K469" s="11">
        <v>23</v>
      </c>
      <c r="L469" s="11" t="s">
        <v>3518</v>
      </c>
      <c r="M469" s="14">
        <v>1</v>
      </c>
      <c r="N469" s="14" t="s">
        <v>83</v>
      </c>
      <c r="O469" s="35">
        <v>14669726488</v>
      </c>
      <c r="P469" s="14">
        <v>0</v>
      </c>
      <c r="Q469" s="35">
        <v>12400000</v>
      </c>
      <c r="R469" s="35">
        <v>551538200</v>
      </c>
      <c r="S469" s="14">
        <v>0</v>
      </c>
      <c r="T469" s="14">
        <v>0</v>
      </c>
      <c r="U469" s="35">
        <v>84000000</v>
      </c>
      <c r="V469" s="35">
        <v>6300000</v>
      </c>
      <c r="W469" s="35">
        <v>320700000</v>
      </c>
      <c r="X469" s="35">
        <v>433144760</v>
      </c>
      <c r="Y469" s="11">
        <f>INT(O469 / 10000000)/ 10</f>
        <v>146.6</v>
      </c>
      <c r="Z469" s="11">
        <f>INT((P469+Q469+X469) / 10000000)/ 10</f>
        <v>4.4000000000000004</v>
      </c>
      <c r="AA469" s="11">
        <f>INT((R469) / 10000000)/ 10</f>
        <v>5.5</v>
      </c>
      <c r="AB469" s="11">
        <f>INT((S469+T469) / 10000000)/ 10</f>
        <v>0</v>
      </c>
      <c r="AC469" s="11">
        <f>INT((V469+U469+W469) / 10000000)/ 10</f>
        <v>4.0999999999999996</v>
      </c>
      <c r="AD469" s="11" t="s">
        <v>3519</v>
      </c>
      <c r="AE469" s="13" t="s">
        <v>3520</v>
      </c>
      <c r="AF469" s="13" t="s">
        <v>3521</v>
      </c>
      <c r="AG469" s="15" t="s">
        <v>3522</v>
      </c>
      <c r="AH469" s="16" t="s">
        <v>88</v>
      </c>
      <c r="AI469" s="17">
        <v>10</v>
      </c>
      <c r="AJ469" s="17">
        <v>19910516</v>
      </c>
      <c r="AK469" s="18">
        <v>148</v>
      </c>
      <c r="AL469" s="18">
        <v>202212</v>
      </c>
      <c r="AM469" s="18">
        <v>2022</v>
      </c>
      <c r="AN469" s="17">
        <v>81555818</v>
      </c>
      <c r="AO469" s="17">
        <v>83618446</v>
      </c>
      <c r="AP469" s="17">
        <v>500000</v>
      </c>
      <c r="AQ469" s="27">
        <v>2</v>
      </c>
      <c r="AR469" s="27">
        <v>2</v>
      </c>
      <c r="AS469" s="27">
        <v>1</v>
      </c>
      <c r="AT469" s="27">
        <v>2</v>
      </c>
      <c r="AU469" s="27">
        <v>2</v>
      </c>
      <c r="AV469" s="27">
        <v>2</v>
      </c>
      <c r="AW469" s="23">
        <v>0</v>
      </c>
      <c r="AX469" s="20">
        <v>1</v>
      </c>
      <c r="AY469" s="21">
        <v>0</v>
      </c>
      <c r="AZ469" s="23" t="s">
        <v>62</v>
      </c>
      <c r="BA469" s="23" t="s">
        <v>62</v>
      </c>
      <c r="BB469" s="23" t="s">
        <v>62</v>
      </c>
      <c r="BC469" s="23" t="s">
        <v>62</v>
      </c>
      <c r="BD469" s="23" t="s">
        <v>62</v>
      </c>
      <c r="BE469" s="27">
        <v>13</v>
      </c>
      <c r="BF469" s="23"/>
      <c r="BG469" s="23"/>
    </row>
    <row r="470" spans="1:59" ht="15">
      <c r="A470" s="9" t="s">
        <v>3523</v>
      </c>
      <c r="B470" s="25">
        <v>226</v>
      </c>
      <c r="C470" s="11">
        <v>1440765</v>
      </c>
      <c r="D470" s="11">
        <v>6058127365</v>
      </c>
      <c r="E470" s="12">
        <v>1801110231744</v>
      </c>
      <c r="F470" s="13" t="s">
        <v>3524</v>
      </c>
      <c r="G470" s="13" t="s">
        <v>80</v>
      </c>
      <c r="H470" s="13" t="s">
        <v>53</v>
      </c>
      <c r="I470" s="13" t="s">
        <v>54</v>
      </c>
      <c r="J470" s="13" t="s">
        <v>277</v>
      </c>
      <c r="K470" s="11">
        <v>48</v>
      </c>
      <c r="L470" s="11" t="s">
        <v>3525</v>
      </c>
      <c r="M470" s="14">
        <v>1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0</v>
      </c>
      <c r="AD470" s="11" t="s">
        <v>3526</v>
      </c>
      <c r="AE470" s="13" t="s">
        <v>3527</v>
      </c>
      <c r="AF470" s="13" t="s">
        <v>3528</v>
      </c>
      <c r="AG470" s="15" t="s">
        <v>3529</v>
      </c>
      <c r="AH470" s="16" t="s">
        <v>88</v>
      </c>
      <c r="AI470" s="17">
        <v>10</v>
      </c>
      <c r="AJ470" s="17">
        <v>19970515</v>
      </c>
      <c r="AK470" s="18">
        <v>84</v>
      </c>
      <c r="AL470" s="18">
        <v>202212</v>
      </c>
      <c r="AM470" s="18">
        <v>2022</v>
      </c>
      <c r="AN470" s="17">
        <v>12915960</v>
      </c>
      <c r="AO470" s="17">
        <v>10373714</v>
      </c>
      <c r="AP470" s="17">
        <v>516360</v>
      </c>
      <c r="AQ470" s="27">
        <v>1</v>
      </c>
      <c r="AR470" s="27">
        <v>1</v>
      </c>
      <c r="AS470" s="27">
        <v>1</v>
      </c>
      <c r="AT470" s="27">
        <v>2</v>
      </c>
      <c r="AU470" s="27">
        <v>2</v>
      </c>
      <c r="AV470" s="27">
        <v>2</v>
      </c>
      <c r="AW470" s="23">
        <v>0</v>
      </c>
      <c r="AX470" s="21">
        <v>0</v>
      </c>
      <c r="AY470" s="21">
        <v>0</v>
      </c>
      <c r="AZ470" s="23" t="s">
        <v>62</v>
      </c>
      <c r="BA470" s="23" t="s">
        <v>62</v>
      </c>
      <c r="BB470" s="23" t="s">
        <v>62</v>
      </c>
      <c r="BC470" s="23" t="s">
        <v>62</v>
      </c>
      <c r="BD470" s="23" t="s">
        <v>62</v>
      </c>
      <c r="BE470" s="27">
        <v>13</v>
      </c>
      <c r="BF470" s="23"/>
      <c r="BG470" s="23"/>
    </row>
    <row r="471" spans="1:59" ht="15">
      <c r="A471" s="9" t="s">
        <v>3530</v>
      </c>
      <c r="B471" s="25">
        <v>327</v>
      </c>
      <c r="C471" s="11">
        <v>3753899</v>
      </c>
      <c r="D471" s="11">
        <v>1308653030</v>
      </c>
      <c r="E471" s="12">
        <v>1211110205336</v>
      </c>
      <c r="F471" s="13" t="s">
        <v>3531</v>
      </c>
      <c r="G471" s="13" t="s">
        <v>80</v>
      </c>
      <c r="H471" s="13" t="s">
        <v>53</v>
      </c>
      <c r="I471" s="13" t="s">
        <v>54</v>
      </c>
      <c r="J471" s="13" t="s">
        <v>277</v>
      </c>
      <c r="K471" s="11">
        <v>48</v>
      </c>
      <c r="L471" s="11" t="s">
        <v>3532</v>
      </c>
      <c r="M471" s="14">
        <v>2</v>
      </c>
      <c r="N471" s="14" t="s">
        <v>121</v>
      </c>
      <c r="O471" s="14">
        <v>0</v>
      </c>
      <c r="P471" s="14">
        <v>0</v>
      </c>
      <c r="Q471" s="14">
        <v>0</v>
      </c>
      <c r="R471" s="29">
        <v>166947</v>
      </c>
      <c r="S471" s="14">
        <v>0</v>
      </c>
      <c r="T471" s="29">
        <v>272327</v>
      </c>
      <c r="U471" s="29">
        <v>25724</v>
      </c>
      <c r="V471" s="29">
        <v>26369</v>
      </c>
      <c r="W471" s="29">
        <v>857770</v>
      </c>
      <c r="X471" s="29">
        <v>119700</v>
      </c>
      <c r="Y471" s="11">
        <f>INT(O471 / 10000) / 10</f>
        <v>0</v>
      </c>
      <c r="Z471" s="11">
        <f>INT((P471+Q471+X471) / 10000) / 10</f>
        <v>1.1000000000000001</v>
      </c>
      <c r="AA471" s="11">
        <f>INT((R471) / 10000) / 10</f>
        <v>1.6</v>
      </c>
      <c r="AB471" s="11">
        <f>INT((S471+T471) / 10000) / 10</f>
        <v>2.7</v>
      </c>
      <c r="AC471" s="11">
        <f>INT((V471+U471+W471) / 10000) / 10</f>
        <v>9</v>
      </c>
      <c r="AD471" s="11" t="s">
        <v>3533</v>
      </c>
      <c r="AE471" s="13" t="s">
        <v>3534</v>
      </c>
      <c r="AF471" s="13" t="s">
        <v>3535</v>
      </c>
      <c r="AG471" s="15" t="s">
        <v>3536</v>
      </c>
      <c r="AH471" s="16" t="s">
        <v>88</v>
      </c>
      <c r="AI471" s="17">
        <v>10</v>
      </c>
      <c r="AJ471" s="17">
        <v>20100715</v>
      </c>
      <c r="AK471" s="18">
        <v>174</v>
      </c>
      <c r="AL471" s="18">
        <v>202212</v>
      </c>
      <c r="AM471" s="18">
        <v>2022</v>
      </c>
      <c r="AN471" s="17">
        <v>43959333</v>
      </c>
      <c r="AO471" s="17">
        <v>25041233</v>
      </c>
      <c r="AP471" s="17">
        <v>3000000</v>
      </c>
      <c r="AQ471" s="27">
        <v>1</v>
      </c>
      <c r="AR471" s="23"/>
      <c r="AS471" s="27">
        <v>1</v>
      </c>
      <c r="AT471" s="27">
        <v>2</v>
      </c>
      <c r="AU471" s="27">
        <v>2</v>
      </c>
      <c r="AV471" s="27">
        <v>2</v>
      </c>
      <c r="AW471" s="23">
        <v>0</v>
      </c>
      <c r="AX471" s="21">
        <v>0</v>
      </c>
      <c r="AY471" s="21">
        <v>0</v>
      </c>
      <c r="AZ471" s="23" t="s">
        <v>62</v>
      </c>
      <c r="BA471" s="23" t="s">
        <v>62</v>
      </c>
      <c r="BB471" s="23" t="s">
        <v>62</v>
      </c>
      <c r="BC471" s="23" t="s">
        <v>62</v>
      </c>
      <c r="BD471" s="23" t="s">
        <v>62</v>
      </c>
      <c r="BE471" s="27">
        <v>13</v>
      </c>
      <c r="BF471" s="23"/>
      <c r="BG471" s="23"/>
    </row>
    <row r="472" spans="1:59" ht="15">
      <c r="A472" s="9" t="s">
        <v>3537</v>
      </c>
      <c r="B472" s="25">
        <v>1502</v>
      </c>
      <c r="C472" s="11">
        <v>2912674</v>
      </c>
      <c r="D472" s="11">
        <v>3038149444</v>
      </c>
      <c r="E472" s="12">
        <v>1511110031157</v>
      </c>
      <c r="F472" s="13" t="s">
        <v>3538</v>
      </c>
      <c r="G472" s="13" t="s">
        <v>80</v>
      </c>
      <c r="H472" s="13" t="s">
        <v>53</v>
      </c>
      <c r="I472" s="13" t="s">
        <v>54</v>
      </c>
      <c r="J472" s="13" t="s">
        <v>1195</v>
      </c>
      <c r="K472" s="11">
        <v>11</v>
      </c>
      <c r="L472" s="11" t="s">
        <v>3539</v>
      </c>
      <c r="M472" s="14">
        <v>1</v>
      </c>
      <c r="N472" s="14" t="s">
        <v>83</v>
      </c>
      <c r="O472" s="35">
        <v>2542899150</v>
      </c>
      <c r="P472" s="35">
        <v>44027260</v>
      </c>
      <c r="Q472" s="35">
        <v>19000000</v>
      </c>
      <c r="R472" s="35">
        <v>72500000</v>
      </c>
      <c r="S472" s="14">
        <v>0</v>
      </c>
      <c r="T472" s="26">
        <v>86862124</v>
      </c>
      <c r="U472" s="35">
        <v>22000000</v>
      </c>
      <c r="V472" s="35">
        <v>521650995</v>
      </c>
      <c r="W472" s="35">
        <v>1647355336</v>
      </c>
      <c r="X472" s="35">
        <v>7897623900</v>
      </c>
      <c r="Y472" s="11">
        <f>INT(O472 / 10000000)/ 10</f>
        <v>25.4</v>
      </c>
      <c r="Z472" s="11">
        <f>INT((P472+Q472+X472) / 10000000)/ 10</f>
        <v>79.599999999999994</v>
      </c>
      <c r="AA472" s="11">
        <f>INT((R472) / 10000000)/ 10</f>
        <v>0.7</v>
      </c>
      <c r="AB472" s="11">
        <f>INT((S472+T472) / 10000000)/ 10</f>
        <v>0.8</v>
      </c>
      <c r="AC472" s="11">
        <f>INT((V472+U472+W472) / 10000000)/ 10</f>
        <v>21.9</v>
      </c>
      <c r="AD472" s="11" t="s">
        <v>3540</v>
      </c>
      <c r="AE472" s="13" t="s">
        <v>3541</v>
      </c>
      <c r="AF472" s="13" t="s">
        <v>3542</v>
      </c>
      <c r="AG472" s="15" t="s">
        <v>3543</v>
      </c>
      <c r="AH472" s="16" t="s">
        <v>232</v>
      </c>
      <c r="AI472" s="17">
        <v>10</v>
      </c>
      <c r="AJ472" s="17">
        <v>20071001</v>
      </c>
      <c r="AK472" s="18">
        <v>134</v>
      </c>
      <c r="AL472" s="18">
        <v>202306</v>
      </c>
      <c r="AM472" s="18">
        <v>2022</v>
      </c>
      <c r="AN472" s="17">
        <v>94444386</v>
      </c>
      <c r="AO472" s="17">
        <v>557538424</v>
      </c>
      <c r="AP472" s="17">
        <v>5060000</v>
      </c>
      <c r="AQ472" s="23">
        <v>1</v>
      </c>
      <c r="AR472" s="23"/>
      <c r="AS472" s="27">
        <v>2</v>
      </c>
      <c r="AT472" s="27">
        <v>2</v>
      </c>
      <c r="AU472" s="27">
        <v>2</v>
      </c>
      <c r="AV472" s="27">
        <v>1</v>
      </c>
      <c r="AW472" s="23">
        <v>0</v>
      </c>
      <c r="AX472" s="21">
        <v>0</v>
      </c>
      <c r="AY472" s="21">
        <v>0</v>
      </c>
      <c r="AZ472" s="23" t="s">
        <v>62</v>
      </c>
      <c r="BA472" s="23" t="s">
        <v>62</v>
      </c>
      <c r="BB472" s="23" t="s">
        <v>62</v>
      </c>
      <c r="BC472" s="23" t="s">
        <v>62</v>
      </c>
      <c r="BD472" s="23" t="s">
        <v>62</v>
      </c>
      <c r="BE472" s="27">
        <v>13</v>
      </c>
      <c r="BF472" s="23"/>
      <c r="BG472" s="23"/>
    </row>
    <row r="473" spans="1:59" ht="15">
      <c r="A473" s="9" t="s">
        <v>3544</v>
      </c>
      <c r="B473" s="25">
        <v>851</v>
      </c>
      <c r="C473" s="11">
        <v>2781771</v>
      </c>
      <c r="D473" s="11">
        <v>5038175033</v>
      </c>
      <c r="E473" s="12">
        <v>1701110324749</v>
      </c>
      <c r="F473" s="13" t="s">
        <v>3545</v>
      </c>
      <c r="G473" s="13" t="s">
        <v>80</v>
      </c>
      <c r="H473" s="13" t="s">
        <v>53</v>
      </c>
      <c r="I473" s="13" t="s">
        <v>54</v>
      </c>
      <c r="J473" s="13" t="s">
        <v>607</v>
      </c>
      <c r="K473" s="11">
        <v>4</v>
      </c>
      <c r="L473" s="11" t="s">
        <v>3546</v>
      </c>
      <c r="M473" s="14">
        <v>1</v>
      </c>
      <c r="N473" s="14" t="s">
        <v>121</v>
      </c>
      <c r="O473" s="14">
        <v>0</v>
      </c>
      <c r="P473" s="14">
        <v>0</v>
      </c>
      <c r="Q473" s="29">
        <v>17850</v>
      </c>
      <c r="R473" s="29">
        <v>430298</v>
      </c>
      <c r="S473" s="14">
        <v>0</v>
      </c>
      <c r="T473" s="29">
        <v>10000</v>
      </c>
      <c r="U473" s="14">
        <v>0</v>
      </c>
      <c r="V473" s="29">
        <v>11560</v>
      </c>
      <c r="W473" s="29">
        <v>1257208</v>
      </c>
      <c r="X473" s="14">
        <v>0</v>
      </c>
      <c r="Y473" s="11">
        <f t="shared" ref="Y473:Y474" si="365">INT(O473 / 10000) / 10</f>
        <v>0</v>
      </c>
      <c r="Z473" s="11">
        <f t="shared" ref="Z473:Z474" si="366">INT((P473+Q473+X473) / 10000) / 10</f>
        <v>0.1</v>
      </c>
      <c r="AA473" s="11">
        <f t="shared" ref="AA473:AA474" si="367">INT((R473) / 10000) / 10</f>
        <v>4.3</v>
      </c>
      <c r="AB473" s="11">
        <f t="shared" ref="AB473:AB474" si="368">INT((S473+T473) / 10000) / 10</f>
        <v>0.1</v>
      </c>
      <c r="AC473" s="11">
        <f t="shared" ref="AC473:AC474" si="369">INT((V473+U473+W473) / 10000) / 10</f>
        <v>12.6</v>
      </c>
      <c r="AD473" s="11" t="s">
        <v>3547</v>
      </c>
      <c r="AE473" s="13" t="s">
        <v>3548</v>
      </c>
      <c r="AF473" s="13" t="s">
        <v>3549</v>
      </c>
      <c r="AG473" s="15" t="s">
        <v>3550</v>
      </c>
      <c r="AH473" s="16" t="s">
        <v>88</v>
      </c>
      <c r="AI473" s="17">
        <v>10</v>
      </c>
      <c r="AJ473" s="17">
        <v>20070123</v>
      </c>
      <c r="AK473" s="18">
        <v>54</v>
      </c>
      <c r="AL473" s="18">
        <v>202212</v>
      </c>
      <c r="AM473" s="18">
        <v>2022</v>
      </c>
      <c r="AN473" s="17">
        <v>14159764</v>
      </c>
      <c r="AO473" s="17">
        <v>18654155</v>
      </c>
      <c r="AP473" s="17">
        <v>400000</v>
      </c>
      <c r="AQ473" s="27">
        <v>3</v>
      </c>
      <c r="AR473" s="27">
        <v>3</v>
      </c>
      <c r="AS473" s="27">
        <v>1</v>
      </c>
      <c r="AT473" s="27">
        <v>2</v>
      </c>
      <c r="AU473" s="27">
        <v>2</v>
      </c>
      <c r="AV473" s="27">
        <v>2</v>
      </c>
      <c r="AW473" s="23">
        <v>0</v>
      </c>
      <c r="AX473" s="20">
        <v>1</v>
      </c>
      <c r="AY473" s="20">
        <v>1</v>
      </c>
      <c r="AZ473" s="27" t="s">
        <v>3551</v>
      </c>
      <c r="BA473" s="27" t="s">
        <v>3552</v>
      </c>
      <c r="BB473" s="27" t="s">
        <v>3151</v>
      </c>
      <c r="BC473" s="27" t="s">
        <v>393</v>
      </c>
      <c r="BD473" s="27" t="s">
        <v>3553</v>
      </c>
      <c r="BE473" s="27">
        <v>13</v>
      </c>
      <c r="BF473" s="23"/>
      <c r="BG473" s="23"/>
    </row>
    <row r="474" spans="1:59" ht="15">
      <c r="A474" s="9" t="s">
        <v>3554</v>
      </c>
      <c r="B474" s="25">
        <v>5523</v>
      </c>
      <c r="C474" s="11">
        <v>1866218</v>
      </c>
      <c r="D474" s="11">
        <v>6218130843</v>
      </c>
      <c r="E474" s="12">
        <v>1801110259241</v>
      </c>
      <c r="F474" s="13" t="s">
        <v>3555</v>
      </c>
      <c r="G474" s="13" t="s">
        <v>80</v>
      </c>
      <c r="H474" s="13" t="s">
        <v>53</v>
      </c>
      <c r="I474" s="13" t="s">
        <v>54</v>
      </c>
      <c r="J474" s="13" t="s">
        <v>361</v>
      </c>
      <c r="K474" s="11">
        <v>34</v>
      </c>
      <c r="L474" s="11" t="s">
        <v>3556</v>
      </c>
      <c r="M474" s="14">
        <v>1</v>
      </c>
      <c r="N474" s="14" t="s">
        <v>121</v>
      </c>
      <c r="O474" s="14">
        <v>0</v>
      </c>
      <c r="P474" s="14">
        <v>0</v>
      </c>
      <c r="Q474" s="14">
        <v>0</v>
      </c>
      <c r="R474" s="35">
        <v>398111</v>
      </c>
      <c r="S474" s="14">
        <v>0</v>
      </c>
      <c r="T474" s="14">
        <v>0</v>
      </c>
      <c r="U474" s="14">
        <v>0</v>
      </c>
      <c r="V474" s="35">
        <v>12790</v>
      </c>
      <c r="W474" s="65">
        <v>89890</v>
      </c>
      <c r="X474" s="14">
        <v>0</v>
      </c>
      <c r="Y474" s="11">
        <f t="shared" si="365"/>
        <v>0</v>
      </c>
      <c r="Z474" s="11">
        <f t="shared" si="366"/>
        <v>0</v>
      </c>
      <c r="AA474" s="11">
        <f t="shared" si="367"/>
        <v>3.9</v>
      </c>
      <c r="AB474" s="11">
        <f t="shared" si="368"/>
        <v>0</v>
      </c>
      <c r="AC474" s="11">
        <f t="shared" si="369"/>
        <v>1</v>
      </c>
      <c r="AD474" s="11" t="s">
        <v>3557</v>
      </c>
      <c r="AE474" s="13" t="s">
        <v>3558</v>
      </c>
      <c r="AF474" s="13" t="s">
        <v>3559</v>
      </c>
      <c r="AG474" s="15" t="s">
        <v>3560</v>
      </c>
      <c r="AH474" s="16" t="s">
        <v>88</v>
      </c>
      <c r="AI474" s="17">
        <v>10</v>
      </c>
      <c r="AJ474" s="17">
        <v>19981030</v>
      </c>
      <c r="AK474" s="18">
        <v>62</v>
      </c>
      <c r="AL474" s="18">
        <v>202212</v>
      </c>
      <c r="AM474" s="18">
        <v>2022</v>
      </c>
      <c r="AN474" s="17">
        <v>20606873</v>
      </c>
      <c r="AO474" s="17">
        <v>30863230</v>
      </c>
      <c r="AP474" s="17">
        <v>800000</v>
      </c>
      <c r="AQ474" s="21">
        <v>1</v>
      </c>
      <c r="AR474" s="21"/>
      <c r="AS474" s="20">
        <v>1</v>
      </c>
      <c r="AT474" s="21"/>
      <c r="AU474" s="21"/>
      <c r="AV474" s="20">
        <v>1</v>
      </c>
      <c r="AW474" s="23">
        <v>0</v>
      </c>
      <c r="AX474" s="21">
        <v>0</v>
      </c>
      <c r="AY474" s="21">
        <v>0</v>
      </c>
      <c r="AZ474" s="23" t="s">
        <v>62</v>
      </c>
      <c r="BA474" s="23" t="s">
        <v>62</v>
      </c>
      <c r="BB474" s="23" t="s">
        <v>62</v>
      </c>
      <c r="BC474" s="23" t="s">
        <v>62</v>
      </c>
      <c r="BD474" s="23" t="s">
        <v>62</v>
      </c>
      <c r="BE474" s="20">
        <v>13</v>
      </c>
      <c r="BF474" s="21"/>
      <c r="BG474" s="24"/>
    </row>
    <row r="475" spans="1:59" ht="15">
      <c r="A475" s="9" t="s">
        <v>3561</v>
      </c>
      <c r="B475" s="25">
        <v>20430</v>
      </c>
      <c r="C475" s="11">
        <v>1613730</v>
      </c>
      <c r="D475" s="11">
        <v>6228104673</v>
      </c>
      <c r="E475" s="12">
        <v>1801110053940</v>
      </c>
      <c r="F475" s="13" t="s">
        <v>3562</v>
      </c>
      <c r="G475" s="13" t="s">
        <v>52</v>
      </c>
      <c r="H475" s="13" t="s">
        <v>53</v>
      </c>
      <c r="I475" s="13" t="s">
        <v>54</v>
      </c>
      <c r="J475" s="13" t="s">
        <v>532</v>
      </c>
      <c r="K475" s="11">
        <v>14</v>
      </c>
      <c r="L475" s="11" t="s">
        <v>3563</v>
      </c>
      <c r="M475" s="14">
        <v>1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1" t="s">
        <v>3564</v>
      </c>
      <c r="AE475" s="13" t="s">
        <v>3565</v>
      </c>
      <c r="AF475" s="13" t="s">
        <v>3566</v>
      </c>
      <c r="AG475" s="15" t="s">
        <v>3567</v>
      </c>
      <c r="AH475" s="16" t="s">
        <v>61</v>
      </c>
      <c r="AI475" s="17">
        <v>10</v>
      </c>
      <c r="AJ475" s="17">
        <v>19840601</v>
      </c>
      <c r="AK475" s="18">
        <v>51</v>
      </c>
      <c r="AL475" s="18">
        <v>202012</v>
      </c>
      <c r="AM475" s="18">
        <v>2022</v>
      </c>
      <c r="AN475" s="17">
        <v>9737971</v>
      </c>
      <c r="AO475" s="17">
        <v>15538740</v>
      </c>
      <c r="AP475" s="17">
        <v>428000</v>
      </c>
      <c r="AQ475" s="21">
        <v>1</v>
      </c>
      <c r="AR475" s="21"/>
      <c r="AS475" s="20">
        <v>1</v>
      </c>
      <c r="AT475" s="20">
        <v>2</v>
      </c>
      <c r="AU475" s="20">
        <v>2</v>
      </c>
      <c r="AV475" s="20">
        <v>2</v>
      </c>
      <c r="AW475" s="23">
        <v>0</v>
      </c>
      <c r="AX475" s="21">
        <v>0</v>
      </c>
      <c r="AY475" s="21">
        <v>0</v>
      </c>
      <c r="AZ475" s="23" t="s">
        <v>62</v>
      </c>
      <c r="BA475" s="23" t="s">
        <v>62</v>
      </c>
      <c r="BB475" s="23" t="s">
        <v>62</v>
      </c>
      <c r="BC475" s="23" t="s">
        <v>62</v>
      </c>
      <c r="BD475" s="23" t="s">
        <v>62</v>
      </c>
      <c r="BE475" s="20">
        <v>13</v>
      </c>
      <c r="BF475" s="21"/>
      <c r="BG475" s="24"/>
    </row>
    <row r="476" spans="1:59" ht="15">
      <c r="A476" s="9" t="s">
        <v>3568</v>
      </c>
      <c r="B476" s="25">
        <v>1767</v>
      </c>
      <c r="C476" s="11">
        <v>1481693</v>
      </c>
      <c r="D476" s="11">
        <v>1228130268</v>
      </c>
      <c r="E476" s="12">
        <v>1201110010695</v>
      </c>
      <c r="F476" s="13" t="s">
        <v>3569</v>
      </c>
      <c r="G476" s="13" t="s">
        <v>80</v>
      </c>
      <c r="H476" s="13" t="s">
        <v>53</v>
      </c>
      <c r="I476" s="13" t="s">
        <v>54</v>
      </c>
      <c r="J476" s="13" t="s">
        <v>532</v>
      </c>
      <c r="K476" s="11">
        <v>14</v>
      </c>
      <c r="L476" s="11" t="s">
        <v>2478</v>
      </c>
      <c r="M476" s="14">
        <v>1</v>
      </c>
      <c r="N476" s="14" t="s">
        <v>121</v>
      </c>
      <c r="O476" s="14">
        <v>0</v>
      </c>
      <c r="P476" s="14">
        <v>0</v>
      </c>
      <c r="Q476" s="14">
        <v>0</v>
      </c>
      <c r="R476" s="66">
        <v>118190</v>
      </c>
      <c r="S476" s="14">
        <v>0</v>
      </c>
      <c r="T476" s="66">
        <v>143847</v>
      </c>
      <c r="U476" s="66">
        <v>2600</v>
      </c>
      <c r="V476" s="66">
        <v>234058</v>
      </c>
      <c r="W476" s="14">
        <v>0</v>
      </c>
      <c r="X476" s="33">
        <v>2410100</v>
      </c>
      <c r="Y476" s="11">
        <f t="shared" ref="Y476:Y479" si="370">INT(O476 / 10000) / 10</f>
        <v>0</v>
      </c>
      <c r="Z476" s="11">
        <f t="shared" ref="Z476:Z479" si="371">INT((P476+Q476+X476) / 10000) / 10</f>
        <v>24.1</v>
      </c>
      <c r="AA476" s="11">
        <f t="shared" ref="AA476:AA479" si="372">INT((R476) / 10000) / 10</f>
        <v>1.1000000000000001</v>
      </c>
      <c r="AB476" s="11">
        <f t="shared" ref="AB476:AB479" si="373">INT((S476+T476) / 10000) / 10</f>
        <v>1.4</v>
      </c>
      <c r="AC476" s="11">
        <f t="shared" ref="AC476:AC479" si="374">INT((V476+U476+W476) / 10000) / 10</f>
        <v>2.2999999999999998</v>
      </c>
      <c r="AD476" s="11" t="s">
        <v>3570</v>
      </c>
      <c r="AE476" s="13" t="s">
        <v>3571</v>
      </c>
      <c r="AF476" s="13" t="s">
        <v>3572</v>
      </c>
      <c r="AG476" s="15" t="s">
        <v>3573</v>
      </c>
      <c r="AH476" s="16" t="s">
        <v>88</v>
      </c>
      <c r="AI476" s="17">
        <v>10</v>
      </c>
      <c r="AJ476" s="17">
        <v>19620108</v>
      </c>
      <c r="AK476" s="18">
        <v>56</v>
      </c>
      <c r="AL476" s="18">
        <v>202212</v>
      </c>
      <c r="AM476" s="18">
        <v>2022</v>
      </c>
      <c r="AN476" s="17">
        <v>15941708</v>
      </c>
      <c r="AO476" s="17">
        <v>23665893</v>
      </c>
      <c r="AP476" s="17">
        <v>500000</v>
      </c>
      <c r="AQ476" s="21">
        <v>1</v>
      </c>
      <c r="AR476" s="21"/>
      <c r="AS476" s="20">
        <v>1</v>
      </c>
      <c r="AT476" s="20">
        <v>2</v>
      </c>
      <c r="AU476" s="20">
        <v>2</v>
      </c>
      <c r="AV476" s="20">
        <v>2</v>
      </c>
      <c r="AW476" s="23">
        <v>0</v>
      </c>
      <c r="AX476" s="21">
        <v>0</v>
      </c>
      <c r="AY476" s="21">
        <v>0</v>
      </c>
      <c r="AZ476" s="23" t="s">
        <v>62</v>
      </c>
      <c r="BA476" s="23" t="s">
        <v>62</v>
      </c>
      <c r="BB476" s="23" t="s">
        <v>62</v>
      </c>
      <c r="BC476" s="23" t="s">
        <v>62</v>
      </c>
      <c r="BD476" s="23" t="s">
        <v>62</v>
      </c>
      <c r="BE476" s="20">
        <v>13</v>
      </c>
      <c r="BF476" s="21"/>
      <c r="BG476" s="24"/>
    </row>
    <row r="477" spans="1:59" ht="15">
      <c r="A477" s="9" t="s">
        <v>3574</v>
      </c>
      <c r="B477" s="25">
        <v>13190</v>
      </c>
      <c r="C477" s="11">
        <v>6062611</v>
      </c>
      <c r="D477" s="11">
        <v>1138691776</v>
      </c>
      <c r="E477" s="12">
        <v>1101115551646</v>
      </c>
      <c r="F477" s="13" t="s">
        <v>3575</v>
      </c>
      <c r="G477" s="13" t="s">
        <v>80</v>
      </c>
      <c r="H477" s="13" t="s">
        <v>53</v>
      </c>
      <c r="I477" s="13" t="s">
        <v>54</v>
      </c>
      <c r="J477" s="13" t="s">
        <v>1063</v>
      </c>
      <c r="K477" s="11">
        <v>57</v>
      </c>
      <c r="L477" s="11" t="s">
        <v>3576</v>
      </c>
      <c r="M477" s="14">
        <v>1</v>
      </c>
      <c r="N477" s="14" t="s">
        <v>121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35">
        <v>78544</v>
      </c>
      <c r="W477" s="35">
        <v>5807</v>
      </c>
      <c r="X477" s="14">
        <v>0</v>
      </c>
      <c r="Y477" s="11">
        <f t="shared" si="370"/>
        <v>0</v>
      </c>
      <c r="Z477" s="11">
        <f t="shared" si="371"/>
        <v>0</v>
      </c>
      <c r="AA477" s="11">
        <f t="shared" si="372"/>
        <v>0</v>
      </c>
      <c r="AB477" s="11">
        <f t="shared" si="373"/>
        <v>0</v>
      </c>
      <c r="AC477" s="11">
        <f t="shared" si="374"/>
        <v>0.8</v>
      </c>
      <c r="AD477" s="11" t="s">
        <v>3577</v>
      </c>
      <c r="AE477" s="13" t="s">
        <v>3578</v>
      </c>
      <c r="AF477" s="13" t="s">
        <v>3579</v>
      </c>
      <c r="AG477" s="15" t="s">
        <v>3580</v>
      </c>
      <c r="AH477" s="16" t="s">
        <v>232</v>
      </c>
      <c r="AI477" s="17">
        <v>10</v>
      </c>
      <c r="AJ477" s="17">
        <v>20141030</v>
      </c>
      <c r="AK477" s="18">
        <v>51</v>
      </c>
      <c r="AL477" s="18">
        <v>202306</v>
      </c>
      <c r="AM477" s="18">
        <v>2022</v>
      </c>
      <c r="AN477" s="17">
        <v>7837170</v>
      </c>
      <c r="AO477" s="17">
        <v>12844887</v>
      </c>
      <c r="AP477" s="17">
        <v>3480598</v>
      </c>
      <c r="AQ477" s="20">
        <v>1</v>
      </c>
      <c r="AR477" s="20">
        <v>1</v>
      </c>
      <c r="AS477" s="20">
        <v>2</v>
      </c>
      <c r="AT477" s="21"/>
      <c r="AU477" s="21"/>
      <c r="AV477" s="21"/>
      <c r="AW477" s="23">
        <v>0</v>
      </c>
      <c r="AX477" s="21">
        <v>0</v>
      </c>
      <c r="AY477" s="21">
        <v>0</v>
      </c>
      <c r="AZ477" s="23" t="s">
        <v>62</v>
      </c>
      <c r="BA477" s="23" t="s">
        <v>62</v>
      </c>
      <c r="BB477" s="23" t="s">
        <v>62</v>
      </c>
      <c r="BC477" s="23" t="s">
        <v>62</v>
      </c>
      <c r="BD477" s="23" t="s">
        <v>62</v>
      </c>
      <c r="BE477" s="20">
        <v>13</v>
      </c>
      <c r="BF477" s="21"/>
      <c r="BG477" s="24"/>
    </row>
    <row r="478" spans="1:59" ht="15">
      <c r="A478" s="9" t="s">
        <v>3581</v>
      </c>
      <c r="B478" s="25">
        <v>2614</v>
      </c>
      <c r="C478" s="11">
        <v>2218389</v>
      </c>
      <c r="D478" s="11">
        <v>1238178566</v>
      </c>
      <c r="E478" s="12">
        <v>1352110010068</v>
      </c>
      <c r="F478" s="13" t="s">
        <v>3582</v>
      </c>
      <c r="G478" s="13" t="s">
        <v>80</v>
      </c>
      <c r="H478" s="13" t="s">
        <v>53</v>
      </c>
      <c r="I478" s="13" t="s">
        <v>54</v>
      </c>
      <c r="J478" s="13" t="s">
        <v>257</v>
      </c>
      <c r="K478" s="11">
        <v>17</v>
      </c>
      <c r="L478" s="11" t="s">
        <v>3583</v>
      </c>
      <c r="M478" s="14">
        <v>2</v>
      </c>
      <c r="N478" s="14" t="s">
        <v>121</v>
      </c>
      <c r="O478" s="14">
        <v>0</v>
      </c>
      <c r="P478" s="14">
        <v>0</v>
      </c>
      <c r="Q478" s="14">
        <v>0</v>
      </c>
      <c r="R478" s="29">
        <v>85260</v>
      </c>
      <c r="S478" s="14">
        <v>0</v>
      </c>
      <c r="T478" s="50">
        <v>250</v>
      </c>
      <c r="U478" s="14">
        <v>0</v>
      </c>
      <c r="V478" s="29">
        <v>32238</v>
      </c>
      <c r="W478" s="29">
        <v>10280</v>
      </c>
      <c r="X478" s="29">
        <v>493129</v>
      </c>
      <c r="Y478" s="11">
        <f t="shared" si="370"/>
        <v>0</v>
      </c>
      <c r="Z478" s="11">
        <f t="shared" si="371"/>
        <v>4.9000000000000004</v>
      </c>
      <c r="AA478" s="11">
        <f t="shared" si="372"/>
        <v>0.8</v>
      </c>
      <c r="AB478" s="11">
        <f t="shared" si="373"/>
        <v>0</v>
      </c>
      <c r="AC478" s="11">
        <f t="shared" si="374"/>
        <v>0.4</v>
      </c>
      <c r="AD478" s="11" t="s">
        <v>3584</v>
      </c>
      <c r="AE478" s="13" t="s">
        <v>3585</v>
      </c>
      <c r="AF478" s="13" t="s">
        <v>3586</v>
      </c>
      <c r="AG478" s="15" t="s">
        <v>3587</v>
      </c>
      <c r="AH478" s="16" t="s">
        <v>88</v>
      </c>
      <c r="AI478" s="17">
        <v>10</v>
      </c>
      <c r="AJ478" s="17">
        <v>20020515</v>
      </c>
      <c r="AK478" s="18">
        <v>208</v>
      </c>
      <c r="AL478" s="18">
        <v>202212</v>
      </c>
      <c r="AM478" s="18">
        <v>2022</v>
      </c>
      <c r="AN478" s="17">
        <v>34871555</v>
      </c>
      <c r="AO478" s="17">
        <v>73600471</v>
      </c>
      <c r="AP478" s="17">
        <v>500000</v>
      </c>
      <c r="AQ478" s="21">
        <v>1</v>
      </c>
      <c r="AR478" s="21"/>
      <c r="AS478" s="20">
        <v>1</v>
      </c>
      <c r="AT478" s="20">
        <v>2</v>
      </c>
      <c r="AU478" s="20">
        <v>2</v>
      </c>
      <c r="AV478" s="20">
        <v>2</v>
      </c>
      <c r="AW478" s="23">
        <v>0</v>
      </c>
      <c r="AX478" s="21">
        <v>0</v>
      </c>
      <c r="AY478" s="21">
        <v>0</v>
      </c>
      <c r="AZ478" s="23" t="s">
        <v>62</v>
      </c>
      <c r="BA478" s="23" t="s">
        <v>62</v>
      </c>
      <c r="BB478" s="23" t="s">
        <v>62</v>
      </c>
      <c r="BC478" s="23" t="s">
        <v>62</v>
      </c>
      <c r="BD478" s="23" t="s">
        <v>62</v>
      </c>
      <c r="BE478" s="20">
        <v>13</v>
      </c>
      <c r="BF478" s="21"/>
      <c r="BG478" s="24"/>
    </row>
    <row r="479" spans="1:59" ht="15">
      <c r="A479" s="9" t="s">
        <v>3588</v>
      </c>
      <c r="B479" s="25">
        <v>7972</v>
      </c>
      <c r="C479" s="11">
        <v>1676260</v>
      </c>
      <c r="D479" s="11">
        <v>1148154162</v>
      </c>
      <c r="E479" s="12">
        <v>1101110407935</v>
      </c>
      <c r="F479" s="13" t="s">
        <v>3589</v>
      </c>
      <c r="G479" s="13" t="s">
        <v>80</v>
      </c>
      <c r="H479" s="13" t="s">
        <v>53</v>
      </c>
      <c r="I479" s="13" t="s">
        <v>54</v>
      </c>
      <c r="J479" s="13" t="s">
        <v>1646</v>
      </c>
      <c r="K479" s="11">
        <v>40</v>
      </c>
      <c r="L479" s="11" t="s">
        <v>3590</v>
      </c>
      <c r="M479" s="14">
        <v>1</v>
      </c>
      <c r="N479" s="14" t="s">
        <v>121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26">
        <v>11300</v>
      </c>
      <c r="U479" s="14">
        <v>0</v>
      </c>
      <c r="V479" s="14">
        <v>0</v>
      </c>
      <c r="W479" s="29">
        <v>497383</v>
      </c>
      <c r="X479" s="14">
        <v>0</v>
      </c>
      <c r="Y479" s="11">
        <f t="shared" si="370"/>
        <v>0</v>
      </c>
      <c r="Z479" s="11">
        <f t="shared" si="371"/>
        <v>0</v>
      </c>
      <c r="AA479" s="11">
        <f t="shared" si="372"/>
        <v>0</v>
      </c>
      <c r="AB479" s="11">
        <f t="shared" si="373"/>
        <v>0.1</v>
      </c>
      <c r="AC479" s="11">
        <f t="shared" si="374"/>
        <v>4.9000000000000004</v>
      </c>
      <c r="AD479" s="11" t="s">
        <v>3591</v>
      </c>
      <c r="AE479" s="13" t="s">
        <v>3592</v>
      </c>
      <c r="AF479" s="13" t="s">
        <v>3593</v>
      </c>
      <c r="AG479" s="15" t="s">
        <v>3594</v>
      </c>
      <c r="AH479" s="16" t="s">
        <v>88</v>
      </c>
      <c r="AI479" s="17">
        <v>10</v>
      </c>
      <c r="AJ479" s="17">
        <v>19851007</v>
      </c>
      <c r="AK479" s="18">
        <v>51</v>
      </c>
      <c r="AL479" s="18">
        <v>202212</v>
      </c>
      <c r="AM479" s="18">
        <v>2022</v>
      </c>
      <c r="AN479" s="17">
        <v>28921788</v>
      </c>
      <c r="AO479" s="17">
        <v>53017982</v>
      </c>
      <c r="AP479" s="17">
        <v>3100000</v>
      </c>
      <c r="AQ479" s="23">
        <v>1</v>
      </c>
      <c r="AR479" s="23"/>
      <c r="AS479" s="27">
        <v>2</v>
      </c>
      <c r="AT479" s="23"/>
      <c r="AU479" s="23"/>
      <c r="AV479" s="27">
        <v>2</v>
      </c>
      <c r="AW479" s="23">
        <v>0</v>
      </c>
      <c r="AX479" s="21">
        <v>0</v>
      </c>
      <c r="AY479" s="21">
        <v>0</v>
      </c>
      <c r="AZ479" s="23" t="s">
        <v>62</v>
      </c>
      <c r="BA479" s="23" t="s">
        <v>62</v>
      </c>
      <c r="BB479" s="23" t="s">
        <v>62</v>
      </c>
      <c r="BC479" s="23" t="s">
        <v>62</v>
      </c>
      <c r="BD479" s="23" t="s">
        <v>62</v>
      </c>
      <c r="BE479" s="27">
        <v>13</v>
      </c>
      <c r="BF479" s="23"/>
      <c r="BG479" s="23"/>
    </row>
    <row r="480" spans="1:59" ht="15">
      <c r="A480" s="9" t="s">
        <v>3595</v>
      </c>
      <c r="B480" s="25">
        <v>21871</v>
      </c>
      <c r="C480" s="11">
        <v>3604968</v>
      </c>
      <c r="D480" s="11">
        <v>3058198602</v>
      </c>
      <c r="E480" s="12">
        <v>1601110260234</v>
      </c>
      <c r="F480" s="13" t="s">
        <v>3596</v>
      </c>
      <c r="G480" s="13" t="s">
        <v>52</v>
      </c>
      <c r="H480" s="13" t="s">
        <v>53</v>
      </c>
      <c r="I480" s="13" t="s">
        <v>54</v>
      </c>
      <c r="J480" s="13" t="s">
        <v>933</v>
      </c>
      <c r="K480" s="11">
        <v>42</v>
      </c>
      <c r="L480" s="11" t="s">
        <v>3597</v>
      </c>
      <c r="M480" s="14">
        <v>1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1" t="s">
        <v>3598</v>
      </c>
      <c r="AE480" s="13" t="s">
        <v>3599</v>
      </c>
      <c r="AF480" s="13" t="s">
        <v>3600</v>
      </c>
      <c r="AG480" s="15" t="s">
        <v>3601</v>
      </c>
      <c r="AH480" s="16" t="s">
        <v>61</v>
      </c>
      <c r="AI480" s="17">
        <v>10</v>
      </c>
      <c r="AJ480" s="17">
        <v>20090611</v>
      </c>
      <c r="AK480" s="18">
        <v>52</v>
      </c>
      <c r="AL480" s="18">
        <v>202112</v>
      </c>
      <c r="AM480" s="18">
        <v>2022</v>
      </c>
      <c r="AN480" s="17">
        <v>4657159</v>
      </c>
      <c r="AO480" s="17">
        <v>8582833</v>
      </c>
      <c r="AP480" s="17">
        <v>150000</v>
      </c>
      <c r="AQ480" s="20">
        <v>1</v>
      </c>
      <c r="AR480" s="20">
        <v>1</v>
      </c>
      <c r="AS480" s="20">
        <v>1</v>
      </c>
      <c r="AT480" s="20">
        <v>2</v>
      </c>
      <c r="AU480" s="20">
        <v>2</v>
      </c>
      <c r="AV480" s="20">
        <v>2</v>
      </c>
      <c r="AW480" s="23">
        <v>0</v>
      </c>
      <c r="AX480" s="21">
        <v>0</v>
      </c>
      <c r="AY480" s="21">
        <v>0</v>
      </c>
      <c r="AZ480" s="23" t="s">
        <v>62</v>
      </c>
      <c r="BA480" s="23" t="s">
        <v>62</v>
      </c>
      <c r="BB480" s="23" t="s">
        <v>62</v>
      </c>
      <c r="BC480" s="23" t="s">
        <v>62</v>
      </c>
      <c r="BD480" s="23" t="s">
        <v>62</v>
      </c>
      <c r="BE480" s="20">
        <v>13</v>
      </c>
      <c r="BF480" s="21"/>
      <c r="BG480" s="24"/>
    </row>
    <row r="481" spans="1:59" ht="15">
      <c r="A481" s="9" t="s">
        <v>3602</v>
      </c>
      <c r="B481" s="25">
        <v>13289</v>
      </c>
      <c r="C481" s="11">
        <v>1917953</v>
      </c>
      <c r="D481" s="11">
        <v>1078197289</v>
      </c>
      <c r="E481" s="12">
        <v>1101112188335</v>
      </c>
      <c r="F481" s="13" t="s">
        <v>3603</v>
      </c>
      <c r="G481" s="13" t="s">
        <v>80</v>
      </c>
      <c r="H481" s="13" t="s">
        <v>53</v>
      </c>
      <c r="I481" s="13" t="s">
        <v>307</v>
      </c>
      <c r="J481" s="13" t="s">
        <v>181</v>
      </c>
      <c r="K481" s="11">
        <v>58</v>
      </c>
      <c r="L481" s="11" t="s">
        <v>3604</v>
      </c>
      <c r="M481" s="14">
        <v>1</v>
      </c>
      <c r="N481" s="14" t="s">
        <v>121</v>
      </c>
      <c r="O481" s="14">
        <v>0</v>
      </c>
      <c r="P481" s="14">
        <v>0</v>
      </c>
      <c r="Q481" s="14">
        <v>0</v>
      </c>
      <c r="R481" s="33">
        <v>2244620</v>
      </c>
      <c r="S481" s="14">
        <v>0</v>
      </c>
      <c r="T481" s="14">
        <v>0</v>
      </c>
      <c r="U481" s="14">
        <v>0</v>
      </c>
      <c r="V481" s="33">
        <v>100453</v>
      </c>
      <c r="W481" s="14">
        <v>0</v>
      </c>
      <c r="X481" s="14">
        <v>0</v>
      </c>
      <c r="Y481" s="11">
        <f>INT(O481 / 10000) / 10</f>
        <v>0</v>
      </c>
      <c r="Z481" s="11">
        <f>INT((P481+Q481+X481) / 10000) / 10</f>
        <v>0</v>
      </c>
      <c r="AA481" s="11">
        <f>INT((R481) / 10000) / 10</f>
        <v>22.4</v>
      </c>
      <c r="AB481" s="11">
        <f>INT((S481+T481) / 10000) / 10</f>
        <v>0</v>
      </c>
      <c r="AC481" s="11">
        <f>INT((V481+U481+W481) / 10000) / 10</f>
        <v>1</v>
      </c>
      <c r="AD481" s="11" t="s">
        <v>3605</v>
      </c>
      <c r="AE481" s="13" t="s">
        <v>3606</v>
      </c>
      <c r="AF481" s="13" t="s">
        <v>3607</v>
      </c>
      <c r="AG481" s="15" t="s">
        <v>3608</v>
      </c>
      <c r="AH481" s="16" t="s">
        <v>88</v>
      </c>
      <c r="AI481" s="17">
        <v>10</v>
      </c>
      <c r="AJ481" s="17">
        <v>20010308</v>
      </c>
      <c r="AK481" s="18">
        <v>174</v>
      </c>
      <c r="AL481" s="18">
        <v>202305</v>
      </c>
      <c r="AM481" s="18">
        <v>2022</v>
      </c>
      <c r="AN481" s="17">
        <v>149102180</v>
      </c>
      <c r="AO481" s="17">
        <v>100253254</v>
      </c>
      <c r="AP481" s="17">
        <v>16400000</v>
      </c>
      <c r="AQ481" s="20">
        <v>1</v>
      </c>
      <c r="AR481" s="21"/>
      <c r="AS481" s="20">
        <v>2</v>
      </c>
      <c r="AT481" s="21"/>
      <c r="AU481" s="21"/>
      <c r="AV481" s="21"/>
      <c r="AW481" s="23">
        <v>0</v>
      </c>
      <c r="AX481" s="21">
        <v>0</v>
      </c>
      <c r="AY481" s="21">
        <v>0</v>
      </c>
      <c r="AZ481" s="23" t="s">
        <v>62</v>
      </c>
      <c r="BA481" s="23" t="s">
        <v>62</v>
      </c>
      <c r="BB481" s="23" t="s">
        <v>62</v>
      </c>
      <c r="BC481" s="23" t="s">
        <v>62</v>
      </c>
      <c r="BD481" s="23" t="s">
        <v>62</v>
      </c>
      <c r="BE481" s="20">
        <v>13</v>
      </c>
      <c r="BF481" s="21"/>
      <c r="BG481" s="23"/>
    </row>
    <row r="482" spans="1:59" ht="15">
      <c r="A482" s="9" t="s">
        <v>3609</v>
      </c>
      <c r="B482" s="25">
        <v>2900</v>
      </c>
      <c r="C482" s="11">
        <v>2160521</v>
      </c>
      <c r="D482" s="11">
        <v>6158126330</v>
      </c>
      <c r="E482" s="12">
        <v>1955110055868</v>
      </c>
      <c r="F482" s="13" t="s">
        <v>3610</v>
      </c>
      <c r="G482" s="13" t="s">
        <v>80</v>
      </c>
      <c r="H482" s="13" t="s">
        <v>53</v>
      </c>
      <c r="I482" s="13" t="s">
        <v>54</v>
      </c>
      <c r="J482" s="13" t="s">
        <v>707</v>
      </c>
      <c r="K482" s="11">
        <v>19</v>
      </c>
      <c r="L482" s="11" t="s">
        <v>3611</v>
      </c>
      <c r="M482" s="14">
        <v>1</v>
      </c>
      <c r="N482" s="14">
        <v>0</v>
      </c>
      <c r="O482" s="14">
        <v>0</v>
      </c>
      <c r="P482" s="14">
        <v>0</v>
      </c>
      <c r="Q482" s="14">
        <v>0</v>
      </c>
      <c r="R482" s="21">
        <v>0</v>
      </c>
      <c r="S482" s="14">
        <v>0</v>
      </c>
      <c r="T482" s="14">
        <v>0</v>
      </c>
      <c r="U482" s="14">
        <v>0</v>
      </c>
      <c r="V482" s="21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0</v>
      </c>
      <c r="AB482" s="14">
        <v>0</v>
      </c>
      <c r="AC482" s="14">
        <v>0</v>
      </c>
      <c r="AD482" s="11" t="s">
        <v>3612</v>
      </c>
      <c r="AE482" s="13" t="s">
        <v>3613</v>
      </c>
      <c r="AF482" s="13" t="s">
        <v>3614</v>
      </c>
      <c r="AG482" s="15" t="s">
        <v>3615</v>
      </c>
      <c r="AH482" s="16" t="s">
        <v>88</v>
      </c>
      <c r="AI482" s="17">
        <v>10</v>
      </c>
      <c r="AJ482" s="17">
        <v>20020502</v>
      </c>
      <c r="AK482" s="18">
        <v>119</v>
      </c>
      <c r="AL482" s="18">
        <v>202212</v>
      </c>
      <c r="AM482" s="18">
        <v>2022</v>
      </c>
      <c r="AN482" s="17">
        <v>58779982</v>
      </c>
      <c r="AO482" s="17">
        <v>52727533</v>
      </c>
      <c r="AP482" s="17">
        <v>1140905</v>
      </c>
      <c r="AQ482" s="20">
        <v>1</v>
      </c>
      <c r="AR482" s="20">
        <v>1</v>
      </c>
      <c r="AS482" s="20">
        <v>1</v>
      </c>
      <c r="AT482" s="20">
        <v>2</v>
      </c>
      <c r="AU482" s="20">
        <v>2</v>
      </c>
      <c r="AV482" s="20">
        <v>2</v>
      </c>
      <c r="AW482" s="23">
        <v>0</v>
      </c>
      <c r="AX482" s="21">
        <v>0</v>
      </c>
      <c r="AY482" s="21">
        <v>0</v>
      </c>
      <c r="AZ482" s="23" t="s">
        <v>62</v>
      </c>
      <c r="BA482" s="23" t="s">
        <v>62</v>
      </c>
      <c r="BB482" s="23" t="s">
        <v>62</v>
      </c>
      <c r="BC482" s="23" t="s">
        <v>62</v>
      </c>
      <c r="BD482" s="23" t="s">
        <v>62</v>
      </c>
      <c r="BE482" s="20">
        <v>13</v>
      </c>
      <c r="BF482" s="21"/>
      <c r="BG482" s="24"/>
    </row>
    <row r="483" spans="1:59" ht="15">
      <c r="A483" s="9" t="s">
        <v>3616</v>
      </c>
      <c r="B483" s="25">
        <v>7568</v>
      </c>
      <c r="C483" s="11">
        <v>3249589</v>
      </c>
      <c r="D483" s="11">
        <v>4028177704</v>
      </c>
      <c r="E483" s="12">
        <v>2101110058688</v>
      </c>
      <c r="F483" s="13" t="s">
        <v>3617</v>
      </c>
      <c r="G483" s="13" t="s">
        <v>80</v>
      </c>
      <c r="H483" s="13" t="s">
        <v>53</v>
      </c>
      <c r="I483" s="13" t="s">
        <v>54</v>
      </c>
      <c r="J483" s="13" t="s">
        <v>599</v>
      </c>
      <c r="K483" s="11">
        <v>38</v>
      </c>
      <c r="L483" s="11" t="s">
        <v>3618</v>
      </c>
      <c r="M483" s="14">
        <v>2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14">
        <v>0</v>
      </c>
      <c r="V483" s="14">
        <v>0</v>
      </c>
      <c r="W483" s="14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1" t="s">
        <v>3619</v>
      </c>
      <c r="AE483" s="13" t="s">
        <v>3620</v>
      </c>
      <c r="AF483" s="13" t="s">
        <v>3621</v>
      </c>
      <c r="AG483" s="15" t="s">
        <v>3622</v>
      </c>
      <c r="AH483" s="16" t="s">
        <v>61</v>
      </c>
      <c r="AI483" s="17">
        <v>10</v>
      </c>
      <c r="AJ483" s="17">
        <v>20080108</v>
      </c>
      <c r="AK483" s="18">
        <v>51</v>
      </c>
      <c r="AL483" s="18">
        <v>202212</v>
      </c>
      <c r="AM483" s="18">
        <v>2022</v>
      </c>
      <c r="AN483" s="17">
        <v>4148045</v>
      </c>
      <c r="AO483" s="17">
        <v>10363656</v>
      </c>
      <c r="AP483" s="17">
        <v>400000</v>
      </c>
      <c r="AQ483" s="27">
        <v>1</v>
      </c>
      <c r="AR483" s="23"/>
      <c r="AS483" s="27">
        <v>1</v>
      </c>
      <c r="AT483" s="27">
        <v>2</v>
      </c>
      <c r="AU483" s="27">
        <v>2</v>
      </c>
      <c r="AV483" s="27">
        <v>2</v>
      </c>
      <c r="AW483" s="23">
        <v>0</v>
      </c>
      <c r="AX483" s="20">
        <v>1</v>
      </c>
      <c r="AY483" s="21">
        <v>0</v>
      </c>
      <c r="AZ483" s="23" t="s">
        <v>62</v>
      </c>
      <c r="BA483" s="23" t="s">
        <v>62</v>
      </c>
      <c r="BB483" s="23" t="s">
        <v>62</v>
      </c>
      <c r="BC483" s="23" t="s">
        <v>62</v>
      </c>
      <c r="BD483" s="23" t="s">
        <v>62</v>
      </c>
      <c r="BE483" s="27">
        <v>13</v>
      </c>
      <c r="BF483" s="23"/>
      <c r="BG483" s="23"/>
    </row>
    <row r="484" spans="1:59" ht="15">
      <c r="A484" s="9" t="s">
        <v>3623</v>
      </c>
      <c r="B484" s="25">
        <v>12208</v>
      </c>
      <c r="C484" s="11">
        <v>5918750</v>
      </c>
      <c r="D484" s="11">
        <v>3188102475</v>
      </c>
      <c r="E484" s="12">
        <v>1601110375413</v>
      </c>
      <c r="F484" s="13" t="s">
        <v>3624</v>
      </c>
      <c r="G484" s="13" t="s">
        <v>80</v>
      </c>
      <c r="H484" s="13" t="s">
        <v>53</v>
      </c>
      <c r="I484" s="13" t="s">
        <v>54</v>
      </c>
      <c r="J484" s="13" t="s">
        <v>111</v>
      </c>
      <c r="K484" s="11">
        <v>55</v>
      </c>
      <c r="L484" s="11" t="s">
        <v>3625</v>
      </c>
      <c r="M484" s="14">
        <v>1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14">
        <v>0</v>
      </c>
      <c r="V484" s="14">
        <v>0</v>
      </c>
      <c r="W484" s="14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1" t="s">
        <v>3626</v>
      </c>
      <c r="AE484" s="13" t="s">
        <v>3627</v>
      </c>
      <c r="AF484" s="13" t="s">
        <v>3628</v>
      </c>
      <c r="AG484" s="15" t="s">
        <v>3629</v>
      </c>
      <c r="AH484" s="16" t="s">
        <v>61</v>
      </c>
      <c r="AI484" s="17">
        <v>10</v>
      </c>
      <c r="AJ484" s="17">
        <v>20140630</v>
      </c>
      <c r="AK484" s="18">
        <v>54</v>
      </c>
      <c r="AL484" s="18">
        <v>202211</v>
      </c>
      <c r="AM484" s="14"/>
      <c r="AN484" s="19"/>
      <c r="AO484" s="19"/>
      <c r="AP484" s="19"/>
      <c r="AQ484" s="21">
        <v>1</v>
      </c>
      <c r="AR484" s="21"/>
      <c r="AS484" s="20">
        <v>2</v>
      </c>
      <c r="AT484" s="20">
        <v>2</v>
      </c>
      <c r="AU484" s="20">
        <v>2</v>
      </c>
      <c r="AV484" s="21"/>
      <c r="AW484" s="23">
        <v>0</v>
      </c>
      <c r="AX484" s="21">
        <v>0</v>
      </c>
      <c r="AY484" s="21">
        <v>0</v>
      </c>
      <c r="AZ484" s="23" t="s">
        <v>62</v>
      </c>
      <c r="BA484" s="23" t="s">
        <v>62</v>
      </c>
      <c r="BB484" s="23" t="s">
        <v>62</v>
      </c>
      <c r="BC484" s="23" t="s">
        <v>62</v>
      </c>
      <c r="BD484" s="23" t="s">
        <v>62</v>
      </c>
      <c r="BE484" s="20">
        <v>13</v>
      </c>
      <c r="BF484" s="21"/>
      <c r="BG484" s="24"/>
    </row>
    <row r="485" spans="1:59" ht="15">
      <c r="A485" s="9" t="s">
        <v>3630</v>
      </c>
      <c r="B485" s="25">
        <v>8132</v>
      </c>
      <c r="C485" s="11">
        <v>1860557</v>
      </c>
      <c r="D485" s="11">
        <v>6098158666</v>
      </c>
      <c r="E485" s="12">
        <v>1942110061375</v>
      </c>
      <c r="F485" s="13" t="s">
        <v>3631</v>
      </c>
      <c r="G485" s="13" t="s">
        <v>80</v>
      </c>
      <c r="H485" s="13" t="s">
        <v>53</v>
      </c>
      <c r="I485" s="13" t="s">
        <v>54</v>
      </c>
      <c r="J485" s="13" t="s">
        <v>933</v>
      </c>
      <c r="K485" s="11">
        <v>42</v>
      </c>
      <c r="L485" s="11" t="s">
        <v>3632</v>
      </c>
      <c r="M485" s="14">
        <v>1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14">
        <v>0</v>
      </c>
      <c r="V485" s="14">
        <v>0</v>
      </c>
      <c r="W485" s="14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1" t="s">
        <v>3633</v>
      </c>
      <c r="AE485" s="13" t="s">
        <v>3634</v>
      </c>
      <c r="AF485" s="13" t="s">
        <v>3635</v>
      </c>
      <c r="AG485" s="15" t="s">
        <v>3636</v>
      </c>
      <c r="AH485" s="16" t="s">
        <v>61</v>
      </c>
      <c r="AI485" s="17">
        <v>10</v>
      </c>
      <c r="AJ485" s="17">
        <v>20030417</v>
      </c>
      <c r="AK485" s="18">
        <v>50</v>
      </c>
      <c r="AL485" s="18">
        <v>202304</v>
      </c>
      <c r="AM485" s="18">
        <v>2022</v>
      </c>
      <c r="AN485" s="17">
        <v>3718659</v>
      </c>
      <c r="AO485" s="17">
        <v>5539657</v>
      </c>
      <c r="AP485" s="17">
        <v>150000</v>
      </c>
      <c r="AQ485" s="20">
        <v>1</v>
      </c>
      <c r="AR485" s="21"/>
      <c r="AS485" s="20">
        <v>2</v>
      </c>
      <c r="AT485" s="20">
        <v>2</v>
      </c>
      <c r="AU485" s="20">
        <v>2</v>
      </c>
      <c r="AV485" s="20">
        <v>2</v>
      </c>
      <c r="AW485" s="23">
        <v>0</v>
      </c>
      <c r="AX485" s="21">
        <v>0</v>
      </c>
      <c r="AY485" s="21">
        <v>0</v>
      </c>
      <c r="AZ485" s="23" t="s">
        <v>62</v>
      </c>
      <c r="BA485" s="23" t="s">
        <v>62</v>
      </c>
      <c r="BB485" s="23" t="s">
        <v>62</v>
      </c>
      <c r="BC485" s="23" t="s">
        <v>62</v>
      </c>
      <c r="BD485" s="23" t="s">
        <v>62</v>
      </c>
      <c r="BE485" s="20">
        <v>13</v>
      </c>
      <c r="BF485" s="21"/>
      <c r="BG485" s="24"/>
    </row>
    <row r="486" spans="1:59" ht="15">
      <c r="A486" s="9" t="s">
        <v>3637</v>
      </c>
      <c r="B486" s="25">
        <v>4679</v>
      </c>
      <c r="C486" s="11">
        <v>1211309</v>
      </c>
      <c r="D486" s="11">
        <v>5138126091</v>
      </c>
      <c r="E486" s="12">
        <v>1760110029353</v>
      </c>
      <c r="F486" s="13" t="s">
        <v>3638</v>
      </c>
      <c r="G486" s="13" t="s">
        <v>80</v>
      </c>
      <c r="H486" s="13" t="s">
        <v>53</v>
      </c>
      <c r="I486" s="13" t="s">
        <v>54</v>
      </c>
      <c r="J486" s="13" t="s">
        <v>397</v>
      </c>
      <c r="K486" s="11">
        <v>28</v>
      </c>
      <c r="L486" s="11" t="s">
        <v>3639</v>
      </c>
      <c r="M486" s="14">
        <v>1</v>
      </c>
      <c r="N486" s="14" t="s">
        <v>121</v>
      </c>
      <c r="O486" s="14">
        <v>0</v>
      </c>
      <c r="P486" s="36">
        <v>296187</v>
      </c>
      <c r="Q486" s="14">
        <v>0</v>
      </c>
      <c r="R486" s="36">
        <v>434750</v>
      </c>
      <c r="S486" s="14">
        <v>0</v>
      </c>
      <c r="T486" s="14">
        <v>0</v>
      </c>
      <c r="U486" s="36">
        <v>11300</v>
      </c>
      <c r="V486" s="14">
        <v>0</v>
      </c>
      <c r="W486" s="36">
        <v>129200</v>
      </c>
      <c r="X486" s="14">
        <v>0</v>
      </c>
      <c r="Y486" s="11">
        <f t="shared" ref="Y486:Y487" si="375">INT(O486 / 10000) / 10</f>
        <v>0</v>
      </c>
      <c r="Z486" s="11">
        <f t="shared" ref="Z486:Z487" si="376">INT((P486+Q486+X486) / 10000) / 10</f>
        <v>2.9</v>
      </c>
      <c r="AA486" s="11">
        <f t="shared" ref="AA486:AA487" si="377">INT((R486) / 10000) / 10</f>
        <v>4.3</v>
      </c>
      <c r="AB486" s="11">
        <f t="shared" ref="AB486:AB487" si="378">INT((S486+T486) / 10000) / 10</f>
        <v>0</v>
      </c>
      <c r="AC486" s="11">
        <f t="shared" ref="AC486:AC487" si="379">INT((V486+U486+W486) / 10000) / 10</f>
        <v>1.4</v>
      </c>
      <c r="AD486" s="11" t="s">
        <v>3640</v>
      </c>
      <c r="AE486" s="13" t="s">
        <v>3641</v>
      </c>
      <c r="AF486" s="13" t="s">
        <v>3642</v>
      </c>
      <c r="AG486" s="15" t="s">
        <v>3643</v>
      </c>
      <c r="AH486" s="16" t="s">
        <v>88</v>
      </c>
      <c r="AI486" s="17">
        <v>10</v>
      </c>
      <c r="AJ486" s="17">
        <v>20020417</v>
      </c>
      <c r="AK486" s="18">
        <v>230</v>
      </c>
      <c r="AL486" s="18">
        <v>202212</v>
      </c>
      <c r="AM486" s="18">
        <v>2022</v>
      </c>
      <c r="AN486" s="17">
        <v>23342559</v>
      </c>
      <c r="AO486" s="17">
        <v>41733526</v>
      </c>
      <c r="AP486" s="17">
        <v>3300000</v>
      </c>
      <c r="AQ486" s="20">
        <v>1</v>
      </c>
      <c r="AR486" s="21"/>
      <c r="AS486" s="20">
        <v>2</v>
      </c>
      <c r="AT486" s="20">
        <v>2</v>
      </c>
      <c r="AU486" s="20">
        <v>2</v>
      </c>
      <c r="AV486" s="20">
        <v>2</v>
      </c>
      <c r="AW486" s="23">
        <v>0</v>
      </c>
      <c r="AX486" s="21">
        <v>0</v>
      </c>
      <c r="AY486" s="21">
        <v>0</v>
      </c>
      <c r="AZ486" s="23" t="s">
        <v>62</v>
      </c>
      <c r="BA486" s="23" t="s">
        <v>62</v>
      </c>
      <c r="BB486" s="23" t="s">
        <v>62</v>
      </c>
      <c r="BC486" s="23" t="s">
        <v>62</v>
      </c>
      <c r="BD486" s="23" t="s">
        <v>62</v>
      </c>
      <c r="BE486" s="20">
        <v>13</v>
      </c>
      <c r="BF486" s="21"/>
      <c r="BG486" s="24"/>
    </row>
    <row r="487" spans="1:59" ht="15">
      <c r="A487" s="9" t="s">
        <v>3644</v>
      </c>
      <c r="B487" s="25">
        <v>1185</v>
      </c>
      <c r="C487" s="11">
        <v>1599922</v>
      </c>
      <c r="D487" s="11">
        <v>1318179886</v>
      </c>
      <c r="E487" s="12">
        <v>1201110320755</v>
      </c>
      <c r="F487" s="13" t="s">
        <v>3645</v>
      </c>
      <c r="G487" s="13" t="s">
        <v>80</v>
      </c>
      <c r="H487" s="13" t="s">
        <v>53</v>
      </c>
      <c r="I487" s="13" t="s">
        <v>54</v>
      </c>
      <c r="J487" s="13" t="s">
        <v>770</v>
      </c>
      <c r="K487" s="11">
        <v>7</v>
      </c>
      <c r="L487" s="11" t="s">
        <v>3646</v>
      </c>
      <c r="M487" s="14">
        <v>1</v>
      </c>
      <c r="N487" s="14" t="s">
        <v>121</v>
      </c>
      <c r="O487" s="14">
        <v>0</v>
      </c>
      <c r="P487" s="14">
        <v>0</v>
      </c>
      <c r="Q487" s="32">
        <v>305000</v>
      </c>
      <c r="R487" s="32">
        <v>39200</v>
      </c>
      <c r="S487" s="14">
        <v>0</v>
      </c>
      <c r="T487" s="33">
        <v>90195</v>
      </c>
      <c r="U487" s="14">
        <v>0</v>
      </c>
      <c r="V487" s="33">
        <v>50205</v>
      </c>
      <c r="W487" s="14">
        <v>0</v>
      </c>
      <c r="X487" s="14">
        <v>0</v>
      </c>
      <c r="Y487" s="11">
        <f t="shared" si="375"/>
        <v>0</v>
      </c>
      <c r="Z487" s="11">
        <f t="shared" si="376"/>
        <v>3</v>
      </c>
      <c r="AA487" s="11">
        <f t="shared" si="377"/>
        <v>0.3</v>
      </c>
      <c r="AB487" s="11">
        <f t="shared" si="378"/>
        <v>0.9</v>
      </c>
      <c r="AC487" s="11">
        <f t="shared" si="379"/>
        <v>0.5</v>
      </c>
      <c r="AD487" s="11" t="s">
        <v>3647</v>
      </c>
      <c r="AE487" s="13" t="s">
        <v>3648</v>
      </c>
      <c r="AF487" s="13" t="s">
        <v>3649</v>
      </c>
      <c r="AG487" s="15" t="s">
        <v>3650</v>
      </c>
      <c r="AH487" s="16" t="s">
        <v>88</v>
      </c>
      <c r="AI487" s="17">
        <v>10</v>
      </c>
      <c r="AJ487" s="17">
        <v>20030620</v>
      </c>
      <c r="AK487" s="18">
        <v>123</v>
      </c>
      <c r="AL487" s="18">
        <v>202212</v>
      </c>
      <c r="AM487" s="18">
        <v>2022</v>
      </c>
      <c r="AN487" s="17">
        <v>44364696</v>
      </c>
      <c r="AO487" s="17">
        <v>32296121</v>
      </c>
      <c r="AP487" s="17">
        <v>1000000</v>
      </c>
      <c r="AQ487" s="27">
        <v>1</v>
      </c>
      <c r="AR487" s="23"/>
      <c r="AS487" s="27">
        <v>1</v>
      </c>
      <c r="AT487" s="27">
        <v>2</v>
      </c>
      <c r="AU487" s="27">
        <v>2</v>
      </c>
      <c r="AV487" s="27">
        <v>2</v>
      </c>
      <c r="AW487" s="23">
        <v>0</v>
      </c>
      <c r="AX487" s="21">
        <v>0</v>
      </c>
      <c r="AY487" s="21">
        <v>0</v>
      </c>
      <c r="AZ487" s="23" t="s">
        <v>62</v>
      </c>
      <c r="BA487" s="23" t="s">
        <v>62</v>
      </c>
      <c r="BB487" s="23" t="s">
        <v>62</v>
      </c>
      <c r="BC487" s="23" t="s">
        <v>62</v>
      </c>
      <c r="BD487" s="23" t="s">
        <v>62</v>
      </c>
      <c r="BE487" s="27">
        <v>13</v>
      </c>
      <c r="BF487" s="23"/>
      <c r="BG487" s="23"/>
    </row>
    <row r="488" spans="1:59" ht="15">
      <c r="A488" s="9" t="s">
        <v>3651</v>
      </c>
      <c r="B488" s="25">
        <v>3608</v>
      </c>
      <c r="C488" s="11">
        <v>3964681</v>
      </c>
      <c r="D488" s="11">
        <v>5158140973</v>
      </c>
      <c r="E488" s="12">
        <v>1748110056964</v>
      </c>
      <c r="F488" s="13" t="s">
        <v>3652</v>
      </c>
      <c r="G488" s="13" t="s">
        <v>80</v>
      </c>
      <c r="H488" s="13" t="s">
        <v>53</v>
      </c>
      <c r="I488" s="13" t="s">
        <v>54</v>
      </c>
      <c r="J488" s="13" t="s">
        <v>1617</v>
      </c>
      <c r="K488" s="11">
        <v>23</v>
      </c>
      <c r="L488" s="11" t="s">
        <v>3653</v>
      </c>
      <c r="M488" s="14">
        <v>1</v>
      </c>
      <c r="N488" s="14" t="s">
        <v>83</v>
      </c>
      <c r="O488" s="14">
        <v>0</v>
      </c>
      <c r="P488" s="14">
        <v>0</v>
      </c>
      <c r="Q488" s="36">
        <v>55000000</v>
      </c>
      <c r="R488" s="32">
        <v>1281140000</v>
      </c>
      <c r="S488" s="14">
        <v>0</v>
      </c>
      <c r="T488" s="14">
        <v>0</v>
      </c>
      <c r="U488" s="32">
        <v>14244000</v>
      </c>
      <c r="V488" s="36">
        <v>48751000</v>
      </c>
      <c r="W488" s="14">
        <v>0</v>
      </c>
      <c r="X488" s="36">
        <v>807473200</v>
      </c>
      <c r="Y488" s="11">
        <f>INT(O488 / 10000000)/ 10</f>
        <v>0</v>
      </c>
      <c r="Z488" s="11">
        <f>INT((P488+Q488+X488) / 10000000)/ 10</f>
        <v>8.6</v>
      </c>
      <c r="AA488" s="11">
        <f>INT((R488) / 10000000)/ 10</f>
        <v>12.8</v>
      </c>
      <c r="AB488" s="11">
        <f>INT((S488+T488) / 10000000)/ 10</f>
        <v>0</v>
      </c>
      <c r="AC488" s="11">
        <f>INT((V488+U488+W488) / 10000000)/ 10</f>
        <v>0.6</v>
      </c>
      <c r="AD488" s="11" t="s">
        <v>3654</v>
      </c>
      <c r="AE488" s="13" t="s">
        <v>3655</v>
      </c>
      <c r="AF488" s="13" t="s">
        <v>3656</v>
      </c>
      <c r="AG488" s="15" t="s">
        <v>3657</v>
      </c>
      <c r="AH488" s="16" t="s">
        <v>88</v>
      </c>
      <c r="AI488" s="17">
        <v>10</v>
      </c>
      <c r="AJ488" s="17">
        <v>20110101</v>
      </c>
      <c r="AK488" s="18">
        <v>246</v>
      </c>
      <c r="AL488" s="18">
        <v>202304</v>
      </c>
      <c r="AM488" s="18">
        <v>2022</v>
      </c>
      <c r="AN488" s="17">
        <v>142907929</v>
      </c>
      <c r="AO488" s="17">
        <v>118854424</v>
      </c>
      <c r="AP488" s="17">
        <v>870000</v>
      </c>
      <c r="AQ488" s="27">
        <v>1</v>
      </c>
      <c r="AR488" s="27">
        <v>1</v>
      </c>
      <c r="AS488" s="27">
        <v>1</v>
      </c>
      <c r="AT488" s="27">
        <v>1</v>
      </c>
      <c r="AU488" s="27">
        <v>2</v>
      </c>
      <c r="AV488" s="27">
        <v>1</v>
      </c>
      <c r="AW488" s="23">
        <v>0</v>
      </c>
      <c r="AX488" s="20">
        <v>1</v>
      </c>
      <c r="AY488" s="21">
        <v>0</v>
      </c>
      <c r="AZ488" s="23" t="s">
        <v>62</v>
      </c>
      <c r="BA488" s="23" t="s">
        <v>62</v>
      </c>
      <c r="BB488" s="23" t="s">
        <v>62</v>
      </c>
      <c r="BC488" s="23" t="s">
        <v>62</v>
      </c>
      <c r="BD488" s="23" t="s">
        <v>62</v>
      </c>
      <c r="BE488" s="27">
        <v>13</v>
      </c>
      <c r="BF488" s="23"/>
      <c r="BG488" s="23"/>
    </row>
    <row r="489" spans="1:59" ht="15">
      <c r="A489" s="9" t="s">
        <v>3658</v>
      </c>
      <c r="B489" s="25">
        <v>4577</v>
      </c>
      <c r="C489" s="11">
        <v>2261949</v>
      </c>
      <c r="D489" s="11">
        <v>3148173852</v>
      </c>
      <c r="E489" s="12">
        <v>1601110188733</v>
      </c>
      <c r="F489" s="13" t="s">
        <v>3659</v>
      </c>
      <c r="G489" s="13" t="s">
        <v>80</v>
      </c>
      <c r="H489" s="13" t="s">
        <v>53</v>
      </c>
      <c r="I489" s="13" t="s">
        <v>54</v>
      </c>
      <c r="J489" s="13" t="s">
        <v>397</v>
      </c>
      <c r="K489" s="11">
        <v>28</v>
      </c>
      <c r="L489" s="11" t="s">
        <v>3660</v>
      </c>
      <c r="M489" s="14">
        <v>1</v>
      </c>
      <c r="N489" s="14" t="s">
        <v>121</v>
      </c>
      <c r="O489" s="14">
        <v>0</v>
      </c>
      <c r="P489" s="14">
        <v>0</v>
      </c>
      <c r="Q489" s="14">
        <v>0</v>
      </c>
      <c r="R489" s="33">
        <v>697730</v>
      </c>
      <c r="S489" s="14">
        <v>0</v>
      </c>
      <c r="T489" s="33">
        <v>70836</v>
      </c>
      <c r="U489" s="14">
        <v>0</v>
      </c>
      <c r="V489" s="33">
        <v>15490</v>
      </c>
      <c r="W489" s="14">
        <v>0</v>
      </c>
      <c r="X489" s="33">
        <v>1371690</v>
      </c>
      <c r="Y489" s="11">
        <f t="shared" ref="Y489:Y491" si="380">INT(O489 / 10000) / 10</f>
        <v>0</v>
      </c>
      <c r="Z489" s="11">
        <f t="shared" ref="Z489:Z491" si="381">INT((P489+Q489+X489) / 10000) / 10</f>
        <v>13.7</v>
      </c>
      <c r="AA489" s="11">
        <f t="shared" ref="AA489:AA491" si="382">INT((R489) / 10000) / 10</f>
        <v>6.9</v>
      </c>
      <c r="AB489" s="11">
        <f t="shared" ref="AB489:AB491" si="383">INT((S489+T489) / 10000) / 10</f>
        <v>0.7</v>
      </c>
      <c r="AC489" s="11">
        <f t="shared" ref="AC489:AC491" si="384">INT((V489+U489+W489) / 10000) / 10</f>
        <v>0.1</v>
      </c>
      <c r="AD489" s="11" t="s">
        <v>3661</v>
      </c>
      <c r="AE489" s="13" t="s">
        <v>3662</v>
      </c>
      <c r="AF489" s="13" t="s">
        <v>3663</v>
      </c>
      <c r="AG489" s="15" t="s">
        <v>3664</v>
      </c>
      <c r="AH489" s="16" t="s">
        <v>88</v>
      </c>
      <c r="AI489" s="17">
        <v>10</v>
      </c>
      <c r="AJ489" s="17">
        <v>20050414</v>
      </c>
      <c r="AK489" s="18">
        <v>102</v>
      </c>
      <c r="AL489" s="18">
        <v>202212</v>
      </c>
      <c r="AM489" s="18">
        <v>2022</v>
      </c>
      <c r="AN489" s="17">
        <v>37693899</v>
      </c>
      <c r="AO489" s="17">
        <v>29537841</v>
      </c>
      <c r="AP489" s="17">
        <v>1417012</v>
      </c>
      <c r="AQ489" s="20">
        <v>2</v>
      </c>
      <c r="AR489" s="20">
        <v>2</v>
      </c>
      <c r="AS489" s="20">
        <v>1</v>
      </c>
      <c r="AT489" s="20">
        <v>2</v>
      </c>
      <c r="AU489" s="20">
        <v>2</v>
      </c>
      <c r="AV489" s="20">
        <v>2</v>
      </c>
      <c r="AW489" s="23">
        <v>0</v>
      </c>
      <c r="AX489" s="21">
        <v>0</v>
      </c>
      <c r="AY489" s="21">
        <v>0</v>
      </c>
      <c r="AZ489" s="20" t="s">
        <v>3665</v>
      </c>
      <c r="BA489" s="20" t="s">
        <v>3662</v>
      </c>
      <c r="BB489" s="21" t="s">
        <v>62</v>
      </c>
      <c r="BC489" s="21" t="s">
        <v>62</v>
      </c>
      <c r="BD489" s="20" t="s">
        <v>3666</v>
      </c>
      <c r="BE489" s="20">
        <v>13</v>
      </c>
      <c r="BF489" s="21"/>
      <c r="BG489" s="24"/>
    </row>
    <row r="490" spans="1:59" ht="15">
      <c r="A490" s="9" t="s">
        <v>3667</v>
      </c>
      <c r="B490" s="25">
        <v>1801</v>
      </c>
      <c r="C490" s="11">
        <v>1155728</v>
      </c>
      <c r="D490" s="11">
        <v>1148615164</v>
      </c>
      <c r="E490" s="12">
        <v>1101112412726</v>
      </c>
      <c r="F490" s="13" t="s">
        <v>3668</v>
      </c>
      <c r="G490" s="13" t="s">
        <v>80</v>
      </c>
      <c r="H490" s="13" t="s">
        <v>53</v>
      </c>
      <c r="I490" s="13" t="s">
        <v>54</v>
      </c>
      <c r="J490" s="13" t="s">
        <v>532</v>
      </c>
      <c r="K490" s="11">
        <v>14</v>
      </c>
      <c r="L490" s="11" t="s">
        <v>3669</v>
      </c>
      <c r="M490" s="14">
        <v>1</v>
      </c>
      <c r="N490" s="14" t="s">
        <v>121</v>
      </c>
      <c r="O490" s="14">
        <v>0</v>
      </c>
      <c r="P490" s="29">
        <v>31800</v>
      </c>
      <c r="Q490" s="14">
        <v>0</v>
      </c>
      <c r="R490" s="29">
        <v>34650</v>
      </c>
      <c r="S490" s="14">
        <v>0</v>
      </c>
      <c r="T490" s="29">
        <v>31216</v>
      </c>
      <c r="U490" s="14">
        <v>0</v>
      </c>
      <c r="V490" s="14">
        <v>0</v>
      </c>
      <c r="W490" s="29">
        <v>12700</v>
      </c>
      <c r="X490" s="14">
        <v>0</v>
      </c>
      <c r="Y490" s="11">
        <f t="shared" si="380"/>
        <v>0</v>
      </c>
      <c r="Z490" s="11">
        <f t="shared" si="381"/>
        <v>0.3</v>
      </c>
      <c r="AA490" s="11">
        <f t="shared" si="382"/>
        <v>0.3</v>
      </c>
      <c r="AB490" s="11">
        <f t="shared" si="383"/>
        <v>0.3</v>
      </c>
      <c r="AC490" s="11">
        <f t="shared" si="384"/>
        <v>0.1</v>
      </c>
      <c r="AD490" s="11" t="s">
        <v>3670</v>
      </c>
      <c r="AE490" s="13" t="s">
        <v>3671</v>
      </c>
      <c r="AF490" s="13" t="s">
        <v>3672</v>
      </c>
      <c r="AG490" s="15" t="s">
        <v>3673</v>
      </c>
      <c r="AH490" s="16" t="s">
        <v>88</v>
      </c>
      <c r="AI490" s="17">
        <v>10</v>
      </c>
      <c r="AJ490" s="18">
        <v>20020104</v>
      </c>
      <c r="AK490" s="18">
        <v>60</v>
      </c>
      <c r="AL490" s="18">
        <v>202212</v>
      </c>
      <c r="AM490" s="18">
        <v>2022</v>
      </c>
      <c r="AN490" s="17">
        <v>6393433</v>
      </c>
      <c r="AO490" s="17">
        <v>11734563</v>
      </c>
      <c r="AP490" s="17">
        <v>1000000</v>
      </c>
      <c r="AQ490" s="20">
        <v>2</v>
      </c>
      <c r="AR490" s="20">
        <v>4</v>
      </c>
      <c r="AS490" s="20">
        <v>1</v>
      </c>
      <c r="AT490" s="20">
        <v>2</v>
      </c>
      <c r="AU490" s="20">
        <v>2</v>
      </c>
      <c r="AV490" s="20">
        <v>1</v>
      </c>
      <c r="AW490" s="23">
        <v>0</v>
      </c>
      <c r="AX490" s="21">
        <v>0</v>
      </c>
      <c r="AY490" s="21">
        <v>0</v>
      </c>
      <c r="AZ490" s="23" t="s">
        <v>62</v>
      </c>
      <c r="BA490" s="23" t="s">
        <v>62</v>
      </c>
      <c r="BB490" s="23" t="s">
        <v>62</v>
      </c>
      <c r="BC490" s="23" t="s">
        <v>62</v>
      </c>
      <c r="BD490" s="23" t="s">
        <v>62</v>
      </c>
      <c r="BE490" s="20">
        <v>13</v>
      </c>
      <c r="BF490" s="21"/>
      <c r="BG490" s="24"/>
    </row>
    <row r="491" spans="1:59" ht="15">
      <c r="A491" s="9" t="s">
        <v>3674</v>
      </c>
      <c r="B491" s="25">
        <v>14750</v>
      </c>
      <c r="C491" s="11">
        <v>4152774</v>
      </c>
      <c r="D491" s="11">
        <v>1068687838</v>
      </c>
      <c r="E491" s="12">
        <v>1101114930023</v>
      </c>
      <c r="F491" s="13" t="s">
        <v>3675</v>
      </c>
      <c r="G491" s="13" t="s">
        <v>80</v>
      </c>
      <c r="H491" s="13" t="s">
        <v>53</v>
      </c>
      <c r="I491" s="13" t="s">
        <v>54</v>
      </c>
      <c r="J491" s="13" t="s">
        <v>1843</v>
      </c>
      <c r="K491" s="11">
        <v>44</v>
      </c>
      <c r="L491" s="11" t="s">
        <v>3676</v>
      </c>
      <c r="M491" s="14">
        <v>1</v>
      </c>
      <c r="N491" s="14" t="s">
        <v>121</v>
      </c>
      <c r="O491" s="35">
        <v>4817213</v>
      </c>
      <c r="P491" s="35">
        <v>1018090</v>
      </c>
      <c r="Q491" s="14">
        <v>0</v>
      </c>
      <c r="R491" s="14">
        <v>0</v>
      </c>
      <c r="S491" s="14">
        <v>0</v>
      </c>
      <c r="T491" s="35">
        <v>36508</v>
      </c>
      <c r="U491" s="14">
        <v>0</v>
      </c>
      <c r="V491" s="35">
        <v>39431</v>
      </c>
      <c r="W491" s="35">
        <v>80582</v>
      </c>
      <c r="X491" s="14">
        <v>0</v>
      </c>
      <c r="Y491" s="11">
        <f t="shared" si="380"/>
        <v>48.1</v>
      </c>
      <c r="Z491" s="11">
        <f t="shared" si="381"/>
        <v>10.1</v>
      </c>
      <c r="AA491" s="11">
        <f t="shared" si="382"/>
        <v>0</v>
      </c>
      <c r="AB491" s="11">
        <f t="shared" si="383"/>
        <v>0.3</v>
      </c>
      <c r="AC491" s="11">
        <f t="shared" si="384"/>
        <v>1.2</v>
      </c>
      <c r="AD491" s="11" t="s">
        <v>3677</v>
      </c>
      <c r="AE491" s="13" t="s">
        <v>3678</v>
      </c>
      <c r="AF491" s="13" t="s">
        <v>3679</v>
      </c>
      <c r="AG491" s="15" t="s">
        <v>3680</v>
      </c>
      <c r="AH491" s="16" t="s">
        <v>88</v>
      </c>
      <c r="AI491" s="17">
        <v>10</v>
      </c>
      <c r="AJ491" s="17">
        <v>20120731</v>
      </c>
      <c r="AK491" s="18">
        <v>177</v>
      </c>
      <c r="AL491" s="18">
        <v>202212</v>
      </c>
      <c r="AM491" s="18">
        <v>2022</v>
      </c>
      <c r="AN491" s="17">
        <v>19701695</v>
      </c>
      <c r="AO491" s="17">
        <v>14791512</v>
      </c>
      <c r="AP491" s="17">
        <v>1065000</v>
      </c>
      <c r="AQ491" s="23">
        <v>1</v>
      </c>
      <c r="AR491" s="23"/>
      <c r="AS491" s="27">
        <v>2</v>
      </c>
      <c r="AT491" s="23"/>
      <c r="AU491" s="23"/>
      <c r="AV491" s="27">
        <v>2</v>
      </c>
      <c r="AW491" s="23">
        <v>0</v>
      </c>
      <c r="AX491" s="21">
        <v>0</v>
      </c>
      <c r="AY491" s="21">
        <v>0</v>
      </c>
      <c r="AZ491" s="23" t="s">
        <v>62</v>
      </c>
      <c r="BA491" s="23" t="s">
        <v>62</v>
      </c>
      <c r="BB491" s="23" t="s">
        <v>62</v>
      </c>
      <c r="BC491" s="23" t="s">
        <v>62</v>
      </c>
      <c r="BD491" s="23" t="s">
        <v>62</v>
      </c>
      <c r="BE491" s="27">
        <v>13</v>
      </c>
      <c r="BF491" s="23"/>
      <c r="BG491" s="23"/>
    </row>
    <row r="492" spans="1:59" ht="15">
      <c r="A492" s="9" t="s">
        <v>3681</v>
      </c>
      <c r="B492" s="25">
        <v>6725</v>
      </c>
      <c r="C492" s="11">
        <v>11165390</v>
      </c>
      <c r="D492" s="11">
        <v>4208102481</v>
      </c>
      <c r="E492" s="12">
        <v>1715110021346</v>
      </c>
      <c r="F492" s="13" t="s">
        <v>3682</v>
      </c>
      <c r="G492" s="13" t="s">
        <v>80</v>
      </c>
      <c r="H492" s="13" t="s">
        <v>53</v>
      </c>
      <c r="I492" s="13" t="s">
        <v>307</v>
      </c>
      <c r="J492" s="13" t="s">
        <v>1787</v>
      </c>
      <c r="K492" s="11">
        <v>37</v>
      </c>
      <c r="L492" s="11" t="s">
        <v>3683</v>
      </c>
      <c r="M492" s="14">
        <v>1</v>
      </c>
      <c r="N492" s="14" t="s">
        <v>83</v>
      </c>
      <c r="O492" s="36">
        <v>13744003461</v>
      </c>
      <c r="P492" s="36">
        <v>43123489</v>
      </c>
      <c r="Q492" s="36">
        <v>13000000</v>
      </c>
      <c r="R492" s="36">
        <v>11500000</v>
      </c>
      <c r="S492" s="14">
        <v>0</v>
      </c>
      <c r="T492" s="14">
        <v>0</v>
      </c>
      <c r="U492" s="36">
        <v>26180300</v>
      </c>
      <c r="V492" s="36">
        <v>29971818</v>
      </c>
      <c r="W492" s="14">
        <v>0</v>
      </c>
      <c r="X492" s="32">
        <v>1463800000</v>
      </c>
      <c r="Y492" s="11">
        <f>INT(O492 / 10000000)/ 10</f>
        <v>137.4</v>
      </c>
      <c r="Z492" s="11">
        <f>INT((P492+Q492+X492) / 10000000)/ 10</f>
        <v>15.1</v>
      </c>
      <c r="AA492" s="11">
        <f>INT((R492) / 10000000)/ 10</f>
        <v>0.1</v>
      </c>
      <c r="AB492" s="11">
        <f>INT((S492+T492) / 10000000)/ 10</f>
        <v>0</v>
      </c>
      <c r="AC492" s="11">
        <f>INT((V492+U492+W492) / 10000000)/ 10</f>
        <v>0.5</v>
      </c>
      <c r="AD492" s="11" t="s">
        <v>3684</v>
      </c>
      <c r="AE492" s="13" t="s">
        <v>3685</v>
      </c>
      <c r="AF492" s="13" t="s">
        <v>3686</v>
      </c>
      <c r="AG492" s="15" t="s">
        <v>3687</v>
      </c>
      <c r="AH492" s="16" t="s">
        <v>88</v>
      </c>
      <c r="AI492" s="17">
        <v>10</v>
      </c>
      <c r="AJ492" s="17">
        <v>20220401</v>
      </c>
      <c r="AK492" s="18">
        <v>116</v>
      </c>
      <c r="AL492" s="18">
        <v>202305</v>
      </c>
      <c r="AM492" s="18">
        <v>2022</v>
      </c>
      <c r="AN492" s="17">
        <v>18026916</v>
      </c>
      <c r="AO492" s="17">
        <v>69543877</v>
      </c>
      <c r="AP492" s="17">
        <v>3756000</v>
      </c>
      <c r="AQ492" s="27">
        <v>1</v>
      </c>
      <c r="AR492" s="23"/>
      <c r="AS492" s="27">
        <v>1</v>
      </c>
      <c r="AT492" s="27">
        <v>1</v>
      </c>
      <c r="AU492" s="27">
        <v>2</v>
      </c>
      <c r="AV492" s="27">
        <v>2</v>
      </c>
      <c r="AW492" s="23">
        <v>0</v>
      </c>
      <c r="AX492" s="21">
        <v>0</v>
      </c>
      <c r="AY492" s="21">
        <v>0</v>
      </c>
      <c r="AZ492" s="23" t="s">
        <v>62</v>
      </c>
      <c r="BA492" s="23" t="s">
        <v>62</v>
      </c>
      <c r="BB492" s="23" t="s">
        <v>62</v>
      </c>
      <c r="BC492" s="23" t="s">
        <v>62</v>
      </c>
      <c r="BD492" s="23" t="s">
        <v>62</v>
      </c>
      <c r="BE492" s="27">
        <v>13</v>
      </c>
      <c r="BF492" s="23"/>
      <c r="BG492" s="23"/>
    </row>
    <row r="493" spans="1:59" ht="15">
      <c r="A493" s="9" t="s">
        <v>3688</v>
      </c>
      <c r="B493" s="25">
        <v>23787</v>
      </c>
      <c r="C493" s="11">
        <v>1711006</v>
      </c>
      <c r="D493" s="11">
        <v>1018197466</v>
      </c>
      <c r="E493" s="12">
        <v>1101112850877</v>
      </c>
      <c r="F493" s="13" t="s">
        <v>3689</v>
      </c>
      <c r="G493" s="13" t="s">
        <v>52</v>
      </c>
      <c r="H493" s="13" t="s">
        <v>53</v>
      </c>
      <c r="I493" s="13" t="s">
        <v>54</v>
      </c>
      <c r="J493" s="13" t="s">
        <v>189</v>
      </c>
      <c r="K493" s="11">
        <v>61</v>
      </c>
      <c r="L493" s="11" t="s">
        <v>3690</v>
      </c>
      <c r="M493" s="14">
        <v>1</v>
      </c>
      <c r="N493" s="14">
        <v>0</v>
      </c>
      <c r="O493" s="21">
        <v>0</v>
      </c>
      <c r="P493" s="21">
        <v>0</v>
      </c>
      <c r="Q493" s="21">
        <v>0</v>
      </c>
      <c r="R493" s="21">
        <v>0</v>
      </c>
      <c r="S493" s="14">
        <v>0</v>
      </c>
      <c r="T493" s="14">
        <v>0</v>
      </c>
      <c r="U493" s="21">
        <v>0</v>
      </c>
      <c r="V493" s="21">
        <v>0</v>
      </c>
      <c r="W493" s="14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1" t="s">
        <v>3691</v>
      </c>
      <c r="AE493" s="13" t="s">
        <v>3692</v>
      </c>
      <c r="AF493" s="13" t="s">
        <v>3693</v>
      </c>
      <c r="AG493" s="15" t="s">
        <v>3694</v>
      </c>
      <c r="AH493" s="16" t="s">
        <v>61</v>
      </c>
      <c r="AI493" s="17">
        <v>10</v>
      </c>
      <c r="AJ493" s="17">
        <v>20030909</v>
      </c>
      <c r="AK493" s="18">
        <v>136</v>
      </c>
      <c r="AL493" s="18">
        <v>201903</v>
      </c>
      <c r="AM493" s="14"/>
      <c r="AN493" s="19"/>
      <c r="AO493" s="19"/>
      <c r="AP493" s="19"/>
      <c r="AQ493" s="20">
        <v>1</v>
      </c>
      <c r="AR493" s="21"/>
      <c r="AS493" s="20">
        <v>2</v>
      </c>
      <c r="AT493" s="22">
        <v>2</v>
      </c>
      <c r="AU493" s="22">
        <v>2</v>
      </c>
      <c r="AV493" s="20">
        <v>2</v>
      </c>
      <c r="AW493" s="23">
        <v>0</v>
      </c>
      <c r="AX493" s="21">
        <v>0</v>
      </c>
      <c r="AY493" s="21">
        <v>0</v>
      </c>
      <c r="AZ493" s="23" t="s">
        <v>62</v>
      </c>
      <c r="BA493" s="23" t="s">
        <v>62</v>
      </c>
      <c r="BB493" s="23" t="s">
        <v>62</v>
      </c>
      <c r="BC493" s="23" t="s">
        <v>62</v>
      </c>
      <c r="BD493" s="23" t="s">
        <v>62</v>
      </c>
      <c r="BE493" s="20">
        <v>13</v>
      </c>
      <c r="BF493" s="21"/>
      <c r="BG493" s="24"/>
    </row>
    <row r="494" spans="1:59" ht="15">
      <c r="A494" s="9" t="s">
        <v>3695</v>
      </c>
      <c r="B494" s="25">
        <v>243</v>
      </c>
      <c r="C494" s="11">
        <v>6421885</v>
      </c>
      <c r="D494" s="11">
        <v>8268600051</v>
      </c>
      <c r="E494" s="12">
        <v>1701110566169</v>
      </c>
      <c r="F494" s="13" t="s">
        <v>3696</v>
      </c>
      <c r="G494" s="13" t="s">
        <v>80</v>
      </c>
      <c r="H494" s="13" t="s">
        <v>53</v>
      </c>
      <c r="I494" s="13" t="s">
        <v>54</v>
      </c>
      <c r="J494" s="13" t="s">
        <v>277</v>
      </c>
      <c r="K494" s="11">
        <v>48</v>
      </c>
      <c r="L494" s="11" t="s">
        <v>3697</v>
      </c>
      <c r="M494" s="14">
        <v>1</v>
      </c>
      <c r="N494" s="14" t="s">
        <v>121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4">
        <v>0</v>
      </c>
      <c r="V494" s="14">
        <v>0</v>
      </c>
      <c r="W494" s="35">
        <v>87726</v>
      </c>
      <c r="X494" s="14">
        <v>0</v>
      </c>
      <c r="Y494" s="11">
        <f t="shared" ref="Y494:Y495" si="385">INT(O494 / 10000) / 10</f>
        <v>0</v>
      </c>
      <c r="Z494" s="11">
        <f t="shared" ref="Z494:Z495" si="386">INT((P494+Q494+X494) / 10000) / 10</f>
        <v>0</v>
      </c>
      <c r="AA494" s="11">
        <f t="shared" ref="AA494:AA495" si="387">INT((R494) / 10000) / 10</f>
        <v>0</v>
      </c>
      <c r="AB494" s="11">
        <f t="shared" ref="AB494:AB495" si="388">INT((S494+T494) / 10000) / 10</f>
        <v>0</v>
      </c>
      <c r="AC494" s="11">
        <f t="shared" ref="AC494:AC495" si="389">INT((V494+U494+W494) / 10000) / 10</f>
        <v>0.8</v>
      </c>
      <c r="AD494" s="11" t="s">
        <v>3698</v>
      </c>
      <c r="AE494" s="13" t="s">
        <v>3699</v>
      </c>
      <c r="AF494" s="13" t="s">
        <v>3700</v>
      </c>
      <c r="AG494" s="15" t="s">
        <v>3701</v>
      </c>
      <c r="AH494" s="16" t="s">
        <v>88</v>
      </c>
      <c r="AI494" s="17">
        <v>10</v>
      </c>
      <c r="AJ494" s="17">
        <v>20150515</v>
      </c>
      <c r="AK494" s="18">
        <v>199</v>
      </c>
      <c r="AL494" s="18">
        <v>202212</v>
      </c>
      <c r="AM494" s="18">
        <v>2022</v>
      </c>
      <c r="AN494" s="17">
        <v>57193260</v>
      </c>
      <c r="AO494" s="17">
        <v>19754979</v>
      </c>
      <c r="AP494" s="17">
        <v>4750000</v>
      </c>
      <c r="AQ494" s="27">
        <v>1</v>
      </c>
      <c r="AR494" s="23"/>
      <c r="AS494" s="27">
        <v>2</v>
      </c>
      <c r="AT494" s="27">
        <v>2</v>
      </c>
      <c r="AU494" s="27">
        <v>2</v>
      </c>
      <c r="AV494" s="27">
        <v>2</v>
      </c>
      <c r="AW494" s="23">
        <v>0</v>
      </c>
      <c r="AX494" s="21">
        <v>0</v>
      </c>
      <c r="AY494" s="21">
        <v>0</v>
      </c>
      <c r="AZ494" s="23" t="s">
        <v>62</v>
      </c>
      <c r="BA494" s="23" t="s">
        <v>62</v>
      </c>
      <c r="BB494" s="23" t="s">
        <v>62</v>
      </c>
      <c r="BC494" s="23" t="s">
        <v>62</v>
      </c>
      <c r="BD494" s="23" t="s">
        <v>62</v>
      </c>
      <c r="BE494" s="27">
        <v>13</v>
      </c>
      <c r="BF494" s="23"/>
      <c r="BG494" s="23"/>
    </row>
    <row r="495" spans="1:59" ht="15">
      <c r="A495" s="9" t="s">
        <v>3702</v>
      </c>
      <c r="B495" s="25">
        <v>241</v>
      </c>
      <c r="C495" s="11">
        <v>5827528</v>
      </c>
      <c r="D495" s="11">
        <v>6178614868</v>
      </c>
      <c r="E495" s="12">
        <v>1801110882521</v>
      </c>
      <c r="F495" s="13" t="s">
        <v>3703</v>
      </c>
      <c r="G495" s="13" t="s">
        <v>80</v>
      </c>
      <c r="H495" s="13" t="s">
        <v>53</v>
      </c>
      <c r="I495" s="13" t="s">
        <v>54</v>
      </c>
      <c r="J495" s="13" t="s">
        <v>277</v>
      </c>
      <c r="K495" s="11">
        <v>48</v>
      </c>
      <c r="L495" s="11" t="s">
        <v>3704</v>
      </c>
      <c r="M495" s="14">
        <v>1</v>
      </c>
      <c r="N495" s="14" t="s">
        <v>121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4">
        <v>0</v>
      </c>
      <c r="V495" s="14">
        <v>0</v>
      </c>
      <c r="W495" s="29">
        <v>838338</v>
      </c>
      <c r="X495" s="14">
        <v>0</v>
      </c>
      <c r="Y495" s="11">
        <f t="shared" si="385"/>
        <v>0</v>
      </c>
      <c r="Z495" s="11">
        <f t="shared" si="386"/>
        <v>0</v>
      </c>
      <c r="AA495" s="11">
        <f t="shared" si="387"/>
        <v>0</v>
      </c>
      <c r="AB495" s="11">
        <f t="shared" si="388"/>
        <v>0</v>
      </c>
      <c r="AC495" s="11">
        <f t="shared" si="389"/>
        <v>8.3000000000000007</v>
      </c>
      <c r="AD495" s="11" t="s">
        <v>3705</v>
      </c>
      <c r="AE495" s="13" t="s">
        <v>3706</v>
      </c>
      <c r="AF495" s="13" t="s">
        <v>3707</v>
      </c>
      <c r="AG495" s="15" t="s">
        <v>3708</v>
      </c>
      <c r="AH495" s="16" t="s">
        <v>88</v>
      </c>
      <c r="AI495" s="17">
        <v>10</v>
      </c>
      <c r="AJ495" s="17">
        <v>20131021</v>
      </c>
      <c r="AK495" s="18">
        <v>281</v>
      </c>
      <c r="AL495" s="18">
        <v>202212</v>
      </c>
      <c r="AM495" s="18">
        <v>2022</v>
      </c>
      <c r="AN495" s="17">
        <v>81168099</v>
      </c>
      <c r="AO495" s="17">
        <v>24791049</v>
      </c>
      <c r="AP495" s="17">
        <v>4000000</v>
      </c>
      <c r="AQ495" s="27">
        <v>1</v>
      </c>
      <c r="AR495" s="23"/>
      <c r="AS495" s="27">
        <v>2</v>
      </c>
      <c r="AT495" s="27">
        <v>2</v>
      </c>
      <c r="AU495" s="27">
        <v>2</v>
      </c>
      <c r="AV495" s="27">
        <v>2</v>
      </c>
      <c r="AW495" s="23">
        <v>0</v>
      </c>
      <c r="AX495" s="21">
        <v>0</v>
      </c>
      <c r="AY495" s="21">
        <v>0</v>
      </c>
      <c r="AZ495" s="23" t="s">
        <v>62</v>
      </c>
      <c r="BA495" s="23" t="s">
        <v>62</v>
      </c>
      <c r="BB495" s="23" t="s">
        <v>62</v>
      </c>
      <c r="BC495" s="23" t="s">
        <v>62</v>
      </c>
      <c r="BD495" s="23" t="s">
        <v>62</v>
      </c>
      <c r="BE495" s="27">
        <v>13</v>
      </c>
      <c r="BF495" s="23"/>
      <c r="BG495" s="23"/>
    </row>
    <row r="496" spans="1:59" ht="15">
      <c r="A496" s="9" t="s">
        <v>3709</v>
      </c>
      <c r="B496" s="25">
        <v>12175</v>
      </c>
      <c r="C496" s="11">
        <v>3747382</v>
      </c>
      <c r="D496" s="11">
        <v>1298648217</v>
      </c>
      <c r="E496" s="12">
        <v>1311110257898</v>
      </c>
      <c r="F496" s="13" t="s">
        <v>3710</v>
      </c>
      <c r="G496" s="13" t="s">
        <v>80</v>
      </c>
      <c r="H496" s="13" t="s">
        <v>53</v>
      </c>
      <c r="I496" s="13" t="s">
        <v>54</v>
      </c>
      <c r="J496" s="13" t="s">
        <v>111</v>
      </c>
      <c r="K496" s="11">
        <v>55</v>
      </c>
      <c r="L496" s="11" t="s">
        <v>3711</v>
      </c>
      <c r="M496" s="14">
        <v>1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14">
        <v>0</v>
      </c>
      <c r="U496" s="14">
        <v>0</v>
      </c>
      <c r="V496" s="14">
        <v>0</v>
      </c>
      <c r="W496" s="21">
        <v>0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1" t="s">
        <v>3712</v>
      </c>
      <c r="AE496" s="13" t="s">
        <v>3713</v>
      </c>
      <c r="AF496" s="13" t="s">
        <v>3714</v>
      </c>
      <c r="AG496" s="15" t="s">
        <v>3715</v>
      </c>
      <c r="AH496" s="16" t="s">
        <v>61</v>
      </c>
      <c r="AI496" s="17">
        <v>10</v>
      </c>
      <c r="AJ496" s="17">
        <v>20100622</v>
      </c>
      <c r="AK496" s="18">
        <v>54</v>
      </c>
      <c r="AL496" s="18">
        <v>202304</v>
      </c>
      <c r="AM496" s="18">
        <v>2022</v>
      </c>
      <c r="AN496" s="17">
        <v>4814264</v>
      </c>
      <c r="AO496" s="17">
        <v>3503350</v>
      </c>
      <c r="AP496" s="17">
        <v>50000</v>
      </c>
      <c r="AQ496" s="21">
        <v>1</v>
      </c>
      <c r="AR496" s="21"/>
      <c r="AS496" s="20">
        <v>2</v>
      </c>
      <c r="AT496" s="20">
        <v>2</v>
      </c>
      <c r="AU496" s="20">
        <v>2</v>
      </c>
      <c r="AV496" s="21"/>
      <c r="AW496" s="23">
        <v>0</v>
      </c>
      <c r="AX496" s="21">
        <v>0</v>
      </c>
      <c r="AY496" s="21">
        <v>0</v>
      </c>
      <c r="AZ496" s="23" t="s">
        <v>62</v>
      </c>
      <c r="BA496" s="23" t="s">
        <v>62</v>
      </c>
      <c r="BB496" s="23" t="s">
        <v>62</v>
      </c>
      <c r="BC496" s="23" t="s">
        <v>62</v>
      </c>
      <c r="BD496" s="23" t="s">
        <v>62</v>
      </c>
      <c r="BE496" s="20">
        <v>13</v>
      </c>
      <c r="BF496" s="21"/>
      <c r="BG496" s="24"/>
    </row>
    <row r="497" spans="1:59" ht="15">
      <c r="A497" s="9" t="s">
        <v>3716</v>
      </c>
      <c r="B497" s="25">
        <v>23584</v>
      </c>
      <c r="C497" s="11">
        <v>6427471</v>
      </c>
      <c r="D497" s="11">
        <v>3498600122</v>
      </c>
      <c r="E497" s="12">
        <v>1311110411056</v>
      </c>
      <c r="F497" s="13" t="s">
        <v>3717</v>
      </c>
      <c r="G497" s="13" t="s">
        <v>52</v>
      </c>
      <c r="H497" s="13" t="s">
        <v>53</v>
      </c>
      <c r="I497" s="13" t="s">
        <v>54</v>
      </c>
      <c r="J497" s="13" t="s">
        <v>65</v>
      </c>
      <c r="K497" s="11">
        <v>56</v>
      </c>
      <c r="L497" s="11" t="s">
        <v>3718</v>
      </c>
      <c r="M497" s="14">
        <v>1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14">
        <v>0</v>
      </c>
      <c r="U497" s="14">
        <v>0</v>
      </c>
      <c r="V497" s="14">
        <v>0</v>
      </c>
      <c r="W497" s="14">
        <v>0</v>
      </c>
      <c r="X497" s="14">
        <v>0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1" t="s">
        <v>3719</v>
      </c>
      <c r="AE497" s="13" t="s">
        <v>3720</v>
      </c>
      <c r="AF497" s="13" t="s">
        <v>3721</v>
      </c>
      <c r="AG497" s="15" t="s">
        <v>3722</v>
      </c>
      <c r="AH497" s="16" t="s">
        <v>61</v>
      </c>
      <c r="AI497" s="17">
        <v>10</v>
      </c>
      <c r="AJ497" s="17">
        <v>20150601</v>
      </c>
      <c r="AK497" s="18">
        <v>50</v>
      </c>
      <c r="AL497" s="18">
        <v>201809</v>
      </c>
      <c r="AM497" s="18">
        <v>2022</v>
      </c>
      <c r="AN497" s="17">
        <v>9241506</v>
      </c>
      <c r="AO497" s="17">
        <v>8955356</v>
      </c>
      <c r="AP497" s="17">
        <v>2499999</v>
      </c>
      <c r="AQ497" s="20">
        <v>1</v>
      </c>
      <c r="AR497" s="21"/>
      <c r="AS497" s="20">
        <v>1</v>
      </c>
      <c r="AT497" s="20">
        <v>2</v>
      </c>
      <c r="AU497" s="20">
        <v>2</v>
      </c>
      <c r="AV497" s="20">
        <v>2</v>
      </c>
      <c r="AW497" s="23">
        <v>0</v>
      </c>
      <c r="AX497" s="21">
        <v>0</v>
      </c>
      <c r="AY497" s="21">
        <v>0</v>
      </c>
      <c r="AZ497" s="23" t="s">
        <v>62</v>
      </c>
      <c r="BA497" s="23" t="s">
        <v>62</v>
      </c>
      <c r="BB497" s="23" t="s">
        <v>62</v>
      </c>
      <c r="BC497" s="23" t="s">
        <v>62</v>
      </c>
      <c r="BD497" s="23" t="s">
        <v>62</v>
      </c>
      <c r="BE497" s="20">
        <v>13</v>
      </c>
      <c r="BF497" s="21"/>
      <c r="BG497" s="24"/>
    </row>
    <row r="498" spans="1:59" ht="15">
      <c r="A498" s="9" t="s">
        <v>3723</v>
      </c>
      <c r="B498" s="25">
        <v>13979</v>
      </c>
      <c r="C498" s="11">
        <v>5918455</v>
      </c>
      <c r="D498" s="11">
        <v>1428174178</v>
      </c>
      <c r="E498" s="12">
        <v>1345110237104</v>
      </c>
      <c r="F498" s="13" t="s">
        <v>3724</v>
      </c>
      <c r="G498" s="13" t="s">
        <v>80</v>
      </c>
      <c r="H498" s="13" t="s">
        <v>53</v>
      </c>
      <c r="I498" s="13" t="s">
        <v>54</v>
      </c>
      <c r="J498" s="13" t="s">
        <v>95</v>
      </c>
      <c r="K498" s="11">
        <v>62</v>
      </c>
      <c r="L498" s="11" t="s">
        <v>3725</v>
      </c>
      <c r="M498" s="14">
        <v>1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4">
        <v>0</v>
      </c>
      <c r="V498" s="14">
        <v>0</v>
      </c>
      <c r="W498" s="14">
        <v>0</v>
      </c>
      <c r="X498" s="14">
        <v>0</v>
      </c>
      <c r="Y498" s="14">
        <v>0</v>
      </c>
      <c r="Z498" s="14">
        <v>0</v>
      </c>
      <c r="AA498" s="14">
        <v>0</v>
      </c>
      <c r="AB498" s="14">
        <v>0</v>
      </c>
      <c r="AC498" s="14">
        <v>0</v>
      </c>
      <c r="AD498" s="11" t="s">
        <v>3726</v>
      </c>
      <c r="AE498" s="13" t="s">
        <v>3727</v>
      </c>
      <c r="AF498" s="13" t="s">
        <v>3728</v>
      </c>
      <c r="AG498" s="15" t="s">
        <v>3729</v>
      </c>
      <c r="AH498" s="16" t="s">
        <v>61</v>
      </c>
      <c r="AI498" s="17">
        <v>10</v>
      </c>
      <c r="AJ498" s="17">
        <v>20140630</v>
      </c>
      <c r="AK498" s="18">
        <v>104</v>
      </c>
      <c r="AL498" s="18">
        <v>202206</v>
      </c>
      <c r="AM498" s="18">
        <v>2022</v>
      </c>
      <c r="AN498" s="17">
        <v>3972606</v>
      </c>
      <c r="AO498" s="17">
        <v>4231883</v>
      </c>
      <c r="AP498" s="17">
        <v>500000</v>
      </c>
      <c r="AQ498" s="20">
        <v>1</v>
      </c>
      <c r="AR498" s="21"/>
      <c r="AS498" s="20">
        <v>2</v>
      </c>
      <c r="AT498" s="20">
        <v>2</v>
      </c>
      <c r="AU498" s="20">
        <v>2</v>
      </c>
      <c r="AV498" s="20">
        <v>2</v>
      </c>
      <c r="AW498" s="23">
        <v>0</v>
      </c>
      <c r="AX498" s="21">
        <v>0</v>
      </c>
      <c r="AY498" s="21">
        <v>0</v>
      </c>
      <c r="AZ498" s="23" t="s">
        <v>62</v>
      </c>
      <c r="BA498" s="23" t="s">
        <v>62</v>
      </c>
      <c r="BB498" s="23" t="s">
        <v>62</v>
      </c>
      <c r="BC498" s="23" t="s">
        <v>62</v>
      </c>
      <c r="BD498" s="23" t="s">
        <v>62</v>
      </c>
      <c r="BE498" s="20">
        <v>13</v>
      </c>
      <c r="BF498" s="21"/>
      <c r="BG498" s="24"/>
    </row>
    <row r="499" spans="1:59" ht="15">
      <c r="A499" s="9" t="s">
        <v>3730</v>
      </c>
      <c r="B499" s="25">
        <v>23585</v>
      </c>
      <c r="C499" s="11">
        <v>1308033</v>
      </c>
      <c r="D499" s="11">
        <v>1078132947</v>
      </c>
      <c r="E499" s="12">
        <v>1101110672926</v>
      </c>
      <c r="F499" s="13" t="s">
        <v>3731</v>
      </c>
      <c r="G499" s="13" t="s">
        <v>52</v>
      </c>
      <c r="H499" s="13" t="s">
        <v>53</v>
      </c>
      <c r="I499" s="13" t="s">
        <v>54</v>
      </c>
      <c r="J499" s="13" t="s">
        <v>65</v>
      </c>
      <c r="K499" s="11">
        <v>56</v>
      </c>
      <c r="L499" s="11" t="s">
        <v>3732</v>
      </c>
      <c r="M499" s="14">
        <v>1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1" t="s">
        <v>3733</v>
      </c>
      <c r="AE499" s="13" t="s">
        <v>3734</v>
      </c>
      <c r="AF499" s="13" t="s">
        <v>3735</v>
      </c>
      <c r="AG499" s="15" t="s">
        <v>3228</v>
      </c>
      <c r="AH499" s="16" t="s">
        <v>61</v>
      </c>
      <c r="AI499" s="17">
        <v>10</v>
      </c>
      <c r="AJ499" s="17">
        <v>19900202</v>
      </c>
      <c r="AK499" s="18">
        <v>50</v>
      </c>
      <c r="AL499" s="18">
        <v>201903</v>
      </c>
      <c r="AM499" s="18">
        <v>2022</v>
      </c>
      <c r="AN499" s="17">
        <v>9446604</v>
      </c>
      <c r="AO499" s="17">
        <v>9212789</v>
      </c>
      <c r="AP499" s="17">
        <v>1295999</v>
      </c>
      <c r="AQ499" s="20">
        <v>1</v>
      </c>
      <c r="AR499" s="20">
        <v>1</v>
      </c>
      <c r="AS499" s="20">
        <v>1</v>
      </c>
      <c r="AT499" s="20">
        <v>2</v>
      </c>
      <c r="AU499" s="20">
        <v>2</v>
      </c>
      <c r="AV499" s="20">
        <v>2</v>
      </c>
      <c r="AW499" s="23">
        <v>0</v>
      </c>
      <c r="AX499" s="21">
        <v>0</v>
      </c>
      <c r="AY499" s="21">
        <v>0</v>
      </c>
      <c r="AZ499" s="23" t="s">
        <v>62</v>
      </c>
      <c r="BA499" s="23" t="s">
        <v>62</v>
      </c>
      <c r="BB499" s="23" t="s">
        <v>62</v>
      </c>
      <c r="BC499" s="23" t="s">
        <v>62</v>
      </c>
      <c r="BD499" s="23" t="s">
        <v>62</v>
      </c>
      <c r="BE499" s="20">
        <v>13</v>
      </c>
      <c r="BF499" s="21"/>
      <c r="BG499" s="24"/>
    </row>
    <row r="500" spans="1:59" ht="15">
      <c r="A500" s="9" t="s">
        <v>3736</v>
      </c>
      <c r="B500" s="25">
        <v>10877</v>
      </c>
      <c r="C500" s="11">
        <v>4219786</v>
      </c>
      <c r="D500" s="11">
        <v>1348708102</v>
      </c>
      <c r="E500" s="12">
        <v>1314110296064</v>
      </c>
      <c r="F500" s="13" t="s">
        <v>3737</v>
      </c>
      <c r="G500" s="13" t="s">
        <v>80</v>
      </c>
      <c r="H500" s="13" t="s">
        <v>53</v>
      </c>
      <c r="I500" s="13" t="s">
        <v>54</v>
      </c>
      <c r="J500" s="13" t="s">
        <v>315</v>
      </c>
      <c r="K500" s="11">
        <v>49</v>
      </c>
      <c r="L500" s="11" t="s">
        <v>3738</v>
      </c>
      <c r="M500" s="14">
        <v>1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1" t="s">
        <v>3739</v>
      </c>
      <c r="AE500" s="13" t="s">
        <v>3740</v>
      </c>
      <c r="AF500" s="13" t="s">
        <v>3741</v>
      </c>
      <c r="AG500" s="15" t="s">
        <v>3742</v>
      </c>
      <c r="AH500" s="16" t="s">
        <v>61</v>
      </c>
      <c r="AI500" s="17">
        <v>10</v>
      </c>
      <c r="AJ500" s="17">
        <v>20130501</v>
      </c>
      <c r="AK500" s="18">
        <v>58</v>
      </c>
      <c r="AL500" s="18">
        <v>202303</v>
      </c>
      <c r="AM500" s="18">
        <v>2022</v>
      </c>
      <c r="AN500" s="17">
        <v>30199269</v>
      </c>
      <c r="AO500" s="17">
        <v>11987148</v>
      </c>
      <c r="AP500" s="17">
        <v>100000</v>
      </c>
      <c r="AQ500" s="20">
        <v>1</v>
      </c>
      <c r="AR500" s="21"/>
      <c r="AS500" s="20">
        <v>2</v>
      </c>
      <c r="AT500" s="20">
        <v>2</v>
      </c>
      <c r="AU500" s="20">
        <v>2</v>
      </c>
      <c r="AV500" s="20">
        <v>2</v>
      </c>
      <c r="AW500" s="23">
        <v>0</v>
      </c>
      <c r="AX500" s="21">
        <v>0</v>
      </c>
      <c r="AY500" s="21">
        <v>0</v>
      </c>
      <c r="AZ500" s="23" t="s">
        <v>62</v>
      </c>
      <c r="BA500" s="23" t="s">
        <v>62</v>
      </c>
      <c r="BB500" s="23" t="s">
        <v>62</v>
      </c>
      <c r="BC500" s="23" t="s">
        <v>62</v>
      </c>
      <c r="BD500" s="23" t="s">
        <v>62</v>
      </c>
      <c r="BE500" s="20">
        <v>13</v>
      </c>
      <c r="BF500" s="21"/>
      <c r="BG500" s="24"/>
    </row>
    <row r="501" spans="1:59" ht="15">
      <c r="A501" s="9" t="s">
        <v>3743</v>
      </c>
      <c r="B501" s="25">
        <v>10874</v>
      </c>
      <c r="C501" s="11">
        <v>2160889</v>
      </c>
      <c r="D501" s="11">
        <v>1348145648</v>
      </c>
      <c r="E501" s="12">
        <v>1350110095436</v>
      </c>
      <c r="F501" s="13" t="s">
        <v>3744</v>
      </c>
      <c r="G501" s="13" t="s">
        <v>80</v>
      </c>
      <c r="H501" s="13" t="s">
        <v>53</v>
      </c>
      <c r="I501" s="13" t="s">
        <v>54</v>
      </c>
      <c r="J501" s="13" t="s">
        <v>315</v>
      </c>
      <c r="K501" s="11">
        <v>49</v>
      </c>
      <c r="L501" s="11" t="s">
        <v>3745</v>
      </c>
      <c r="M501" s="14">
        <v>1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4">
        <v>0</v>
      </c>
      <c r="V501" s="14">
        <v>0</v>
      </c>
      <c r="W501" s="14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1" t="s">
        <v>3746</v>
      </c>
      <c r="AE501" s="13" t="s">
        <v>3747</v>
      </c>
      <c r="AF501" s="13" t="s">
        <v>3748</v>
      </c>
      <c r="AG501" s="15" t="s">
        <v>3749</v>
      </c>
      <c r="AH501" s="16" t="s">
        <v>88</v>
      </c>
      <c r="AI501" s="17">
        <v>10</v>
      </c>
      <c r="AJ501" s="17">
        <v>19990811</v>
      </c>
      <c r="AK501" s="18">
        <v>82</v>
      </c>
      <c r="AL501" s="18">
        <v>202304</v>
      </c>
      <c r="AM501" s="18">
        <v>2022</v>
      </c>
      <c r="AN501" s="17">
        <v>52543715</v>
      </c>
      <c r="AO501" s="17">
        <v>21780291</v>
      </c>
      <c r="AP501" s="17">
        <v>500000</v>
      </c>
      <c r="AQ501" s="20">
        <v>1</v>
      </c>
      <c r="AR501" s="21"/>
      <c r="AS501" s="20">
        <v>2</v>
      </c>
      <c r="AT501" s="20">
        <v>2</v>
      </c>
      <c r="AU501" s="20">
        <v>2</v>
      </c>
      <c r="AV501" s="20">
        <v>2</v>
      </c>
      <c r="AW501" s="23">
        <v>0</v>
      </c>
      <c r="AX501" s="20">
        <v>1</v>
      </c>
      <c r="AY501" s="21">
        <v>0</v>
      </c>
      <c r="AZ501" s="23" t="s">
        <v>62</v>
      </c>
      <c r="BA501" s="23" t="s">
        <v>62</v>
      </c>
      <c r="BB501" s="23" t="s">
        <v>62</v>
      </c>
      <c r="BC501" s="23" t="s">
        <v>62</v>
      </c>
      <c r="BD501" s="23" t="s">
        <v>62</v>
      </c>
      <c r="BE501" s="20">
        <v>13</v>
      </c>
      <c r="BF501" s="21"/>
      <c r="BG501" s="24"/>
    </row>
    <row r="502" spans="1:59" ht="15">
      <c r="A502" s="9" t="s">
        <v>3750</v>
      </c>
      <c r="B502" s="25">
        <v>12217</v>
      </c>
      <c r="C502" s="11">
        <v>2939162</v>
      </c>
      <c r="D502" s="11">
        <v>6038167963</v>
      </c>
      <c r="E502" s="12">
        <v>1801110624072</v>
      </c>
      <c r="F502" s="13" t="s">
        <v>3751</v>
      </c>
      <c r="G502" s="13" t="s">
        <v>80</v>
      </c>
      <c r="H502" s="13" t="s">
        <v>53</v>
      </c>
      <c r="I502" s="13" t="s">
        <v>54</v>
      </c>
      <c r="J502" s="13" t="s">
        <v>111</v>
      </c>
      <c r="K502" s="11">
        <v>55</v>
      </c>
      <c r="L502" s="11" t="s">
        <v>3752</v>
      </c>
      <c r="M502" s="14">
        <v>1</v>
      </c>
      <c r="N502" s="14" t="s">
        <v>121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33">
        <v>2226</v>
      </c>
      <c r="U502" s="14">
        <v>0</v>
      </c>
      <c r="V502" s="33">
        <v>3040101</v>
      </c>
      <c r="W502" s="14">
        <v>0</v>
      </c>
      <c r="X502" s="33">
        <v>12210</v>
      </c>
      <c r="Y502" s="11">
        <f t="shared" ref="Y502:Y503" si="390">INT(O502 / 10000) / 10</f>
        <v>0</v>
      </c>
      <c r="Z502" s="11">
        <f t="shared" ref="Z502:Z503" si="391">INT((P502+Q502+X502) / 10000) / 10</f>
        <v>0.1</v>
      </c>
      <c r="AA502" s="11">
        <f t="shared" ref="AA502:AA503" si="392">INT((R502) / 10000) / 10</f>
        <v>0</v>
      </c>
      <c r="AB502" s="11">
        <f t="shared" ref="AB502:AB503" si="393">INT((S502+T502) / 10000) / 10</f>
        <v>0</v>
      </c>
      <c r="AC502" s="11">
        <f t="shared" ref="AC502:AC503" si="394">INT((V502+U502+W502) / 10000) / 10</f>
        <v>30.4</v>
      </c>
      <c r="AD502" s="11" t="s">
        <v>3753</v>
      </c>
      <c r="AE502" s="13" t="s">
        <v>3754</v>
      </c>
      <c r="AF502" s="13" t="s">
        <v>3755</v>
      </c>
      <c r="AG502" s="15" t="s">
        <v>3756</v>
      </c>
      <c r="AH502" s="16" t="s">
        <v>88</v>
      </c>
      <c r="AI502" s="17">
        <v>10</v>
      </c>
      <c r="AJ502" s="17">
        <v>20080228</v>
      </c>
      <c r="AK502" s="18">
        <v>202</v>
      </c>
      <c r="AL502" s="18">
        <v>202212</v>
      </c>
      <c r="AM502" s="18">
        <v>2022</v>
      </c>
      <c r="AN502" s="17">
        <v>34395429</v>
      </c>
      <c r="AO502" s="17">
        <v>48239110</v>
      </c>
      <c r="AP502" s="17">
        <v>100000</v>
      </c>
      <c r="AQ502" s="20">
        <v>1</v>
      </c>
      <c r="AR502" s="21"/>
      <c r="AS502" s="20">
        <v>2</v>
      </c>
      <c r="AT502" s="20">
        <v>2</v>
      </c>
      <c r="AU502" s="20">
        <v>2</v>
      </c>
      <c r="AV502" s="20">
        <v>2</v>
      </c>
      <c r="AW502" s="23">
        <v>0</v>
      </c>
      <c r="AX502" s="21">
        <v>0</v>
      </c>
      <c r="AY502" s="21">
        <v>0</v>
      </c>
      <c r="AZ502" s="23" t="s">
        <v>62</v>
      </c>
      <c r="BA502" s="23" t="s">
        <v>62</v>
      </c>
      <c r="BB502" s="23" t="s">
        <v>62</v>
      </c>
      <c r="BC502" s="23" t="s">
        <v>62</v>
      </c>
      <c r="BD502" s="23" t="s">
        <v>62</v>
      </c>
      <c r="BE502" s="20">
        <v>13</v>
      </c>
      <c r="BF502" s="21"/>
      <c r="BG502" s="24"/>
    </row>
    <row r="503" spans="1:59" ht="15">
      <c r="A503" s="9" t="s">
        <v>3757</v>
      </c>
      <c r="B503" s="25">
        <v>2495</v>
      </c>
      <c r="C503" s="11">
        <v>1830081</v>
      </c>
      <c r="D503" s="11">
        <v>1098128100</v>
      </c>
      <c r="E503" s="12">
        <v>1301110009943</v>
      </c>
      <c r="F503" s="13" t="s">
        <v>3758</v>
      </c>
      <c r="G503" s="13" t="s">
        <v>80</v>
      </c>
      <c r="H503" s="13" t="s">
        <v>53</v>
      </c>
      <c r="I503" s="13" t="s">
        <v>54</v>
      </c>
      <c r="J503" s="13" t="s">
        <v>257</v>
      </c>
      <c r="K503" s="11">
        <v>17</v>
      </c>
      <c r="L503" s="40" t="s">
        <v>3759</v>
      </c>
      <c r="M503" s="44">
        <v>1</v>
      </c>
      <c r="N503" s="14" t="s">
        <v>121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33">
        <v>193503</v>
      </c>
      <c r="U503" s="14">
        <v>0</v>
      </c>
      <c r="V503" s="14">
        <v>0</v>
      </c>
      <c r="W503" s="33">
        <v>21500</v>
      </c>
      <c r="X503" s="14">
        <v>0</v>
      </c>
      <c r="Y503" s="11">
        <f t="shared" si="390"/>
        <v>0</v>
      </c>
      <c r="Z503" s="11">
        <f t="shared" si="391"/>
        <v>0</v>
      </c>
      <c r="AA503" s="11">
        <f t="shared" si="392"/>
        <v>0</v>
      </c>
      <c r="AB503" s="11">
        <f t="shared" si="393"/>
        <v>1.9</v>
      </c>
      <c r="AC503" s="11">
        <f t="shared" si="394"/>
        <v>0.2</v>
      </c>
      <c r="AD503" s="11" t="s">
        <v>3760</v>
      </c>
      <c r="AE503" s="13" t="s">
        <v>3761</v>
      </c>
      <c r="AF503" s="13" t="s">
        <v>3762</v>
      </c>
      <c r="AG503" s="15" t="s">
        <v>3763</v>
      </c>
      <c r="AH503" s="16" t="s">
        <v>88</v>
      </c>
      <c r="AI503" s="17">
        <v>10</v>
      </c>
      <c r="AJ503" s="17">
        <v>19760407</v>
      </c>
      <c r="AK503" s="18">
        <v>118</v>
      </c>
      <c r="AL503" s="18">
        <v>202212</v>
      </c>
      <c r="AM503" s="18">
        <v>2022</v>
      </c>
      <c r="AN503" s="17">
        <v>55757245</v>
      </c>
      <c r="AO503" s="17">
        <v>29917017</v>
      </c>
      <c r="AP503" s="17">
        <v>5050500</v>
      </c>
      <c r="AQ503" s="21">
        <v>1</v>
      </c>
      <c r="AR503" s="20">
        <v>1</v>
      </c>
      <c r="AS503" s="20">
        <v>1</v>
      </c>
      <c r="AT503" s="20">
        <v>1</v>
      </c>
      <c r="AU503" s="20">
        <v>1</v>
      </c>
      <c r="AV503" s="20">
        <v>2</v>
      </c>
      <c r="AW503" s="23">
        <v>0</v>
      </c>
      <c r="AX503" s="21">
        <v>0</v>
      </c>
      <c r="AY503" s="21">
        <v>0</v>
      </c>
      <c r="AZ503" s="23" t="s">
        <v>62</v>
      </c>
      <c r="BA503" s="23" t="s">
        <v>62</v>
      </c>
      <c r="BB503" s="23" t="s">
        <v>62</v>
      </c>
      <c r="BC503" s="23" t="s">
        <v>62</v>
      </c>
      <c r="BD503" s="23" t="s">
        <v>62</v>
      </c>
      <c r="BE503" s="20">
        <v>13</v>
      </c>
      <c r="BF503" s="21"/>
      <c r="BG503" s="24"/>
    </row>
    <row r="504" spans="1:59" ht="15">
      <c r="A504" s="9" t="s">
        <v>3764</v>
      </c>
      <c r="B504" s="25">
        <v>3612</v>
      </c>
      <c r="C504" s="11">
        <v>1931091</v>
      </c>
      <c r="D504" s="11">
        <v>6068158221</v>
      </c>
      <c r="E504" s="12">
        <v>1801110188945</v>
      </c>
      <c r="F504" s="13" t="s">
        <v>3765</v>
      </c>
      <c r="G504" s="13" t="s">
        <v>80</v>
      </c>
      <c r="H504" s="13" t="s">
        <v>53</v>
      </c>
      <c r="I504" s="13" t="s">
        <v>54</v>
      </c>
      <c r="J504" s="13" t="s">
        <v>353</v>
      </c>
      <c r="K504" s="11">
        <v>24</v>
      </c>
      <c r="L504" s="11" t="s">
        <v>3766</v>
      </c>
      <c r="M504" s="14">
        <v>1</v>
      </c>
      <c r="N504" s="14">
        <v>0</v>
      </c>
      <c r="O504" s="14">
        <v>0</v>
      </c>
      <c r="P504" s="14">
        <v>0</v>
      </c>
      <c r="Q504" s="14">
        <v>0</v>
      </c>
      <c r="R504" s="14">
        <v>0</v>
      </c>
      <c r="S504" s="14">
        <v>0</v>
      </c>
      <c r="T504" s="21">
        <v>0</v>
      </c>
      <c r="U504" s="14">
        <v>0</v>
      </c>
      <c r="V504" s="14">
        <v>0</v>
      </c>
      <c r="W504" s="21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1" t="s">
        <v>3767</v>
      </c>
      <c r="AE504" s="13" t="s">
        <v>3768</v>
      </c>
      <c r="AF504" s="13" t="s">
        <v>3769</v>
      </c>
      <c r="AG504" s="15" t="s">
        <v>3770</v>
      </c>
      <c r="AH504" s="16" t="s">
        <v>88</v>
      </c>
      <c r="AI504" s="17">
        <v>10</v>
      </c>
      <c r="AJ504" s="17">
        <v>19950823</v>
      </c>
      <c r="AK504" s="18">
        <v>206</v>
      </c>
      <c r="AL504" s="18">
        <v>202212</v>
      </c>
      <c r="AM504" s="18">
        <v>2022</v>
      </c>
      <c r="AN504" s="17">
        <v>178620646</v>
      </c>
      <c r="AO504" s="17">
        <v>245403254</v>
      </c>
      <c r="AP504" s="17">
        <v>225970</v>
      </c>
      <c r="AQ504" s="20">
        <v>3</v>
      </c>
      <c r="AR504" s="20">
        <v>3</v>
      </c>
      <c r="AS504" s="20">
        <v>1</v>
      </c>
      <c r="AT504" s="20">
        <v>2</v>
      </c>
      <c r="AU504" s="20">
        <v>2</v>
      </c>
      <c r="AV504" s="20">
        <v>2</v>
      </c>
      <c r="AW504" s="23">
        <v>0</v>
      </c>
      <c r="AX504" s="20">
        <v>1</v>
      </c>
      <c r="AY504" s="21">
        <v>0</v>
      </c>
      <c r="AZ504" s="23" t="s">
        <v>62</v>
      </c>
      <c r="BA504" s="23" t="s">
        <v>62</v>
      </c>
      <c r="BB504" s="23" t="s">
        <v>62</v>
      </c>
      <c r="BC504" s="23" t="s">
        <v>62</v>
      </c>
      <c r="BD504" s="23" t="s">
        <v>62</v>
      </c>
      <c r="BE504" s="20">
        <v>13</v>
      </c>
      <c r="BF504" s="21"/>
      <c r="BG504" s="24"/>
    </row>
    <row r="505" spans="1:59" ht="15">
      <c r="A505" s="9" t="s">
        <v>3771</v>
      </c>
      <c r="B505" s="25">
        <v>7604</v>
      </c>
      <c r="C505" s="11">
        <v>4005109</v>
      </c>
      <c r="D505" s="11">
        <v>5138163849</v>
      </c>
      <c r="E505" s="12">
        <v>1760110070306</v>
      </c>
      <c r="F505" s="13" t="s">
        <v>3772</v>
      </c>
      <c r="G505" s="13" t="s">
        <v>80</v>
      </c>
      <c r="H505" s="13" t="s">
        <v>53</v>
      </c>
      <c r="I505" s="13" t="s">
        <v>54</v>
      </c>
      <c r="J505" s="13" t="s">
        <v>599</v>
      </c>
      <c r="K505" s="11">
        <v>38</v>
      </c>
      <c r="L505" s="11" t="s">
        <v>3773</v>
      </c>
      <c r="M505" s="14">
        <v>1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14">
        <v>0</v>
      </c>
      <c r="U505" s="14">
        <v>0</v>
      </c>
      <c r="V505" s="14">
        <v>0</v>
      </c>
      <c r="W505" s="14">
        <v>0</v>
      </c>
      <c r="X505" s="14">
        <v>0</v>
      </c>
      <c r="Y505" s="14">
        <v>0</v>
      </c>
      <c r="Z505" s="14">
        <v>0</v>
      </c>
      <c r="AA505" s="14">
        <v>0</v>
      </c>
      <c r="AB505" s="14">
        <v>0</v>
      </c>
      <c r="AC505" s="14">
        <v>0</v>
      </c>
      <c r="AD505" s="11" t="s">
        <v>3774</v>
      </c>
      <c r="AE505" s="13" t="s">
        <v>3775</v>
      </c>
      <c r="AF505" s="13" t="s">
        <v>3776</v>
      </c>
      <c r="AG505" s="15" t="s">
        <v>3777</v>
      </c>
      <c r="AH505" s="16" t="s">
        <v>61</v>
      </c>
      <c r="AI505" s="17">
        <v>10</v>
      </c>
      <c r="AJ505" s="17">
        <v>20110701</v>
      </c>
      <c r="AK505" s="18">
        <v>50</v>
      </c>
      <c r="AL505" s="18">
        <v>202211</v>
      </c>
      <c r="AM505" s="14"/>
      <c r="AN505" s="19"/>
      <c r="AO505" s="19"/>
      <c r="AP505" s="19"/>
      <c r="AQ505" s="27">
        <v>1</v>
      </c>
      <c r="AR505" s="23"/>
      <c r="AS505" s="27">
        <v>2</v>
      </c>
      <c r="AT505" s="27">
        <v>2</v>
      </c>
      <c r="AU505" s="27">
        <v>2</v>
      </c>
      <c r="AV505" s="27">
        <v>2</v>
      </c>
      <c r="AW505" s="23">
        <v>0</v>
      </c>
      <c r="AX505" s="21">
        <v>0</v>
      </c>
      <c r="AY505" s="21">
        <v>0</v>
      </c>
      <c r="AZ505" s="23" t="s">
        <v>62</v>
      </c>
      <c r="BA505" s="23" t="s">
        <v>62</v>
      </c>
      <c r="BB505" s="23" t="s">
        <v>62</v>
      </c>
      <c r="BC505" s="23" t="s">
        <v>62</v>
      </c>
      <c r="BD505" s="23" t="s">
        <v>62</v>
      </c>
      <c r="BE505" s="27">
        <v>13</v>
      </c>
      <c r="BF505" s="23"/>
      <c r="BG505" s="23"/>
    </row>
    <row r="506" spans="1:59" ht="15">
      <c r="A506" s="9" t="s">
        <v>3778</v>
      </c>
      <c r="B506" s="25">
        <v>14938</v>
      </c>
      <c r="C506" s="11">
        <v>1125443</v>
      </c>
      <c r="D506" s="11">
        <v>6108155617</v>
      </c>
      <c r="E506" s="12">
        <v>2301110082097</v>
      </c>
      <c r="F506" s="13" t="s">
        <v>3779</v>
      </c>
      <c r="G506" s="13" t="s">
        <v>80</v>
      </c>
      <c r="H506" s="13" t="s">
        <v>53</v>
      </c>
      <c r="I506" s="13" t="s">
        <v>54</v>
      </c>
      <c r="J506" s="13" t="s">
        <v>55</v>
      </c>
      <c r="K506" s="11">
        <v>63</v>
      </c>
      <c r="L506" s="11" t="s">
        <v>3780</v>
      </c>
      <c r="M506" s="14">
        <v>1</v>
      </c>
      <c r="N506" s="14" t="s">
        <v>121</v>
      </c>
      <c r="O506" s="14">
        <v>0</v>
      </c>
      <c r="P506" s="26">
        <v>698162</v>
      </c>
      <c r="Q506" s="29">
        <v>107003</v>
      </c>
      <c r="R506" s="26">
        <v>1781230</v>
      </c>
      <c r="S506" s="14">
        <v>0</v>
      </c>
      <c r="T506" s="26">
        <v>74115</v>
      </c>
      <c r="U506" s="14">
        <v>0</v>
      </c>
      <c r="V506" s="29">
        <v>99509</v>
      </c>
      <c r="W506" s="26">
        <v>270543</v>
      </c>
      <c r="X506" s="29">
        <v>21900</v>
      </c>
      <c r="Y506" s="11">
        <f>INT(O506 / 10000) / 10</f>
        <v>0</v>
      </c>
      <c r="Z506" s="11">
        <f>INT((P506+Q506+X506) / 10000) / 10</f>
        <v>8.1999999999999993</v>
      </c>
      <c r="AA506" s="11">
        <f>INT((R506) / 10000) / 10</f>
        <v>17.8</v>
      </c>
      <c r="AB506" s="11">
        <f>INT((S506+T506) / 10000) / 10</f>
        <v>0.7</v>
      </c>
      <c r="AC506" s="11">
        <f>INT((V506+U506+W506) / 10000) / 10</f>
        <v>3.7</v>
      </c>
      <c r="AD506" s="11" t="s">
        <v>3781</v>
      </c>
      <c r="AE506" s="13" t="s">
        <v>3782</v>
      </c>
      <c r="AF506" s="13" t="s">
        <v>3783</v>
      </c>
      <c r="AG506" s="15" t="s">
        <v>3784</v>
      </c>
      <c r="AH506" s="16" t="s">
        <v>88</v>
      </c>
      <c r="AI506" s="17">
        <v>10</v>
      </c>
      <c r="AJ506" s="17">
        <v>20011228</v>
      </c>
      <c r="AK506" s="18">
        <v>100</v>
      </c>
      <c r="AL506" s="18">
        <v>202307</v>
      </c>
      <c r="AM506" s="18">
        <v>2022</v>
      </c>
      <c r="AN506" s="17">
        <v>10024019</v>
      </c>
      <c r="AO506" s="17">
        <v>18959137</v>
      </c>
      <c r="AP506" s="17">
        <v>1200000</v>
      </c>
      <c r="AQ506" s="20">
        <v>1</v>
      </c>
      <c r="AR506" s="21"/>
      <c r="AS506" s="20">
        <v>1</v>
      </c>
      <c r="AT506" s="20">
        <v>2</v>
      </c>
      <c r="AU506" s="20">
        <v>2</v>
      </c>
      <c r="AV506" s="20">
        <v>2</v>
      </c>
      <c r="AW506" s="23">
        <v>0</v>
      </c>
      <c r="AX506" s="20">
        <v>1</v>
      </c>
      <c r="AY506" s="21">
        <v>0</v>
      </c>
      <c r="AZ506" s="23" t="s">
        <v>62</v>
      </c>
      <c r="BA506" s="23" t="s">
        <v>62</v>
      </c>
      <c r="BB506" s="23" t="s">
        <v>62</v>
      </c>
      <c r="BC506" s="23" t="s">
        <v>62</v>
      </c>
      <c r="BD506" s="23" t="s">
        <v>62</v>
      </c>
      <c r="BE506" s="20">
        <v>13</v>
      </c>
      <c r="BF506" s="21"/>
      <c r="BG506" s="24"/>
    </row>
    <row r="507" spans="1:59" ht="15">
      <c r="A507" s="9" t="s">
        <v>3785</v>
      </c>
      <c r="B507" s="25">
        <v>2991</v>
      </c>
      <c r="C507" s="11">
        <v>2654084</v>
      </c>
      <c r="D507" s="11">
        <v>1258163701</v>
      </c>
      <c r="E507" s="12">
        <v>1615110080675</v>
      </c>
      <c r="F507" s="13" t="s">
        <v>3786</v>
      </c>
      <c r="G507" s="13" t="s">
        <v>80</v>
      </c>
      <c r="H507" s="13" t="s">
        <v>53</v>
      </c>
      <c r="I507" s="13" t="s">
        <v>54</v>
      </c>
      <c r="J507" s="13" t="s">
        <v>992</v>
      </c>
      <c r="K507" s="11">
        <v>20</v>
      </c>
      <c r="L507" s="11" t="s">
        <v>3787</v>
      </c>
      <c r="M507" s="14">
        <v>1</v>
      </c>
      <c r="N507" s="14" t="s">
        <v>83</v>
      </c>
      <c r="O507" s="35">
        <v>1416660</v>
      </c>
      <c r="P507" s="14">
        <v>0</v>
      </c>
      <c r="Q507" s="35">
        <v>393830437</v>
      </c>
      <c r="R507" s="35">
        <v>839214279</v>
      </c>
      <c r="S507" s="14">
        <v>0</v>
      </c>
      <c r="T507" s="14">
        <v>0</v>
      </c>
      <c r="U507" s="26">
        <v>1195251965</v>
      </c>
      <c r="V507" s="35">
        <v>18474272</v>
      </c>
      <c r="W507" s="14">
        <v>0</v>
      </c>
      <c r="X507" s="14">
        <v>0</v>
      </c>
      <c r="Y507" s="11">
        <f>INT(O507 / 10000000)/ 10</f>
        <v>0</v>
      </c>
      <c r="Z507" s="11">
        <f>INT((P507+Q507+X507) / 10000000)/ 10</f>
        <v>3.9</v>
      </c>
      <c r="AA507" s="11">
        <f>INT((R507) / 10000000)/ 10</f>
        <v>8.3000000000000007</v>
      </c>
      <c r="AB507" s="11">
        <f>INT((S507+T507) / 10000000)/ 10</f>
        <v>0</v>
      </c>
      <c r="AC507" s="11">
        <f>INT((V507+U507+W507) / 10000000)/ 10</f>
        <v>12.1</v>
      </c>
      <c r="AD507" s="11" t="s">
        <v>3788</v>
      </c>
      <c r="AE507" s="13" t="s">
        <v>3789</v>
      </c>
      <c r="AF507" s="13" t="s">
        <v>3790</v>
      </c>
      <c r="AG507" s="15" t="s">
        <v>3791</v>
      </c>
      <c r="AH507" s="16" t="s">
        <v>88</v>
      </c>
      <c r="AI507" s="17">
        <v>10</v>
      </c>
      <c r="AJ507" s="18">
        <v>20060523</v>
      </c>
      <c r="AK507" s="18">
        <v>50</v>
      </c>
      <c r="AL507" s="18">
        <v>202304</v>
      </c>
      <c r="AM507" s="18">
        <v>2022</v>
      </c>
      <c r="AN507" s="17">
        <v>73220890</v>
      </c>
      <c r="AO507" s="17">
        <v>51855418</v>
      </c>
      <c r="AP507" s="17">
        <v>300000</v>
      </c>
      <c r="AQ507" s="20">
        <v>1</v>
      </c>
      <c r="AR507" s="21"/>
      <c r="AS507" s="20">
        <v>1</v>
      </c>
      <c r="AT507" s="20">
        <v>2</v>
      </c>
      <c r="AU507" s="20">
        <v>2</v>
      </c>
      <c r="AV507" s="20">
        <v>2</v>
      </c>
      <c r="AW507" s="23">
        <v>0</v>
      </c>
      <c r="AX507" s="21">
        <v>0</v>
      </c>
      <c r="AY507" s="21">
        <v>0</v>
      </c>
      <c r="AZ507" s="23" t="s">
        <v>62</v>
      </c>
      <c r="BA507" s="23" t="s">
        <v>62</v>
      </c>
      <c r="BB507" s="23" t="s">
        <v>62</v>
      </c>
      <c r="BC507" s="23" t="s">
        <v>62</v>
      </c>
      <c r="BD507" s="23" t="s">
        <v>62</v>
      </c>
      <c r="BE507" s="20">
        <v>13</v>
      </c>
      <c r="BF507" s="21"/>
      <c r="BG507" s="24"/>
    </row>
    <row r="508" spans="1:59" ht="15">
      <c r="A508" s="9" t="s">
        <v>3792</v>
      </c>
      <c r="B508" s="25">
        <v>6243</v>
      </c>
      <c r="C508" s="11">
        <v>4193464</v>
      </c>
      <c r="D508" s="11">
        <v>6078606584</v>
      </c>
      <c r="E508" s="12">
        <v>1801110840884</v>
      </c>
      <c r="F508" s="13" t="s">
        <v>3793</v>
      </c>
      <c r="G508" s="13" t="s">
        <v>80</v>
      </c>
      <c r="H508" s="13" t="s">
        <v>53</v>
      </c>
      <c r="I508" s="13" t="s">
        <v>54</v>
      </c>
      <c r="J508" s="13" t="s">
        <v>425</v>
      </c>
      <c r="K508" s="11">
        <v>36</v>
      </c>
      <c r="L508" s="11" t="s">
        <v>3794</v>
      </c>
      <c r="M508" s="14">
        <v>2</v>
      </c>
      <c r="N508" s="14" t="s">
        <v>121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29">
        <v>247310</v>
      </c>
      <c r="U508" s="29">
        <v>41991</v>
      </c>
      <c r="V508" s="14">
        <v>0</v>
      </c>
      <c r="W508" s="14">
        <v>0</v>
      </c>
      <c r="X508" s="14">
        <v>0</v>
      </c>
      <c r="Y508" s="11">
        <f>INT(O508 / 10000) / 10</f>
        <v>0</v>
      </c>
      <c r="Z508" s="11">
        <f>INT((P508+Q508+X508) / 10000) / 10</f>
        <v>0</v>
      </c>
      <c r="AA508" s="11">
        <f>INT((R508) / 10000) / 10</f>
        <v>0</v>
      </c>
      <c r="AB508" s="11">
        <f>INT((S508+T508) / 10000) / 10</f>
        <v>2.4</v>
      </c>
      <c r="AC508" s="11">
        <f>INT((V508+U508+W508) / 10000) / 10</f>
        <v>0.4</v>
      </c>
      <c r="AD508" s="11" t="s">
        <v>3795</v>
      </c>
      <c r="AE508" s="13" t="s">
        <v>3796</v>
      </c>
      <c r="AF508" s="13" t="s">
        <v>3797</v>
      </c>
      <c r="AG508" s="15" t="s">
        <v>3798</v>
      </c>
      <c r="AH508" s="16" t="s">
        <v>88</v>
      </c>
      <c r="AI508" s="17">
        <v>10</v>
      </c>
      <c r="AJ508" s="17">
        <v>20130102</v>
      </c>
      <c r="AK508" s="18">
        <v>103</v>
      </c>
      <c r="AL508" s="18">
        <v>202212</v>
      </c>
      <c r="AM508" s="18">
        <v>2022</v>
      </c>
      <c r="AN508" s="17">
        <v>14157602</v>
      </c>
      <c r="AO508" s="17">
        <v>28183161</v>
      </c>
      <c r="AP508" s="17">
        <v>200000</v>
      </c>
      <c r="AQ508" s="27">
        <v>2</v>
      </c>
      <c r="AR508" s="27">
        <v>4</v>
      </c>
      <c r="AS508" s="27">
        <v>1</v>
      </c>
      <c r="AT508" s="27">
        <v>2</v>
      </c>
      <c r="AU508" s="27">
        <v>2</v>
      </c>
      <c r="AV508" s="27">
        <v>2</v>
      </c>
      <c r="AW508" s="23">
        <v>0</v>
      </c>
      <c r="AX508" s="20">
        <v>1</v>
      </c>
      <c r="AY508" s="21">
        <v>0</v>
      </c>
      <c r="AZ508" s="23" t="s">
        <v>62</v>
      </c>
      <c r="BA508" s="23" t="s">
        <v>62</v>
      </c>
      <c r="BB508" s="23" t="s">
        <v>62</v>
      </c>
      <c r="BC508" s="23" t="s">
        <v>62</v>
      </c>
      <c r="BD508" s="23" t="s">
        <v>62</v>
      </c>
      <c r="BE508" s="27">
        <v>13</v>
      </c>
      <c r="BF508" s="23"/>
      <c r="BG508" s="23"/>
    </row>
    <row r="509" spans="1:59" ht="15">
      <c r="A509" s="9" t="s">
        <v>3799</v>
      </c>
      <c r="B509" s="25">
        <v>21292</v>
      </c>
      <c r="C509" s="11">
        <v>2781869</v>
      </c>
      <c r="D509" s="11">
        <v>6068601607</v>
      </c>
      <c r="E509" s="12">
        <v>1801110580589</v>
      </c>
      <c r="F509" s="13" t="s">
        <v>3800</v>
      </c>
      <c r="G509" s="13" t="s">
        <v>52</v>
      </c>
      <c r="H509" s="13" t="s">
        <v>53</v>
      </c>
      <c r="I509" s="13" t="s">
        <v>54</v>
      </c>
      <c r="J509" s="13" t="s">
        <v>425</v>
      </c>
      <c r="K509" s="11">
        <v>36</v>
      </c>
      <c r="L509" s="11" t="s">
        <v>3801</v>
      </c>
      <c r="M509" s="14">
        <v>1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21">
        <v>0</v>
      </c>
      <c r="U509" s="21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1" t="s">
        <v>3802</v>
      </c>
      <c r="AE509" s="13" t="s">
        <v>3803</v>
      </c>
      <c r="AF509" s="13" t="s">
        <v>3804</v>
      </c>
      <c r="AG509" s="15" t="s">
        <v>3805</v>
      </c>
      <c r="AH509" s="16" t="s">
        <v>61</v>
      </c>
      <c r="AI509" s="17">
        <v>10</v>
      </c>
      <c r="AJ509" s="17">
        <v>20070119</v>
      </c>
      <c r="AK509" s="18">
        <v>111</v>
      </c>
      <c r="AL509" s="18">
        <v>202104</v>
      </c>
      <c r="AM509" s="14"/>
      <c r="AN509" s="19"/>
      <c r="AO509" s="19"/>
      <c r="AP509" s="19"/>
      <c r="AQ509" s="23">
        <v>1</v>
      </c>
      <c r="AR509" s="23"/>
      <c r="AS509" s="27">
        <v>2</v>
      </c>
      <c r="AT509" s="22">
        <v>2</v>
      </c>
      <c r="AU509" s="22">
        <v>2</v>
      </c>
      <c r="AV509" s="27">
        <v>2</v>
      </c>
      <c r="AW509" s="23">
        <v>0</v>
      </c>
      <c r="AX509" s="21">
        <v>0</v>
      </c>
      <c r="AY509" s="21">
        <v>0</v>
      </c>
      <c r="AZ509" s="23" t="s">
        <v>62</v>
      </c>
      <c r="BA509" s="23" t="s">
        <v>62</v>
      </c>
      <c r="BB509" s="23" t="s">
        <v>62</v>
      </c>
      <c r="BC509" s="23" t="s">
        <v>62</v>
      </c>
      <c r="BD509" s="23" t="s">
        <v>62</v>
      </c>
      <c r="BE509" s="27">
        <v>13</v>
      </c>
      <c r="BF509" s="23"/>
      <c r="BG509" s="23"/>
    </row>
    <row r="510" spans="1:59" ht="15">
      <c r="A510" s="9" t="s">
        <v>3806</v>
      </c>
      <c r="B510" s="25">
        <v>8245</v>
      </c>
      <c r="C510" s="11">
        <v>1741755</v>
      </c>
      <c r="D510" s="11">
        <v>5138118591</v>
      </c>
      <c r="E510" s="12">
        <v>1760110022191</v>
      </c>
      <c r="F510" s="13" t="s">
        <v>3807</v>
      </c>
      <c r="G510" s="13" t="s">
        <v>80</v>
      </c>
      <c r="H510" s="13" t="s">
        <v>53</v>
      </c>
      <c r="I510" s="13" t="s">
        <v>54</v>
      </c>
      <c r="J510" s="13" t="s">
        <v>630</v>
      </c>
      <c r="K510" s="11">
        <v>45</v>
      </c>
      <c r="L510" s="11" t="s">
        <v>3808</v>
      </c>
      <c r="M510" s="14">
        <v>1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14">
        <v>0</v>
      </c>
      <c r="U510" s="14">
        <v>0</v>
      </c>
      <c r="V510" s="14">
        <v>0</v>
      </c>
      <c r="W510" s="14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1" t="s">
        <v>3809</v>
      </c>
      <c r="AE510" s="13" t="s">
        <v>3810</v>
      </c>
      <c r="AF510" s="13" t="s">
        <v>3811</v>
      </c>
      <c r="AG510" s="15" t="s">
        <v>3812</v>
      </c>
      <c r="AH510" s="16" t="s">
        <v>61</v>
      </c>
      <c r="AI510" s="17">
        <v>10</v>
      </c>
      <c r="AJ510" s="17">
        <v>20000613</v>
      </c>
      <c r="AK510" s="18">
        <v>51</v>
      </c>
      <c r="AL510" s="18">
        <v>202304</v>
      </c>
      <c r="AM510" s="18">
        <v>2022</v>
      </c>
      <c r="AN510" s="17">
        <v>16418758</v>
      </c>
      <c r="AO510" s="17">
        <v>8820554</v>
      </c>
      <c r="AP510" s="17">
        <v>300000</v>
      </c>
      <c r="AQ510" s="27">
        <v>1</v>
      </c>
      <c r="AR510" s="23"/>
      <c r="AS510" s="27">
        <v>2</v>
      </c>
      <c r="AT510" s="27">
        <v>2</v>
      </c>
      <c r="AU510" s="27">
        <v>2</v>
      </c>
      <c r="AV510" s="27">
        <v>2</v>
      </c>
      <c r="AW510" s="23">
        <v>0</v>
      </c>
      <c r="AX510" s="21">
        <v>0</v>
      </c>
      <c r="AY510" s="21">
        <v>0</v>
      </c>
      <c r="AZ510" s="23" t="s">
        <v>62</v>
      </c>
      <c r="BA510" s="23" t="s">
        <v>62</v>
      </c>
      <c r="BB510" s="23" t="s">
        <v>62</v>
      </c>
      <c r="BC510" s="23" t="s">
        <v>62</v>
      </c>
      <c r="BD510" s="23" t="s">
        <v>62</v>
      </c>
      <c r="BE510" s="27">
        <v>13</v>
      </c>
      <c r="BF510" s="23"/>
      <c r="BG510" s="23"/>
    </row>
    <row r="511" spans="1:59" ht="15">
      <c r="A511" s="9" t="s">
        <v>3813</v>
      </c>
      <c r="B511" s="25">
        <v>1140</v>
      </c>
      <c r="C511" s="11">
        <v>1967092</v>
      </c>
      <c r="D511" s="11">
        <v>1128138114</v>
      </c>
      <c r="E511" s="12">
        <v>1101111113268</v>
      </c>
      <c r="F511" s="13" t="s">
        <v>3814</v>
      </c>
      <c r="G511" s="13" t="s">
        <v>80</v>
      </c>
      <c r="H511" s="13" t="s">
        <v>53</v>
      </c>
      <c r="I511" s="13" t="s">
        <v>54</v>
      </c>
      <c r="J511" s="13" t="s">
        <v>265</v>
      </c>
      <c r="K511" s="11">
        <v>6</v>
      </c>
      <c r="L511" s="11" t="s">
        <v>3815</v>
      </c>
      <c r="M511" s="14">
        <v>1</v>
      </c>
      <c r="N511" s="14" t="s">
        <v>83</v>
      </c>
      <c r="O511" s="14">
        <v>0</v>
      </c>
      <c r="P511" s="14">
        <v>0</v>
      </c>
      <c r="Q511" s="14">
        <v>0</v>
      </c>
      <c r="R511" s="29">
        <v>9500000</v>
      </c>
      <c r="S511" s="14">
        <v>0</v>
      </c>
      <c r="T511" s="29">
        <v>796050</v>
      </c>
      <c r="U511" s="29">
        <v>70219000</v>
      </c>
      <c r="V511" s="29">
        <v>38874545</v>
      </c>
      <c r="W511" s="29">
        <v>992253966</v>
      </c>
      <c r="X511" s="14">
        <v>0</v>
      </c>
      <c r="Y511" s="11">
        <f>INT(O511 / 10000000)/ 10</f>
        <v>0</v>
      </c>
      <c r="Z511" s="11">
        <f>INT((P511+Q511+X511) / 10000000)/ 10</f>
        <v>0</v>
      </c>
      <c r="AA511" s="11">
        <f>INT((R511) / 10000000)/ 10</f>
        <v>0</v>
      </c>
      <c r="AB511" s="11">
        <f>INT((S511+T511) / 10000000)/ 10</f>
        <v>0</v>
      </c>
      <c r="AC511" s="11">
        <f>INT((V511+U511+W511) / 10000000)/ 10</f>
        <v>11</v>
      </c>
      <c r="AD511" s="11" t="s">
        <v>3816</v>
      </c>
      <c r="AE511" s="13" t="s">
        <v>3817</v>
      </c>
      <c r="AF511" s="13" t="s">
        <v>3818</v>
      </c>
      <c r="AG511" s="15" t="s">
        <v>3819</v>
      </c>
      <c r="AH511" s="16" t="s">
        <v>88</v>
      </c>
      <c r="AI511" s="17">
        <v>10</v>
      </c>
      <c r="AJ511" s="17">
        <v>19941228</v>
      </c>
      <c r="AK511" s="18">
        <v>128</v>
      </c>
      <c r="AL511" s="18">
        <v>202212</v>
      </c>
      <c r="AM511" s="18">
        <v>2022</v>
      </c>
      <c r="AN511" s="17">
        <v>119978697</v>
      </c>
      <c r="AO511" s="17">
        <v>67842192</v>
      </c>
      <c r="AP511" s="17">
        <v>100000</v>
      </c>
      <c r="AQ511" s="27">
        <v>1</v>
      </c>
      <c r="AR511" s="23"/>
      <c r="AS511" s="27">
        <v>2</v>
      </c>
      <c r="AT511" s="27">
        <v>2</v>
      </c>
      <c r="AU511" s="27">
        <v>2</v>
      </c>
      <c r="AV511" s="27">
        <v>2</v>
      </c>
      <c r="AW511" s="23">
        <v>0</v>
      </c>
      <c r="AX511" s="20">
        <v>1</v>
      </c>
      <c r="AY511" s="21">
        <v>0</v>
      </c>
      <c r="AZ511" s="23" t="s">
        <v>62</v>
      </c>
      <c r="BA511" s="23" t="s">
        <v>62</v>
      </c>
      <c r="BB511" s="23" t="s">
        <v>62</v>
      </c>
      <c r="BC511" s="23" t="s">
        <v>62</v>
      </c>
      <c r="BD511" s="23" t="s">
        <v>62</v>
      </c>
      <c r="BE511" s="27">
        <v>13</v>
      </c>
      <c r="BF511" s="23"/>
      <c r="BG511" s="23"/>
    </row>
    <row r="512" spans="1:59" ht="15">
      <c r="A512" s="9" t="s">
        <v>3820</v>
      </c>
      <c r="B512" s="25">
        <v>20977</v>
      </c>
      <c r="C512" s="11">
        <v>1424956</v>
      </c>
      <c r="D512" s="11">
        <v>1208611843</v>
      </c>
      <c r="E512" s="12">
        <v>1101112072330</v>
      </c>
      <c r="F512" s="13" t="s">
        <v>3821</v>
      </c>
      <c r="G512" s="13" t="s">
        <v>52</v>
      </c>
      <c r="H512" s="13" t="s">
        <v>53</v>
      </c>
      <c r="I512" s="13" t="s">
        <v>54</v>
      </c>
      <c r="J512" s="13" t="s">
        <v>397</v>
      </c>
      <c r="K512" s="11">
        <v>28</v>
      </c>
      <c r="L512" s="11" t="s">
        <v>3822</v>
      </c>
      <c r="M512" s="14">
        <v>1</v>
      </c>
      <c r="N512" s="14" t="s">
        <v>121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14">
        <v>0</v>
      </c>
      <c r="U512" s="29">
        <v>54000</v>
      </c>
      <c r="V512" s="26">
        <v>79862</v>
      </c>
      <c r="W512" s="14">
        <v>0</v>
      </c>
      <c r="X512" s="14">
        <v>0</v>
      </c>
      <c r="Y512" s="11">
        <f t="shared" ref="Y512:Y515" si="395">INT(O512 / 10000) / 10</f>
        <v>0</v>
      </c>
      <c r="Z512" s="11">
        <f t="shared" ref="Z512:Z515" si="396">INT((P512+Q512+X512) / 10000) / 10</f>
        <v>0</v>
      </c>
      <c r="AA512" s="11">
        <f t="shared" ref="AA512:AA515" si="397">INT((R512) / 10000) / 10</f>
        <v>0</v>
      </c>
      <c r="AB512" s="11">
        <f t="shared" ref="AB512:AB515" si="398">INT((S512+T512) / 10000) / 10</f>
        <v>0</v>
      </c>
      <c r="AC512" s="11">
        <f t="shared" ref="AC512:AC515" si="399">INT((V512+U512+W512) / 10000) / 10</f>
        <v>1.3</v>
      </c>
      <c r="AD512" s="11" t="s">
        <v>3823</v>
      </c>
      <c r="AE512" s="13" t="s">
        <v>3824</v>
      </c>
      <c r="AF512" s="13" t="s">
        <v>3825</v>
      </c>
      <c r="AG512" s="15" t="s">
        <v>3826</v>
      </c>
      <c r="AH512" s="16" t="s">
        <v>232</v>
      </c>
      <c r="AI512" s="17">
        <v>10</v>
      </c>
      <c r="AJ512" s="17">
        <v>20000920</v>
      </c>
      <c r="AK512" s="18">
        <v>110</v>
      </c>
      <c r="AL512" s="18">
        <v>202306</v>
      </c>
      <c r="AM512" s="18">
        <v>2022</v>
      </c>
      <c r="AN512" s="17">
        <v>19878281</v>
      </c>
      <c r="AO512" s="17">
        <v>31994529</v>
      </c>
      <c r="AP512" s="17">
        <v>5118995</v>
      </c>
      <c r="AQ512" s="20">
        <v>1</v>
      </c>
      <c r="AR512" s="21"/>
      <c r="AS512" s="20">
        <v>2</v>
      </c>
      <c r="AT512" s="20">
        <v>2</v>
      </c>
      <c r="AU512" s="20">
        <v>2</v>
      </c>
      <c r="AV512" s="20">
        <v>2</v>
      </c>
      <c r="AW512" s="23">
        <v>0</v>
      </c>
      <c r="AX512" s="21">
        <v>0</v>
      </c>
      <c r="AY512" s="21">
        <v>0</v>
      </c>
      <c r="AZ512" s="23" t="s">
        <v>62</v>
      </c>
      <c r="BA512" s="23" t="s">
        <v>62</v>
      </c>
      <c r="BB512" s="23" t="s">
        <v>62</v>
      </c>
      <c r="BC512" s="23" t="s">
        <v>62</v>
      </c>
      <c r="BD512" s="23" t="s">
        <v>62</v>
      </c>
      <c r="BE512" s="20">
        <v>13</v>
      </c>
      <c r="BF512" s="21"/>
      <c r="BG512" s="24"/>
    </row>
    <row r="513" spans="1:59" ht="15">
      <c r="A513" s="9" t="s">
        <v>3827</v>
      </c>
      <c r="B513" s="25">
        <v>12605</v>
      </c>
      <c r="C513" s="11">
        <v>1234155</v>
      </c>
      <c r="D513" s="11">
        <v>2148670792</v>
      </c>
      <c r="E513" s="12">
        <v>1101112099425</v>
      </c>
      <c r="F513" s="13" t="s">
        <v>3828</v>
      </c>
      <c r="G513" s="13" t="s">
        <v>80</v>
      </c>
      <c r="H513" s="13" t="s">
        <v>53</v>
      </c>
      <c r="I513" s="13" t="s">
        <v>54</v>
      </c>
      <c r="J513" s="13" t="s">
        <v>65</v>
      </c>
      <c r="K513" s="11">
        <v>56</v>
      </c>
      <c r="L513" s="11" t="s">
        <v>1210</v>
      </c>
      <c r="M513" s="14">
        <v>1</v>
      </c>
      <c r="N513" s="14" t="s">
        <v>121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4">
        <v>0</v>
      </c>
      <c r="V513" s="29">
        <v>6547</v>
      </c>
      <c r="W513" s="29">
        <v>189206</v>
      </c>
      <c r="X513" s="14">
        <v>0</v>
      </c>
      <c r="Y513" s="11">
        <f t="shared" si="395"/>
        <v>0</v>
      </c>
      <c r="Z513" s="11">
        <f t="shared" si="396"/>
        <v>0</v>
      </c>
      <c r="AA513" s="11">
        <f t="shared" si="397"/>
        <v>0</v>
      </c>
      <c r="AB513" s="11">
        <f t="shared" si="398"/>
        <v>0</v>
      </c>
      <c r="AC513" s="11">
        <f t="shared" si="399"/>
        <v>1.9</v>
      </c>
      <c r="AD513" s="11" t="s">
        <v>3829</v>
      </c>
      <c r="AE513" s="13" t="s">
        <v>3830</v>
      </c>
      <c r="AF513" s="13" t="s">
        <v>3831</v>
      </c>
      <c r="AG513" s="48" t="s">
        <v>3831</v>
      </c>
      <c r="AH513" s="16" t="s">
        <v>232</v>
      </c>
      <c r="AI513" s="17">
        <v>10</v>
      </c>
      <c r="AJ513" s="17">
        <v>20001027</v>
      </c>
      <c r="AK513" s="18">
        <v>200</v>
      </c>
      <c r="AL513" s="18">
        <v>202306</v>
      </c>
      <c r="AM513" s="18">
        <v>2022</v>
      </c>
      <c r="AN513" s="17">
        <v>27089927</v>
      </c>
      <c r="AO513" s="17">
        <v>17321124</v>
      </c>
      <c r="AP513" s="17">
        <v>2145611</v>
      </c>
      <c r="AQ513" s="20">
        <v>1</v>
      </c>
      <c r="AR513" s="20">
        <v>1</v>
      </c>
      <c r="AS513" s="20">
        <v>2</v>
      </c>
      <c r="AT513" s="20">
        <v>2</v>
      </c>
      <c r="AU513" s="20">
        <v>2</v>
      </c>
      <c r="AV513" s="20">
        <v>2</v>
      </c>
      <c r="AW513" s="23">
        <v>0</v>
      </c>
      <c r="AX513" s="21">
        <v>0</v>
      </c>
      <c r="AY513" s="21">
        <v>0</v>
      </c>
      <c r="AZ513" s="23" t="s">
        <v>62</v>
      </c>
      <c r="BA513" s="23" t="s">
        <v>62</v>
      </c>
      <c r="BB513" s="23" t="s">
        <v>62</v>
      </c>
      <c r="BC513" s="23" t="s">
        <v>62</v>
      </c>
      <c r="BD513" s="23" t="s">
        <v>62</v>
      </c>
      <c r="BE513" s="20">
        <v>13</v>
      </c>
      <c r="BF513" s="21"/>
      <c r="BG513" s="24"/>
    </row>
    <row r="514" spans="1:59" ht="15">
      <c r="A514" s="9" t="s">
        <v>3832</v>
      </c>
      <c r="B514" s="25">
        <v>5102</v>
      </c>
      <c r="C514" s="11">
        <v>6517235</v>
      </c>
      <c r="D514" s="11">
        <v>5148800190</v>
      </c>
      <c r="E514" s="12">
        <v>1601110406466</v>
      </c>
      <c r="F514" s="13" t="s">
        <v>3833</v>
      </c>
      <c r="G514" s="13" t="s">
        <v>80</v>
      </c>
      <c r="H514" s="13" t="s">
        <v>53</v>
      </c>
      <c r="I514" s="13" t="s">
        <v>54</v>
      </c>
      <c r="J514" s="13" t="s">
        <v>384</v>
      </c>
      <c r="K514" s="11">
        <v>30</v>
      </c>
      <c r="L514" s="11" t="s">
        <v>3834</v>
      </c>
      <c r="M514" s="14">
        <v>1</v>
      </c>
      <c r="N514" s="14" t="s">
        <v>121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4">
        <v>0</v>
      </c>
      <c r="V514" s="35">
        <v>292039</v>
      </c>
      <c r="W514" s="35">
        <v>187784</v>
      </c>
      <c r="X514" s="35">
        <v>220325</v>
      </c>
      <c r="Y514" s="11">
        <f t="shared" si="395"/>
        <v>0</v>
      </c>
      <c r="Z514" s="11">
        <f t="shared" si="396"/>
        <v>2.2000000000000002</v>
      </c>
      <c r="AA514" s="11">
        <f t="shared" si="397"/>
        <v>0</v>
      </c>
      <c r="AB514" s="11">
        <f t="shared" si="398"/>
        <v>0</v>
      </c>
      <c r="AC514" s="11">
        <f t="shared" si="399"/>
        <v>4.7</v>
      </c>
      <c r="AD514" s="11" t="s">
        <v>3835</v>
      </c>
      <c r="AE514" s="13" t="s">
        <v>3836</v>
      </c>
      <c r="AF514" s="13" t="s">
        <v>3837</v>
      </c>
      <c r="AG514" s="15" t="s">
        <v>3838</v>
      </c>
      <c r="AH514" s="16" t="s">
        <v>88</v>
      </c>
      <c r="AI514" s="17">
        <v>10</v>
      </c>
      <c r="AJ514" s="17">
        <v>20150824</v>
      </c>
      <c r="AK514" s="18">
        <v>51</v>
      </c>
      <c r="AL514" s="18">
        <v>202212</v>
      </c>
      <c r="AM514" s="18">
        <v>2022</v>
      </c>
      <c r="AN514" s="17">
        <v>1871024</v>
      </c>
      <c r="AO514" s="17">
        <v>25052338</v>
      </c>
      <c r="AP514" s="17">
        <v>1100000</v>
      </c>
      <c r="AQ514" s="20">
        <v>1</v>
      </c>
      <c r="AR514" s="20">
        <v>1</v>
      </c>
      <c r="AS514" s="20">
        <v>1</v>
      </c>
      <c r="AT514" s="20">
        <v>2</v>
      </c>
      <c r="AU514" s="20">
        <v>2</v>
      </c>
      <c r="AV514" s="20">
        <v>2</v>
      </c>
      <c r="AW514" s="23">
        <v>0</v>
      </c>
      <c r="AX514" s="21">
        <v>0</v>
      </c>
      <c r="AY514" s="21">
        <v>0</v>
      </c>
      <c r="AZ514" s="23" t="s">
        <v>62</v>
      </c>
      <c r="BA514" s="23" t="s">
        <v>62</v>
      </c>
      <c r="BB514" s="23" t="s">
        <v>62</v>
      </c>
      <c r="BC514" s="23" t="s">
        <v>62</v>
      </c>
      <c r="BD514" s="23" t="s">
        <v>62</v>
      </c>
      <c r="BE514" s="20">
        <v>13</v>
      </c>
      <c r="BF514" s="21"/>
      <c r="BG514" s="24"/>
    </row>
    <row r="515" spans="1:59" ht="15">
      <c r="A515" s="9" t="s">
        <v>3839</v>
      </c>
      <c r="B515" s="25">
        <v>13043</v>
      </c>
      <c r="C515" s="11">
        <v>5903756</v>
      </c>
      <c r="D515" s="11">
        <v>2208879282</v>
      </c>
      <c r="E515" s="12">
        <v>1101115405249</v>
      </c>
      <c r="F515" s="13" t="s">
        <v>3840</v>
      </c>
      <c r="G515" s="13" t="s">
        <v>80</v>
      </c>
      <c r="H515" s="13" t="s">
        <v>53</v>
      </c>
      <c r="I515" s="13" t="s">
        <v>54</v>
      </c>
      <c r="J515" s="13" t="s">
        <v>189</v>
      </c>
      <c r="K515" s="11">
        <v>61</v>
      </c>
      <c r="L515" s="11" t="s">
        <v>3841</v>
      </c>
      <c r="M515" s="14">
        <v>1</v>
      </c>
      <c r="N515" s="14" t="s">
        <v>121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14">
        <v>0</v>
      </c>
      <c r="U515" s="14">
        <v>0</v>
      </c>
      <c r="V515" s="26">
        <v>53832</v>
      </c>
      <c r="W515" s="35">
        <v>336325</v>
      </c>
      <c r="X515" s="14">
        <v>0</v>
      </c>
      <c r="Y515" s="11">
        <f t="shared" si="395"/>
        <v>0</v>
      </c>
      <c r="Z515" s="11">
        <f t="shared" si="396"/>
        <v>0</v>
      </c>
      <c r="AA515" s="11">
        <f t="shared" si="397"/>
        <v>0</v>
      </c>
      <c r="AB515" s="11">
        <f t="shared" si="398"/>
        <v>0</v>
      </c>
      <c r="AC515" s="11">
        <f t="shared" si="399"/>
        <v>3.9</v>
      </c>
      <c r="AD515" s="11" t="s">
        <v>3842</v>
      </c>
      <c r="AE515" s="13" t="s">
        <v>3843</v>
      </c>
      <c r="AF515" s="13" t="s">
        <v>3844</v>
      </c>
      <c r="AG515" s="15" t="s">
        <v>3845</v>
      </c>
      <c r="AH515" s="16" t="s">
        <v>88</v>
      </c>
      <c r="AI515" s="17">
        <v>10</v>
      </c>
      <c r="AJ515" s="17">
        <v>20140430</v>
      </c>
      <c r="AK515" s="18">
        <v>126</v>
      </c>
      <c r="AL515" s="18">
        <v>202212</v>
      </c>
      <c r="AM515" s="18">
        <v>2022</v>
      </c>
      <c r="AN515" s="17">
        <v>24233939</v>
      </c>
      <c r="AO515" s="17">
        <v>37840147</v>
      </c>
      <c r="AP515" s="17">
        <v>113270</v>
      </c>
      <c r="AQ515" s="20">
        <v>1</v>
      </c>
      <c r="AR515" s="21"/>
      <c r="AS515" s="20">
        <v>2</v>
      </c>
      <c r="AT515" s="21"/>
      <c r="AU515" s="21"/>
      <c r="AV515" s="20">
        <v>2</v>
      </c>
      <c r="AW515" s="23">
        <v>0</v>
      </c>
      <c r="AX515" s="21">
        <v>0</v>
      </c>
      <c r="AY515" s="21">
        <v>0</v>
      </c>
      <c r="AZ515" s="23" t="s">
        <v>62</v>
      </c>
      <c r="BA515" s="23" t="s">
        <v>62</v>
      </c>
      <c r="BB515" s="23" t="s">
        <v>62</v>
      </c>
      <c r="BC515" s="23" t="s">
        <v>62</v>
      </c>
      <c r="BD515" s="23" t="s">
        <v>62</v>
      </c>
      <c r="BE515" s="20">
        <v>13</v>
      </c>
      <c r="BF515" s="21"/>
      <c r="BG515" s="24"/>
    </row>
    <row r="516" spans="1:59" ht="15">
      <c r="A516" s="9" t="s">
        <v>3846</v>
      </c>
      <c r="B516" s="25">
        <v>8500</v>
      </c>
      <c r="C516" s="11">
        <v>1697589</v>
      </c>
      <c r="D516" s="11">
        <v>2148164674</v>
      </c>
      <c r="E516" s="12">
        <v>1947110000612</v>
      </c>
      <c r="F516" s="13" t="s">
        <v>3847</v>
      </c>
      <c r="G516" s="13" t="s">
        <v>80</v>
      </c>
      <c r="H516" s="13" t="s">
        <v>53</v>
      </c>
      <c r="I516" s="13" t="s">
        <v>54</v>
      </c>
      <c r="J516" s="13" t="s">
        <v>128</v>
      </c>
      <c r="K516" s="11">
        <v>46</v>
      </c>
      <c r="L516" s="11" t="s">
        <v>3848</v>
      </c>
      <c r="M516" s="14">
        <v>1</v>
      </c>
      <c r="N516" s="14" t="s">
        <v>83</v>
      </c>
      <c r="O516" s="14">
        <v>0</v>
      </c>
      <c r="P516" s="14">
        <v>0</v>
      </c>
      <c r="Q516" s="35">
        <v>36000000</v>
      </c>
      <c r="R516" s="14">
        <v>0</v>
      </c>
      <c r="S516" s="14">
        <v>0</v>
      </c>
      <c r="T516" s="14">
        <v>0</v>
      </c>
      <c r="U516" s="14">
        <v>0</v>
      </c>
      <c r="V516" s="35">
        <v>18635318</v>
      </c>
      <c r="W516" s="14">
        <v>0</v>
      </c>
      <c r="X516" s="14">
        <v>0</v>
      </c>
      <c r="Y516" s="11">
        <f t="shared" ref="Y516:Y518" si="400">INT(O516 / 10000000)/ 10</f>
        <v>0</v>
      </c>
      <c r="Z516" s="11">
        <f t="shared" ref="Z516:Z518" si="401">INT((P516+Q516+X516) / 10000000)/ 10</f>
        <v>0.3</v>
      </c>
      <c r="AA516" s="11">
        <f t="shared" ref="AA516:AA518" si="402">INT((R516) / 10000000)/ 10</f>
        <v>0</v>
      </c>
      <c r="AB516" s="11">
        <f t="shared" ref="AB516:AB518" si="403">INT((S516+T516) / 10000000)/ 10</f>
        <v>0</v>
      </c>
      <c r="AC516" s="11">
        <f t="shared" ref="AC516:AC518" si="404">INT((V516+U516+W516) / 10000000)/ 10</f>
        <v>0.1</v>
      </c>
      <c r="AD516" s="11" t="s">
        <v>3849</v>
      </c>
      <c r="AE516" s="13" t="s">
        <v>3850</v>
      </c>
      <c r="AF516" s="13" t="s">
        <v>3851</v>
      </c>
      <c r="AG516" s="15" t="s">
        <v>3852</v>
      </c>
      <c r="AH516" s="16" t="s">
        <v>88</v>
      </c>
      <c r="AI516" s="17">
        <v>10</v>
      </c>
      <c r="AJ516" s="17">
        <v>19930623</v>
      </c>
      <c r="AK516" s="18">
        <v>102</v>
      </c>
      <c r="AL516" s="18">
        <v>202305</v>
      </c>
      <c r="AM516" s="18">
        <v>2022</v>
      </c>
      <c r="AN516" s="17">
        <v>120500491</v>
      </c>
      <c r="AO516" s="17">
        <v>46039957</v>
      </c>
      <c r="AP516" s="17">
        <v>3477060</v>
      </c>
      <c r="AQ516" s="20">
        <v>1</v>
      </c>
      <c r="AR516" s="21"/>
      <c r="AS516" s="20">
        <v>2</v>
      </c>
      <c r="AT516" s="20">
        <v>2</v>
      </c>
      <c r="AU516" s="20">
        <v>2</v>
      </c>
      <c r="AV516" s="20">
        <v>2</v>
      </c>
      <c r="AW516" s="23">
        <v>0</v>
      </c>
      <c r="AX516" s="21">
        <v>0</v>
      </c>
      <c r="AY516" s="21">
        <v>0</v>
      </c>
      <c r="AZ516" s="23" t="s">
        <v>62</v>
      </c>
      <c r="BA516" s="23" t="s">
        <v>62</v>
      </c>
      <c r="BB516" s="23" t="s">
        <v>62</v>
      </c>
      <c r="BC516" s="23" t="s">
        <v>62</v>
      </c>
      <c r="BD516" s="23" t="s">
        <v>62</v>
      </c>
      <c r="BE516" s="20">
        <v>13</v>
      </c>
      <c r="BF516" s="21"/>
      <c r="BG516" s="24"/>
    </row>
    <row r="517" spans="1:59" ht="15">
      <c r="A517" s="9" t="s">
        <v>3853</v>
      </c>
      <c r="B517" s="25">
        <v>11659</v>
      </c>
      <c r="C517" s="67">
        <v>2722591</v>
      </c>
      <c r="D517" s="67">
        <v>2208732790</v>
      </c>
      <c r="E517" s="68">
        <v>1101113490929</v>
      </c>
      <c r="F517" s="69" t="s">
        <v>3854</v>
      </c>
      <c r="G517" s="69" t="s">
        <v>80</v>
      </c>
      <c r="H517" s="69" t="s">
        <v>53</v>
      </c>
      <c r="I517" s="69" t="s">
        <v>54</v>
      </c>
      <c r="J517" s="69" t="s">
        <v>3855</v>
      </c>
      <c r="K517" s="67">
        <v>52</v>
      </c>
      <c r="L517" s="67" t="s">
        <v>3856</v>
      </c>
      <c r="M517" s="70">
        <v>1</v>
      </c>
      <c r="N517" s="70" t="s">
        <v>83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35">
        <v>63789326</v>
      </c>
      <c r="U517" s="14">
        <v>0</v>
      </c>
      <c r="V517" s="35">
        <v>6250546</v>
      </c>
      <c r="W517" s="14">
        <v>0</v>
      </c>
      <c r="X517" s="14">
        <v>0</v>
      </c>
      <c r="Y517" s="11">
        <f t="shared" si="400"/>
        <v>0</v>
      </c>
      <c r="Z517" s="11">
        <f t="shared" si="401"/>
        <v>0</v>
      </c>
      <c r="AA517" s="11">
        <f t="shared" si="402"/>
        <v>0</v>
      </c>
      <c r="AB517" s="11">
        <f t="shared" si="403"/>
        <v>0.6</v>
      </c>
      <c r="AC517" s="11">
        <f t="shared" si="404"/>
        <v>0</v>
      </c>
      <c r="AD517" s="67" t="s">
        <v>3857</v>
      </c>
      <c r="AE517" s="69" t="s">
        <v>3858</v>
      </c>
      <c r="AF517" s="69" t="s">
        <v>3859</v>
      </c>
      <c r="AG517" s="15" t="s">
        <v>1167</v>
      </c>
      <c r="AH517" s="71" t="s">
        <v>88</v>
      </c>
      <c r="AI517" s="72">
        <v>10</v>
      </c>
      <c r="AJ517" s="72">
        <v>20060707</v>
      </c>
      <c r="AK517" s="73">
        <v>55</v>
      </c>
      <c r="AL517" s="73">
        <v>202212</v>
      </c>
      <c r="AM517" s="73">
        <v>2022</v>
      </c>
      <c r="AN517" s="72">
        <v>120374443</v>
      </c>
      <c r="AO517" s="72">
        <v>19433644</v>
      </c>
      <c r="AP517" s="72">
        <v>1000000</v>
      </c>
      <c r="AQ517" s="74">
        <v>1</v>
      </c>
      <c r="AR517" s="75"/>
      <c r="AS517" s="74">
        <v>2</v>
      </c>
      <c r="AT517" s="74">
        <v>2</v>
      </c>
      <c r="AU517" s="74">
        <v>2</v>
      </c>
      <c r="AV517" s="74">
        <v>2</v>
      </c>
      <c r="AW517" s="23">
        <v>0</v>
      </c>
      <c r="AX517" s="20">
        <v>1</v>
      </c>
      <c r="AY517" s="21">
        <v>0</v>
      </c>
      <c r="AZ517" s="23" t="s">
        <v>62</v>
      </c>
      <c r="BA517" s="23" t="s">
        <v>62</v>
      </c>
      <c r="BB517" s="23" t="s">
        <v>62</v>
      </c>
      <c r="BC517" s="23" t="s">
        <v>62</v>
      </c>
      <c r="BD517" s="23" t="s">
        <v>62</v>
      </c>
      <c r="BE517" s="74">
        <v>13</v>
      </c>
      <c r="BF517" s="75"/>
      <c r="BG517" s="75"/>
    </row>
    <row r="518" spans="1:59" ht="15">
      <c r="A518" s="9" t="s">
        <v>3860</v>
      </c>
      <c r="B518" s="25">
        <v>7812</v>
      </c>
      <c r="C518" s="11">
        <v>1471999</v>
      </c>
      <c r="D518" s="11">
        <v>6098116351</v>
      </c>
      <c r="E518" s="12">
        <v>1801110124923</v>
      </c>
      <c r="F518" s="13" t="s">
        <v>3861</v>
      </c>
      <c r="G518" s="13" t="s">
        <v>80</v>
      </c>
      <c r="H518" s="13" t="s">
        <v>53</v>
      </c>
      <c r="I518" s="13" t="s">
        <v>54</v>
      </c>
      <c r="J518" s="13" t="s">
        <v>622</v>
      </c>
      <c r="K518" s="11">
        <v>39</v>
      </c>
      <c r="L518" s="11" t="s">
        <v>3862</v>
      </c>
      <c r="M518" s="14">
        <v>1</v>
      </c>
      <c r="N518" s="14" t="s">
        <v>83</v>
      </c>
      <c r="O518" s="14">
        <v>0</v>
      </c>
      <c r="P518" s="14">
        <v>0</v>
      </c>
      <c r="Q518" s="14">
        <v>0</v>
      </c>
      <c r="R518" s="35">
        <v>318000</v>
      </c>
      <c r="S518" s="14">
        <v>0</v>
      </c>
      <c r="T518" s="14">
        <v>0</v>
      </c>
      <c r="U518" s="14">
        <v>0</v>
      </c>
      <c r="V518" s="14">
        <v>0</v>
      </c>
      <c r="W518" s="35">
        <v>84000</v>
      </c>
      <c r="X518" s="14">
        <v>0</v>
      </c>
      <c r="Y518" s="11">
        <f t="shared" si="400"/>
        <v>0</v>
      </c>
      <c r="Z518" s="11">
        <f t="shared" si="401"/>
        <v>0</v>
      </c>
      <c r="AA518" s="11">
        <f t="shared" si="402"/>
        <v>0</v>
      </c>
      <c r="AB518" s="11">
        <f t="shared" si="403"/>
        <v>0</v>
      </c>
      <c r="AC518" s="11">
        <f t="shared" si="404"/>
        <v>0</v>
      </c>
      <c r="AD518" s="11" t="s">
        <v>3863</v>
      </c>
      <c r="AE518" s="13" t="s">
        <v>3864</v>
      </c>
      <c r="AF518" s="13" t="s">
        <v>3865</v>
      </c>
      <c r="AG518" s="15" t="s">
        <v>3866</v>
      </c>
      <c r="AH518" s="16" t="s">
        <v>88</v>
      </c>
      <c r="AI518" s="17">
        <v>10</v>
      </c>
      <c r="AJ518" s="17">
        <v>19920413</v>
      </c>
      <c r="AK518" s="18">
        <v>51</v>
      </c>
      <c r="AL518" s="18">
        <v>202306</v>
      </c>
      <c r="AM518" s="18">
        <v>2022</v>
      </c>
      <c r="AN518" s="17">
        <v>32267950</v>
      </c>
      <c r="AO518" s="17">
        <v>116134874</v>
      </c>
      <c r="AP518" s="17">
        <v>7369641</v>
      </c>
      <c r="AQ518" s="27">
        <v>1</v>
      </c>
      <c r="AR518" s="27">
        <v>1</v>
      </c>
      <c r="AS518" s="27">
        <v>1</v>
      </c>
      <c r="AT518" s="27">
        <v>2</v>
      </c>
      <c r="AU518" s="27">
        <v>2</v>
      </c>
      <c r="AV518" s="27">
        <v>2</v>
      </c>
      <c r="AW518" s="23">
        <v>0</v>
      </c>
      <c r="AX518" s="20">
        <v>1</v>
      </c>
      <c r="AY518" s="21">
        <v>0</v>
      </c>
      <c r="AZ518" s="23" t="s">
        <v>62</v>
      </c>
      <c r="BA518" s="23" t="s">
        <v>62</v>
      </c>
      <c r="BB518" s="23" t="s">
        <v>62</v>
      </c>
      <c r="BC518" s="23" t="s">
        <v>62</v>
      </c>
      <c r="BD518" s="23" t="s">
        <v>62</v>
      </c>
      <c r="BE518" s="27">
        <v>13</v>
      </c>
      <c r="BF518" s="23"/>
      <c r="BG518" s="23"/>
    </row>
    <row r="519" spans="1:59" ht="15">
      <c r="A519" s="9" t="s">
        <v>3867</v>
      </c>
      <c r="B519" s="25">
        <v>4402</v>
      </c>
      <c r="C519" s="11">
        <v>2652197</v>
      </c>
      <c r="D519" s="11">
        <v>3148182384</v>
      </c>
      <c r="E519" s="12">
        <v>1601110207244</v>
      </c>
      <c r="F519" s="13" t="s">
        <v>3868</v>
      </c>
      <c r="G519" s="13" t="s">
        <v>80</v>
      </c>
      <c r="H519" s="13" t="s">
        <v>53</v>
      </c>
      <c r="I519" s="13" t="s">
        <v>54</v>
      </c>
      <c r="J519" s="13" t="s">
        <v>119</v>
      </c>
      <c r="K519" s="11">
        <v>26</v>
      </c>
      <c r="L519" s="11" t="s">
        <v>3869</v>
      </c>
      <c r="M519" s="14">
        <v>1</v>
      </c>
      <c r="N519" s="14" t="s">
        <v>121</v>
      </c>
      <c r="O519" s="14">
        <v>0</v>
      </c>
      <c r="P519" s="14">
        <v>0</v>
      </c>
      <c r="Q519" s="14">
        <v>0</v>
      </c>
      <c r="R519" s="29">
        <v>64000</v>
      </c>
      <c r="S519" s="14">
        <v>0</v>
      </c>
      <c r="T519" s="14">
        <v>0</v>
      </c>
      <c r="U519" s="29">
        <v>83578</v>
      </c>
      <c r="V519" s="29">
        <v>6700</v>
      </c>
      <c r="W519" s="29">
        <v>375840</v>
      </c>
      <c r="X519" s="29">
        <v>535304</v>
      </c>
      <c r="Y519" s="11">
        <f>INT(O519 / 10000) / 10</f>
        <v>0</v>
      </c>
      <c r="Z519" s="11">
        <f>INT((P519+Q519+X519) / 10000) / 10</f>
        <v>5.3</v>
      </c>
      <c r="AA519" s="11">
        <f>INT((R519) / 10000) / 10</f>
        <v>0.6</v>
      </c>
      <c r="AB519" s="11">
        <f>INT((S519+T519) / 10000) / 10</f>
        <v>0</v>
      </c>
      <c r="AC519" s="11">
        <f>INT((V519+U519+W519) / 10000) / 10</f>
        <v>4.5999999999999996</v>
      </c>
      <c r="AD519" s="11" t="s">
        <v>3870</v>
      </c>
      <c r="AE519" s="13" t="s">
        <v>3871</v>
      </c>
      <c r="AF519" s="13" t="s">
        <v>3872</v>
      </c>
      <c r="AG519" s="15" t="s">
        <v>3873</v>
      </c>
      <c r="AH519" s="16" t="s">
        <v>232</v>
      </c>
      <c r="AI519" s="17">
        <v>10</v>
      </c>
      <c r="AJ519" s="17">
        <v>20060512</v>
      </c>
      <c r="AK519" s="18">
        <v>103</v>
      </c>
      <c r="AL519" s="18">
        <v>202306</v>
      </c>
      <c r="AM519" s="18">
        <v>2022</v>
      </c>
      <c r="AN519" s="17">
        <v>36001329</v>
      </c>
      <c r="AO519" s="17">
        <v>115023144</v>
      </c>
      <c r="AP519" s="17">
        <v>22166236</v>
      </c>
      <c r="AQ519" s="20">
        <v>1</v>
      </c>
      <c r="AR519" s="20">
        <v>1</v>
      </c>
      <c r="AS519" s="20">
        <v>1</v>
      </c>
      <c r="AT519" s="20">
        <v>2</v>
      </c>
      <c r="AU519" s="20">
        <v>2</v>
      </c>
      <c r="AV519" s="20">
        <v>2</v>
      </c>
      <c r="AW519" s="23">
        <v>0</v>
      </c>
      <c r="AX519" s="21">
        <v>0</v>
      </c>
      <c r="AY519" s="21">
        <v>0</v>
      </c>
      <c r="AZ519" s="23" t="s">
        <v>62</v>
      </c>
      <c r="BA519" s="23" t="s">
        <v>62</v>
      </c>
      <c r="BB519" s="23" t="s">
        <v>62</v>
      </c>
      <c r="BC519" s="23" t="s">
        <v>62</v>
      </c>
      <c r="BD519" s="23" t="s">
        <v>62</v>
      </c>
      <c r="BE519" s="20">
        <v>13</v>
      </c>
      <c r="BF519" s="21"/>
      <c r="BG519" s="24"/>
    </row>
    <row r="520" spans="1:59" ht="15">
      <c r="A520" s="9" t="s">
        <v>3874</v>
      </c>
      <c r="B520" s="25">
        <v>9506</v>
      </c>
      <c r="C520" s="11">
        <v>4010846</v>
      </c>
      <c r="D520" s="11">
        <v>1378610726</v>
      </c>
      <c r="E520" s="12">
        <v>1201110571564</v>
      </c>
      <c r="F520" s="13" t="s">
        <v>3875</v>
      </c>
      <c r="G520" s="13" t="s">
        <v>80</v>
      </c>
      <c r="H520" s="13" t="s">
        <v>53</v>
      </c>
      <c r="I520" s="13" t="s">
        <v>54</v>
      </c>
      <c r="J520" s="13" t="s">
        <v>277</v>
      </c>
      <c r="K520" s="11">
        <v>48</v>
      </c>
      <c r="L520" s="11" t="s">
        <v>3876</v>
      </c>
      <c r="M520" s="14">
        <v>1</v>
      </c>
      <c r="N520" s="14" t="s">
        <v>83</v>
      </c>
      <c r="O520" s="29">
        <v>1435347110</v>
      </c>
      <c r="P520" s="26">
        <v>1714515130</v>
      </c>
      <c r="Q520" s="14">
        <v>0</v>
      </c>
      <c r="R520" s="14">
        <v>0</v>
      </c>
      <c r="S520" s="14">
        <v>0</v>
      </c>
      <c r="T520" s="14">
        <v>0</v>
      </c>
      <c r="U520" s="14">
        <v>0</v>
      </c>
      <c r="V520" s="26">
        <v>3073637</v>
      </c>
      <c r="W520" s="26">
        <v>20700000</v>
      </c>
      <c r="X520" s="14">
        <v>0</v>
      </c>
      <c r="Y520" s="11">
        <f>INT(O520 / 10000000)/ 10</f>
        <v>14.3</v>
      </c>
      <c r="Z520" s="11">
        <f>INT((P520+Q520+X520) / 10000000)/ 10</f>
        <v>17.100000000000001</v>
      </c>
      <c r="AA520" s="11">
        <f>INT((R520) / 10000000)/ 10</f>
        <v>0</v>
      </c>
      <c r="AB520" s="11">
        <f>INT((S520+T520) / 10000000)/ 10</f>
        <v>0</v>
      </c>
      <c r="AC520" s="11">
        <f>INT((V520+U520+W520) / 10000000)/ 10</f>
        <v>0.2</v>
      </c>
      <c r="AD520" s="11" t="s">
        <v>3877</v>
      </c>
      <c r="AE520" s="13" t="s">
        <v>3878</v>
      </c>
      <c r="AF520" s="13" t="s">
        <v>3879</v>
      </c>
      <c r="AG520" s="15" t="s">
        <v>3880</v>
      </c>
      <c r="AH520" s="16" t="s">
        <v>88</v>
      </c>
      <c r="AI520" s="17">
        <v>10</v>
      </c>
      <c r="AJ520" s="17">
        <v>20110610</v>
      </c>
      <c r="AK520" s="18">
        <v>93</v>
      </c>
      <c r="AL520" s="18">
        <v>202212</v>
      </c>
      <c r="AM520" s="18">
        <v>2022</v>
      </c>
      <c r="AN520" s="17">
        <v>27035588</v>
      </c>
      <c r="AO520" s="17">
        <v>20849369</v>
      </c>
      <c r="AP520" s="17">
        <v>600000</v>
      </c>
      <c r="AQ520" s="27">
        <v>1</v>
      </c>
      <c r="AR520" s="23"/>
      <c r="AS520" s="27">
        <v>2</v>
      </c>
      <c r="AT520" s="27">
        <v>2</v>
      </c>
      <c r="AU520" s="27">
        <v>2</v>
      </c>
      <c r="AV520" s="27">
        <v>2</v>
      </c>
      <c r="AW520" s="23">
        <v>0</v>
      </c>
      <c r="AX520" s="20">
        <v>1</v>
      </c>
      <c r="AY520" s="21">
        <v>0</v>
      </c>
      <c r="AZ520" s="23" t="s">
        <v>62</v>
      </c>
      <c r="BA520" s="23" t="s">
        <v>62</v>
      </c>
      <c r="BB520" s="23" t="s">
        <v>62</v>
      </c>
      <c r="BC520" s="23" t="s">
        <v>62</v>
      </c>
      <c r="BD520" s="23" t="s">
        <v>62</v>
      </c>
      <c r="BE520" s="27">
        <v>13</v>
      </c>
      <c r="BF520" s="23"/>
      <c r="BG520" s="23"/>
    </row>
    <row r="521" spans="1:59" ht="15">
      <c r="A521" s="9" t="s">
        <v>3881</v>
      </c>
      <c r="B521" s="25">
        <v>1022</v>
      </c>
      <c r="C521" s="11">
        <v>1982106</v>
      </c>
      <c r="D521" s="11">
        <v>6068164892</v>
      </c>
      <c r="E521" s="12">
        <v>1801110346204</v>
      </c>
      <c r="F521" s="13" t="s">
        <v>3882</v>
      </c>
      <c r="G521" s="13" t="s">
        <v>80</v>
      </c>
      <c r="H521" s="13" t="s">
        <v>53</v>
      </c>
      <c r="I521" s="13" t="s">
        <v>307</v>
      </c>
      <c r="J521" s="13" t="s">
        <v>235</v>
      </c>
      <c r="K521" s="11">
        <v>5</v>
      </c>
      <c r="L521" s="11" t="s">
        <v>3883</v>
      </c>
      <c r="M521" s="14">
        <v>1</v>
      </c>
      <c r="N521" s="14" t="s">
        <v>121</v>
      </c>
      <c r="O521" s="14">
        <v>0</v>
      </c>
      <c r="P521" s="14">
        <v>0</v>
      </c>
      <c r="Q521" s="14">
        <v>0</v>
      </c>
      <c r="R521" s="29">
        <v>18000</v>
      </c>
      <c r="S521" s="14">
        <v>0</v>
      </c>
      <c r="T521" s="14">
        <v>0</v>
      </c>
      <c r="U521" s="14">
        <v>0</v>
      </c>
      <c r="V521" s="26">
        <v>2783289</v>
      </c>
      <c r="W521" s="29">
        <v>10448</v>
      </c>
      <c r="X521" s="26">
        <v>58500</v>
      </c>
      <c r="Y521" s="11">
        <f t="shared" ref="Y521:Y522" si="405">INT(O521 / 10000) / 10</f>
        <v>0</v>
      </c>
      <c r="Z521" s="11">
        <f t="shared" ref="Z521:Z522" si="406">INT((P521+Q521+X521) / 10000) / 10</f>
        <v>0.5</v>
      </c>
      <c r="AA521" s="11">
        <f t="shared" ref="AA521:AA522" si="407">INT((R521) / 10000) / 10</f>
        <v>0.1</v>
      </c>
      <c r="AB521" s="11">
        <f t="shared" ref="AB521:AB522" si="408">INT((S521+T521) / 10000) / 10</f>
        <v>0</v>
      </c>
      <c r="AC521" s="11">
        <f t="shared" ref="AC521:AC522" si="409">INT((V521+U521+W521) / 10000) / 10</f>
        <v>27.9</v>
      </c>
      <c r="AD521" s="11" t="s">
        <v>3884</v>
      </c>
      <c r="AE521" s="13" t="s">
        <v>3885</v>
      </c>
      <c r="AF521" s="13" t="s">
        <v>3886</v>
      </c>
      <c r="AG521" s="15" t="s">
        <v>3887</v>
      </c>
      <c r="AH521" s="16" t="s">
        <v>644</v>
      </c>
      <c r="AI521" s="17">
        <v>10</v>
      </c>
      <c r="AJ521" s="17">
        <v>20001222</v>
      </c>
      <c r="AK521" s="18">
        <v>269</v>
      </c>
      <c r="AL521" s="18">
        <v>202306</v>
      </c>
      <c r="AM521" s="18">
        <v>2022</v>
      </c>
      <c r="AN521" s="17">
        <v>203140998</v>
      </c>
      <c r="AO521" s="17">
        <v>112362574</v>
      </c>
      <c r="AP521" s="17">
        <v>10428410</v>
      </c>
      <c r="AQ521" s="23">
        <v>1</v>
      </c>
      <c r="AR521" s="23"/>
      <c r="AS521" s="27">
        <v>2</v>
      </c>
      <c r="AT521" s="27">
        <v>2</v>
      </c>
      <c r="AU521" s="27">
        <v>2</v>
      </c>
      <c r="AV521" s="27">
        <v>2</v>
      </c>
      <c r="AW521" s="23">
        <v>0</v>
      </c>
      <c r="AX521" s="21">
        <v>0</v>
      </c>
      <c r="AY521" s="21">
        <v>0</v>
      </c>
      <c r="AZ521" s="23" t="s">
        <v>62</v>
      </c>
      <c r="BA521" s="23" t="s">
        <v>62</v>
      </c>
      <c r="BB521" s="23" t="s">
        <v>62</v>
      </c>
      <c r="BC521" s="23" t="s">
        <v>62</v>
      </c>
      <c r="BD521" s="23" t="s">
        <v>62</v>
      </c>
      <c r="BE521" s="27">
        <v>13</v>
      </c>
      <c r="BF521" s="23"/>
      <c r="BG521" s="23"/>
    </row>
    <row r="522" spans="1:59" ht="15">
      <c r="A522" s="9" t="s">
        <v>3888</v>
      </c>
      <c r="B522" s="25">
        <v>1643</v>
      </c>
      <c r="C522" s="11">
        <v>1137459</v>
      </c>
      <c r="D522" s="11">
        <v>3018126367</v>
      </c>
      <c r="E522" s="12">
        <v>1543110004975</v>
      </c>
      <c r="F522" s="13" t="s">
        <v>3889</v>
      </c>
      <c r="G522" s="13" t="s">
        <v>80</v>
      </c>
      <c r="H522" s="13" t="s">
        <v>53</v>
      </c>
      <c r="I522" s="13" t="s">
        <v>54</v>
      </c>
      <c r="J522" s="13" t="s">
        <v>2301</v>
      </c>
      <c r="K522" s="11">
        <v>12</v>
      </c>
      <c r="L522" s="11" t="s">
        <v>3890</v>
      </c>
      <c r="M522" s="14">
        <v>1</v>
      </c>
      <c r="N522" s="14" t="s">
        <v>121</v>
      </c>
      <c r="O522" s="14">
        <v>0</v>
      </c>
      <c r="P522" s="14">
        <v>0</v>
      </c>
      <c r="Q522" s="14">
        <v>0</v>
      </c>
      <c r="R522" s="26">
        <v>23100</v>
      </c>
      <c r="S522" s="14">
        <v>0</v>
      </c>
      <c r="T522" s="29">
        <v>278910</v>
      </c>
      <c r="U522" s="14">
        <v>0</v>
      </c>
      <c r="V522" s="26">
        <v>8820</v>
      </c>
      <c r="W522" s="14">
        <v>0</v>
      </c>
      <c r="X522" s="26">
        <v>304113</v>
      </c>
      <c r="Y522" s="11">
        <f t="shared" si="405"/>
        <v>0</v>
      </c>
      <c r="Z522" s="11">
        <f t="shared" si="406"/>
        <v>3</v>
      </c>
      <c r="AA522" s="11">
        <f t="shared" si="407"/>
        <v>0.2</v>
      </c>
      <c r="AB522" s="11">
        <f t="shared" si="408"/>
        <v>2.7</v>
      </c>
      <c r="AC522" s="11">
        <f t="shared" si="409"/>
        <v>0</v>
      </c>
      <c r="AD522" s="11" t="s">
        <v>3891</v>
      </c>
      <c r="AE522" s="13" t="s">
        <v>3892</v>
      </c>
      <c r="AF522" s="13" t="s">
        <v>3893</v>
      </c>
      <c r="AG522" s="15" t="s">
        <v>3894</v>
      </c>
      <c r="AH522" s="16" t="s">
        <v>88</v>
      </c>
      <c r="AI522" s="17">
        <v>10</v>
      </c>
      <c r="AJ522" s="18">
        <v>19960404</v>
      </c>
      <c r="AK522" s="18">
        <v>50</v>
      </c>
      <c r="AL522" s="18">
        <v>202212</v>
      </c>
      <c r="AM522" s="18">
        <v>2022</v>
      </c>
      <c r="AN522" s="17">
        <v>45884794</v>
      </c>
      <c r="AO522" s="17">
        <v>33119336</v>
      </c>
      <c r="AP522" s="17">
        <v>550000</v>
      </c>
      <c r="AQ522" s="27">
        <v>1</v>
      </c>
      <c r="AR522" s="23"/>
      <c r="AS522" s="27">
        <v>1</v>
      </c>
      <c r="AT522" s="27">
        <v>2</v>
      </c>
      <c r="AU522" s="27">
        <v>2</v>
      </c>
      <c r="AV522" s="27">
        <v>2</v>
      </c>
      <c r="AW522" s="23">
        <v>0</v>
      </c>
      <c r="AX522" s="21">
        <v>0</v>
      </c>
      <c r="AY522" s="21">
        <v>0</v>
      </c>
      <c r="AZ522" s="23" t="s">
        <v>62</v>
      </c>
      <c r="BA522" s="23" t="s">
        <v>62</v>
      </c>
      <c r="BB522" s="23" t="s">
        <v>62</v>
      </c>
      <c r="BC522" s="23" t="s">
        <v>62</v>
      </c>
      <c r="BD522" s="23" t="s">
        <v>62</v>
      </c>
      <c r="BE522" s="27">
        <v>13</v>
      </c>
      <c r="BF522" s="23"/>
      <c r="BG522" s="23"/>
    </row>
    <row r="523" spans="1:59" ht="15">
      <c r="A523" s="9" t="s">
        <v>3895</v>
      </c>
      <c r="B523" s="25">
        <v>13468</v>
      </c>
      <c r="C523" s="11">
        <v>3843980</v>
      </c>
      <c r="D523" s="11">
        <v>1058748713</v>
      </c>
      <c r="E523" s="12">
        <v>1101114434471</v>
      </c>
      <c r="F523" s="13" t="s">
        <v>3896</v>
      </c>
      <c r="G523" s="13" t="s">
        <v>80</v>
      </c>
      <c r="H523" s="13" t="s">
        <v>53</v>
      </c>
      <c r="I523" s="13" t="s">
        <v>54</v>
      </c>
      <c r="J523" s="13" t="s">
        <v>941</v>
      </c>
      <c r="K523" s="11">
        <v>60</v>
      </c>
      <c r="L523" s="11" t="s">
        <v>3897</v>
      </c>
      <c r="M523" s="14">
        <v>1</v>
      </c>
      <c r="N523" s="14" t="s">
        <v>83</v>
      </c>
      <c r="O523" s="29">
        <v>2040423885</v>
      </c>
      <c r="P523" s="26">
        <v>1183068504</v>
      </c>
      <c r="Q523" s="14">
        <v>0</v>
      </c>
      <c r="R523" s="14">
        <v>0</v>
      </c>
      <c r="S523" s="14">
        <v>0</v>
      </c>
      <c r="T523" s="26">
        <v>105338879</v>
      </c>
      <c r="U523" s="14">
        <v>0</v>
      </c>
      <c r="V523" s="26">
        <v>25085940</v>
      </c>
      <c r="W523" s="14">
        <v>0</v>
      </c>
      <c r="X523" s="14">
        <v>0</v>
      </c>
      <c r="Y523" s="11">
        <f>INT(O523 / 10000000)/ 10</f>
        <v>20.399999999999999</v>
      </c>
      <c r="Z523" s="11">
        <f>INT((P523+Q523+X523) / 10000000)/ 10</f>
        <v>11.8</v>
      </c>
      <c r="AA523" s="11">
        <f>INT((R523) / 10000000)/ 10</f>
        <v>0</v>
      </c>
      <c r="AB523" s="11">
        <f>INT((S523+T523) / 10000000)/ 10</f>
        <v>1</v>
      </c>
      <c r="AC523" s="11">
        <f>INT((V523+U523+W523) / 10000000)/ 10</f>
        <v>0.2</v>
      </c>
      <c r="AD523" s="11" t="s">
        <v>3898</v>
      </c>
      <c r="AE523" s="13" t="s">
        <v>3899</v>
      </c>
      <c r="AF523" s="13" t="s">
        <v>3900</v>
      </c>
      <c r="AG523" s="15" t="s">
        <v>796</v>
      </c>
      <c r="AH523" s="16" t="s">
        <v>88</v>
      </c>
      <c r="AI523" s="17">
        <v>10</v>
      </c>
      <c r="AJ523" s="17">
        <v>20100915</v>
      </c>
      <c r="AK523" s="18">
        <v>106</v>
      </c>
      <c r="AL523" s="18">
        <v>202305</v>
      </c>
      <c r="AM523" s="18">
        <v>2022</v>
      </c>
      <c r="AN523" s="17">
        <v>16220087</v>
      </c>
      <c r="AO523" s="17">
        <v>8910649</v>
      </c>
      <c r="AP523" s="17">
        <v>300000</v>
      </c>
      <c r="AQ523" s="20">
        <v>1</v>
      </c>
      <c r="AR523" s="21"/>
      <c r="AS523" s="20">
        <v>2</v>
      </c>
      <c r="AT523" s="20">
        <v>2</v>
      </c>
      <c r="AU523" s="20">
        <v>2</v>
      </c>
      <c r="AV523" s="20">
        <v>2</v>
      </c>
      <c r="AW523" s="23">
        <v>0</v>
      </c>
      <c r="AX523" s="21">
        <v>0</v>
      </c>
      <c r="AY523" s="21">
        <v>0</v>
      </c>
      <c r="AZ523" s="23" t="s">
        <v>62</v>
      </c>
      <c r="BA523" s="23" t="s">
        <v>62</v>
      </c>
      <c r="BB523" s="23" t="s">
        <v>62</v>
      </c>
      <c r="BC523" s="23" t="s">
        <v>62</v>
      </c>
      <c r="BD523" s="23" t="s">
        <v>62</v>
      </c>
      <c r="BE523" s="20">
        <v>13</v>
      </c>
      <c r="BF523" s="21"/>
      <c r="BG523" s="24"/>
    </row>
    <row r="524" spans="1:59" ht="15">
      <c r="A524" s="9" t="s">
        <v>3901</v>
      </c>
      <c r="B524" s="25">
        <v>10228</v>
      </c>
      <c r="C524" s="11">
        <v>2791984</v>
      </c>
      <c r="D524" s="11">
        <v>1348637589</v>
      </c>
      <c r="E524" s="12">
        <v>1314110194086</v>
      </c>
      <c r="F524" s="13" t="s">
        <v>3902</v>
      </c>
      <c r="G524" s="13" t="s">
        <v>80</v>
      </c>
      <c r="H524" s="13" t="s">
        <v>53</v>
      </c>
      <c r="I524" s="13" t="s">
        <v>54</v>
      </c>
      <c r="J524" s="13" t="s">
        <v>941</v>
      </c>
      <c r="K524" s="11">
        <v>60</v>
      </c>
      <c r="L524" s="11" t="s">
        <v>3903</v>
      </c>
      <c r="M524" s="14">
        <v>1</v>
      </c>
      <c r="N524" s="14">
        <v>0</v>
      </c>
      <c r="O524" s="21">
        <v>0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4">
        <v>0</v>
      </c>
      <c r="V524" s="14">
        <v>0</v>
      </c>
      <c r="W524" s="14">
        <v>0</v>
      </c>
      <c r="X524" s="14">
        <v>0</v>
      </c>
      <c r="Y524" s="14">
        <v>0</v>
      </c>
      <c r="Z524" s="14">
        <v>0</v>
      </c>
      <c r="AA524" s="14">
        <v>0</v>
      </c>
      <c r="AB524" s="14">
        <v>0</v>
      </c>
      <c r="AC524" s="14">
        <v>0</v>
      </c>
      <c r="AD524" s="11" t="s">
        <v>3904</v>
      </c>
      <c r="AE524" s="13" t="s">
        <v>3905</v>
      </c>
      <c r="AF524" s="13" t="s">
        <v>3906</v>
      </c>
      <c r="AG524" s="15" t="s">
        <v>3907</v>
      </c>
      <c r="AH524" s="16" t="s">
        <v>88</v>
      </c>
      <c r="AI524" s="17">
        <v>10</v>
      </c>
      <c r="AJ524" s="17">
        <v>20070313</v>
      </c>
      <c r="AK524" s="18">
        <v>205</v>
      </c>
      <c r="AL524" s="18">
        <v>202306</v>
      </c>
      <c r="AM524" s="18">
        <v>2022</v>
      </c>
      <c r="AN524" s="17">
        <v>116117783</v>
      </c>
      <c r="AO524" s="17">
        <v>63358565</v>
      </c>
      <c r="AP524" s="17">
        <v>3012254</v>
      </c>
      <c r="AQ524" s="20">
        <v>1</v>
      </c>
      <c r="AR524" s="21"/>
      <c r="AS524" s="20">
        <v>2</v>
      </c>
      <c r="AT524" s="22">
        <v>2</v>
      </c>
      <c r="AU524" s="22">
        <v>2</v>
      </c>
      <c r="AV524" s="20">
        <v>2</v>
      </c>
      <c r="AW524" s="23">
        <v>0</v>
      </c>
      <c r="AX524" s="21">
        <v>0</v>
      </c>
      <c r="AY524" s="21">
        <v>0</v>
      </c>
      <c r="AZ524" s="23" t="s">
        <v>62</v>
      </c>
      <c r="BA524" s="23" t="s">
        <v>62</v>
      </c>
      <c r="BB524" s="23" t="s">
        <v>62</v>
      </c>
      <c r="BC524" s="23" t="s">
        <v>62</v>
      </c>
      <c r="BD524" s="23" t="s">
        <v>62</v>
      </c>
      <c r="BE524" s="20">
        <v>13</v>
      </c>
      <c r="BF524" s="21"/>
      <c r="BG524" s="24"/>
    </row>
    <row r="525" spans="1:59" ht="15">
      <c r="A525" s="9" t="s">
        <v>3908</v>
      </c>
      <c r="B525" s="25">
        <v>14976</v>
      </c>
      <c r="C525" s="11">
        <v>2884791</v>
      </c>
      <c r="D525" s="11">
        <v>1248660915</v>
      </c>
      <c r="E525" s="12">
        <v>1358110145871</v>
      </c>
      <c r="F525" s="13" t="s">
        <v>3909</v>
      </c>
      <c r="G525" s="13" t="s">
        <v>80</v>
      </c>
      <c r="H525" s="13" t="s">
        <v>53</v>
      </c>
      <c r="I525" s="13" t="s">
        <v>54</v>
      </c>
      <c r="J525" s="13" t="s">
        <v>622</v>
      </c>
      <c r="K525" s="11">
        <v>39</v>
      </c>
      <c r="L525" s="11" t="s">
        <v>3910</v>
      </c>
      <c r="M525" s="14">
        <v>1</v>
      </c>
      <c r="N525" s="14" t="s">
        <v>121</v>
      </c>
      <c r="O525" s="14">
        <v>0</v>
      </c>
      <c r="P525" s="26">
        <v>263385</v>
      </c>
      <c r="Q525" s="14">
        <v>0</v>
      </c>
      <c r="R525" s="26">
        <v>1052512</v>
      </c>
      <c r="S525" s="14">
        <v>0</v>
      </c>
      <c r="T525" s="14">
        <v>0</v>
      </c>
      <c r="U525" s="14">
        <v>0</v>
      </c>
      <c r="V525" s="14">
        <v>0</v>
      </c>
      <c r="W525" s="35">
        <v>734262</v>
      </c>
      <c r="X525" s="26">
        <v>336839</v>
      </c>
      <c r="Y525" s="11">
        <f t="shared" ref="Y525:Y528" si="410">INT(O525 / 10000) / 10</f>
        <v>0</v>
      </c>
      <c r="Z525" s="11">
        <f t="shared" ref="Z525:Z528" si="411">INT((P525+Q525+X525) / 10000) / 10</f>
        <v>6</v>
      </c>
      <c r="AA525" s="11">
        <f t="shared" ref="AA525:AA528" si="412">INT((R525) / 10000) / 10</f>
        <v>10.5</v>
      </c>
      <c r="AB525" s="11">
        <f t="shared" ref="AB525:AB528" si="413">INT((S525+T525) / 10000) / 10</f>
        <v>0</v>
      </c>
      <c r="AC525" s="11">
        <f t="shared" ref="AC525:AC528" si="414">INT((V525+U525+W525) / 10000) / 10</f>
        <v>7.3</v>
      </c>
      <c r="AD525" s="11" t="s">
        <v>3911</v>
      </c>
      <c r="AE525" s="13" t="s">
        <v>3912</v>
      </c>
      <c r="AF525" s="13" t="s">
        <v>3913</v>
      </c>
      <c r="AG525" s="15" t="s">
        <v>3914</v>
      </c>
      <c r="AH525" s="16" t="s">
        <v>61</v>
      </c>
      <c r="AI525" s="17">
        <v>10</v>
      </c>
      <c r="AJ525" s="17">
        <v>20071113</v>
      </c>
      <c r="AK525" s="18">
        <v>107</v>
      </c>
      <c r="AL525" s="18">
        <v>202212</v>
      </c>
      <c r="AM525" s="18">
        <v>2022</v>
      </c>
      <c r="AN525" s="17">
        <v>9686447</v>
      </c>
      <c r="AO525" s="17">
        <v>7830608</v>
      </c>
      <c r="AP525" s="17">
        <v>800000</v>
      </c>
      <c r="AQ525" s="27">
        <v>1</v>
      </c>
      <c r="AR525" s="23"/>
      <c r="AS525" s="27">
        <v>2</v>
      </c>
      <c r="AT525" s="27">
        <v>2</v>
      </c>
      <c r="AU525" s="27">
        <v>2</v>
      </c>
      <c r="AV525" s="27">
        <v>2</v>
      </c>
      <c r="AW525" s="23">
        <v>0</v>
      </c>
      <c r="AX525" s="21">
        <v>0</v>
      </c>
      <c r="AY525" s="21">
        <v>0</v>
      </c>
      <c r="AZ525" s="23" t="s">
        <v>62</v>
      </c>
      <c r="BA525" s="23" t="s">
        <v>62</v>
      </c>
      <c r="BB525" s="23" t="s">
        <v>62</v>
      </c>
      <c r="BC525" s="23" t="s">
        <v>62</v>
      </c>
      <c r="BD525" s="23" t="s">
        <v>62</v>
      </c>
      <c r="BE525" s="27">
        <v>13</v>
      </c>
      <c r="BF525" s="23"/>
      <c r="BG525" s="23"/>
    </row>
    <row r="526" spans="1:59" ht="15">
      <c r="A526" s="9" t="s">
        <v>3915</v>
      </c>
      <c r="B526" s="25">
        <v>1892</v>
      </c>
      <c r="C526" s="11">
        <v>1801255</v>
      </c>
      <c r="D526" s="11">
        <v>3018154640</v>
      </c>
      <c r="E526" s="12">
        <v>1501110057774</v>
      </c>
      <c r="F526" s="13" t="s">
        <v>3916</v>
      </c>
      <c r="G526" s="13" t="s">
        <v>80</v>
      </c>
      <c r="H526" s="13" t="s">
        <v>53</v>
      </c>
      <c r="I526" s="13" t="s">
        <v>54</v>
      </c>
      <c r="J526" s="13" t="s">
        <v>532</v>
      </c>
      <c r="K526" s="11">
        <v>14</v>
      </c>
      <c r="L526" s="11" t="s">
        <v>3917</v>
      </c>
      <c r="M526" s="14">
        <v>1</v>
      </c>
      <c r="N526" s="14" t="s">
        <v>121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29">
        <v>3520</v>
      </c>
      <c r="U526" s="14">
        <v>0</v>
      </c>
      <c r="V526" s="50">
        <v>280</v>
      </c>
      <c r="W526" s="76">
        <v>3100</v>
      </c>
      <c r="X526" s="14">
        <v>0</v>
      </c>
      <c r="Y526" s="11">
        <f t="shared" si="410"/>
        <v>0</v>
      </c>
      <c r="Z526" s="11">
        <f t="shared" si="411"/>
        <v>0</v>
      </c>
      <c r="AA526" s="11">
        <f t="shared" si="412"/>
        <v>0</v>
      </c>
      <c r="AB526" s="11">
        <f t="shared" si="413"/>
        <v>0</v>
      </c>
      <c r="AC526" s="11">
        <f t="shared" si="414"/>
        <v>0</v>
      </c>
      <c r="AD526" s="11" t="s">
        <v>3918</v>
      </c>
      <c r="AE526" s="13" t="s">
        <v>3919</v>
      </c>
      <c r="AF526" s="13" t="s">
        <v>3920</v>
      </c>
      <c r="AG526" s="15" t="s">
        <v>3921</v>
      </c>
      <c r="AH526" s="16" t="s">
        <v>88</v>
      </c>
      <c r="AI526" s="17">
        <v>10</v>
      </c>
      <c r="AJ526" s="18">
        <v>20010813</v>
      </c>
      <c r="AK526" s="18">
        <v>59</v>
      </c>
      <c r="AL526" s="18">
        <v>202304</v>
      </c>
      <c r="AM526" s="18">
        <v>2022</v>
      </c>
      <c r="AN526" s="17">
        <v>6011239</v>
      </c>
      <c r="AO526" s="17">
        <v>16722597</v>
      </c>
      <c r="AP526" s="17">
        <v>2562786</v>
      </c>
      <c r="AQ526" s="21">
        <v>1</v>
      </c>
      <c r="AR526" s="21"/>
      <c r="AS526" s="20">
        <v>1</v>
      </c>
      <c r="AT526" s="20">
        <v>1</v>
      </c>
      <c r="AU526" s="20">
        <v>2</v>
      </c>
      <c r="AV526" s="20">
        <v>2</v>
      </c>
      <c r="AW526" s="23">
        <v>0</v>
      </c>
      <c r="AX526" s="21">
        <v>0</v>
      </c>
      <c r="AY526" s="21">
        <v>0</v>
      </c>
      <c r="AZ526" s="23" t="s">
        <v>62</v>
      </c>
      <c r="BA526" s="23" t="s">
        <v>62</v>
      </c>
      <c r="BB526" s="23" t="s">
        <v>62</v>
      </c>
      <c r="BC526" s="23" t="s">
        <v>62</v>
      </c>
      <c r="BD526" s="23" t="s">
        <v>62</v>
      </c>
      <c r="BE526" s="20">
        <v>13</v>
      </c>
      <c r="BF526" s="21"/>
      <c r="BG526" s="24"/>
    </row>
    <row r="527" spans="1:59" ht="15">
      <c r="A527" s="9" t="s">
        <v>3922</v>
      </c>
      <c r="B527" s="25">
        <v>2429</v>
      </c>
      <c r="C527" s="11">
        <v>1988348</v>
      </c>
      <c r="D527" s="11">
        <v>6218105795</v>
      </c>
      <c r="E527" s="12">
        <v>1845110001682</v>
      </c>
      <c r="F527" s="13" t="s">
        <v>3923</v>
      </c>
      <c r="G527" s="13" t="s">
        <v>80</v>
      </c>
      <c r="H527" s="13" t="s">
        <v>53</v>
      </c>
      <c r="I527" s="13" t="s">
        <v>307</v>
      </c>
      <c r="J527" s="13" t="s">
        <v>583</v>
      </c>
      <c r="K527" s="11">
        <v>16</v>
      </c>
      <c r="L527" s="11" t="s">
        <v>3924</v>
      </c>
      <c r="M527" s="14">
        <v>1</v>
      </c>
      <c r="N527" s="14" t="s">
        <v>121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14">
        <v>0</v>
      </c>
      <c r="U527" s="14">
        <v>0</v>
      </c>
      <c r="V527" s="14">
        <v>0</v>
      </c>
      <c r="W527" s="14">
        <v>0</v>
      </c>
      <c r="X527" s="29">
        <v>1569012</v>
      </c>
      <c r="Y527" s="11">
        <f t="shared" si="410"/>
        <v>0</v>
      </c>
      <c r="Z527" s="11">
        <f t="shared" si="411"/>
        <v>15.6</v>
      </c>
      <c r="AA527" s="11">
        <f t="shared" si="412"/>
        <v>0</v>
      </c>
      <c r="AB527" s="11">
        <f t="shared" si="413"/>
        <v>0</v>
      </c>
      <c r="AC527" s="11">
        <f t="shared" si="414"/>
        <v>0</v>
      </c>
      <c r="AD527" s="11" t="s">
        <v>3925</v>
      </c>
      <c r="AE527" s="13" t="s">
        <v>3926</v>
      </c>
      <c r="AF527" s="13" t="s">
        <v>3927</v>
      </c>
      <c r="AG527" s="15" t="s">
        <v>3928</v>
      </c>
      <c r="AH527" s="16" t="s">
        <v>88</v>
      </c>
      <c r="AI527" s="17">
        <v>10</v>
      </c>
      <c r="AJ527" s="17">
        <v>19860701</v>
      </c>
      <c r="AK527" s="18">
        <v>222</v>
      </c>
      <c r="AL527" s="18">
        <v>202206</v>
      </c>
      <c r="AM527" s="18">
        <v>2022</v>
      </c>
      <c r="AN527" s="17">
        <v>144886354</v>
      </c>
      <c r="AO527" s="17">
        <v>72568488</v>
      </c>
      <c r="AP527" s="17">
        <v>3000000</v>
      </c>
      <c r="AQ527" s="27">
        <v>1</v>
      </c>
      <c r="AR527" s="27">
        <v>1</v>
      </c>
      <c r="AS527" s="27">
        <v>1</v>
      </c>
      <c r="AT527" s="27">
        <v>2</v>
      </c>
      <c r="AU527" s="27">
        <v>2</v>
      </c>
      <c r="AV527" s="27">
        <v>2</v>
      </c>
      <c r="AW527" s="23">
        <v>0</v>
      </c>
      <c r="AX527" s="21">
        <v>0</v>
      </c>
      <c r="AY527" s="21">
        <v>0</v>
      </c>
      <c r="AZ527" s="23" t="s">
        <v>62</v>
      </c>
      <c r="BA527" s="23" t="s">
        <v>62</v>
      </c>
      <c r="BB527" s="23" t="s">
        <v>62</v>
      </c>
      <c r="BC527" s="23" t="s">
        <v>62</v>
      </c>
      <c r="BD527" s="23" t="s">
        <v>62</v>
      </c>
      <c r="BE527" s="27">
        <v>13</v>
      </c>
      <c r="BF527" s="23"/>
      <c r="BG527" s="23"/>
    </row>
    <row r="528" spans="1:59" ht="15">
      <c r="A528" s="9" t="s">
        <v>3929</v>
      </c>
      <c r="B528" s="25">
        <v>13200</v>
      </c>
      <c r="C528" s="11">
        <v>3031510</v>
      </c>
      <c r="D528" s="11">
        <v>2018606727</v>
      </c>
      <c r="E528" s="12">
        <v>1101113907817</v>
      </c>
      <c r="F528" s="13" t="s">
        <v>3930</v>
      </c>
      <c r="G528" s="13" t="s">
        <v>80</v>
      </c>
      <c r="H528" s="13" t="s">
        <v>53</v>
      </c>
      <c r="I528" s="13" t="s">
        <v>54</v>
      </c>
      <c r="J528" s="13" t="s">
        <v>1063</v>
      </c>
      <c r="K528" s="11">
        <v>57</v>
      </c>
      <c r="L528" s="11" t="s">
        <v>3931</v>
      </c>
      <c r="M528" s="14">
        <v>1</v>
      </c>
      <c r="N528" s="14" t="s">
        <v>121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14">
        <v>0</v>
      </c>
      <c r="U528" s="14">
        <v>0</v>
      </c>
      <c r="V528" s="26">
        <v>19053</v>
      </c>
      <c r="W528" s="76">
        <v>133664</v>
      </c>
      <c r="X528" s="14">
        <v>0</v>
      </c>
      <c r="Y528" s="11">
        <f t="shared" si="410"/>
        <v>0</v>
      </c>
      <c r="Z528" s="11">
        <f t="shared" si="411"/>
        <v>0</v>
      </c>
      <c r="AA528" s="11">
        <f t="shared" si="412"/>
        <v>0</v>
      </c>
      <c r="AB528" s="11">
        <f t="shared" si="413"/>
        <v>0</v>
      </c>
      <c r="AC528" s="11">
        <f t="shared" si="414"/>
        <v>1.5</v>
      </c>
      <c r="AD528" s="11" t="s">
        <v>3932</v>
      </c>
      <c r="AE528" s="13" t="s">
        <v>3933</v>
      </c>
      <c r="AF528" s="13" t="s">
        <v>3934</v>
      </c>
      <c r="AG528" s="15" t="s">
        <v>3935</v>
      </c>
      <c r="AH528" s="16" t="s">
        <v>88</v>
      </c>
      <c r="AI528" s="17">
        <v>10</v>
      </c>
      <c r="AJ528" s="17">
        <v>20080602</v>
      </c>
      <c r="AK528" s="18">
        <v>130</v>
      </c>
      <c r="AL528" s="18">
        <v>202212</v>
      </c>
      <c r="AM528" s="18">
        <v>2022</v>
      </c>
      <c r="AN528" s="17">
        <v>20868601</v>
      </c>
      <c r="AO528" s="17">
        <v>35414381</v>
      </c>
      <c r="AP528" s="17">
        <v>819165</v>
      </c>
      <c r="AQ528" s="20">
        <v>1</v>
      </c>
      <c r="AR528" s="21"/>
      <c r="AS528" s="20">
        <v>2</v>
      </c>
      <c r="AT528" s="20">
        <v>2</v>
      </c>
      <c r="AU528" s="20">
        <v>2</v>
      </c>
      <c r="AV528" s="20">
        <v>2</v>
      </c>
      <c r="AW528" s="23">
        <v>0</v>
      </c>
      <c r="AX528" s="21">
        <v>0</v>
      </c>
      <c r="AY528" s="21">
        <v>0</v>
      </c>
      <c r="AZ528" s="23" t="s">
        <v>62</v>
      </c>
      <c r="BA528" s="23" t="s">
        <v>62</v>
      </c>
      <c r="BB528" s="23" t="s">
        <v>62</v>
      </c>
      <c r="BC528" s="23" t="s">
        <v>62</v>
      </c>
      <c r="BD528" s="23" t="s">
        <v>62</v>
      </c>
      <c r="BE528" s="20">
        <v>13</v>
      </c>
      <c r="BF528" s="21"/>
      <c r="BG528" s="24"/>
    </row>
    <row r="529" spans="1:59" ht="15">
      <c r="A529" s="9" t="s">
        <v>3936</v>
      </c>
      <c r="B529" s="25">
        <v>7941</v>
      </c>
      <c r="C529" s="11">
        <v>1520646</v>
      </c>
      <c r="D529" s="11">
        <v>6088148919</v>
      </c>
      <c r="E529" s="12">
        <v>1901110048105</v>
      </c>
      <c r="F529" s="13" t="s">
        <v>3937</v>
      </c>
      <c r="G529" s="13" t="s">
        <v>80</v>
      </c>
      <c r="H529" s="13" t="s">
        <v>53</v>
      </c>
      <c r="I529" s="13" t="s">
        <v>54</v>
      </c>
      <c r="J529" s="13" t="s">
        <v>1646</v>
      </c>
      <c r="K529" s="11">
        <v>40</v>
      </c>
      <c r="L529" s="11" t="s">
        <v>3938</v>
      </c>
      <c r="M529" s="14">
        <v>1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14">
        <v>0</v>
      </c>
      <c r="U529" s="14">
        <v>0</v>
      </c>
      <c r="V529" s="14">
        <v>0</v>
      </c>
      <c r="W529" s="14">
        <v>0</v>
      </c>
      <c r="X529" s="14">
        <v>0</v>
      </c>
      <c r="Y529" s="14">
        <v>0</v>
      </c>
      <c r="Z529" s="14">
        <v>0</v>
      </c>
      <c r="AA529" s="14">
        <v>0</v>
      </c>
      <c r="AB529" s="14">
        <v>0</v>
      </c>
      <c r="AC529" s="14">
        <v>0</v>
      </c>
      <c r="AD529" s="11" t="s">
        <v>3939</v>
      </c>
      <c r="AE529" s="13" t="s">
        <v>3940</v>
      </c>
      <c r="AF529" s="13" t="s">
        <v>3941</v>
      </c>
      <c r="AG529" s="15" t="s">
        <v>3942</v>
      </c>
      <c r="AH529" s="16" t="s">
        <v>88</v>
      </c>
      <c r="AI529" s="17">
        <v>10</v>
      </c>
      <c r="AJ529" s="17">
        <v>20020901</v>
      </c>
      <c r="AK529" s="18">
        <v>57</v>
      </c>
      <c r="AL529" s="18">
        <v>202304</v>
      </c>
      <c r="AM529" s="18">
        <v>2022</v>
      </c>
      <c r="AN529" s="17">
        <v>18532437</v>
      </c>
      <c r="AO529" s="17">
        <v>14020555</v>
      </c>
      <c r="AP529" s="17">
        <v>1912500</v>
      </c>
      <c r="AQ529" s="27">
        <v>1</v>
      </c>
      <c r="AR529" s="27">
        <v>1</v>
      </c>
      <c r="AS529" s="27">
        <v>2</v>
      </c>
      <c r="AT529" s="27">
        <v>2</v>
      </c>
      <c r="AU529" s="27">
        <v>2</v>
      </c>
      <c r="AV529" s="27">
        <v>2</v>
      </c>
      <c r="AW529" s="23">
        <v>0</v>
      </c>
      <c r="AX529" s="21">
        <v>0</v>
      </c>
      <c r="AY529" s="21">
        <v>0</v>
      </c>
      <c r="AZ529" s="23" t="s">
        <v>62</v>
      </c>
      <c r="BA529" s="23" t="s">
        <v>62</v>
      </c>
      <c r="BB529" s="23" t="s">
        <v>62</v>
      </c>
      <c r="BC529" s="23" t="s">
        <v>62</v>
      </c>
      <c r="BD529" s="23" t="s">
        <v>62</v>
      </c>
      <c r="BE529" s="27">
        <v>13</v>
      </c>
      <c r="BF529" s="23"/>
      <c r="BG529" s="23"/>
    </row>
    <row r="530" spans="1:59" ht="15">
      <c r="A530" s="9" t="s">
        <v>3943</v>
      </c>
      <c r="B530" s="25">
        <v>3979</v>
      </c>
      <c r="C530" s="11">
        <v>2166364</v>
      </c>
      <c r="D530" s="11">
        <v>1298129869</v>
      </c>
      <c r="E530" s="12">
        <v>1311110041853</v>
      </c>
      <c r="F530" s="13" t="s">
        <v>3944</v>
      </c>
      <c r="G530" s="13" t="s">
        <v>80</v>
      </c>
      <c r="H530" s="13" t="s">
        <v>53</v>
      </c>
      <c r="I530" s="13" t="s">
        <v>54</v>
      </c>
      <c r="J530" s="13" t="s">
        <v>1224</v>
      </c>
      <c r="K530" s="11">
        <v>25</v>
      </c>
      <c r="L530" s="11" t="s">
        <v>3945</v>
      </c>
      <c r="M530" s="14">
        <v>1</v>
      </c>
      <c r="N530" s="14" t="s">
        <v>121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14">
        <v>0</v>
      </c>
      <c r="U530" s="26">
        <v>1446</v>
      </c>
      <c r="V530" s="14">
        <v>0</v>
      </c>
      <c r="W530" s="14">
        <v>352679</v>
      </c>
      <c r="X530" s="26">
        <v>2555801</v>
      </c>
      <c r="Y530" s="11">
        <f>INT(O530 / 10000) / 10</f>
        <v>0</v>
      </c>
      <c r="Z530" s="11">
        <f>INT((P530+Q530+X530) / 10000) / 10</f>
        <v>25.5</v>
      </c>
      <c r="AA530" s="11">
        <f>INT((R530) / 10000) / 10</f>
        <v>0</v>
      </c>
      <c r="AB530" s="11">
        <f>INT((S530+T530) / 10000) / 10</f>
        <v>0</v>
      </c>
      <c r="AC530" s="11">
        <f>INT((V530+U530+W530) / 10000) / 10</f>
        <v>3.5</v>
      </c>
      <c r="AD530" s="11" t="s">
        <v>3946</v>
      </c>
      <c r="AE530" s="13" t="s">
        <v>3947</v>
      </c>
      <c r="AF530" s="13" t="s">
        <v>3948</v>
      </c>
      <c r="AG530" s="15" t="s">
        <v>3949</v>
      </c>
      <c r="AH530" s="16" t="s">
        <v>88</v>
      </c>
      <c r="AI530" s="17">
        <v>10</v>
      </c>
      <c r="AJ530" s="17">
        <v>19990820</v>
      </c>
      <c r="AK530" s="18">
        <v>236</v>
      </c>
      <c r="AL530" s="18">
        <v>202303</v>
      </c>
      <c r="AM530" s="18">
        <v>2022</v>
      </c>
      <c r="AN530" s="17">
        <v>46984741</v>
      </c>
      <c r="AO530" s="17">
        <v>105929186</v>
      </c>
      <c r="AP530" s="17">
        <v>120000</v>
      </c>
      <c r="AQ530" s="20">
        <v>2</v>
      </c>
      <c r="AR530" s="20">
        <v>4</v>
      </c>
      <c r="AS530" s="20">
        <v>1</v>
      </c>
      <c r="AT530" s="20">
        <v>2</v>
      </c>
      <c r="AU530" s="20">
        <v>2</v>
      </c>
      <c r="AV530" s="20">
        <v>1</v>
      </c>
      <c r="AW530" s="23">
        <v>0</v>
      </c>
      <c r="AX530" s="20">
        <v>1</v>
      </c>
      <c r="AY530" s="21">
        <v>0</v>
      </c>
      <c r="AZ530" s="23" t="s">
        <v>62</v>
      </c>
      <c r="BA530" s="23" t="s">
        <v>62</v>
      </c>
      <c r="BB530" s="23" t="s">
        <v>62</v>
      </c>
      <c r="BC530" s="23" t="s">
        <v>62</v>
      </c>
      <c r="BD530" s="23" t="s">
        <v>62</v>
      </c>
      <c r="BE530" s="20">
        <v>13</v>
      </c>
      <c r="BF530" s="21"/>
      <c r="BG530" s="24"/>
    </row>
    <row r="531" spans="1:59" ht="15">
      <c r="A531" s="9" t="s">
        <v>3950</v>
      </c>
      <c r="B531" s="25">
        <v>2153</v>
      </c>
      <c r="C531" s="11">
        <v>1343834</v>
      </c>
      <c r="D531" s="11">
        <v>1058638896</v>
      </c>
      <c r="E531" s="12">
        <v>1101112487498</v>
      </c>
      <c r="F531" s="13" t="s">
        <v>3951</v>
      </c>
      <c r="G531" s="13" t="s">
        <v>80</v>
      </c>
      <c r="H531" s="13" t="s">
        <v>53</v>
      </c>
      <c r="I531" s="13" t="s">
        <v>307</v>
      </c>
      <c r="J531" s="13" t="s">
        <v>226</v>
      </c>
      <c r="K531" s="11">
        <v>15</v>
      </c>
      <c r="L531" s="11" t="s">
        <v>3952</v>
      </c>
      <c r="M531" s="14">
        <v>1</v>
      </c>
      <c r="N531" s="14" t="s">
        <v>83</v>
      </c>
      <c r="O531" s="14">
        <v>0</v>
      </c>
      <c r="P531" s="14">
        <v>0</v>
      </c>
      <c r="Q531" s="14">
        <v>0</v>
      </c>
      <c r="R531" s="29">
        <v>499530000</v>
      </c>
      <c r="S531" s="14">
        <v>0</v>
      </c>
      <c r="T531" s="14">
        <v>0</v>
      </c>
      <c r="U531" s="14">
        <v>0</v>
      </c>
      <c r="V531" s="26">
        <v>712655742</v>
      </c>
      <c r="W531" s="14">
        <v>0</v>
      </c>
      <c r="X531" s="26">
        <v>1153800000</v>
      </c>
      <c r="Y531" s="11">
        <f>INT(O531 / 10000000)/ 10</f>
        <v>0</v>
      </c>
      <c r="Z531" s="11">
        <f>INT((P531+Q531+X531) / 10000000)/ 10</f>
        <v>11.5</v>
      </c>
      <c r="AA531" s="11">
        <f>INT((R531) / 10000000)/ 10</f>
        <v>4.9000000000000004</v>
      </c>
      <c r="AB531" s="11">
        <f>INT((S531+T531) / 10000000)/ 10</f>
        <v>0</v>
      </c>
      <c r="AC531" s="11">
        <f>INT((V531+U531+W531) / 10000000)/ 10</f>
        <v>7.1</v>
      </c>
      <c r="AD531" s="11" t="s">
        <v>3953</v>
      </c>
      <c r="AE531" s="13" t="s">
        <v>3954</v>
      </c>
      <c r="AF531" s="13" t="s">
        <v>3955</v>
      </c>
      <c r="AG531" s="15" t="s">
        <v>3956</v>
      </c>
      <c r="AH531" s="16" t="s">
        <v>88</v>
      </c>
      <c r="AI531" s="17">
        <v>10</v>
      </c>
      <c r="AJ531" s="17">
        <v>20020402</v>
      </c>
      <c r="AK531" s="18">
        <v>203</v>
      </c>
      <c r="AL531" s="18">
        <v>202305</v>
      </c>
      <c r="AM531" s="18">
        <v>2022</v>
      </c>
      <c r="AN531" s="17">
        <v>59342613</v>
      </c>
      <c r="AO531" s="17">
        <v>128338517</v>
      </c>
      <c r="AP531" s="17">
        <v>1000000</v>
      </c>
      <c r="AQ531" s="27">
        <v>2</v>
      </c>
      <c r="AR531" s="27">
        <v>2</v>
      </c>
      <c r="AS531" s="27">
        <v>1</v>
      </c>
      <c r="AT531" s="27">
        <v>2</v>
      </c>
      <c r="AU531" s="27">
        <v>2</v>
      </c>
      <c r="AV531" s="27">
        <v>1</v>
      </c>
      <c r="AW531" s="23">
        <v>0</v>
      </c>
      <c r="AX531" s="20">
        <v>1</v>
      </c>
      <c r="AY531" s="20">
        <v>1</v>
      </c>
      <c r="AZ531" s="27" t="s">
        <v>3957</v>
      </c>
      <c r="BA531" s="28" t="s">
        <v>3954</v>
      </c>
      <c r="BB531" s="27" t="s">
        <v>90</v>
      </c>
      <c r="BC531" s="27" t="s">
        <v>3958</v>
      </c>
      <c r="BD531" s="27" t="s">
        <v>3959</v>
      </c>
      <c r="BE531" s="27">
        <v>13</v>
      </c>
      <c r="BF531" s="23"/>
      <c r="BG531" s="23"/>
    </row>
    <row r="532" spans="1:59" ht="15">
      <c r="A532" s="9" t="s">
        <v>3960</v>
      </c>
      <c r="B532" s="25">
        <v>1176</v>
      </c>
      <c r="C532" s="11">
        <v>2871240</v>
      </c>
      <c r="D532" s="11">
        <v>1078687340</v>
      </c>
      <c r="E532" s="12">
        <v>1101113614082</v>
      </c>
      <c r="F532" s="13" t="s">
        <v>3961</v>
      </c>
      <c r="G532" s="13" t="s">
        <v>80</v>
      </c>
      <c r="H532" s="13" t="s">
        <v>53</v>
      </c>
      <c r="I532" s="13" t="s">
        <v>54</v>
      </c>
      <c r="J532" s="13" t="s">
        <v>770</v>
      </c>
      <c r="K532" s="11">
        <v>7</v>
      </c>
      <c r="L532" s="11" t="s">
        <v>3962</v>
      </c>
      <c r="M532" s="14">
        <v>1</v>
      </c>
      <c r="N532" s="14" t="s">
        <v>121</v>
      </c>
      <c r="O532" s="14">
        <v>0</v>
      </c>
      <c r="P532" s="14">
        <v>0</v>
      </c>
      <c r="Q532" s="14">
        <v>0</v>
      </c>
      <c r="R532" s="35">
        <v>930500</v>
      </c>
      <c r="S532" s="14">
        <v>0</v>
      </c>
      <c r="T532" s="14">
        <v>0</v>
      </c>
      <c r="U532" s="14">
        <v>0</v>
      </c>
      <c r="V532" s="14">
        <v>0</v>
      </c>
      <c r="W532" s="35">
        <v>1021922</v>
      </c>
      <c r="X532" s="14">
        <v>0</v>
      </c>
      <c r="Y532" s="11">
        <f>INT(O532 / 10000) / 10</f>
        <v>0</v>
      </c>
      <c r="Z532" s="11">
        <f>INT((P532+Q532+X532) / 10000) / 10</f>
        <v>0</v>
      </c>
      <c r="AA532" s="11">
        <f>INT((R532) / 10000) / 10</f>
        <v>9.3000000000000007</v>
      </c>
      <c r="AB532" s="11">
        <f>INT((S532+T532) / 10000) / 10</f>
        <v>0</v>
      </c>
      <c r="AC532" s="11">
        <f>INT((V532+U532+W532) / 10000) / 10</f>
        <v>10.199999999999999</v>
      </c>
      <c r="AD532" s="11" t="s">
        <v>3963</v>
      </c>
      <c r="AE532" s="13" t="s">
        <v>3964</v>
      </c>
      <c r="AF532" s="13" t="s">
        <v>3965</v>
      </c>
      <c r="AG532" s="15" t="s">
        <v>3966</v>
      </c>
      <c r="AH532" s="16" t="s">
        <v>88</v>
      </c>
      <c r="AI532" s="17">
        <v>10</v>
      </c>
      <c r="AJ532" s="17">
        <v>20070201</v>
      </c>
      <c r="AK532" s="18">
        <v>100</v>
      </c>
      <c r="AL532" s="18">
        <v>202212</v>
      </c>
      <c r="AM532" s="18">
        <v>2022</v>
      </c>
      <c r="AN532" s="17">
        <v>94032989</v>
      </c>
      <c r="AO532" s="17">
        <v>141779554</v>
      </c>
      <c r="AP532" s="17">
        <v>2000000</v>
      </c>
      <c r="AQ532" s="27">
        <v>1</v>
      </c>
      <c r="AR532" s="27">
        <v>1</v>
      </c>
      <c r="AS532" s="27">
        <v>1</v>
      </c>
      <c r="AT532" s="27">
        <v>2</v>
      </c>
      <c r="AU532" s="27">
        <v>2</v>
      </c>
      <c r="AV532" s="27">
        <v>2</v>
      </c>
      <c r="AW532" s="23">
        <v>0</v>
      </c>
      <c r="AX532" s="21">
        <v>0</v>
      </c>
      <c r="AY532" s="21">
        <v>0</v>
      </c>
      <c r="AZ532" s="23" t="s">
        <v>62</v>
      </c>
      <c r="BA532" s="23" t="s">
        <v>62</v>
      </c>
      <c r="BB532" s="23" t="s">
        <v>62</v>
      </c>
      <c r="BC532" s="23" t="s">
        <v>62</v>
      </c>
      <c r="BD532" s="23" t="s">
        <v>62</v>
      </c>
      <c r="BE532" s="27">
        <v>13</v>
      </c>
      <c r="BF532" s="23"/>
      <c r="BG532" s="23"/>
    </row>
    <row r="533" spans="1:59" ht="15">
      <c r="A533" s="9" t="s">
        <v>3967</v>
      </c>
      <c r="B533" s="25">
        <v>23808</v>
      </c>
      <c r="C533" s="11">
        <v>2108237</v>
      </c>
      <c r="D533" s="11">
        <v>6178150627</v>
      </c>
      <c r="E533" s="12">
        <v>1801110477835</v>
      </c>
      <c r="F533" s="13" t="s">
        <v>3968</v>
      </c>
      <c r="G533" s="13" t="s">
        <v>52</v>
      </c>
      <c r="H533" s="13" t="s">
        <v>53</v>
      </c>
      <c r="I533" s="13" t="s">
        <v>54</v>
      </c>
      <c r="J533" s="13" t="s">
        <v>189</v>
      </c>
      <c r="K533" s="11">
        <v>61</v>
      </c>
      <c r="L533" s="11" t="s">
        <v>3969</v>
      </c>
      <c r="M533" s="14">
        <v>1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14">
        <v>0</v>
      </c>
      <c r="U533" s="14">
        <v>0</v>
      </c>
      <c r="V533" s="14">
        <v>0</v>
      </c>
      <c r="W533" s="14">
        <v>0</v>
      </c>
      <c r="X533" s="14">
        <v>0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1" t="s">
        <v>3970</v>
      </c>
      <c r="AE533" s="13" t="s">
        <v>3971</v>
      </c>
      <c r="AF533" s="13" t="s">
        <v>3972</v>
      </c>
      <c r="AG533" s="15" t="s">
        <v>3973</v>
      </c>
      <c r="AH533" s="16" t="s">
        <v>88</v>
      </c>
      <c r="AI533" s="17">
        <v>10</v>
      </c>
      <c r="AJ533" s="17">
        <v>20040302</v>
      </c>
      <c r="AK533" s="18">
        <v>52</v>
      </c>
      <c r="AL533" s="18">
        <v>202105</v>
      </c>
      <c r="AM533" s="18">
        <v>2022</v>
      </c>
      <c r="AN533" s="17">
        <v>8514248</v>
      </c>
      <c r="AO533" s="17">
        <v>12999040</v>
      </c>
      <c r="AP533" s="17">
        <v>300000</v>
      </c>
      <c r="AQ533" s="20">
        <v>1</v>
      </c>
      <c r="AR533" s="20">
        <v>1</v>
      </c>
      <c r="AS533" s="20">
        <v>2</v>
      </c>
      <c r="AT533" s="20">
        <v>2</v>
      </c>
      <c r="AU533" s="20">
        <v>2</v>
      </c>
      <c r="AV533" s="20">
        <v>2</v>
      </c>
      <c r="AW533" s="23">
        <v>0</v>
      </c>
      <c r="AX533" s="21">
        <v>0</v>
      </c>
      <c r="AY533" s="21">
        <v>0</v>
      </c>
      <c r="AZ533" s="23" t="s">
        <v>62</v>
      </c>
      <c r="BA533" s="23" t="s">
        <v>62</v>
      </c>
      <c r="BB533" s="23" t="s">
        <v>62</v>
      </c>
      <c r="BC533" s="23" t="s">
        <v>62</v>
      </c>
      <c r="BD533" s="23" t="s">
        <v>62</v>
      </c>
      <c r="BE533" s="20">
        <v>13</v>
      </c>
      <c r="BF533" s="21"/>
      <c r="BG533" s="24"/>
    </row>
    <row r="534" spans="1:59" ht="15">
      <c r="A534" s="9" t="s">
        <v>3974</v>
      </c>
      <c r="B534" s="25">
        <v>10089</v>
      </c>
      <c r="C534" s="11">
        <v>3057878</v>
      </c>
      <c r="D534" s="11">
        <v>1178151015</v>
      </c>
      <c r="E534" s="12">
        <v>1101113047720</v>
      </c>
      <c r="F534" s="13" t="s">
        <v>3975</v>
      </c>
      <c r="G534" s="13" t="s">
        <v>80</v>
      </c>
      <c r="H534" s="13" t="s">
        <v>53</v>
      </c>
      <c r="I534" s="13" t="s">
        <v>54</v>
      </c>
      <c r="J534" s="13" t="s">
        <v>277</v>
      </c>
      <c r="K534" s="11">
        <v>48</v>
      </c>
      <c r="L534" s="11" t="s">
        <v>3976</v>
      </c>
      <c r="M534" s="14">
        <v>1</v>
      </c>
      <c r="N534" s="14">
        <v>0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14">
        <v>0</v>
      </c>
      <c r="U534" s="14">
        <v>0</v>
      </c>
      <c r="V534" s="14">
        <v>0</v>
      </c>
      <c r="W534" s="14">
        <v>0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1" t="s">
        <v>3977</v>
      </c>
      <c r="AE534" s="13" t="s">
        <v>3978</v>
      </c>
      <c r="AF534" s="13" t="s">
        <v>3979</v>
      </c>
      <c r="AG534" s="15" t="s">
        <v>1542</v>
      </c>
      <c r="AH534" s="16" t="s">
        <v>88</v>
      </c>
      <c r="AI534" s="17">
        <v>10</v>
      </c>
      <c r="AJ534" s="17">
        <v>20040712</v>
      </c>
      <c r="AK534" s="18">
        <v>201</v>
      </c>
      <c r="AL534" s="18">
        <v>202212</v>
      </c>
      <c r="AM534" s="18">
        <v>2022</v>
      </c>
      <c r="AN534" s="17">
        <v>34047736</v>
      </c>
      <c r="AO534" s="17">
        <v>41007807</v>
      </c>
      <c r="AP534" s="17">
        <v>50000</v>
      </c>
      <c r="AQ534" s="27">
        <v>1</v>
      </c>
      <c r="AR534" s="23"/>
      <c r="AS534" s="27">
        <v>2</v>
      </c>
      <c r="AT534" s="22">
        <v>2</v>
      </c>
      <c r="AU534" s="22">
        <v>2</v>
      </c>
      <c r="AV534" s="27">
        <v>2</v>
      </c>
      <c r="AW534" s="23">
        <v>0</v>
      </c>
      <c r="AX534" s="21">
        <v>0</v>
      </c>
      <c r="AY534" s="21">
        <v>0</v>
      </c>
      <c r="AZ534" s="23" t="s">
        <v>62</v>
      </c>
      <c r="BA534" s="23" t="s">
        <v>62</v>
      </c>
      <c r="BB534" s="23" t="s">
        <v>62</v>
      </c>
      <c r="BC534" s="23" t="s">
        <v>62</v>
      </c>
      <c r="BD534" s="23" t="s">
        <v>62</v>
      </c>
      <c r="BE534" s="27">
        <v>13</v>
      </c>
      <c r="BF534" s="23"/>
      <c r="BG534" s="23"/>
    </row>
    <row r="535" spans="1:59" ht="15">
      <c r="A535" s="9" t="s">
        <v>3980</v>
      </c>
      <c r="B535" s="25">
        <v>472</v>
      </c>
      <c r="C535" s="11">
        <v>3908302</v>
      </c>
      <c r="D535" s="11">
        <v>3128620204</v>
      </c>
      <c r="E535" s="12">
        <v>1648110056007</v>
      </c>
      <c r="F535" s="13" t="s">
        <v>3981</v>
      </c>
      <c r="G535" s="13" t="s">
        <v>80</v>
      </c>
      <c r="H535" s="13" t="s">
        <v>53</v>
      </c>
      <c r="I535" s="13" t="s">
        <v>54</v>
      </c>
      <c r="J535" s="13" t="s">
        <v>103</v>
      </c>
      <c r="K535" s="11">
        <v>1</v>
      </c>
      <c r="L535" s="11" t="s">
        <v>3982</v>
      </c>
      <c r="M535" s="14">
        <v>1</v>
      </c>
      <c r="N535" s="14" t="s">
        <v>121</v>
      </c>
      <c r="O535" s="14">
        <v>0</v>
      </c>
      <c r="P535" s="26">
        <v>11941578</v>
      </c>
      <c r="Q535" s="26">
        <v>1442000</v>
      </c>
      <c r="R535" s="26">
        <v>7017000</v>
      </c>
      <c r="S535" s="14">
        <v>0</v>
      </c>
      <c r="T535" s="14">
        <v>0</v>
      </c>
      <c r="U535" s="26">
        <v>279620</v>
      </c>
      <c r="V535" s="14">
        <v>0</v>
      </c>
      <c r="W535" s="14">
        <v>0</v>
      </c>
      <c r="X535" s="14">
        <v>0</v>
      </c>
      <c r="Y535" s="11">
        <f t="shared" ref="Y535:Y539" si="415">INT(O535 / 10000) / 10</f>
        <v>0</v>
      </c>
      <c r="Z535" s="11">
        <f t="shared" ref="Z535:Z539" si="416">INT((P535+Q535+X535) / 10000) / 10</f>
        <v>133.80000000000001</v>
      </c>
      <c r="AA535" s="11">
        <f t="shared" ref="AA535:AA539" si="417">INT((R535) / 10000) / 10</f>
        <v>70.099999999999994</v>
      </c>
      <c r="AB535" s="11">
        <f t="shared" ref="AB535:AB539" si="418">INT((S535+T535) / 10000) / 10</f>
        <v>0</v>
      </c>
      <c r="AC535" s="11">
        <f t="shared" ref="AC535:AC539" si="419">INT((V535+U535+W535) / 10000) / 10</f>
        <v>2.7</v>
      </c>
      <c r="AD535" s="11" t="s">
        <v>3983</v>
      </c>
      <c r="AE535" s="13" t="s">
        <v>3984</v>
      </c>
      <c r="AF535" s="13" t="s">
        <v>3985</v>
      </c>
      <c r="AG535" s="15" t="s">
        <v>3986</v>
      </c>
      <c r="AH535" s="16" t="s">
        <v>88</v>
      </c>
      <c r="AI535" s="17">
        <v>10</v>
      </c>
      <c r="AJ535" s="17">
        <v>20100910</v>
      </c>
      <c r="AK535" s="18">
        <v>105</v>
      </c>
      <c r="AL535" s="18">
        <v>202212</v>
      </c>
      <c r="AM535" s="18">
        <v>2022</v>
      </c>
      <c r="AN535" s="17">
        <v>52941101</v>
      </c>
      <c r="AO535" s="17">
        <v>59747258</v>
      </c>
      <c r="AP535" s="17">
        <v>3000000</v>
      </c>
      <c r="AQ535" s="20">
        <v>1</v>
      </c>
      <c r="AR535" s="20">
        <v>1</v>
      </c>
      <c r="AS535" s="20">
        <v>1</v>
      </c>
      <c r="AT535" s="20">
        <v>2</v>
      </c>
      <c r="AU535" s="20">
        <v>2</v>
      </c>
      <c r="AV535" s="20">
        <v>2</v>
      </c>
      <c r="AW535" s="23">
        <v>0</v>
      </c>
      <c r="AX535" s="20">
        <v>1</v>
      </c>
      <c r="AY535" s="21">
        <v>0</v>
      </c>
      <c r="AZ535" s="23" t="s">
        <v>62</v>
      </c>
      <c r="BA535" s="23" t="s">
        <v>62</v>
      </c>
      <c r="BB535" s="23" t="s">
        <v>62</v>
      </c>
      <c r="BC535" s="23" t="s">
        <v>62</v>
      </c>
      <c r="BD535" s="23" t="s">
        <v>62</v>
      </c>
      <c r="BE535" s="20">
        <v>13</v>
      </c>
      <c r="BF535" s="21"/>
      <c r="BG535" s="24"/>
    </row>
    <row r="536" spans="1:59" ht="15">
      <c r="A536" s="9" t="s">
        <v>3987</v>
      </c>
      <c r="B536" s="25">
        <v>10813</v>
      </c>
      <c r="C536" s="11">
        <v>3670658</v>
      </c>
      <c r="D536" s="11">
        <v>1288620384</v>
      </c>
      <c r="E536" s="12">
        <v>2850110124888</v>
      </c>
      <c r="F536" s="13" t="s">
        <v>3988</v>
      </c>
      <c r="G536" s="13" t="s">
        <v>80</v>
      </c>
      <c r="H536" s="13" t="s">
        <v>53</v>
      </c>
      <c r="I536" s="13" t="s">
        <v>54</v>
      </c>
      <c r="J536" s="13" t="s">
        <v>315</v>
      </c>
      <c r="K536" s="11">
        <v>49</v>
      </c>
      <c r="L536" s="11" t="s">
        <v>3989</v>
      </c>
      <c r="M536" s="14">
        <v>1</v>
      </c>
      <c r="N536" s="14" t="s">
        <v>121</v>
      </c>
      <c r="O536" s="14">
        <v>0</v>
      </c>
      <c r="P536" s="14">
        <v>0</v>
      </c>
      <c r="Q536" s="14">
        <v>0</v>
      </c>
      <c r="R536" s="14">
        <v>0</v>
      </c>
      <c r="S536" s="14">
        <v>0</v>
      </c>
      <c r="T536" s="14">
        <v>0</v>
      </c>
      <c r="U536" s="36">
        <v>3120</v>
      </c>
      <c r="V536" s="32">
        <v>47096</v>
      </c>
      <c r="W536" s="32">
        <v>241047</v>
      </c>
      <c r="X536" s="14">
        <v>0</v>
      </c>
      <c r="Y536" s="11">
        <f t="shared" si="415"/>
        <v>0</v>
      </c>
      <c r="Z536" s="11">
        <f t="shared" si="416"/>
        <v>0</v>
      </c>
      <c r="AA536" s="11">
        <f t="shared" si="417"/>
        <v>0</v>
      </c>
      <c r="AB536" s="11">
        <f t="shared" si="418"/>
        <v>0</v>
      </c>
      <c r="AC536" s="11">
        <f t="shared" si="419"/>
        <v>2.9</v>
      </c>
      <c r="AD536" s="11" t="s">
        <v>1502</v>
      </c>
      <c r="AE536" s="13" t="s">
        <v>3990</v>
      </c>
      <c r="AF536" s="13" t="s">
        <v>3991</v>
      </c>
      <c r="AG536" s="15" t="s">
        <v>1167</v>
      </c>
      <c r="AH536" s="16" t="s">
        <v>88</v>
      </c>
      <c r="AI536" s="17">
        <v>10</v>
      </c>
      <c r="AJ536" s="17">
        <v>20070314</v>
      </c>
      <c r="AK536" s="18">
        <v>98</v>
      </c>
      <c r="AL536" s="18">
        <v>202212</v>
      </c>
      <c r="AM536" s="18">
        <v>2022</v>
      </c>
      <c r="AN536" s="17">
        <v>31162827</v>
      </c>
      <c r="AO536" s="17">
        <v>20626788</v>
      </c>
      <c r="AP536" s="17">
        <v>500000</v>
      </c>
      <c r="AQ536" s="20">
        <v>1</v>
      </c>
      <c r="AR536" s="21"/>
      <c r="AS536" s="20">
        <v>2</v>
      </c>
      <c r="AT536" s="20">
        <v>2</v>
      </c>
      <c r="AU536" s="20">
        <v>2</v>
      </c>
      <c r="AV536" s="20">
        <v>2</v>
      </c>
      <c r="AW536" s="23">
        <v>0</v>
      </c>
      <c r="AX536" s="21">
        <v>0</v>
      </c>
      <c r="AY536" s="21">
        <v>0</v>
      </c>
      <c r="AZ536" s="23" t="s">
        <v>62</v>
      </c>
      <c r="BA536" s="23" t="s">
        <v>62</v>
      </c>
      <c r="BB536" s="23" t="s">
        <v>62</v>
      </c>
      <c r="BC536" s="23" t="s">
        <v>62</v>
      </c>
      <c r="BD536" s="23" t="s">
        <v>62</v>
      </c>
      <c r="BE536" s="20">
        <v>13</v>
      </c>
      <c r="BF536" s="21"/>
      <c r="BG536" s="24"/>
    </row>
    <row r="537" spans="1:59" ht="15">
      <c r="A537" s="9" t="s">
        <v>3992</v>
      </c>
      <c r="B537" s="25">
        <v>2049</v>
      </c>
      <c r="C537" s="11">
        <v>4027524</v>
      </c>
      <c r="D537" s="11">
        <v>5068175987</v>
      </c>
      <c r="E537" s="12">
        <v>1717110094836</v>
      </c>
      <c r="F537" s="13" t="s">
        <v>3993</v>
      </c>
      <c r="G537" s="13" t="s">
        <v>80</v>
      </c>
      <c r="H537" s="13" t="s">
        <v>53</v>
      </c>
      <c r="I537" s="13" t="s">
        <v>54</v>
      </c>
      <c r="J537" s="13" t="s">
        <v>2672</v>
      </c>
      <c r="K537" s="11">
        <v>10</v>
      </c>
      <c r="L537" s="11" t="s">
        <v>3994</v>
      </c>
      <c r="M537" s="14">
        <v>1</v>
      </c>
      <c r="N537" s="14" t="s">
        <v>121</v>
      </c>
      <c r="O537" s="14">
        <v>0</v>
      </c>
      <c r="P537" s="35">
        <v>1689</v>
      </c>
      <c r="Q537" s="14">
        <v>0</v>
      </c>
      <c r="R537" s="26">
        <v>83600</v>
      </c>
      <c r="S537" s="14">
        <v>0</v>
      </c>
      <c r="T537" s="14">
        <v>0</v>
      </c>
      <c r="U537" s="14">
        <v>0</v>
      </c>
      <c r="V537" s="26">
        <v>128416</v>
      </c>
      <c r="W537" s="14">
        <v>0</v>
      </c>
      <c r="X537" s="19">
        <v>3672424</v>
      </c>
      <c r="Y537" s="11">
        <f t="shared" si="415"/>
        <v>0</v>
      </c>
      <c r="Z537" s="11">
        <f t="shared" si="416"/>
        <v>36.700000000000003</v>
      </c>
      <c r="AA537" s="11">
        <f t="shared" si="417"/>
        <v>0.8</v>
      </c>
      <c r="AB537" s="11">
        <f t="shared" si="418"/>
        <v>0</v>
      </c>
      <c r="AC537" s="11">
        <f t="shared" si="419"/>
        <v>1.2</v>
      </c>
      <c r="AD537" s="11" t="s">
        <v>3995</v>
      </c>
      <c r="AE537" s="13" t="s">
        <v>3996</v>
      </c>
      <c r="AF537" s="13" t="s">
        <v>3997</v>
      </c>
      <c r="AG537" s="15" t="s">
        <v>3998</v>
      </c>
      <c r="AH537" s="16" t="s">
        <v>88</v>
      </c>
      <c r="AI537" s="17">
        <v>10</v>
      </c>
      <c r="AJ537" s="17">
        <v>20110601</v>
      </c>
      <c r="AK537" s="18">
        <v>131</v>
      </c>
      <c r="AL537" s="18">
        <v>202305</v>
      </c>
      <c r="AM537" s="18">
        <v>2022</v>
      </c>
      <c r="AN537" s="17">
        <v>40136047</v>
      </c>
      <c r="AO537" s="17">
        <v>52505543</v>
      </c>
      <c r="AP537" s="17">
        <v>3043515</v>
      </c>
      <c r="AQ537" s="27">
        <v>1</v>
      </c>
      <c r="AR537" s="27">
        <v>1</v>
      </c>
      <c r="AS537" s="27">
        <v>1</v>
      </c>
      <c r="AT537" s="27">
        <v>2</v>
      </c>
      <c r="AU537" s="27">
        <v>2</v>
      </c>
      <c r="AV537" s="27">
        <v>2</v>
      </c>
      <c r="AW537" s="23">
        <v>0</v>
      </c>
      <c r="AX537" s="21">
        <v>0</v>
      </c>
      <c r="AY537" s="20">
        <v>1</v>
      </c>
      <c r="AZ537" s="27" t="s">
        <v>3999</v>
      </c>
      <c r="BA537" s="28" t="s">
        <v>3996</v>
      </c>
      <c r="BB537" s="27" t="s">
        <v>4000</v>
      </c>
      <c r="BC537" s="27" t="s">
        <v>91</v>
      </c>
      <c r="BD537" s="27" t="s">
        <v>4001</v>
      </c>
      <c r="BE537" s="27">
        <v>13</v>
      </c>
      <c r="BF537" s="23"/>
      <c r="BG537" s="23"/>
    </row>
    <row r="538" spans="1:59" ht="15">
      <c r="A538" s="9" t="s">
        <v>4002</v>
      </c>
      <c r="B538" s="25">
        <v>3792</v>
      </c>
      <c r="C538" s="11">
        <v>2163822</v>
      </c>
      <c r="D538" s="11">
        <v>1368118128</v>
      </c>
      <c r="E538" s="12">
        <v>1201110126450</v>
      </c>
      <c r="F538" s="13" t="s">
        <v>4003</v>
      </c>
      <c r="G538" s="13" t="s">
        <v>80</v>
      </c>
      <c r="H538" s="13" t="s">
        <v>53</v>
      </c>
      <c r="I538" s="13" t="s">
        <v>54</v>
      </c>
      <c r="J538" s="13" t="s">
        <v>353</v>
      </c>
      <c r="K538" s="11">
        <v>24</v>
      </c>
      <c r="L538" s="11" t="s">
        <v>4004</v>
      </c>
      <c r="M538" s="14">
        <v>1</v>
      </c>
      <c r="N538" s="14" t="s">
        <v>121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14">
        <v>0</v>
      </c>
      <c r="U538" s="14">
        <v>0</v>
      </c>
      <c r="V538" s="14">
        <v>0</v>
      </c>
      <c r="W538" s="14">
        <v>0</v>
      </c>
      <c r="X538" s="14">
        <v>0</v>
      </c>
      <c r="Y538" s="11">
        <f t="shared" si="415"/>
        <v>0</v>
      </c>
      <c r="Z538" s="11">
        <f t="shared" si="416"/>
        <v>0</v>
      </c>
      <c r="AA538" s="11">
        <f t="shared" si="417"/>
        <v>0</v>
      </c>
      <c r="AB538" s="11">
        <f t="shared" si="418"/>
        <v>0</v>
      </c>
      <c r="AC538" s="11">
        <f t="shared" si="419"/>
        <v>0</v>
      </c>
      <c r="AD538" s="11" t="s">
        <v>4005</v>
      </c>
      <c r="AE538" s="13" t="s">
        <v>4006</v>
      </c>
      <c r="AF538" s="13" t="s">
        <v>4007</v>
      </c>
      <c r="AG538" s="15" t="s">
        <v>4008</v>
      </c>
      <c r="AH538" s="16" t="s">
        <v>88</v>
      </c>
      <c r="AI538" s="17">
        <v>10</v>
      </c>
      <c r="AJ538" s="17">
        <v>19951201</v>
      </c>
      <c r="AK538" s="18">
        <v>100</v>
      </c>
      <c r="AL538" s="18">
        <v>202303</v>
      </c>
      <c r="AM538" s="18">
        <v>2022</v>
      </c>
      <c r="AN538" s="17">
        <v>50173738</v>
      </c>
      <c r="AO538" s="17">
        <v>36595949</v>
      </c>
      <c r="AP538" s="17">
        <v>600000</v>
      </c>
      <c r="AQ538" s="20">
        <v>2</v>
      </c>
      <c r="AR538" s="20">
        <v>2</v>
      </c>
      <c r="AS538" s="20">
        <v>1</v>
      </c>
      <c r="AT538" s="20">
        <v>2</v>
      </c>
      <c r="AU538" s="20">
        <v>2</v>
      </c>
      <c r="AV538" s="20">
        <v>1</v>
      </c>
      <c r="AW538" s="23">
        <v>0</v>
      </c>
      <c r="AX538" s="20">
        <v>1</v>
      </c>
      <c r="AY538" s="21">
        <v>0</v>
      </c>
      <c r="AZ538" s="23" t="s">
        <v>62</v>
      </c>
      <c r="BA538" s="23" t="s">
        <v>62</v>
      </c>
      <c r="BB538" s="23" t="s">
        <v>62</v>
      </c>
      <c r="BC538" s="23" t="s">
        <v>62</v>
      </c>
      <c r="BD538" s="23" t="s">
        <v>62</v>
      </c>
      <c r="BE538" s="20">
        <v>13</v>
      </c>
      <c r="BF538" s="21"/>
      <c r="BG538" s="24"/>
    </row>
    <row r="539" spans="1:59" ht="15">
      <c r="A539" s="9" t="s">
        <v>4009</v>
      </c>
      <c r="B539" s="25">
        <v>1402</v>
      </c>
      <c r="C539" s="11">
        <v>1924916</v>
      </c>
      <c r="D539" s="11">
        <v>2018179735</v>
      </c>
      <c r="E539" s="12">
        <v>1101112705080</v>
      </c>
      <c r="F539" s="13" t="s">
        <v>4010</v>
      </c>
      <c r="G539" s="13" t="s">
        <v>80</v>
      </c>
      <c r="H539" s="13" t="s">
        <v>53</v>
      </c>
      <c r="I539" s="13" t="s">
        <v>54</v>
      </c>
      <c r="J539" s="13" t="s">
        <v>81</v>
      </c>
      <c r="K539" s="11">
        <v>9</v>
      </c>
      <c r="L539" s="11" t="s">
        <v>4011</v>
      </c>
      <c r="M539" s="14">
        <v>1</v>
      </c>
      <c r="N539" s="14" t="s">
        <v>121</v>
      </c>
      <c r="O539" s="14">
        <v>0</v>
      </c>
      <c r="P539" s="14">
        <v>0</v>
      </c>
      <c r="Q539" s="14">
        <v>0</v>
      </c>
      <c r="R539" s="26">
        <v>890569</v>
      </c>
      <c r="S539" s="14">
        <v>0</v>
      </c>
      <c r="T539" s="29">
        <v>4850</v>
      </c>
      <c r="U539" s="26">
        <v>32760</v>
      </c>
      <c r="V539" s="14">
        <v>0</v>
      </c>
      <c r="W539" s="26">
        <v>13846</v>
      </c>
      <c r="X539" s="26">
        <v>741732</v>
      </c>
      <c r="Y539" s="11">
        <f t="shared" si="415"/>
        <v>0</v>
      </c>
      <c r="Z539" s="11">
        <f t="shared" si="416"/>
        <v>7.4</v>
      </c>
      <c r="AA539" s="11">
        <f t="shared" si="417"/>
        <v>8.9</v>
      </c>
      <c r="AB539" s="11">
        <f t="shared" si="418"/>
        <v>0</v>
      </c>
      <c r="AC539" s="11">
        <f t="shared" si="419"/>
        <v>0.4</v>
      </c>
      <c r="AD539" s="11" t="s">
        <v>4012</v>
      </c>
      <c r="AE539" s="13" t="s">
        <v>4013</v>
      </c>
      <c r="AF539" s="13" t="s">
        <v>4014</v>
      </c>
      <c r="AG539" s="15" t="s">
        <v>4015</v>
      </c>
      <c r="AH539" s="16" t="s">
        <v>88</v>
      </c>
      <c r="AI539" s="17">
        <v>10</v>
      </c>
      <c r="AJ539" s="17">
        <v>20030127</v>
      </c>
      <c r="AK539" s="18">
        <v>149</v>
      </c>
      <c r="AL539" s="18">
        <v>202212</v>
      </c>
      <c r="AM539" s="18">
        <v>2022</v>
      </c>
      <c r="AN539" s="17">
        <v>27932917</v>
      </c>
      <c r="AO539" s="17">
        <v>17763483</v>
      </c>
      <c r="AP539" s="17">
        <v>850000</v>
      </c>
      <c r="AQ539" s="27">
        <v>1</v>
      </c>
      <c r="AR539" s="27">
        <v>1</v>
      </c>
      <c r="AS539" s="27">
        <v>1</v>
      </c>
      <c r="AT539" s="23"/>
      <c r="AU539" s="23"/>
      <c r="AV539" s="27">
        <v>2</v>
      </c>
      <c r="AW539" s="23">
        <v>0</v>
      </c>
      <c r="AX539" s="21">
        <v>0</v>
      </c>
      <c r="AY539" s="21">
        <v>0</v>
      </c>
      <c r="AZ539" s="23" t="s">
        <v>62</v>
      </c>
      <c r="BA539" s="30" t="s">
        <v>62</v>
      </c>
      <c r="BB539" s="23" t="s">
        <v>62</v>
      </c>
      <c r="BC539" s="23" t="s">
        <v>62</v>
      </c>
      <c r="BD539" s="23" t="s">
        <v>62</v>
      </c>
      <c r="BE539" s="27">
        <v>13</v>
      </c>
      <c r="BF539" s="23"/>
      <c r="BG539" s="23"/>
    </row>
    <row r="540" spans="1:59" ht="15">
      <c r="A540" s="9" t="s">
        <v>4016</v>
      </c>
      <c r="B540" s="25">
        <v>24662</v>
      </c>
      <c r="C540" s="11">
        <v>3248301</v>
      </c>
      <c r="D540" s="11">
        <v>3148191729</v>
      </c>
      <c r="E540" s="12">
        <v>1601110228422</v>
      </c>
      <c r="F540" s="13" t="s">
        <v>4017</v>
      </c>
      <c r="G540" s="13" t="s">
        <v>52</v>
      </c>
      <c r="H540" s="13" t="s">
        <v>53</v>
      </c>
      <c r="I540" s="13" t="s">
        <v>54</v>
      </c>
      <c r="J540" s="13" t="s">
        <v>151</v>
      </c>
      <c r="K540" s="11">
        <v>64</v>
      </c>
      <c r="L540" s="11" t="s">
        <v>4018</v>
      </c>
      <c r="M540" s="14">
        <v>1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21">
        <v>0</v>
      </c>
      <c r="U540" s="14">
        <v>0</v>
      </c>
      <c r="V540" s="14">
        <v>0</v>
      </c>
      <c r="W540" s="14">
        <v>0</v>
      </c>
      <c r="X540" s="14">
        <v>0</v>
      </c>
      <c r="Y540" s="14">
        <v>0</v>
      </c>
      <c r="Z540" s="14">
        <v>0</v>
      </c>
      <c r="AA540" s="14">
        <v>0</v>
      </c>
      <c r="AB540" s="14">
        <v>0</v>
      </c>
      <c r="AC540" s="14">
        <v>0</v>
      </c>
      <c r="AD540" s="11" t="s">
        <v>4019</v>
      </c>
      <c r="AE540" s="13" t="s">
        <v>4020</v>
      </c>
      <c r="AF540" s="13" t="s">
        <v>4021</v>
      </c>
      <c r="AG540" s="15" t="s">
        <v>4022</v>
      </c>
      <c r="AH540" s="16" t="s">
        <v>61</v>
      </c>
      <c r="AI540" s="17">
        <v>10</v>
      </c>
      <c r="AJ540" s="17">
        <v>20081001</v>
      </c>
      <c r="AK540" s="18">
        <v>52</v>
      </c>
      <c r="AL540" s="18">
        <v>201903</v>
      </c>
      <c r="AM540" s="14"/>
      <c r="AN540" s="19"/>
      <c r="AO540" s="19"/>
      <c r="AP540" s="19"/>
      <c r="AQ540" s="20">
        <v>1</v>
      </c>
      <c r="AR540" s="21"/>
      <c r="AS540" s="20">
        <v>2</v>
      </c>
      <c r="AT540" s="22">
        <v>2</v>
      </c>
      <c r="AU540" s="22">
        <v>2</v>
      </c>
      <c r="AV540" s="20">
        <v>2</v>
      </c>
      <c r="AW540" s="23">
        <v>0</v>
      </c>
      <c r="AX540" s="21">
        <v>0</v>
      </c>
      <c r="AY540" s="21">
        <v>0</v>
      </c>
      <c r="AZ540" s="23" t="s">
        <v>62</v>
      </c>
      <c r="BA540" s="23" t="s">
        <v>62</v>
      </c>
      <c r="BB540" s="23" t="s">
        <v>62</v>
      </c>
      <c r="BC540" s="23" t="s">
        <v>62</v>
      </c>
      <c r="BD540" s="23" t="s">
        <v>62</v>
      </c>
      <c r="BE540" s="20">
        <v>13</v>
      </c>
      <c r="BF540" s="21"/>
      <c r="BG540" s="24"/>
    </row>
    <row r="541" spans="1:59" ht="15">
      <c r="A541" s="9" t="s">
        <v>4023</v>
      </c>
      <c r="B541" s="25">
        <v>65</v>
      </c>
      <c r="C541" s="11">
        <v>3054152</v>
      </c>
      <c r="D541" s="11">
        <v>4048126439</v>
      </c>
      <c r="E541" s="12">
        <v>2112110011443</v>
      </c>
      <c r="F541" s="13" t="s">
        <v>4024</v>
      </c>
      <c r="G541" s="13" t="s">
        <v>80</v>
      </c>
      <c r="H541" s="13" t="s">
        <v>53</v>
      </c>
      <c r="I541" s="13" t="s">
        <v>307</v>
      </c>
      <c r="J541" s="13" t="s">
        <v>103</v>
      </c>
      <c r="K541" s="11">
        <v>1</v>
      </c>
      <c r="L541" s="11" t="s">
        <v>4025</v>
      </c>
      <c r="M541" s="14">
        <v>1</v>
      </c>
      <c r="N541" s="14" t="s">
        <v>121</v>
      </c>
      <c r="O541" s="26">
        <v>6679377</v>
      </c>
      <c r="P541" s="19">
        <v>308350</v>
      </c>
      <c r="Q541" s="14">
        <v>0</v>
      </c>
      <c r="R541" s="26">
        <v>147600</v>
      </c>
      <c r="S541" s="14">
        <v>0</v>
      </c>
      <c r="T541" s="26">
        <v>11869</v>
      </c>
      <c r="U541" s="14">
        <v>0</v>
      </c>
      <c r="V541" s="26">
        <v>35500</v>
      </c>
      <c r="W541" s="19">
        <v>129120</v>
      </c>
      <c r="X541" s="26">
        <v>45658</v>
      </c>
      <c r="Y541" s="11">
        <f>INT(O541 / 10000) / 10</f>
        <v>66.7</v>
      </c>
      <c r="Z541" s="11">
        <f>INT((P541+Q541+X541) / 10000) / 10</f>
        <v>3.5</v>
      </c>
      <c r="AA541" s="11">
        <f>INT((R541) / 10000) / 10</f>
        <v>1.4</v>
      </c>
      <c r="AB541" s="11">
        <f>INT((S541+T541) / 10000) / 10</f>
        <v>0.1</v>
      </c>
      <c r="AC541" s="11">
        <f>INT((V541+U541+W541) / 10000) / 10</f>
        <v>1.6</v>
      </c>
      <c r="AD541" s="11" t="s">
        <v>4026</v>
      </c>
      <c r="AE541" s="13" t="s">
        <v>4027</v>
      </c>
      <c r="AF541" s="13" t="s">
        <v>4028</v>
      </c>
      <c r="AG541" s="15" t="s">
        <v>4029</v>
      </c>
      <c r="AH541" s="16" t="s">
        <v>88</v>
      </c>
      <c r="AI541" s="17">
        <v>10</v>
      </c>
      <c r="AJ541" s="17">
        <v>20080814</v>
      </c>
      <c r="AK541" s="18">
        <v>212</v>
      </c>
      <c r="AL541" s="18">
        <v>202212</v>
      </c>
      <c r="AM541" s="18">
        <v>2022</v>
      </c>
      <c r="AN541" s="17">
        <v>23412655</v>
      </c>
      <c r="AO541" s="17">
        <v>38884174</v>
      </c>
      <c r="AP541" s="17">
        <v>2000000</v>
      </c>
      <c r="AQ541" s="20">
        <v>1</v>
      </c>
      <c r="AR541" s="21"/>
      <c r="AS541" s="20">
        <v>2</v>
      </c>
      <c r="AT541" s="20">
        <v>2</v>
      </c>
      <c r="AU541" s="20">
        <v>2</v>
      </c>
      <c r="AV541" s="20">
        <v>2</v>
      </c>
      <c r="AW541" s="23">
        <v>0</v>
      </c>
      <c r="AX541" s="21">
        <v>0</v>
      </c>
      <c r="AY541" s="21">
        <v>0</v>
      </c>
      <c r="AZ541" s="23" t="s">
        <v>62</v>
      </c>
      <c r="BA541" s="23" t="s">
        <v>62</v>
      </c>
      <c r="BB541" s="23" t="s">
        <v>62</v>
      </c>
      <c r="BC541" s="23" t="s">
        <v>62</v>
      </c>
      <c r="BD541" s="23" t="s">
        <v>62</v>
      </c>
      <c r="BE541" s="20">
        <v>13</v>
      </c>
      <c r="BF541" s="21"/>
      <c r="BG541" s="24"/>
    </row>
    <row r="542" spans="1:59" ht="15">
      <c r="A542" s="9" t="s">
        <v>4030</v>
      </c>
      <c r="B542" s="25">
        <v>12219</v>
      </c>
      <c r="C542" s="11">
        <v>8534968</v>
      </c>
      <c r="D542" s="11">
        <v>7218601003</v>
      </c>
      <c r="E542" s="12">
        <v>1101116695568</v>
      </c>
      <c r="F542" s="13" t="s">
        <v>4031</v>
      </c>
      <c r="G542" s="13" t="s">
        <v>80</v>
      </c>
      <c r="H542" s="13" t="s">
        <v>53</v>
      </c>
      <c r="I542" s="13" t="s">
        <v>54</v>
      </c>
      <c r="J542" s="13" t="s">
        <v>111</v>
      </c>
      <c r="K542" s="11">
        <v>55</v>
      </c>
      <c r="L542" s="11" t="s">
        <v>4032</v>
      </c>
      <c r="M542" s="14">
        <v>1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0</v>
      </c>
      <c r="AC542" s="14">
        <v>0</v>
      </c>
      <c r="AD542" s="11" t="s">
        <v>4033</v>
      </c>
      <c r="AE542" s="13" t="s">
        <v>4034</v>
      </c>
      <c r="AF542" s="13" t="s">
        <v>4035</v>
      </c>
      <c r="AG542" s="15" t="s">
        <v>4036</v>
      </c>
      <c r="AH542" s="16" t="s">
        <v>61</v>
      </c>
      <c r="AI542" s="17">
        <v>10</v>
      </c>
      <c r="AJ542" s="17">
        <v>20180322</v>
      </c>
      <c r="AK542" s="18">
        <v>214</v>
      </c>
      <c r="AL542" s="18">
        <v>202211</v>
      </c>
      <c r="AM542" s="14"/>
      <c r="AN542" s="19"/>
      <c r="AO542" s="19"/>
      <c r="AP542" s="19"/>
      <c r="AQ542" s="20">
        <v>1</v>
      </c>
      <c r="AR542" s="21"/>
      <c r="AS542" s="20">
        <v>2</v>
      </c>
      <c r="AT542" s="20">
        <v>2</v>
      </c>
      <c r="AU542" s="20">
        <v>2</v>
      </c>
      <c r="AV542" s="20">
        <v>2</v>
      </c>
      <c r="AW542" s="23">
        <v>0</v>
      </c>
      <c r="AX542" s="21">
        <v>0</v>
      </c>
      <c r="AY542" s="21">
        <v>0</v>
      </c>
      <c r="AZ542" s="23" t="s">
        <v>62</v>
      </c>
      <c r="BA542" s="23" t="s">
        <v>62</v>
      </c>
      <c r="BB542" s="23" t="s">
        <v>62</v>
      </c>
      <c r="BC542" s="23" t="s">
        <v>62</v>
      </c>
      <c r="BD542" s="23" t="s">
        <v>62</v>
      </c>
      <c r="BE542" s="20">
        <v>13</v>
      </c>
      <c r="BF542" s="21"/>
      <c r="BG542" s="24"/>
    </row>
    <row r="543" spans="1:59" ht="15">
      <c r="A543" s="9" t="s">
        <v>4037</v>
      </c>
      <c r="B543" s="25">
        <v>12730</v>
      </c>
      <c r="C543" s="11">
        <v>2590031</v>
      </c>
      <c r="D543" s="11">
        <v>2118771799</v>
      </c>
      <c r="E543" s="12">
        <v>1101113320176</v>
      </c>
      <c r="F543" s="13" t="s">
        <v>4038</v>
      </c>
      <c r="G543" s="13" t="s">
        <v>80</v>
      </c>
      <c r="H543" s="13" t="s">
        <v>53</v>
      </c>
      <c r="I543" s="13" t="s">
        <v>54</v>
      </c>
      <c r="J543" s="13" t="s">
        <v>65</v>
      </c>
      <c r="K543" s="11">
        <v>56</v>
      </c>
      <c r="L543" s="11" t="s">
        <v>4039</v>
      </c>
      <c r="M543" s="14">
        <v>1</v>
      </c>
      <c r="N543" s="14" t="s">
        <v>83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29">
        <v>76743371</v>
      </c>
      <c r="U543" s="14">
        <v>0</v>
      </c>
      <c r="V543" s="26">
        <v>19800000</v>
      </c>
      <c r="W543" s="14">
        <v>0</v>
      </c>
      <c r="X543" s="14">
        <v>0</v>
      </c>
      <c r="Y543" s="11">
        <f>INT(O543 / 10000000)/ 10</f>
        <v>0</v>
      </c>
      <c r="Z543" s="11">
        <f>INT((P543+Q543+X543) / 10000000)/ 10</f>
        <v>0</v>
      </c>
      <c r="AA543" s="11">
        <f>INT((R543) / 10000000)/ 10</f>
        <v>0</v>
      </c>
      <c r="AB543" s="11">
        <f>INT((S543+T543) / 10000000)/ 10</f>
        <v>0.7</v>
      </c>
      <c r="AC543" s="11">
        <f>INT((V543+U543+W543) / 10000000)/ 10</f>
        <v>0.1</v>
      </c>
      <c r="AD543" s="11" t="s">
        <v>4040</v>
      </c>
      <c r="AE543" s="13" t="s">
        <v>4041</v>
      </c>
      <c r="AF543" s="13" t="s">
        <v>4042</v>
      </c>
      <c r="AG543" s="15" t="s">
        <v>4043</v>
      </c>
      <c r="AH543" s="16" t="s">
        <v>88</v>
      </c>
      <c r="AI543" s="17">
        <v>10</v>
      </c>
      <c r="AJ543" s="17">
        <v>20051010</v>
      </c>
      <c r="AK543" s="18">
        <v>100</v>
      </c>
      <c r="AL543" s="18">
        <v>202212</v>
      </c>
      <c r="AM543" s="18">
        <v>2022</v>
      </c>
      <c r="AN543" s="17">
        <v>15996896</v>
      </c>
      <c r="AO543" s="17">
        <v>15355979</v>
      </c>
      <c r="AP543" s="17">
        <v>300000</v>
      </c>
      <c r="AQ543" s="20">
        <v>1</v>
      </c>
      <c r="AR543" s="21"/>
      <c r="AS543" s="20">
        <v>2</v>
      </c>
      <c r="AT543" s="20">
        <v>2</v>
      </c>
      <c r="AU543" s="20">
        <v>2</v>
      </c>
      <c r="AV543" s="20">
        <v>2</v>
      </c>
      <c r="AW543" s="23">
        <v>0</v>
      </c>
      <c r="AX543" s="21">
        <v>0</v>
      </c>
      <c r="AY543" s="21">
        <v>0</v>
      </c>
      <c r="AZ543" s="23" t="s">
        <v>62</v>
      </c>
      <c r="BA543" s="23" t="s">
        <v>62</v>
      </c>
      <c r="BB543" s="23" t="s">
        <v>62</v>
      </c>
      <c r="BC543" s="23" t="s">
        <v>62</v>
      </c>
      <c r="BD543" s="23" t="s">
        <v>62</v>
      </c>
      <c r="BE543" s="20">
        <v>13</v>
      </c>
      <c r="BF543" s="21"/>
      <c r="BG543" s="24"/>
    </row>
    <row r="544" spans="1:59" ht="15">
      <c r="A544" s="9" t="s">
        <v>4044</v>
      </c>
      <c r="B544" s="25">
        <v>13519</v>
      </c>
      <c r="C544" s="11">
        <v>2490374</v>
      </c>
      <c r="D544" s="11">
        <v>1208654478</v>
      </c>
      <c r="E544" s="12">
        <v>1101112808256</v>
      </c>
      <c r="F544" s="13" t="s">
        <v>4045</v>
      </c>
      <c r="G544" s="13" t="s">
        <v>80</v>
      </c>
      <c r="H544" s="13" t="s">
        <v>53</v>
      </c>
      <c r="I544" s="13" t="s">
        <v>54</v>
      </c>
      <c r="J544" s="13" t="s">
        <v>65</v>
      </c>
      <c r="K544" s="11">
        <v>56</v>
      </c>
      <c r="L544" s="11" t="s">
        <v>4046</v>
      </c>
      <c r="M544" s="14">
        <v>1</v>
      </c>
      <c r="N544" s="14" t="s">
        <v>121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14">
        <v>0</v>
      </c>
      <c r="U544" s="14">
        <v>0</v>
      </c>
      <c r="V544" s="29">
        <v>21159</v>
      </c>
      <c r="W544" s="26">
        <v>248000</v>
      </c>
      <c r="X544" s="14">
        <v>0</v>
      </c>
      <c r="Y544" s="11">
        <f t="shared" ref="Y544:Y545" si="420">INT(O544 / 10000) / 10</f>
        <v>0</v>
      </c>
      <c r="Z544" s="11">
        <f t="shared" ref="Z544:Z545" si="421">INT((P544+Q544+X544) / 10000) / 10</f>
        <v>0</v>
      </c>
      <c r="AA544" s="11">
        <f t="shared" ref="AA544:AA545" si="422">INT((R544) / 10000) / 10</f>
        <v>0</v>
      </c>
      <c r="AB544" s="11">
        <f t="shared" ref="AB544:AB545" si="423">INT((S544+T544) / 10000) / 10</f>
        <v>0</v>
      </c>
      <c r="AC544" s="11">
        <f t="shared" ref="AC544:AC545" si="424">INT((V544+U544+W544) / 10000) / 10</f>
        <v>2.6</v>
      </c>
      <c r="AD544" s="11" t="s">
        <v>4047</v>
      </c>
      <c r="AE544" s="13" t="s">
        <v>4048</v>
      </c>
      <c r="AF544" s="13" t="s">
        <v>4049</v>
      </c>
      <c r="AG544" s="15" t="s">
        <v>4050</v>
      </c>
      <c r="AH544" s="16" t="s">
        <v>88</v>
      </c>
      <c r="AI544" s="17">
        <v>10</v>
      </c>
      <c r="AJ544" s="17">
        <v>20030626</v>
      </c>
      <c r="AK544" s="18">
        <v>50</v>
      </c>
      <c r="AL544" s="18">
        <v>202212</v>
      </c>
      <c r="AM544" s="18">
        <v>2022</v>
      </c>
      <c r="AN544" s="17">
        <v>19745447</v>
      </c>
      <c r="AO544" s="17">
        <v>19840530</v>
      </c>
      <c r="AP544" s="17">
        <v>500000</v>
      </c>
      <c r="AQ544" s="20">
        <v>1</v>
      </c>
      <c r="AR544" s="21"/>
      <c r="AS544" s="20">
        <v>2</v>
      </c>
      <c r="AT544" s="20">
        <v>2</v>
      </c>
      <c r="AU544" s="20">
        <v>2</v>
      </c>
      <c r="AV544" s="20">
        <v>2</v>
      </c>
      <c r="AW544" s="23">
        <v>0</v>
      </c>
      <c r="AX544" s="21">
        <v>0</v>
      </c>
      <c r="AY544" s="21">
        <v>0</v>
      </c>
      <c r="AZ544" s="23" t="s">
        <v>62</v>
      </c>
      <c r="BA544" s="23" t="s">
        <v>62</v>
      </c>
      <c r="BB544" s="23" t="s">
        <v>62</v>
      </c>
      <c r="BC544" s="23" t="s">
        <v>62</v>
      </c>
      <c r="BD544" s="23" t="s">
        <v>62</v>
      </c>
      <c r="BE544" s="20">
        <v>13</v>
      </c>
      <c r="BF544" s="21"/>
      <c r="BG544" s="24"/>
    </row>
    <row r="545" spans="1:59" ht="15">
      <c r="A545" s="9" t="s">
        <v>4051</v>
      </c>
      <c r="B545" s="25">
        <v>887</v>
      </c>
      <c r="C545" s="11">
        <v>3037460</v>
      </c>
      <c r="D545" s="11">
        <v>1248669217</v>
      </c>
      <c r="E545" s="12">
        <v>1348110158867</v>
      </c>
      <c r="F545" s="13" t="s">
        <v>4052</v>
      </c>
      <c r="G545" s="13" t="s">
        <v>80</v>
      </c>
      <c r="H545" s="13" t="s">
        <v>53</v>
      </c>
      <c r="I545" s="13" t="s">
        <v>54</v>
      </c>
      <c r="J545" s="13" t="s">
        <v>607</v>
      </c>
      <c r="K545" s="11">
        <v>4</v>
      </c>
      <c r="L545" s="11" t="s">
        <v>4053</v>
      </c>
      <c r="M545" s="14">
        <v>1</v>
      </c>
      <c r="N545" s="14" t="s">
        <v>121</v>
      </c>
      <c r="O545" s="14">
        <v>0</v>
      </c>
      <c r="P545" s="14">
        <v>0</v>
      </c>
      <c r="Q545" s="14">
        <v>0</v>
      </c>
      <c r="R545" s="35">
        <v>188068</v>
      </c>
      <c r="S545" s="14">
        <v>0</v>
      </c>
      <c r="T545" s="26">
        <v>44422</v>
      </c>
      <c r="U545" s="26">
        <v>32519</v>
      </c>
      <c r="V545" s="26">
        <v>10338</v>
      </c>
      <c r="W545" s="26">
        <v>64430</v>
      </c>
      <c r="X545" s="19">
        <v>458422</v>
      </c>
      <c r="Y545" s="11">
        <f t="shared" si="420"/>
        <v>0</v>
      </c>
      <c r="Z545" s="11">
        <f t="shared" si="421"/>
        <v>4.5</v>
      </c>
      <c r="AA545" s="11">
        <f t="shared" si="422"/>
        <v>1.8</v>
      </c>
      <c r="AB545" s="11">
        <f t="shared" si="423"/>
        <v>0.4</v>
      </c>
      <c r="AC545" s="11">
        <f t="shared" si="424"/>
        <v>1</v>
      </c>
      <c r="AD545" s="11" t="s">
        <v>4054</v>
      </c>
      <c r="AE545" s="13" t="s">
        <v>4055</v>
      </c>
      <c r="AF545" s="13" t="s">
        <v>4056</v>
      </c>
      <c r="AG545" s="15" t="s">
        <v>4057</v>
      </c>
      <c r="AH545" s="16" t="s">
        <v>88</v>
      </c>
      <c r="AI545" s="17">
        <v>10</v>
      </c>
      <c r="AJ545" s="17">
        <v>20080701</v>
      </c>
      <c r="AK545" s="18">
        <v>213</v>
      </c>
      <c r="AL545" s="18">
        <v>202212</v>
      </c>
      <c r="AM545" s="18">
        <v>2022</v>
      </c>
      <c r="AN545" s="17">
        <v>55791804</v>
      </c>
      <c r="AO545" s="17">
        <v>71464228</v>
      </c>
      <c r="AP545" s="17">
        <v>64711</v>
      </c>
      <c r="AQ545" s="27">
        <v>1</v>
      </c>
      <c r="AR545" s="23"/>
      <c r="AS545" s="27">
        <v>1</v>
      </c>
      <c r="AT545" s="27">
        <v>2</v>
      </c>
      <c r="AU545" s="27">
        <v>2</v>
      </c>
      <c r="AV545" s="27">
        <v>2</v>
      </c>
      <c r="AW545" s="23">
        <v>0</v>
      </c>
      <c r="AX545" s="21">
        <v>0</v>
      </c>
      <c r="AY545" s="21">
        <v>0</v>
      </c>
      <c r="AZ545" s="23" t="s">
        <v>62</v>
      </c>
      <c r="BA545" s="23" t="s">
        <v>62</v>
      </c>
      <c r="BB545" s="23" t="s">
        <v>62</v>
      </c>
      <c r="BC545" s="23" t="s">
        <v>62</v>
      </c>
      <c r="BD545" s="23" t="s">
        <v>62</v>
      </c>
      <c r="BE545" s="27">
        <v>13</v>
      </c>
      <c r="BF545" s="23"/>
      <c r="BG545" s="23"/>
    </row>
    <row r="546" spans="1:59" ht="15">
      <c r="A546" s="9" t="s">
        <v>4058</v>
      </c>
      <c r="B546" s="25">
        <v>891</v>
      </c>
      <c r="C546" s="11">
        <v>2225957</v>
      </c>
      <c r="D546" s="11">
        <v>1278185415</v>
      </c>
      <c r="E546" s="12">
        <v>2844110036490</v>
      </c>
      <c r="F546" s="13" t="s">
        <v>4059</v>
      </c>
      <c r="G546" s="13" t="s">
        <v>80</v>
      </c>
      <c r="H546" s="13" t="s">
        <v>53</v>
      </c>
      <c r="I546" s="13" t="s">
        <v>54</v>
      </c>
      <c r="J546" s="13" t="s">
        <v>607</v>
      </c>
      <c r="K546" s="11">
        <v>4</v>
      </c>
      <c r="L546" s="11" t="s">
        <v>4060</v>
      </c>
      <c r="M546" s="14">
        <v>1</v>
      </c>
      <c r="N546" s="14" t="s">
        <v>510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14">
        <v>0</v>
      </c>
      <c r="U546" s="14">
        <v>0</v>
      </c>
      <c r="V546" s="77">
        <v>13</v>
      </c>
      <c r="W546" s="77">
        <v>329</v>
      </c>
      <c r="X546" s="77">
        <v>397</v>
      </c>
      <c r="Y546" s="11">
        <f>INT(O546 / 1) / 10</f>
        <v>0</v>
      </c>
      <c r="Z546" s="11">
        <f>INT((P546+Q546+X546) / 10) / 10</f>
        <v>3.9</v>
      </c>
      <c r="AA546" s="11">
        <f>INT((R546) / 10) / 10</f>
        <v>0</v>
      </c>
      <c r="AB546" s="11">
        <f>INT((S546+T546) / 10) / 10</f>
        <v>0</v>
      </c>
      <c r="AC546" s="11">
        <f>INT((U546+V546+W546) / 10) / 10</f>
        <v>3.4</v>
      </c>
      <c r="AD546" s="11" t="s">
        <v>4061</v>
      </c>
      <c r="AE546" s="13" t="s">
        <v>4062</v>
      </c>
      <c r="AF546" s="13" t="s">
        <v>4063</v>
      </c>
      <c r="AG546" s="15" t="s">
        <v>4064</v>
      </c>
      <c r="AH546" s="16" t="s">
        <v>88</v>
      </c>
      <c r="AI546" s="17">
        <v>10</v>
      </c>
      <c r="AJ546" s="17">
        <v>20040212</v>
      </c>
      <c r="AK546" s="18">
        <v>100</v>
      </c>
      <c r="AL546" s="18">
        <v>202212</v>
      </c>
      <c r="AM546" s="18">
        <v>2022</v>
      </c>
      <c r="AN546" s="17">
        <v>70360957</v>
      </c>
      <c r="AO546" s="17">
        <v>63474073</v>
      </c>
      <c r="AP546" s="17">
        <v>2100000</v>
      </c>
      <c r="AQ546" s="27">
        <v>2</v>
      </c>
      <c r="AR546" s="27">
        <v>2</v>
      </c>
      <c r="AS546" s="27">
        <v>1</v>
      </c>
      <c r="AT546" s="27">
        <v>2</v>
      </c>
      <c r="AU546" s="27">
        <v>2</v>
      </c>
      <c r="AV546" s="27">
        <v>2</v>
      </c>
      <c r="AW546" s="23">
        <v>0</v>
      </c>
      <c r="AX546" s="21">
        <v>0</v>
      </c>
      <c r="AY546" s="21">
        <v>0</v>
      </c>
      <c r="AZ546" s="23" t="s">
        <v>62</v>
      </c>
      <c r="BA546" s="23" t="s">
        <v>62</v>
      </c>
      <c r="BB546" s="23" t="s">
        <v>62</v>
      </c>
      <c r="BC546" s="23" t="s">
        <v>62</v>
      </c>
      <c r="BD546" s="23" t="s">
        <v>62</v>
      </c>
      <c r="BE546" s="27">
        <v>13</v>
      </c>
      <c r="BF546" s="23"/>
      <c r="BG546" s="23"/>
    </row>
    <row r="547" spans="1:59" ht="15">
      <c r="A547" s="9" t="s">
        <v>4065</v>
      </c>
      <c r="B547" s="25">
        <v>23880</v>
      </c>
      <c r="C547" s="11">
        <v>3089139</v>
      </c>
      <c r="D547" s="11">
        <v>2148783620</v>
      </c>
      <c r="E547" s="12">
        <v>1101113378331</v>
      </c>
      <c r="F547" s="13" t="s">
        <v>4066</v>
      </c>
      <c r="G547" s="13" t="s">
        <v>52</v>
      </c>
      <c r="H547" s="13" t="s">
        <v>53</v>
      </c>
      <c r="I547" s="13" t="s">
        <v>54</v>
      </c>
      <c r="J547" s="13" t="s">
        <v>95</v>
      </c>
      <c r="K547" s="11">
        <v>62</v>
      </c>
      <c r="L547" s="11" t="s">
        <v>4067</v>
      </c>
      <c r="M547" s="14">
        <v>1</v>
      </c>
      <c r="N547" s="14">
        <v>0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14">
        <v>0</v>
      </c>
      <c r="U547" s="14">
        <v>0</v>
      </c>
      <c r="V547" s="14">
        <v>0</v>
      </c>
      <c r="W547" s="14">
        <v>0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1" t="s">
        <v>4068</v>
      </c>
      <c r="AE547" s="13" t="s">
        <v>4069</v>
      </c>
      <c r="AF547" s="13" t="s">
        <v>4070</v>
      </c>
      <c r="AG547" s="15" t="s">
        <v>4071</v>
      </c>
      <c r="AH547" s="16" t="s">
        <v>61</v>
      </c>
      <c r="AI547" s="17">
        <v>10</v>
      </c>
      <c r="AJ547" s="17">
        <v>20060111</v>
      </c>
      <c r="AK547" s="18">
        <v>115</v>
      </c>
      <c r="AL547" s="18">
        <v>202004</v>
      </c>
      <c r="AM547" s="18">
        <v>2022</v>
      </c>
      <c r="AN547" s="17">
        <v>9417300</v>
      </c>
      <c r="AO547" s="17">
        <v>3645953</v>
      </c>
      <c r="AP547" s="17">
        <v>200000</v>
      </c>
      <c r="AQ547" s="20">
        <v>1</v>
      </c>
      <c r="AR547" s="21"/>
      <c r="AS547" s="20">
        <v>2</v>
      </c>
      <c r="AT547" s="20">
        <v>2</v>
      </c>
      <c r="AU547" s="20">
        <v>2</v>
      </c>
      <c r="AV547" s="20">
        <v>2</v>
      </c>
      <c r="AW547" s="23">
        <v>0</v>
      </c>
      <c r="AX547" s="21">
        <v>0</v>
      </c>
      <c r="AY547" s="21">
        <v>0</v>
      </c>
      <c r="AZ547" s="23" t="s">
        <v>62</v>
      </c>
      <c r="BA547" s="23" t="s">
        <v>62</v>
      </c>
      <c r="BB547" s="23" t="s">
        <v>62</v>
      </c>
      <c r="BC547" s="23" t="s">
        <v>62</v>
      </c>
      <c r="BD547" s="23" t="s">
        <v>62</v>
      </c>
      <c r="BE547" s="20">
        <v>13</v>
      </c>
      <c r="BF547" s="21"/>
      <c r="BG547" s="24"/>
    </row>
    <row r="548" spans="1:59" ht="15">
      <c r="A548" s="9" t="s">
        <v>4072</v>
      </c>
      <c r="B548" s="25">
        <v>10966</v>
      </c>
      <c r="C548" s="11">
        <v>8997479</v>
      </c>
      <c r="D548" s="11">
        <v>7888101239</v>
      </c>
      <c r="E548" s="12">
        <v>1311110558692</v>
      </c>
      <c r="F548" s="13" t="s">
        <v>4073</v>
      </c>
      <c r="G548" s="13" t="s">
        <v>80</v>
      </c>
      <c r="H548" s="13" t="s">
        <v>53</v>
      </c>
      <c r="I548" s="13" t="s">
        <v>54</v>
      </c>
      <c r="J548" s="13" t="s">
        <v>315</v>
      </c>
      <c r="K548" s="11">
        <v>49</v>
      </c>
      <c r="L548" s="11" t="s">
        <v>4074</v>
      </c>
      <c r="M548" s="14">
        <v>1</v>
      </c>
      <c r="N548" s="14" t="s">
        <v>83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4">
        <v>0</v>
      </c>
      <c r="V548" s="26">
        <v>33473000</v>
      </c>
      <c r="W548" s="26">
        <v>4697280000</v>
      </c>
      <c r="X548" s="14">
        <v>0</v>
      </c>
      <c r="Y548" s="11">
        <f t="shared" ref="Y548:Y549" si="425">INT(O548 / 10000000)/ 10</f>
        <v>0</v>
      </c>
      <c r="Z548" s="11">
        <f t="shared" ref="Z548:Z549" si="426">INT((P548+Q548+X548) / 10000000)/ 10</f>
        <v>0</v>
      </c>
      <c r="AA548" s="11">
        <f t="shared" ref="AA548:AA549" si="427">INT((R548) / 10000000)/ 10</f>
        <v>0</v>
      </c>
      <c r="AB548" s="11">
        <f t="shared" ref="AB548:AB549" si="428">INT((S548+T548) / 10000000)/ 10</f>
        <v>0</v>
      </c>
      <c r="AC548" s="11">
        <f t="shared" ref="AC548:AC549" si="429">INT((V548+U548+W548) / 10000000)/ 10</f>
        <v>47.3</v>
      </c>
      <c r="AD548" s="11" t="s">
        <v>4075</v>
      </c>
      <c r="AE548" s="13" t="s">
        <v>4076</v>
      </c>
      <c r="AF548" s="13" t="s">
        <v>4077</v>
      </c>
      <c r="AG548" s="15" t="s">
        <v>4078</v>
      </c>
      <c r="AH548" s="16" t="s">
        <v>88</v>
      </c>
      <c r="AI548" s="17">
        <v>10</v>
      </c>
      <c r="AJ548" s="17">
        <v>20190619</v>
      </c>
      <c r="AK548" s="18">
        <v>77</v>
      </c>
      <c r="AL548" s="18">
        <v>202212</v>
      </c>
      <c r="AM548" s="18">
        <v>2022</v>
      </c>
      <c r="AN548" s="17">
        <v>172152519</v>
      </c>
      <c r="AO548" s="17">
        <v>85879758</v>
      </c>
      <c r="AP548" s="17">
        <v>500002</v>
      </c>
      <c r="AQ548" s="21">
        <v>1</v>
      </c>
      <c r="AR548" s="21"/>
      <c r="AS548" s="20">
        <v>2</v>
      </c>
      <c r="AT548" s="21"/>
      <c r="AU548" s="21"/>
      <c r="AV548" s="20">
        <v>2</v>
      </c>
      <c r="AW548" s="23">
        <v>0</v>
      </c>
      <c r="AX548" s="21">
        <v>0</v>
      </c>
      <c r="AY548" s="21">
        <v>0</v>
      </c>
      <c r="AZ548" s="23" t="s">
        <v>62</v>
      </c>
      <c r="BA548" s="23" t="s">
        <v>62</v>
      </c>
      <c r="BB548" s="23" t="s">
        <v>62</v>
      </c>
      <c r="BC548" s="23" t="s">
        <v>62</v>
      </c>
      <c r="BD548" s="23" t="s">
        <v>62</v>
      </c>
      <c r="BE548" s="20">
        <v>13</v>
      </c>
      <c r="BF548" s="21"/>
      <c r="BG548" s="24"/>
    </row>
    <row r="549" spans="1:59" ht="15">
      <c r="A549" s="9" t="s">
        <v>4079</v>
      </c>
      <c r="B549" s="25">
        <v>15122</v>
      </c>
      <c r="C549" s="11">
        <v>1203241</v>
      </c>
      <c r="D549" s="11">
        <v>1088135632</v>
      </c>
      <c r="E549" s="12">
        <v>1101110097364</v>
      </c>
      <c r="F549" s="13" t="s">
        <v>4080</v>
      </c>
      <c r="G549" s="13" t="s">
        <v>80</v>
      </c>
      <c r="H549" s="13" t="s">
        <v>53</v>
      </c>
      <c r="I549" s="13" t="s">
        <v>54</v>
      </c>
      <c r="J549" s="13" t="s">
        <v>55</v>
      </c>
      <c r="K549" s="11">
        <v>63</v>
      </c>
      <c r="L549" s="11" t="s">
        <v>4081</v>
      </c>
      <c r="M549" s="14">
        <v>1</v>
      </c>
      <c r="N549" s="14" t="s">
        <v>83</v>
      </c>
      <c r="O549" s="14">
        <v>0</v>
      </c>
      <c r="P549" s="14">
        <v>0</v>
      </c>
      <c r="Q549" s="14">
        <v>0</v>
      </c>
      <c r="R549" s="38">
        <v>556000000</v>
      </c>
      <c r="S549" s="14">
        <v>0</v>
      </c>
      <c r="T549" s="38">
        <v>229644367</v>
      </c>
      <c r="U549" s="14">
        <v>0</v>
      </c>
      <c r="V549" s="38">
        <v>22590909</v>
      </c>
      <c r="W549" s="14">
        <v>0</v>
      </c>
      <c r="X549" s="14">
        <v>0</v>
      </c>
      <c r="Y549" s="11">
        <f t="shared" si="425"/>
        <v>0</v>
      </c>
      <c r="Z549" s="11">
        <f t="shared" si="426"/>
        <v>0</v>
      </c>
      <c r="AA549" s="11">
        <f t="shared" si="427"/>
        <v>5.5</v>
      </c>
      <c r="AB549" s="11">
        <f t="shared" si="428"/>
        <v>2.2000000000000002</v>
      </c>
      <c r="AC549" s="11">
        <f t="shared" si="429"/>
        <v>0.2</v>
      </c>
      <c r="AD549" s="11" t="s">
        <v>4082</v>
      </c>
      <c r="AE549" s="13" t="s">
        <v>4083</v>
      </c>
      <c r="AF549" s="13" t="s">
        <v>4084</v>
      </c>
      <c r="AG549" s="15" t="s">
        <v>4085</v>
      </c>
      <c r="AH549" s="16" t="s">
        <v>88</v>
      </c>
      <c r="AI549" s="17">
        <v>10</v>
      </c>
      <c r="AJ549" s="17">
        <v>19681223</v>
      </c>
      <c r="AK549" s="18">
        <v>205</v>
      </c>
      <c r="AL549" s="18">
        <v>202212</v>
      </c>
      <c r="AM549" s="18">
        <v>2022</v>
      </c>
      <c r="AN549" s="17">
        <v>20487584</v>
      </c>
      <c r="AO549" s="17">
        <v>11644050</v>
      </c>
      <c r="AP549" s="17">
        <v>900000</v>
      </c>
      <c r="AQ549" s="20">
        <v>1</v>
      </c>
      <c r="AR549" s="21"/>
      <c r="AS549" s="20">
        <v>1</v>
      </c>
      <c r="AT549" s="20">
        <v>2</v>
      </c>
      <c r="AU549" s="20">
        <v>2</v>
      </c>
      <c r="AV549" s="20">
        <v>2</v>
      </c>
      <c r="AW549" s="23">
        <v>0</v>
      </c>
      <c r="AX549" s="20">
        <v>1</v>
      </c>
      <c r="AY549" s="21">
        <v>0</v>
      </c>
      <c r="AZ549" s="23" t="s">
        <v>62</v>
      </c>
      <c r="BA549" s="23" t="s">
        <v>62</v>
      </c>
      <c r="BB549" s="23" t="s">
        <v>62</v>
      </c>
      <c r="BC549" s="23" t="s">
        <v>62</v>
      </c>
      <c r="BD549" s="23" t="s">
        <v>62</v>
      </c>
      <c r="BE549" s="20">
        <v>13</v>
      </c>
      <c r="BF549" s="21"/>
      <c r="BG549" s="24"/>
    </row>
    <row r="550" spans="1:59" ht="15">
      <c r="A550" s="9" t="s">
        <v>4086</v>
      </c>
      <c r="B550" s="25">
        <v>23300</v>
      </c>
      <c r="C550" s="11">
        <v>4200690</v>
      </c>
      <c r="D550" s="11">
        <v>1048636013</v>
      </c>
      <c r="E550" s="12">
        <v>1101114643478</v>
      </c>
      <c r="F550" s="13" t="s">
        <v>4087</v>
      </c>
      <c r="G550" s="13" t="s">
        <v>52</v>
      </c>
      <c r="H550" s="13" t="s">
        <v>53</v>
      </c>
      <c r="I550" s="13" t="s">
        <v>307</v>
      </c>
      <c r="J550" s="13" t="s">
        <v>369</v>
      </c>
      <c r="K550" s="11">
        <v>54</v>
      </c>
      <c r="L550" s="11" t="s">
        <v>4088</v>
      </c>
      <c r="M550" s="14">
        <v>1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14">
        <v>0</v>
      </c>
      <c r="U550" s="14">
        <v>0</v>
      </c>
      <c r="V550" s="14">
        <v>0</v>
      </c>
      <c r="W550" s="14">
        <v>0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1" t="s">
        <v>1640</v>
      </c>
      <c r="AE550" s="13" t="s">
        <v>4089</v>
      </c>
      <c r="AF550" s="13" t="s">
        <v>4090</v>
      </c>
      <c r="AG550" s="15" t="s">
        <v>4091</v>
      </c>
      <c r="AH550" s="16" t="s">
        <v>88</v>
      </c>
      <c r="AI550" s="17">
        <v>10</v>
      </c>
      <c r="AJ550" s="17">
        <v>20110718</v>
      </c>
      <c r="AK550" s="18">
        <v>50</v>
      </c>
      <c r="AL550" s="18">
        <v>202103</v>
      </c>
      <c r="AM550" s="14"/>
      <c r="AN550" s="19"/>
      <c r="AO550" s="19"/>
      <c r="AP550" s="19"/>
      <c r="AQ550" s="20">
        <v>1</v>
      </c>
      <c r="AR550" s="21"/>
      <c r="AS550" s="20">
        <v>2</v>
      </c>
      <c r="AT550" s="21"/>
      <c r="AU550" s="21"/>
      <c r="AV550" s="21"/>
      <c r="AW550" s="23">
        <v>0</v>
      </c>
      <c r="AX550" s="21">
        <v>0</v>
      </c>
      <c r="AY550" s="21">
        <v>0</v>
      </c>
      <c r="AZ550" s="23" t="s">
        <v>62</v>
      </c>
      <c r="BA550" s="23" t="s">
        <v>62</v>
      </c>
      <c r="BB550" s="23" t="s">
        <v>62</v>
      </c>
      <c r="BC550" s="23" t="s">
        <v>62</v>
      </c>
      <c r="BD550" s="23" t="s">
        <v>62</v>
      </c>
      <c r="BE550" s="20">
        <v>13</v>
      </c>
      <c r="BF550" s="21"/>
      <c r="BG550" s="24"/>
    </row>
    <row r="551" spans="1:59" ht="15">
      <c r="A551" s="9" t="s">
        <v>4092</v>
      </c>
      <c r="B551" s="25">
        <v>2285</v>
      </c>
      <c r="C551" s="11">
        <v>3199087</v>
      </c>
      <c r="D551" s="11">
        <v>3138122156</v>
      </c>
      <c r="E551" s="12">
        <v>2001110268099</v>
      </c>
      <c r="F551" s="13" t="s">
        <v>4093</v>
      </c>
      <c r="G551" s="13" t="s">
        <v>80</v>
      </c>
      <c r="H551" s="13" t="s">
        <v>53</v>
      </c>
      <c r="I551" s="13" t="s">
        <v>54</v>
      </c>
      <c r="J551" s="13" t="s">
        <v>226</v>
      </c>
      <c r="K551" s="11">
        <v>15</v>
      </c>
      <c r="L551" s="11" t="s">
        <v>4094</v>
      </c>
      <c r="M551" s="14">
        <v>1</v>
      </c>
      <c r="N551" s="14" t="s">
        <v>83</v>
      </c>
      <c r="O551" s="14">
        <v>0</v>
      </c>
      <c r="P551" s="14">
        <v>0</v>
      </c>
      <c r="Q551" s="14">
        <v>0</v>
      </c>
      <c r="R551" s="26">
        <v>161925000</v>
      </c>
      <c r="S551" s="14">
        <v>0</v>
      </c>
      <c r="T551" s="14">
        <v>0</v>
      </c>
      <c r="U551" s="14">
        <v>0</v>
      </c>
      <c r="V551" s="26">
        <v>22990908</v>
      </c>
      <c r="W551" s="26">
        <v>35680000</v>
      </c>
      <c r="X551" s="14">
        <v>0</v>
      </c>
      <c r="Y551" s="11">
        <f>INT(O551 / 10000000)/ 10</f>
        <v>0</v>
      </c>
      <c r="Z551" s="11">
        <f>INT((P551+Q551+X551) / 10000000)/ 10</f>
        <v>0</v>
      </c>
      <c r="AA551" s="11">
        <f>INT((R551) / 10000000)/ 10</f>
        <v>1.6</v>
      </c>
      <c r="AB551" s="11">
        <f>INT((S551+T551) / 10000000)/ 10</f>
        <v>0</v>
      </c>
      <c r="AC551" s="11">
        <f>INT((V551+U551+W551) / 10000000)/ 10</f>
        <v>0.5</v>
      </c>
      <c r="AD551" s="11" t="s">
        <v>4095</v>
      </c>
      <c r="AE551" s="13" t="s">
        <v>4096</v>
      </c>
      <c r="AF551" s="13" t="s">
        <v>4097</v>
      </c>
      <c r="AG551" s="15" t="s">
        <v>4098</v>
      </c>
      <c r="AH551" s="16" t="s">
        <v>88</v>
      </c>
      <c r="AI551" s="17">
        <v>10</v>
      </c>
      <c r="AJ551" s="17">
        <v>20090423</v>
      </c>
      <c r="AK551" s="18">
        <v>52</v>
      </c>
      <c r="AL551" s="18">
        <v>202212</v>
      </c>
      <c r="AM551" s="18">
        <v>2022</v>
      </c>
      <c r="AN551" s="17">
        <v>41374458</v>
      </c>
      <c r="AO551" s="17">
        <v>25712720</v>
      </c>
      <c r="AP551" s="17">
        <v>3000000</v>
      </c>
      <c r="AQ551" s="27">
        <v>1</v>
      </c>
      <c r="AR551" s="23"/>
      <c r="AS551" s="27">
        <v>1</v>
      </c>
      <c r="AT551" s="27">
        <v>2</v>
      </c>
      <c r="AU551" s="27">
        <v>2</v>
      </c>
      <c r="AV551" s="27">
        <v>2</v>
      </c>
      <c r="AW551" s="23">
        <v>0</v>
      </c>
      <c r="AX551" s="20">
        <v>1</v>
      </c>
      <c r="AY551" s="21">
        <v>0</v>
      </c>
      <c r="AZ551" s="23" t="s">
        <v>62</v>
      </c>
      <c r="BA551" s="23" t="s">
        <v>62</v>
      </c>
      <c r="BB551" s="23" t="s">
        <v>62</v>
      </c>
      <c r="BC551" s="23" t="s">
        <v>62</v>
      </c>
      <c r="BD551" s="23" t="s">
        <v>62</v>
      </c>
      <c r="BE551" s="27">
        <v>13</v>
      </c>
      <c r="BF551" s="23"/>
      <c r="BG551" s="23"/>
    </row>
    <row r="552" spans="1:59" ht="15">
      <c r="A552" s="9" t="s">
        <v>4099</v>
      </c>
      <c r="B552" s="25">
        <v>14795</v>
      </c>
      <c r="C552" s="11">
        <v>1437639</v>
      </c>
      <c r="D552" s="11">
        <v>6078142095</v>
      </c>
      <c r="E552" s="12">
        <v>1801110262955</v>
      </c>
      <c r="F552" s="13" t="s">
        <v>4100</v>
      </c>
      <c r="G552" s="13" t="s">
        <v>80</v>
      </c>
      <c r="H552" s="13" t="s">
        <v>53</v>
      </c>
      <c r="I552" s="13" t="s">
        <v>54</v>
      </c>
      <c r="J552" s="13" t="s">
        <v>622</v>
      </c>
      <c r="K552" s="11">
        <v>39</v>
      </c>
      <c r="L552" s="11" t="s">
        <v>4101</v>
      </c>
      <c r="M552" s="14">
        <v>1</v>
      </c>
      <c r="N552" s="14" t="s">
        <v>121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4">
        <v>0</v>
      </c>
      <c r="V552" s="26">
        <v>2294</v>
      </c>
      <c r="W552" s="14">
        <v>0</v>
      </c>
      <c r="X552" s="14">
        <v>0</v>
      </c>
      <c r="Y552" s="11">
        <f t="shared" ref="Y552:Y553" si="430">INT(O552 / 10000) / 10</f>
        <v>0</v>
      </c>
      <c r="Z552" s="11">
        <f t="shared" ref="Z552:Z553" si="431">INT((P552+Q552+X552) / 10000) / 10</f>
        <v>0</v>
      </c>
      <c r="AA552" s="11">
        <f t="shared" ref="AA552:AA553" si="432">INT((R552) / 10000) / 10</f>
        <v>0</v>
      </c>
      <c r="AB552" s="11">
        <f t="shared" ref="AB552:AB553" si="433">INT((S552+T552) / 10000) / 10</f>
        <v>0</v>
      </c>
      <c r="AC552" s="11">
        <f t="shared" ref="AC552:AC553" si="434">INT((V552+U552+W552) / 10000) / 10</f>
        <v>0</v>
      </c>
      <c r="AD552" s="11" t="s">
        <v>4102</v>
      </c>
      <c r="AE552" s="13" t="s">
        <v>4103</v>
      </c>
      <c r="AF552" s="13" t="s">
        <v>4104</v>
      </c>
      <c r="AG552" s="15" t="s">
        <v>4105</v>
      </c>
      <c r="AH552" s="16" t="s">
        <v>88</v>
      </c>
      <c r="AI552" s="17">
        <v>10</v>
      </c>
      <c r="AJ552" s="17">
        <v>19980729</v>
      </c>
      <c r="AK552" s="18">
        <v>107</v>
      </c>
      <c r="AL552" s="18">
        <v>202212</v>
      </c>
      <c r="AM552" s="18">
        <v>2022</v>
      </c>
      <c r="AN552" s="17">
        <v>9191623</v>
      </c>
      <c r="AO552" s="17">
        <v>13362672</v>
      </c>
      <c r="AP552" s="17">
        <v>500000</v>
      </c>
      <c r="AQ552" s="27">
        <v>1</v>
      </c>
      <c r="AR552" s="23"/>
      <c r="AS552" s="27">
        <v>2</v>
      </c>
      <c r="AT552" s="27">
        <v>2</v>
      </c>
      <c r="AU552" s="27">
        <v>2</v>
      </c>
      <c r="AV552" s="27">
        <v>2</v>
      </c>
      <c r="AW552" s="23">
        <v>0</v>
      </c>
      <c r="AX552" s="21">
        <v>0</v>
      </c>
      <c r="AY552" s="21">
        <v>0</v>
      </c>
      <c r="AZ552" s="23" t="s">
        <v>62</v>
      </c>
      <c r="BA552" s="23" t="s">
        <v>62</v>
      </c>
      <c r="BB552" s="23" t="s">
        <v>62</v>
      </c>
      <c r="BC552" s="23" t="s">
        <v>62</v>
      </c>
      <c r="BD552" s="23" t="s">
        <v>62</v>
      </c>
      <c r="BE552" s="27">
        <v>13</v>
      </c>
      <c r="BF552" s="23"/>
      <c r="BG552" s="23"/>
    </row>
    <row r="553" spans="1:59" ht="15">
      <c r="A553" s="9" t="s">
        <v>4106</v>
      </c>
      <c r="B553" s="25">
        <v>4883</v>
      </c>
      <c r="C553" s="11">
        <v>2597662</v>
      </c>
      <c r="D553" s="11">
        <v>5038170187</v>
      </c>
      <c r="E553" s="12">
        <v>1701110298324</v>
      </c>
      <c r="F553" s="13" t="s">
        <v>4107</v>
      </c>
      <c r="G553" s="13" t="s">
        <v>80</v>
      </c>
      <c r="H553" s="13" t="s">
        <v>53</v>
      </c>
      <c r="I553" s="13" t="s">
        <v>54</v>
      </c>
      <c r="J553" s="13" t="s">
        <v>384</v>
      </c>
      <c r="K553" s="11">
        <v>30</v>
      </c>
      <c r="L553" s="11" t="s">
        <v>4108</v>
      </c>
      <c r="M553" s="14">
        <v>1</v>
      </c>
      <c r="N553" s="14" t="s">
        <v>121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26">
        <v>285744</v>
      </c>
      <c r="U553" s="14">
        <v>0</v>
      </c>
      <c r="V553" s="14">
        <v>0</v>
      </c>
      <c r="W553" s="14">
        <v>0</v>
      </c>
      <c r="X553" s="14">
        <v>0</v>
      </c>
      <c r="Y553" s="11">
        <f t="shared" si="430"/>
        <v>0</v>
      </c>
      <c r="Z553" s="11">
        <f t="shared" si="431"/>
        <v>0</v>
      </c>
      <c r="AA553" s="11">
        <f t="shared" si="432"/>
        <v>0</v>
      </c>
      <c r="AB553" s="11">
        <f t="shared" si="433"/>
        <v>2.8</v>
      </c>
      <c r="AC553" s="11">
        <f t="shared" si="434"/>
        <v>0</v>
      </c>
      <c r="AD553" s="11" t="s">
        <v>4109</v>
      </c>
      <c r="AE553" s="13" t="s">
        <v>4110</v>
      </c>
      <c r="AF553" s="13" t="s">
        <v>4111</v>
      </c>
      <c r="AG553" s="15" t="s">
        <v>4112</v>
      </c>
      <c r="AH553" s="16" t="s">
        <v>88</v>
      </c>
      <c r="AI553" s="17">
        <v>10</v>
      </c>
      <c r="AJ553" s="17">
        <v>20051109</v>
      </c>
      <c r="AK553" s="18">
        <v>52</v>
      </c>
      <c r="AL553" s="18">
        <v>202212</v>
      </c>
      <c r="AM553" s="18">
        <v>2022</v>
      </c>
      <c r="AN553" s="17">
        <v>8025890</v>
      </c>
      <c r="AO553" s="17">
        <v>21993607</v>
      </c>
      <c r="AP553" s="17">
        <v>850000</v>
      </c>
      <c r="AQ553" s="20">
        <v>2</v>
      </c>
      <c r="AR553" s="20">
        <v>2</v>
      </c>
      <c r="AS553" s="20">
        <v>1</v>
      </c>
      <c r="AT553" s="20">
        <v>2</v>
      </c>
      <c r="AU553" s="20">
        <v>2</v>
      </c>
      <c r="AV553" s="20">
        <v>2</v>
      </c>
      <c r="AW553" s="23">
        <v>0</v>
      </c>
      <c r="AX553" s="21">
        <v>0</v>
      </c>
      <c r="AY553" s="21">
        <v>0</v>
      </c>
      <c r="AZ553" s="23" t="s">
        <v>62</v>
      </c>
      <c r="BA553" s="23" t="s">
        <v>62</v>
      </c>
      <c r="BB553" s="23" t="s">
        <v>62</v>
      </c>
      <c r="BC553" s="23" t="s">
        <v>62</v>
      </c>
      <c r="BD553" s="23" t="s">
        <v>62</v>
      </c>
      <c r="BE553" s="20">
        <v>13</v>
      </c>
      <c r="BF553" s="21"/>
      <c r="BG553" s="24"/>
    </row>
    <row r="554" spans="1:59" ht="15">
      <c r="A554" s="9" t="s">
        <v>4113</v>
      </c>
      <c r="B554" s="25">
        <v>1445</v>
      </c>
      <c r="C554" s="11">
        <v>1933366</v>
      </c>
      <c r="D554" s="11">
        <v>6108106488</v>
      </c>
      <c r="E554" s="12">
        <v>1812110008257</v>
      </c>
      <c r="F554" s="13" t="s">
        <v>4114</v>
      </c>
      <c r="G554" s="13" t="s">
        <v>80</v>
      </c>
      <c r="H554" s="13" t="s">
        <v>53</v>
      </c>
      <c r="I554" s="13" t="s">
        <v>54</v>
      </c>
      <c r="J554" s="13" t="s">
        <v>2672</v>
      </c>
      <c r="K554" s="11">
        <v>10</v>
      </c>
      <c r="L554" s="11" t="s">
        <v>4115</v>
      </c>
      <c r="M554" s="14">
        <v>1</v>
      </c>
      <c r="N554" s="14" t="s">
        <v>83</v>
      </c>
      <c r="O554" s="32">
        <v>135314184</v>
      </c>
      <c r="P554" s="32">
        <v>315733096</v>
      </c>
      <c r="Q554" s="14">
        <v>0</v>
      </c>
      <c r="R554" s="32">
        <v>34000000</v>
      </c>
      <c r="S554" s="14">
        <v>0</v>
      </c>
      <c r="T554" s="32">
        <v>120067542</v>
      </c>
      <c r="U554" s="32">
        <v>87799527</v>
      </c>
      <c r="V554" s="14">
        <v>0</v>
      </c>
      <c r="W554" s="14">
        <v>0</v>
      </c>
      <c r="X554" s="14">
        <v>0</v>
      </c>
      <c r="Y554" s="11">
        <f>INT(O554 / 10000000)/ 10</f>
        <v>1.3</v>
      </c>
      <c r="Z554" s="11">
        <f>INT((P554+Q554+X554) / 10000000)/ 10</f>
        <v>3.1</v>
      </c>
      <c r="AA554" s="11">
        <f>INT((R554) / 10000000)/ 10</f>
        <v>0.3</v>
      </c>
      <c r="AB554" s="11">
        <f>INT((S554+T554) / 10000000)/ 10</f>
        <v>1.2</v>
      </c>
      <c r="AC554" s="11">
        <f>INT((V554+U554+W554) / 10000000)/ 10</f>
        <v>0.8</v>
      </c>
      <c r="AD554" s="11" t="s">
        <v>4116</v>
      </c>
      <c r="AE554" s="13" t="s">
        <v>4117</v>
      </c>
      <c r="AF554" s="13" t="s">
        <v>4118</v>
      </c>
      <c r="AG554" s="15" t="s">
        <v>4119</v>
      </c>
      <c r="AH554" s="16" t="s">
        <v>88</v>
      </c>
      <c r="AI554" s="17">
        <v>10</v>
      </c>
      <c r="AJ554" s="17">
        <v>19860619</v>
      </c>
      <c r="AK554" s="18">
        <v>65</v>
      </c>
      <c r="AL554" s="18">
        <v>202212</v>
      </c>
      <c r="AM554" s="18">
        <v>2022</v>
      </c>
      <c r="AN554" s="17">
        <v>49205661</v>
      </c>
      <c r="AO554" s="17">
        <v>68666747</v>
      </c>
      <c r="AP554" s="17">
        <v>1351280</v>
      </c>
      <c r="AQ554" s="27">
        <v>1</v>
      </c>
      <c r="AR554" s="27">
        <v>1</v>
      </c>
      <c r="AS554" s="27">
        <v>1</v>
      </c>
      <c r="AT554" s="27">
        <v>2</v>
      </c>
      <c r="AU554" s="27">
        <v>2</v>
      </c>
      <c r="AV554" s="27">
        <v>2</v>
      </c>
      <c r="AW554" s="23">
        <v>0</v>
      </c>
      <c r="AX554" s="21">
        <v>0</v>
      </c>
      <c r="AY554" s="21">
        <v>0</v>
      </c>
      <c r="AZ554" s="23" t="s">
        <v>62</v>
      </c>
      <c r="BA554" s="23" t="s">
        <v>62</v>
      </c>
      <c r="BB554" s="23" t="s">
        <v>62</v>
      </c>
      <c r="BC554" s="23" t="s">
        <v>62</v>
      </c>
      <c r="BD554" s="23" t="s">
        <v>62</v>
      </c>
      <c r="BE554" s="27">
        <v>13</v>
      </c>
      <c r="BF554" s="23"/>
      <c r="BG554" s="23"/>
    </row>
    <row r="555" spans="1:59" ht="15">
      <c r="A555" s="9" t="s">
        <v>4120</v>
      </c>
      <c r="B555" s="25">
        <v>24026</v>
      </c>
      <c r="C555" s="11">
        <v>1722317</v>
      </c>
      <c r="D555" s="11">
        <v>5068114243</v>
      </c>
      <c r="E555" s="12">
        <v>1746110015972</v>
      </c>
      <c r="F555" s="13" t="s">
        <v>4121</v>
      </c>
      <c r="G555" s="13" t="s">
        <v>52</v>
      </c>
      <c r="H555" s="13" t="s">
        <v>53</v>
      </c>
      <c r="I555" s="13" t="s">
        <v>54</v>
      </c>
      <c r="J555" s="13" t="s">
        <v>55</v>
      </c>
      <c r="K555" s="11">
        <v>63</v>
      </c>
      <c r="L555" s="11" t="s">
        <v>4122</v>
      </c>
      <c r="M555" s="14">
        <v>1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0</v>
      </c>
      <c r="Y555" s="14">
        <v>0</v>
      </c>
      <c r="Z555" s="14">
        <v>0</v>
      </c>
      <c r="AA555" s="14">
        <v>0</v>
      </c>
      <c r="AB555" s="14">
        <v>0</v>
      </c>
      <c r="AC555" s="14">
        <v>0</v>
      </c>
      <c r="AD555" s="11" t="s">
        <v>4123</v>
      </c>
      <c r="AE555" s="13" t="s">
        <v>4124</v>
      </c>
      <c r="AF555" s="13" t="s">
        <v>4125</v>
      </c>
      <c r="AG555" s="15" t="s">
        <v>4126</v>
      </c>
      <c r="AH555" s="16" t="s">
        <v>61</v>
      </c>
      <c r="AI555" s="17">
        <v>10</v>
      </c>
      <c r="AJ555" s="17">
        <v>19930819</v>
      </c>
      <c r="AK555" s="18">
        <v>103</v>
      </c>
      <c r="AL555" s="18">
        <v>201903</v>
      </c>
      <c r="AM555" s="14"/>
      <c r="AN555" s="19"/>
      <c r="AO555" s="19"/>
      <c r="AP555" s="19"/>
      <c r="AQ555" s="20">
        <v>1</v>
      </c>
      <c r="AR555" s="21"/>
      <c r="AS555" s="20">
        <v>2</v>
      </c>
      <c r="AT555" s="20">
        <v>2</v>
      </c>
      <c r="AU555" s="20">
        <v>1</v>
      </c>
      <c r="AV555" s="20">
        <v>1</v>
      </c>
      <c r="AW555" s="20">
        <v>20</v>
      </c>
      <c r="AX555" s="20">
        <v>1</v>
      </c>
      <c r="AY555" s="21">
        <v>0</v>
      </c>
      <c r="AZ555" s="23" t="s">
        <v>62</v>
      </c>
      <c r="BA555" s="23" t="s">
        <v>62</v>
      </c>
      <c r="BB555" s="23" t="s">
        <v>62</v>
      </c>
      <c r="BC555" s="23" t="s">
        <v>62</v>
      </c>
      <c r="BD555" s="23" t="s">
        <v>62</v>
      </c>
      <c r="BE555" s="20">
        <v>13</v>
      </c>
      <c r="BF555" s="21"/>
      <c r="BG555" s="24"/>
    </row>
    <row r="556" spans="1:59" ht="15">
      <c r="A556" s="9" t="s">
        <v>4127</v>
      </c>
      <c r="B556" s="25">
        <v>2862</v>
      </c>
      <c r="C556" s="11">
        <v>1450994</v>
      </c>
      <c r="D556" s="11">
        <v>6158101251</v>
      </c>
      <c r="E556" s="12">
        <v>1913110000564</v>
      </c>
      <c r="F556" s="13" t="s">
        <v>4128</v>
      </c>
      <c r="G556" s="13" t="s">
        <v>80</v>
      </c>
      <c r="H556" s="13" t="s">
        <v>53</v>
      </c>
      <c r="I556" s="13" t="s">
        <v>54</v>
      </c>
      <c r="J556" s="13" t="s">
        <v>330</v>
      </c>
      <c r="K556" s="11">
        <v>18</v>
      </c>
      <c r="L556" s="11" t="s">
        <v>4129</v>
      </c>
      <c r="M556" s="14">
        <v>1</v>
      </c>
      <c r="N556" s="14" t="s">
        <v>121</v>
      </c>
      <c r="O556" s="14">
        <v>0</v>
      </c>
      <c r="P556" s="32">
        <v>192014</v>
      </c>
      <c r="Q556" s="14">
        <v>0</v>
      </c>
      <c r="R556" s="32">
        <v>1689798</v>
      </c>
      <c r="S556" s="14">
        <v>0</v>
      </c>
      <c r="T556" s="14">
        <v>0</v>
      </c>
      <c r="U556" s="14">
        <v>0</v>
      </c>
      <c r="V556" s="14">
        <v>0</v>
      </c>
      <c r="W556" s="32">
        <v>125864</v>
      </c>
      <c r="X556" s="32">
        <v>3793910</v>
      </c>
      <c r="Y556" s="11">
        <f>INT(O556 / 10000) / 10</f>
        <v>0</v>
      </c>
      <c r="Z556" s="11">
        <f>INT((P556+Q556+X556) / 10000) / 10</f>
        <v>39.799999999999997</v>
      </c>
      <c r="AA556" s="11">
        <f>INT((R556) / 10000) / 10</f>
        <v>16.8</v>
      </c>
      <c r="AB556" s="11">
        <f>INT((S556+T556) / 10000) / 10</f>
        <v>0</v>
      </c>
      <c r="AC556" s="11">
        <f>INT((V556+U556+W556) / 10000) / 10</f>
        <v>1.2</v>
      </c>
      <c r="AD556" s="11" t="s">
        <v>4130</v>
      </c>
      <c r="AE556" s="13" t="s">
        <v>4131</v>
      </c>
      <c r="AF556" s="13" t="s">
        <v>4132</v>
      </c>
      <c r="AG556" s="15" t="s">
        <v>4133</v>
      </c>
      <c r="AH556" s="16" t="s">
        <v>88</v>
      </c>
      <c r="AI556" s="17">
        <v>10</v>
      </c>
      <c r="AJ556" s="17">
        <v>19860623</v>
      </c>
      <c r="AK556" s="18">
        <v>156</v>
      </c>
      <c r="AL556" s="18">
        <v>202303</v>
      </c>
      <c r="AM556" s="18">
        <v>2022</v>
      </c>
      <c r="AN556" s="17">
        <v>69690610</v>
      </c>
      <c r="AO556" s="17">
        <v>97998730</v>
      </c>
      <c r="AP556" s="17">
        <v>1000000</v>
      </c>
      <c r="AQ556" s="39">
        <v>2</v>
      </c>
      <c r="AR556" s="39">
        <v>4</v>
      </c>
      <c r="AS556" s="39">
        <v>1</v>
      </c>
      <c r="AT556" s="39">
        <v>1</v>
      </c>
      <c r="AU556" s="39">
        <v>2</v>
      </c>
      <c r="AV556" s="39">
        <v>1</v>
      </c>
      <c r="AW556" s="23">
        <v>0</v>
      </c>
      <c r="AX556" s="21">
        <v>0</v>
      </c>
      <c r="AY556" s="21">
        <v>0</v>
      </c>
      <c r="AZ556" s="23" t="s">
        <v>62</v>
      </c>
      <c r="BA556" s="23" t="s">
        <v>62</v>
      </c>
      <c r="BB556" s="23" t="s">
        <v>62</v>
      </c>
      <c r="BC556" s="23" t="s">
        <v>62</v>
      </c>
      <c r="BD556" s="23" t="s">
        <v>62</v>
      </c>
      <c r="BE556" s="39">
        <v>13</v>
      </c>
      <c r="BF556" s="21"/>
      <c r="BG556" s="24"/>
    </row>
    <row r="557" spans="1:59" ht="15">
      <c r="A557" s="9" t="s">
        <v>4134</v>
      </c>
      <c r="B557" s="25">
        <v>15028</v>
      </c>
      <c r="C557" s="11">
        <v>3897665</v>
      </c>
      <c r="D557" s="11">
        <v>2268137035</v>
      </c>
      <c r="E557" s="12">
        <v>1411110030698</v>
      </c>
      <c r="F557" s="13" t="s">
        <v>4135</v>
      </c>
      <c r="G557" s="13" t="s">
        <v>80</v>
      </c>
      <c r="H557" s="13" t="s">
        <v>53</v>
      </c>
      <c r="I557" s="13" t="s">
        <v>54</v>
      </c>
      <c r="J557" s="13" t="s">
        <v>55</v>
      </c>
      <c r="K557" s="11">
        <v>63</v>
      </c>
      <c r="L557" s="11" t="s">
        <v>4136</v>
      </c>
      <c r="M557" s="14">
        <v>1</v>
      </c>
      <c r="N557" s="14">
        <v>0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14">
        <v>0</v>
      </c>
      <c r="AB557" s="14">
        <v>0</v>
      </c>
      <c r="AC557" s="14">
        <v>0</v>
      </c>
      <c r="AD557" s="11" t="s">
        <v>4137</v>
      </c>
      <c r="AE557" s="13" t="s">
        <v>4138</v>
      </c>
      <c r="AF557" s="13" t="s">
        <v>4139</v>
      </c>
      <c r="AG557" s="15" t="s">
        <v>4140</v>
      </c>
      <c r="AH557" s="16" t="s">
        <v>61</v>
      </c>
      <c r="AI557" s="17">
        <v>10</v>
      </c>
      <c r="AJ557" s="17">
        <v>20071001</v>
      </c>
      <c r="AK557" s="18">
        <v>50</v>
      </c>
      <c r="AL557" s="18">
        <v>202304</v>
      </c>
      <c r="AM557" s="18">
        <v>2022</v>
      </c>
      <c r="AN557" s="17">
        <v>6308547</v>
      </c>
      <c r="AO557" s="17">
        <v>4101530</v>
      </c>
      <c r="AP557" s="17">
        <v>200000</v>
      </c>
      <c r="AQ557" s="20">
        <v>1</v>
      </c>
      <c r="AR557" s="21"/>
      <c r="AS557" s="20">
        <v>2</v>
      </c>
      <c r="AT557" s="22">
        <v>2</v>
      </c>
      <c r="AU557" s="22">
        <v>2</v>
      </c>
      <c r="AV557" s="20">
        <v>2</v>
      </c>
      <c r="AW557" s="23">
        <v>0</v>
      </c>
      <c r="AX557" s="21">
        <v>0</v>
      </c>
      <c r="AY557" s="21">
        <v>0</v>
      </c>
      <c r="AZ557" s="23" t="s">
        <v>62</v>
      </c>
      <c r="BA557" s="30" t="s">
        <v>62</v>
      </c>
      <c r="BB557" s="23" t="s">
        <v>62</v>
      </c>
      <c r="BC557" s="23" t="s">
        <v>62</v>
      </c>
      <c r="BD557" s="23" t="s">
        <v>62</v>
      </c>
      <c r="BE557" s="20">
        <v>13</v>
      </c>
      <c r="BF557" s="21"/>
      <c r="BG557" s="24"/>
    </row>
    <row r="558" spans="1:59" ht="15">
      <c r="A558" s="9" t="s">
        <v>4141</v>
      </c>
      <c r="B558" s="25">
        <v>737</v>
      </c>
      <c r="C558" s="11">
        <v>2804658</v>
      </c>
      <c r="D558" s="11">
        <v>4078115912</v>
      </c>
      <c r="E558" s="12">
        <v>2113110005197</v>
      </c>
      <c r="F558" s="13" t="s">
        <v>4142</v>
      </c>
      <c r="G558" s="13" t="s">
        <v>80</v>
      </c>
      <c r="H558" s="13" t="s">
        <v>53</v>
      </c>
      <c r="I558" s="13" t="s">
        <v>1113</v>
      </c>
      <c r="J558" s="13" t="s">
        <v>1444</v>
      </c>
      <c r="K558" s="11">
        <v>2</v>
      </c>
      <c r="L558" s="11" t="s">
        <v>4143</v>
      </c>
      <c r="M558" s="14">
        <v>1</v>
      </c>
      <c r="N558" s="14" t="s">
        <v>121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4">
        <v>0</v>
      </c>
      <c r="V558" s="14">
        <v>0</v>
      </c>
      <c r="W558" s="14">
        <v>0</v>
      </c>
      <c r="X558" s="26">
        <v>834120</v>
      </c>
      <c r="Y558" s="11">
        <f>INT(O558 / 10000) / 10</f>
        <v>0</v>
      </c>
      <c r="Z558" s="11">
        <f>INT((P558+Q558+X558) / 10000) / 10</f>
        <v>8.3000000000000007</v>
      </c>
      <c r="AA558" s="11">
        <f>INT((R558) / 10000) / 10</f>
        <v>0</v>
      </c>
      <c r="AB558" s="11">
        <f>INT((S558+T558) / 10000) / 10</f>
        <v>0</v>
      </c>
      <c r="AC558" s="11">
        <f>INT((V558+U558+W558) / 10000) / 10</f>
        <v>0</v>
      </c>
      <c r="AD558" s="11" t="s">
        <v>4144</v>
      </c>
      <c r="AE558" s="13" t="s">
        <v>4145</v>
      </c>
      <c r="AF558" s="13" t="s">
        <v>4146</v>
      </c>
      <c r="AG558" s="15" t="s">
        <v>4147</v>
      </c>
      <c r="AH558" s="16" t="s">
        <v>88</v>
      </c>
      <c r="AI558" s="17">
        <v>10</v>
      </c>
      <c r="AJ558" s="17">
        <v>20070427</v>
      </c>
      <c r="AK558" s="18">
        <v>54</v>
      </c>
      <c r="AL558" s="18">
        <v>202212</v>
      </c>
      <c r="AM558" s="18">
        <v>2022</v>
      </c>
      <c r="AN558" s="17">
        <v>22155431</v>
      </c>
      <c r="AO558" s="17">
        <v>33184965</v>
      </c>
      <c r="AP558" s="17">
        <v>8135000</v>
      </c>
      <c r="AQ558" s="20">
        <v>1</v>
      </c>
      <c r="AR558" s="21"/>
      <c r="AS558" s="20">
        <v>1</v>
      </c>
      <c r="AT558" s="20">
        <v>2</v>
      </c>
      <c r="AU558" s="20">
        <v>2</v>
      </c>
      <c r="AV558" s="20">
        <v>2</v>
      </c>
      <c r="AW558" s="23">
        <v>0</v>
      </c>
      <c r="AX558" s="21">
        <v>0</v>
      </c>
      <c r="AY558" s="21">
        <v>0</v>
      </c>
      <c r="AZ558" s="23" t="s">
        <v>62</v>
      </c>
      <c r="BA558" s="23" t="s">
        <v>62</v>
      </c>
      <c r="BB558" s="23" t="s">
        <v>62</v>
      </c>
      <c r="BC558" s="23" t="s">
        <v>62</v>
      </c>
      <c r="BD558" s="23" t="s">
        <v>62</v>
      </c>
      <c r="BE558" s="20">
        <v>13</v>
      </c>
      <c r="BF558" s="21"/>
      <c r="BG558" s="24"/>
    </row>
    <row r="559" spans="1:59" ht="15">
      <c r="A559" s="9" t="s">
        <v>4148</v>
      </c>
      <c r="B559" s="25">
        <v>13712</v>
      </c>
      <c r="C559" s="11">
        <v>6394571</v>
      </c>
      <c r="D559" s="11">
        <v>8218600018</v>
      </c>
      <c r="E559" s="12">
        <v>1101115653567</v>
      </c>
      <c r="F559" s="13" t="s">
        <v>4149</v>
      </c>
      <c r="G559" s="13" t="s">
        <v>80</v>
      </c>
      <c r="H559" s="13" t="s">
        <v>53</v>
      </c>
      <c r="I559" s="13" t="s">
        <v>54</v>
      </c>
      <c r="J559" s="13" t="s">
        <v>189</v>
      </c>
      <c r="K559" s="11">
        <v>61</v>
      </c>
      <c r="L559" s="11" t="s">
        <v>4150</v>
      </c>
      <c r="M559" s="14">
        <v>1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14">
        <v>0</v>
      </c>
      <c r="U559" s="14">
        <v>0</v>
      </c>
      <c r="V559" s="14">
        <v>0</v>
      </c>
      <c r="W559" s="14">
        <v>0</v>
      </c>
      <c r="X559" s="14">
        <v>0</v>
      </c>
      <c r="Y559" s="14">
        <v>0</v>
      </c>
      <c r="Z559" s="14">
        <v>0</v>
      </c>
      <c r="AA559" s="14">
        <v>0</v>
      </c>
      <c r="AB559" s="14">
        <v>0</v>
      </c>
      <c r="AC559" s="14">
        <v>0</v>
      </c>
      <c r="AD559" s="11" t="s">
        <v>4151</v>
      </c>
      <c r="AE559" s="13" t="s">
        <v>4152</v>
      </c>
      <c r="AF559" s="13" t="s">
        <v>4153</v>
      </c>
      <c r="AG559" s="15" t="s">
        <v>4154</v>
      </c>
      <c r="AH559" s="16" t="s">
        <v>61</v>
      </c>
      <c r="AI559" s="17">
        <v>10</v>
      </c>
      <c r="AJ559" s="17">
        <v>20150302</v>
      </c>
      <c r="AK559" s="18">
        <v>55</v>
      </c>
      <c r="AL559" s="18">
        <v>202206</v>
      </c>
      <c r="AM559" s="14"/>
      <c r="AN559" s="19"/>
      <c r="AO559" s="19"/>
      <c r="AP559" s="19"/>
      <c r="AQ559" s="20">
        <v>1</v>
      </c>
      <c r="AR559" s="21"/>
      <c r="AS559" s="20">
        <v>2</v>
      </c>
      <c r="AT559" s="22">
        <v>2</v>
      </c>
      <c r="AU559" s="22">
        <v>2</v>
      </c>
      <c r="AV559" s="20">
        <v>2</v>
      </c>
      <c r="AW559" s="23">
        <v>0</v>
      </c>
      <c r="AX559" s="21">
        <v>0</v>
      </c>
      <c r="AY559" s="21">
        <v>0</v>
      </c>
      <c r="AZ559" s="23" t="s">
        <v>62</v>
      </c>
      <c r="BA559" s="23" t="s">
        <v>62</v>
      </c>
      <c r="BB559" s="23" t="s">
        <v>62</v>
      </c>
      <c r="BC559" s="23" t="s">
        <v>62</v>
      </c>
      <c r="BD559" s="23" t="s">
        <v>62</v>
      </c>
      <c r="BE559" s="20">
        <v>13</v>
      </c>
      <c r="BF559" s="21"/>
      <c r="BG559" s="24"/>
    </row>
    <row r="560" spans="1:59" ht="15">
      <c r="A560" s="9" t="s">
        <v>4155</v>
      </c>
      <c r="B560" s="25">
        <v>1440</v>
      </c>
      <c r="C560" s="11">
        <v>1735511</v>
      </c>
      <c r="D560" s="11">
        <v>1228130079</v>
      </c>
      <c r="E560" s="12">
        <v>1201110010124</v>
      </c>
      <c r="F560" s="13" t="s">
        <v>4156</v>
      </c>
      <c r="G560" s="13" t="s">
        <v>80</v>
      </c>
      <c r="H560" s="13" t="s">
        <v>53</v>
      </c>
      <c r="I560" s="13" t="s">
        <v>307</v>
      </c>
      <c r="J560" s="13" t="s">
        <v>2672</v>
      </c>
      <c r="K560" s="11">
        <v>10</v>
      </c>
      <c r="L560" s="11" t="s">
        <v>4157</v>
      </c>
      <c r="M560" s="14">
        <v>1</v>
      </c>
      <c r="N560" s="14" t="s">
        <v>121</v>
      </c>
      <c r="O560" s="14">
        <v>0</v>
      </c>
      <c r="P560" s="14">
        <v>0</v>
      </c>
      <c r="Q560" s="26">
        <v>38800</v>
      </c>
      <c r="R560" s="14">
        <v>0</v>
      </c>
      <c r="S560" s="14">
        <v>0</v>
      </c>
      <c r="T560" s="26">
        <v>364369</v>
      </c>
      <c r="U560" s="26">
        <v>20887</v>
      </c>
      <c r="V560" s="14">
        <v>0</v>
      </c>
      <c r="W560" s="14">
        <v>0</v>
      </c>
      <c r="X560" s="26">
        <v>32438</v>
      </c>
      <c r="Y560" s="11">
        <f>INT(O560 / 10000) / 10</f>
        <v>0</v>
      </c>
      <c r="Z560" s="11">
        <f>INT((P560+Q560+X560) / 10000) / 10</f>
        <v>0.7</v>
      </c>
      <c r="AA560" s="11">
        <f>INT((R560) / 10000) / 10</f>
        <v>0</v>
      </c>
      <c r="AB560" s="11">
        <f>INT((S560+T560) / 10000) / 10</f>
        <v>3.6</v>
      </c>
      <c r="AC560" s="11">
        <f>INT((V560+U560+W560) / 10000) / 10</f>
        <v>0.2</v>
      </c>
      <c r="AD560" s="11" t="s">
        <v>4158</v>
      </c>
      <c r="AE560" s="13" t="s">
        <v>4159</v>
      </c>
      <c r="AF560" s="13" t="s">
        <v>4160</v>
      </c>
      <c r="AG560" s="15" t="s">
        <v>4161</v>
      </c>
      <c r="AH560" s="16" t="s">
        <v>88</v>
      </c>
      <c r="AI560" s="17">
        <v>10</v>
      </c>
      <c r="AJ560" s="17">
        <v>19801125</v>
      </c>
      <c r="AK560" s="18">
        <v>225</v>
      </c>
      <c r="AL560" s="18">
        <v>202212</v>
      </c>
      <c r="AM560" s="18">
        <v>2022</v>
      </c>
      <c r="AN560" s="17">
        <v>186718487</v>
      </c>
      <c r="AO560" s="17">
        <v>146863412</v>
      </c>
      <c r="AP560" s="17">
        <v>858480</v>
      </c>
      <c r="AQ560" s="27">
        <v>1</v>
      </c>
      <c r="AR560" s="27">
        <v>1</v>
      </c>
      <c r="AS560" s="27">
        <v>1</v>
      </c>
      <c r="AT560" s="27">
        <v>2</v>
      </c>
      <c r="AU560" s="27">
        <v>2</v>
      </c>
      <c r="AV560" s="27">
        <v>2</v>
      </c>
      <c r="AW560" s="23">
        <v>0</v>
      </c>
      <c r="AX560" s="20">
        <v>1</v>
      </c>
      <c r="AY560" s="20">
        <v>1</v>
      </c>
      <c r="AZ560" s="27" t="s">
        <v>4162</v>
      </c>
      <c r="BA560" s="28" t="s">
        <v>4159</v>
      </c>
      <c r="BB560" s="27" t="s">
        <v>4163</v>
      </c>
      <c r="BC560" s="27" t="s">
        <v>714</v>
      </c>
      <c r="BD560" s="27" t="s">
        <v>4164</v>
      </c>
      <c r="BE560" s="27">
        <v>13</v>
      </c>
      <c r="BF560" s="23"/>
      <c r="BG560" s="23"/>
    </row>
    <row r="561" spans="1:59" ht="15">
      <c r="A561" s="9" t="s">
        <v>4165</v>
      </c>
      <c r="B561" s="25">
        <v>15116</v>
      </c>
      <c r="C561" s="11">
        <v>2726113</v>
      </c>
      <c r="D561" s="11">
        <v>3178101323</v>
      </c>
      <c r="E561" s="12">
        <v>1501110098934</v>
      </c>
      <c r="F561" s="13" t="s">
        <v>4166</v>
      </c>
      <c r="G561" s="13" t="s">
        <v>80</v>
      </c>
      <c r="H561" s="13" t="s">
        <v>53</v>
      </c>
      <c r="I561" s="13" t="s">
        <v>54</v>
      </c>
      <c r="J561" s="13" t="s">
        <v>55</v>
      </c>
      <c r="K561" s="11">
        <v>63</v>
      </c>
      <c r="L561" s="11" t="s">
        <v>4167</v>
      </c>
      <c r="M561" s="14">
        <v>1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4">
        <v>0</v>
      </c>
      <c r="V561" s="14">
        <v>0</v>
      </c>
      <c r="W561" s="14">
        <v>0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1" t="s">
        <v>4168</v>
      </c>
      <c r="AE561" s="13" t="s">
        <v>4169</v>
      </c>
      <c r="AF561" s="13" t="s">
        <v>4170</v>
      </c>
      <c r="AG561" s="15" t="s">
        <v>4171</v>
      </c>
      <c r="AH561" s="16" t="s">
        <v>61</v>
      </c>
      <c r="AI561" s="17">
        <v>10</v>
      </c>
      <c r="AJ561" s="17">
        <v>20060801</v>
      </c>
      <c r="AK561" s="18">
        <v>50</v>
      </c>
      <c r="AL561" s="18">
        <v>202305</v>
      </c>
      <c r="AM561" s="18">
        <v>2022</v>
      </c>
      <c r="AN561" s="17">
        <v>5446532</v>
      </c>
      <c r="AO561" s="17">
        <v>3572121</v>
      </c>
      <c r="AP561" s="17">
        <v>403325</v>
      </c>
      <c r="AQ561" s="21">
        <v>1</v>
      </c>
      <c r="AR561" s="21"/>
      <c r="AS561" s="20">
        <v>2</v>
      </c>
      <c r="AT561" s="22">
        <v>2</v>
      </c>
      <c r="AU561" s="22">
        <v>2</v>
      </c>
      <c r="AV561" s="20">
        <v>2</v>
      </c>
      <c r="AW561" s="23">
        <v>0</v>
      </c>
      <c r="AX561" s="21">
        <v>0</v>
      </c>
      <c r="AY561" s="21">
        <v>0</v>
      </c>
      <c r="AZ561" s="23" t="s">
        <v>62</v>
      </c>
      <c r="BA561" s="23" t="s">
        <v>62</v>
      </c>
      <c r="BB561" s="23" t="s">
        <v>62</v>
      </c>
      <c r="BC561" s="23" t="s">
        <v>62</v>
      </c>
      <c r="BD561" s="23" t="s">
        <v>62</v>
      </c>
      <c r="BE561" s="20">
        <v>13</v>
      </c>
      <c r="BF561" s="21"/>
      <c r="BG561" s="24"/>
    </row>
    <row r="562" spans="1:59" ht="15">
      <c r="A562" s="9" t="s">
        <v>4172</v>
      </c>
      <c r="B562" s="25">
        <v>13349</v>
      </c>
      <c r="C562" s="11">
        <v>1939003</v>
      </c>
      <c r="D562" s="11">
        <v>1188116705</v>
      </c>
      <c r="E562" s="12">
        <v>1101111402851</v>
      </c>
      <c r="F562" s="13" t="s">
        <v>4173</v>
      </c>
      <c r="G562" s="13" t="s">
        <v>80</v>
      </c>
      <c r="H562" s="13" t="s">
        <v>53</v>
      </c>
      <c r="I562" s="13" t="s">
        <v>54</v>
      </c>
      <c r="J562" s="13" t="s">
        <v>2073</v>
      </c>
      <c r="K562" s="11">
        <v>59</v>
      </c>
      <c r="L562" s="11" t="s">
        <v>4174</v>
      </c>
      <c r="M562" s="14">
        <v>1</v>
      </c>
      <c r="N562" s="14" t="s">
        <v>121</v>
      </c>
      <c r="O562" s="14">
        <v>0</v>
      </c>
      <c r="P562" s="14">
        <v>0</v>
      </c>
      <c r="Q562" s="14">
        <v>0</v>
      </c>
      <c r="R562" s="26">
        <v>1246900</v>
      </c>
      <c r="S562" s="14">
        <v>0</v>
      </c>
      <c r="T562" s="26">
        <v>31947</v>
      </c>
      <c r="U562" s="14">
        <v>0</v>
      </c>
      <c r="V562" s="26">
        <v>347472</v>
      </c>
      <c r="W562" s="14">
        <v>0</v>
      </c>
      <c r="X562" s="26">
        <v>33848</v>
      </c>
      <c r="Y562" s="11">
        <f t="shared" ref="Y562:Y565" si="435">INT(O562 / 10000) / 10</f>
        <v>0</v>
      </c>
      <c r="Z562" s="11">
        <f t="shared" ref="Z562:Z565" si="436">INT((P562+Q562+X562) / 10000) / 10</f>
        <v>0.3</v>
      </c>
      <c r="AA562" s="11">
        <f t="shared" ref="AA562:AA565" si="437">INT((R562) / 10000) / 10</f>
        <v>12.4</v>
      </c>
      <c r="AB562" s="11">
        <f t="shared" ref="AB562:AB565" si="438">INT((S562+T562) / 10000) / 10</f>
        <v>0.3</v>
      </c>
      <c r="AC562" s="11">
        <f t="shared" ref="AC562:AC565" si="439">INT((V562+U562+W562) / 10000) / 10</f>
        <v>3.4</v>
      </c>
      <c r="AD562" s="11" t="s">
        <v>4175</v>
      </c>
      <c r="AE562" s="13" t="s">
        <v>4176</v>
      </c>
      <c r="AF562" s="13" t="s">
        <v>4177</v>
      </c>
      <c r="AG562" s="15" t="s">
        <v>4178</v>
      </c>
      <c r="AH562" s="16" t="s">
        <v>232</v>
      </c>
      <c r="AI562" s="17">
        <v>10</v>
      </c>
      <c r="AJ562" s="17">
        <v>19970415</v>
      </c>
      <c r="AK562" s="18">
        <v>87</v>
      </c>
      <c r="AL562" s="18">
        <v>202306</v>
      </c>
      <c r="AM562" s="18">
        <v>2022</v>
      </c>
      <c r="AN562" s="17">
        <v>21962275</v>
      </c>
      <c r="AO562" s="17">
        <v>48212983</v>
      </c>
      <c r="AP562" s="17">
        <v>5781850</v>
      </c>
      <c r="AQ562" s="20">
        <v>1</v>
      </c>
      <c r="AR562" s="21"/>
      <c r="AS562" s="20">
        <v>2</v>
      </c>
      <c r="AT562" s="20">
        <v>2</v>
      </c>
      <c r="AU562" s="20">
        <v>2</v>
      </c>
      <c r="AV562" s="20">
        <v>2</v>
      </c>
      <c r="AW562" s="23">
        <v>0</v>
      </c>
      <c r="AX562" s="21">
        <v>0</v>
      </c>
      <c r="AY562" s="21">
        <v>0</v>
      </c>
      <c r="AZ562" s="23" t="s">
        <v>62</v>
      </c>
      <c r="BA562" s="23" t="s">
        <v>62</v>
      </c>
      <c r="BB562" s="23" t="s">
        <v>62</v>
      </c>
      <c r="BC562" s="23" t="s">
        <v>62</v>
      </c>
      <c r="BD562" s="23" t="s">
        <v>62</v>
      </c>
      <c r="BE562" s="20">
        <v>13</v>
      </c>
      <c r="BF562" s="21"/>
      <c r="BG562" s="24"/>
    </row>
    <row r="563" spans="1:59" ht="15">
      <c r="A563" s="9" t="s">
        <v>4179</v>
      </c>
      <c r="B563" s="25">
        <v>8181</v>
      </c>
      <c r="C563" s="11">
        <v>1861227</v>
      </c>
      <c r="D563" s="11">
        <v>4108132391</v>
      </c>
      <c r="E563" s="12">
        <v>2001110023526</v>
      </c>
      <c r="F563" s="13" t="s">
        <v>4180</v>
      </c>
      <c r="G563" s="13" t="s">
        <v>80</v>
      </c>
      <c r="H563" s="13" t="s">
        <v>53</v>
      </c>
      <c r="I563" s="13" t="s">
        <v>54</v>
      </c>
      <c r="J563" s="13" t="s">
        <v>128</v>
      </c>
      <c r="K563" s="11">
        <v>46</v>
      </c>
      <c r="L563" s="11" t="s">
        <v>4181</v>
      </c>
      <c r="M563" s="14">
        <v>1</v>
      </c>
      <c r="N563" s="14" t="s">
        <v>121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26">
        <v>49358</v>
      </c>
      <c r="U563" s="26">
        <v>5060</v>
      </c>
      <c r="V563" s="14">
        <v>0</v>
      </c>
      <c r="W563" s="14">
        <v>0</v>
      </c>
      <c r="X563" s="29">
        <v>468000</v>
      </c>
      <c r="Y563" s="11">
        <f t="shared" si="435"/>
        <v>0</v>
      </c>
      <c r="Z563" s="11">
        <f t="shared" si="436"/>
        <v>4.5999999999999996</v>
      </c>
      <c r="AA563" s="11">
        <f t="shared" si="437"/>
        <v>0</v>
      </c>
      <c r="AB563" s="11">
        <f t="shared" si="438"/>
        <v>0.4</v>
      </c>
      <c r="AC563" s="11">
        <f t="shared" si="439"/>
        <v>0</v>
      </c>
      <c r="AD563" s="11" t="s">
        <v>4182</v>
      </c>
      <c r="AE563" s="13" t="s">
        <v>4183</v>
      </c>
      <c r="AF563" s="13" t="s">
        <v>4184</v>
      </c>
      <c r="AG563" s="15" t="s">
        <v>4185</v>
      </c>
      <c r="AH563" s="16" t="s">
        <v>88</v>
      </c>
      <c r="AI563" s="17">
        <v>10</v>
      </c>
      <c r="AJ563" s="17">
        <v>19900910</v>
      </c>
      <c r="AK563" s="18">
        <v>71</v>
      </c>
      <c r="AL563" s="18">
        <v>202212</v>
      </c>
      <c r="AM563" s="18">
        <v>2022</v>
      </c>
      <c r="AN563" s="17">
        <v>32878330</v>
      </c>
      <c r="AO563" s="17">
        <v>44845832</v>
      </c>
      <c r="AP563" s="17">
        <v>1500000</v>
      </c>
      <c r="AQ563" s="20">
        <v>2</v>
      </c>
      <c r="AR563" s="20">
        <v>2</v>
      </c>
      <c r="AS563" s="20">
        <v>2</v>
      </c>
      <c r="AT563" s="20">
        <v>2</v>
      </c>
      <c r="AU563" s="20">
        <v>2</v>
      </c>
      <c r="AV563" s="20">
        <v>1</v>
      </c>
      <c r="AW563" s="23">
        <v>0</v>
      </c>
      <c r="AX563" s="21">
        <v>0</v>
      </c>
      <c r="AY563" s="20">
        <v>1</v>
      </c>
      <c r="AZ563" s="20" t="s">
        <v>4186</v>
      </c>
      <c r="BA563" s="20" t="s">
        <v>4187</v>
      </c>
      <c r="BB563" s="20" t="s">
        <v>90</v>
      </c>
      <c r="BC563" s="20" t="s">
        <v>864</v>
      </c>
      <c r="BD563" s="20" t="s">
        <v>4188</v>
      </c>
      <c r="BE563" s="20">
        <v>13</v>
      </c>
      <c r="BF563" s="21"/>
      <c r="BG563" s="24"/>
    </row>
    <row r="564" spans="1:59" ht="15">
      <c r="A564" s="9" t="s">
        <v>4189</v>
      </c>
      <c r="B564" s="25">
        <v>12446</v>
      </c>
      <c r="C564" s="11">
        <v>1310325</v>
      </c>
      <c r="D564" s="11">
        <v>1188119570</v>
      </c>
      <c r="E564" s="12">
        <v>1101111628928</v>
      </c>
      <c r="F564" s="13" t="s">
        <v>4190</v>
      </c>
      <c r="G564" s="13" t="s">
        <v>80</v>
      </c>
      <c r="H564" s="13" t="s">
        <v>53</v>
      </c>
      <c r="I564" s="13" t="s">
        <v>54</v>
      </c>
      <c r="J564" s="13" t="s">
        <v>65</v>
      </c>
      <c r="K564" s="11">
        <v>56</v>
      </c>
      <c r="L564" s="11" t="s">
        <v>4191</v>
      </c>
      <c r="M564" s="14">
        <v>1</v>
      </c>
      <c r="N564" s="14" t="s">
        <v>121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14">
        <v>0</v>
      </c>
      <c r="U564" s="14">
        <v>0</v>
      </c>
      <c r="V564" s="38">
        <v>123275</v>
      </c>
      <c r="W564" s="38">
        <v>166009</v>
      </c>
      <c r="X564" s="14">
        <v>0</v>
      </c>
      <c r="Y564" s="11">
        <f t="shared" si="435"/>
        <v>0</v>
      </c>
      <c r="Z564" s="11">
        <f t="shared" si="436"/>
        <v>0</v>
      </c>
      <c r="AA564" s="11">
        <f t="shared" si="437"/>
        <v>0</v>
      </c>
      <c r="AB564" s="11">
        <f t="shared" si="438"/>
        <v>0</v>
      </c>
      <c r="AC564" s="11">
        <f t="shared" si="439"/>
        <v>2.8</v>
      </c>
      <c r="AD564" s="11" t="s">
        <v>4192</v>
      </c>
      <c r="AE564" s="13" t="s">
        <v>4193</v>
      </c>
      <c r="AF564" s="13" t="s">
        <v>4194</v>
      </c>
      <c r="AG564" s="15" t="s">
        <v>4195</v>
      </c>
      <c r="AH564" s="16" t="s">
        <v>232</v>
      </c>
      <c r="AI564" s="17">
        <v>10</v>
      </c>
      <c r="AJ564" s="17">
        <v>19990106</v>
      </c>
      <c r="AK564" s="18">
        <v>114</v>
      </c>
      <c r="AL564" s="18">
        <v>202306</v>
      </c>
      <c r="AM564" s="18">
        <v>2022</v>
      </c>
      <c r="AN564" s="17">
        <v>12457926</v>
      </c>
      <c r="AO564" s="17">
        <v>29197727</v>
      </c>
      <c r="AP564" s="17">
        <v>12411181</v>
      </c>
      <c r="AQ564" s="20">
        <v>3</v>
      </c>
      <c r="AR564" s="20">
        <v>3</v>
      </c>
      <c r="AS564" s="20">
        <v>2</v>
      </c>
      <c r="AT564" s="20">
        <v>2</v>
      </c>
      <c r="AU564" s="20">
        <v>2</v>
      </c>
      <c r="AV564" s="20">
        <v>2</v>
      </c>
      <c r="AW564" s="23">
        <v>0</v>
      </c>
      <c r="AX564" s="21">
        <v>0</v>
      </c>
      <c r="AY564" s="21">
        <v>0</v>
      </c>
      <c r="AZ564" s="23" t="s">
        <v>62</v>
      </c>
      <c r="BA564" s="23" t="s">
        <v>62</v>
      </c>
      <c r="BB564" s="23" t="s">
        <v>62</v>
      </c>
      <c r="BC564" s="23" t="s">
        <v>62</v>
      </c>
      <c r="BD564" s="23" t="s">
        <v>62</v>
      </c>
      <c r="BE564" s="20">
        <v>13</v>
      </c>
      <c r="BF564" s="21"/>
      <c r="BG564" s="24"/>
    </row>
    <row r="565" spans="1:59" ht="15">
      <c r="A565" s="9" t="s">
        <v>4196</v>
      </c>
      <c r="B565" s="25">
        <v>1413</v>
      </c>
      <c r="C565" s="11">
        <v>1567057</v>
      </c>
      <c r="D565" s="11">
        <v>5148119064</v>
      </c>
      <c r="E565" s="12">
        <v>1741110008430</v>
      </c>
      <c r="F565" s="13" t="s">
        <v>4197</v>
      </c>
      <c r="G565" s="13" t="s">
        <v>80</v>
      </c>
      <c r="H565" s="13" t="s">
        <v>53</v>
      </c>
      <c r="I565" s="13" t="s">
        <v>54</v>
      </c>
      <c r="J565" s="13" t="s">
        <v>81</v>
      </c>
      <c r="K565" s="11">
        <v>9</v>
      </c>
      <c r="L565" s="11" t="s">
        <v>4198</v>
      </c>
      <c r="M565" s="14">
        <v>1</v>
      </c>
      <c r="N565" s="14" t="s">
        <v>121</v>
      </c>
      <c r="O565" s="14">
        <v>0</v>
      </c>
      <c r="P565" s="14">
        <v>0</v>
      </c>
      <c r="Q565" s="32">
        <v>81682</v>
      </c>
      <c r="R565" s="32">
        <v>2464035</v>
      </c>
      <c r="S565" s="14">
        <v>0</v>
      </c>
      <c r="T565" s="32">
        <v>45166</v>
      </c>
      <c r="U565" s="14">
        <v>0</v>
      </c>
      <c r="V565" s="32">
        <v>63585</v>
      </c>
      <c r="W565" s="14">
        <v>0</v>
      </c>
      <c r="X565" s="32">
        <v>2417714</v>
      </c>
      <c r="Y565" s="11">
        <f t="shared" si="435"/>
        <v>0</v>
      </c>
      <c r="Z565" s="11">
        <f t="shared" si="436"/>
        <v>24.9</v>
      </c>
      <c r="AA565" s="11">
        <f t="shared" si="437"/>
        <v>24.6</v>
      </c>
      <c r="AB565" s="11">
        <f t="shared" si="438"/>
        <v>0.4</v>
      </c>
      <c r="AC565" s="11">
        <f t="shared" si="439"/>
        <v>0.6</v>
      </c>
      <c r="AD565" s="11" t="s">
        <v>4199</v>
      </c>
      <c r="AE565" s="13" t="s">
        <v>4200</v>
      </c>
      <c r="AF565" s="13" t="s">
        <v>4201</v>
      </c>
      <c r="AG565" s="15" t="s">
        <v>4202</v>
      </c>
      <c r="AH565" s="16" t="s">
        <v>88</v>
      </c>
      <c r="AI565" s="17">
        <v>10</v>
      </c>
      <c r="AJ565" s="17">
        <v>19941101</v>
      </c>
      <c r="AK565" s="18">
        <v>200</v>
      </c>
      <c r="AL565" s="18">
        <v>202304</v>
      </c>
      <c r="AM565" s="18">
        <v>2022</v>
      </c>
      <c r="AN565" s="17">
        <v>77530384</v>
      </c>
      <c r="AO565" s="17">
        <v>63041974</v>
      </c>
      <c r="AP565" s="17">
        <v>1000000</v>
      </c>
      <c r="AQ565" s="27">
        <v>1</v>
      </c>
      <c r="AR565" s="27">
        <v>1</v>
      </c>
      <c r="AS565" s="27">
        <v>1</v>
      </c>
      <c r="AT565" s="27">
        <v>1</v>
      </c>
      <c r="AU565" s="27">
        <v>1</v>
      </c>
      <c r="AV565" s="27">
        <v>1</v>
      </c>
      <c r="AW565" s="23">
        <v>0</v>
      </c>
      <c r="AX565" s="20">
        <v>1</v>
      </c>
      <c r="AY565" s="20">
        <v>1</v>
      </c>
      <c r="AZ565" s="27" t="s">
        <v>4203</v>
      </c>
      <c r="BA565" s="28" t="s">
        <v>4200</v>
      </c>
      <c r="BB565" s="27" t="s">
        <v>3151</v>
      </c>
      <c r="BC565" s="27" t="s">
        <v>4204</v>
      </c>
      <c r="BD565" s="27" t="s">
        <v>4205</v>
      </c>
      <c r="BE565" s="27">
        <v>13</v>
      </c>
      <c r="BF565" s="23"/>
      <c r="BG565" s="23"/>
    </row>
    <row r="566" spans="1:59" ht="15">
      <c r="A566" s="9" t="s">
        <v>4206</v>
      </c>
      <c r="B566" s="25">
        <v>21826</v>
      </c>
      <c r="C566" s="11">
        <v>3139364</v>
      </c>
      <c r="D566" s="11">
        <v>6208128946</v>
      </c>
      <c r="E566" s="12">
        <v>2301110135606</v>
      </c>
      <c r="F566" s="13" t="s">
        <v>4207</v>
      </c>
      <c r="G566" s="13" t="s">
        <v>52</v>
      </c>
      <c r="H566" s="13" t="s">
        <v>53</v>
      </c>
      <c r="I566" s="13" t="s">
        <v>54</v>
      </c>
      <c r="J566" s="13" t="s">
        <v>933</v>
      </c>
      <c r="K566" s="11">
        <v>42</v>
      </c>
      <c r="L566" s="11" t="s">
        <v>4208</v>
      </c>
      <c r="M566" s="14">
        <v>1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14">
        <v>0</v>
      </c>
      <c r="U566" s="14">
        <v>0</v>
      </c>
      <c r="V566" s="14">
        <v>0</v>
      </c>
      <c r="W566" s="14">
        <v>0</v>
      </c>
      <c r="X566" s="14">
        <v>0</v>
      </c>
      <c r="Y566" s="14">
        <v>0</v>
      </c>
      <c r="Z566" s="14">
        <v>0</v>
      </c>
      <c r="AA566" s="14">
        <v>0</v>
      </c>
      <c r="AB566" s="14">
        <v>0</v>
      </c>
      <c r="AC566" s="14">
        <v>0</v>
      </c>
      <c r="AD566" s="11" t="s">
        <v>4209</v>
      </c>
      <c r="AE566" s="13" t="s">
        <v>4210</v>
      </c>
      <c r="AF566" s="13" t="s">
        <v>4211</v>
      </c>
      <c r="AG566" s="15" t="s">
        <v>4212</v>
      </c>
      <c r="AH566" s="16" t="s">
        <v>61</v>
      </c>
      <c r="AI566" s="17">
        <v>10</v>
      </c>
      <c r="AJ566" s="17">
        <v>20070801</v>
      </c>
      <c r="AK566" s="18">
        <v>54</v>
      </c>
      <c r="AL566" s="18">
        <v>201810</v>
      </c>
      <c r="AM566" s="14"/>
      <c r="AN566" s="19"/>
      <c r="AO566" s="19"/>
      <c r="AP566" s="19"/>
      <c r="AQ566" s="20">
        <v>1</v>
      </c>
      <c r="AR566" s="21"/>
      <c r="AS566" s="20">
        <v>2</v>
      </c>
      <c r="AT566" s="20">
        <v>2</v>
      </c>
      <c r="AU566" s="20">
        <v>2</v>
      </c>
      <c r="AV566" s="20">
        <v>2</v>
      </c>
      <c r="AW566" s="23">
        <v>0</v>
      </c>
      <c r="AX566" s="21">
        <v>0</v>
      </c>
      <c r="AY566" s="21">
        <v>0</v>
      </c>
      <c r="AZ566" s="23" t="s">
        <v>62</v>
      </c>
      <c r="BA566" s="23" t="s">
        <v>62</v>
      </c>
      <c r="BB566" s="23" t="s">
        <v>62</v>
      </c>
      <c r="BC566" s="23" t="s">
        <v>62</v>
      </c>
      <c r="BD566" s="23" t="s">
        <v>62</v>
      </c>
      <c r="BE566" s="20">
        <v>13</v>
      </c>
      <c r="BF566" s="21"/>
      <c r="BG566" s="24"/>
    </row>
    <row r="567" spans="1:59" ht="15">
      <c r="A567" s="9" t="s">
        <v>4213</v>
      </c>
      <c r="B567" s="25">
        <v>13405</v>
      </c>
      <c r="C567" s="56">
        <v>2857431</v>
      </c>
      <c r="D567" s="56">
        <v>3178105687</v>
      </c>
      <c r="E567" s="57">
        <v>1501110109038</v>
      </c>
      <c r="F567" s="58" t="s">
        <v>4214</v>
      </c>
      <c r="G567" s="58" t="s">
        <v>80</v>
      </c>
      <c r="H567" s="58" t="s">
        <v>53</v>
      </c>
      <c r="I567" s="58" t="s">
        <v>54</v>
      </c>
      <c r="J567" s="58" t="s">
        <v>65</v>
      </c>
      <c r="K567" s="56">
        <v>56</v>
      </c>
      <c r="L567" s="56" t="s">
        <v>4215</v>
      </c>
      <c r="M567" s="14">
        <v>1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0</v>
      </c>
      <c r="AD567" s="56" t="s">
        <v>4216</v>
      </c>
      <c r="AE567" s="58" t="s">
        <v>4217</v>
      </c>
      <c r="AF567" s="58" t="s">
        <v>4218</v>
      </c>
      <c r="AG567" s="15" t="s">
        <v>4219</v>
      </c>
      <c r="AH567" s="59" t="s">
        <v>61</v>
      </c>
      <c r="AI567" s="60">
        <v>10</v>
      </c>
      <c r="AJ567" s="60">
        <v>20070823</v>
      </c>
      <c r="AK567" s="61">
        <v>100</v>
      </c>
      <c r="AL567" s="61">
        <v>202204</v>
      </c>
      <c r="AM567" s="61">
        <v>2022</v>
      </c>
      <c r="AN567" s="60">
        <v>7444452</v>
      </c>
      <c r="AO567" s="60">
        <v>9913476</v>
      </c>
      <c r="AP567" s="60">
        <v>50000</v>
      </c>
      <c r="AQ567" s="62">
        <v>1</v>
      </c>
      <c r="AR567" s="63"/>
      <c r="AS567" s="62">
        <v>2</v>
      </c>
      <c r="AT567" s="62">
        <v>2</v>
      </c>
      <c r="AU567" s="62">
        <v>2</v>
      </c>
      <c r="AV567" s="62">
        <v>2</v>
      </c>
      <c r="AW567" s="23">
        <v>0</v>
      </c>
      <c r="AX567" s="21">
        <v>0</v>
      </c>
      <c r="AY567" s="21">
        <v>0</v>
      </c>
      <c r="AZ567" s="23" t="s">
        <v>62</v>
      </c>
      <c r="BA567" s="23" t="s">
        <v>62</v>
      </c>
      <c r="BB567" s="23" t="s">
        <v>62</v>
      </c>
      <c r="BC567" s="23" t="s">
        <v>62</v>
      </c>
      <c r="BD567" s="23" t="s">
        <v>62</v>
      </c>
      <c r="BE567" s="62">
        <v>13</v>
      </c>
      <c r="BF567" s="63"/>
      <c r="BG567" s="63"/>
    </row>
    <row r="568" spans="1:59" ht="15">
      <c r="A568" s="9" t="s">
        <v>4220</v>
      </c>
      <c r="B568" s="25">
        <v>11655</v>
      </c>
      <c r="C568" s="11">
        <v>1640737</v>
      </c>
      <c r="D568" s="11">
        <v>2018137211</v>
      </c>
      <c r="E568" s="12">
        <v>1101110132871</v>
      </c>
      <c r="F568" s="13" t="s">
        <v>4221</v>
      </c>
      <c r="G568" s="13" t="s">
        <v>80</v>
      </c>
      <c r="H568" s="13" t="s">
        <v>53</v>
      </c>
      <c r="I568" s="13" t="s">
        <v>307</v>
      </c>
      <c r="J568" s="13" t="s">
        <v>2759</v>
      </c>
      <c r="K568" s="11">
        <v>51</v>
      </c>
      <c r="L568" s="11" t="s">
        <v>4222</v>
      </c>
      <c r="M568" s="14">
        <v>1</v>
      </c>
      <c r="N568" s="14" t="s">
        <v>121</v>
      </c>
      <c r="O568" s="32">
        <v>10653</v>
      </c>
      <c r="P568" s="32">
        <v>68575</v>
      </c>
      <c r="Q568" s="14">
        <v>0</v>
      </c>
      <c r="R568" s="14">
        <v>0</v>
      </c>
      <c r="S568" s="14">
        <v>0</v>
      </c>
      <c r="T568" s="32">
        <v>315577</v>
      </c>
      <c r="U568" s="14">
        <v>0</v>
      </c>
      <c r="V568" s="32">
        <v>67417</v>
      </c>
      <c r="W568" s="32">
        <v>29261914</v>
      </c>
      <c r="X568" s="32">
        <v>3396571</v>
      </c>
      <c r="Y568" s="11">
        <f>INT(O568 / 10000) / 10</f>
        <v>0.1</v>
      </c>
      <c r="Z568" s="11">
        <f>INT((P568+Q568+X568) / 10000) / 10</f>
        <v>34.6</v>
      </c>
      <c r="AA568" s="11">
        <f>INT((R568) / 10000) / 10</f>
        <v>0</v>
      </c>
      <c r="AB568" s="11">
        <f>INT((S568+T568) / 10000) / 10</f>
        <v>3.1</v>
      </c>
      <c r="AC568" s="11">
        <f>INT((V568+U568+W568) / 10000) / 10</f>
        <v>293.2</v>
      </c>
      <c r="AD568" s="11" t="s">
        <v>4223</v>
      </c>
      <c r="AE568" s="13" t="s">
        <v>4224</v>
      </c>
      <c r="AF568" s="13" t="s">
        <v>4225</v>
      </c>
      <c r="AG568" s="15" t="s">
        <v>4226</v>
      </c>
      <c r="AH568" s="16" t="s">
        <v>88</v>
      </c>
      <c r="AI568" s="17">
        <v>10</v>
      </c>
      <c r="AJ568" s="17">
        <v>19670914</v>
      </c>
      <c r="AK568" s="18">
        <v>203</v>
      </c>
      <c r="AL568" s="18">
        <v>202305</v>
      </c>
      <c r="AM568" s="18">
        <v>2022</v>
      </c>
      <c r="AN568" s="17">
        <v>257772202</v>
      </c>
      <c r="AO568" s="17">
        <v>259646600</v>
      </c>
      <c r="AP568" s="17">
        <v>1340000</v>
      </c>
      <c r="AQ568" s="20">
        <v>2</v>
      </c>
      <c r="AR568" s="20">
        <v>2</v>
      </c>
      <c r="AS568" s="20">
        <v>1</v>
      </c>
      <c r="AT568" s="20">
        <v>2</v>
      </c>
      <c r="AU568" s="20">
        <v>1</v>
      </c>
      <c r="AV568" s="20">
        <v>1</v>
      </c>
      <c r="AW568" s="23">
        <v>0</v>
      </c>
      <c r="AX568" s="21">
        <v>0</v>
      </c>
      <c r="AY568" s="21">
        <v>0</v>
      </c>
      <c r="AZ568" s="23" t="s">
        <v>62</v>
      </c>
      <c r="BA568" s="30" t="s">
        <v>62</v>
      </c>
      <c r="BB568" s="23" t="s">
        <v>62</v>
      </c>
      <c r="BC568" s="23" t="s">
        <v>62</v>
      </c>
      <c r="BD568" s="23" t="s">
        <v>62</v>
      </c>
      <c r="BE568" s="20">
        <v>13</v>
      </c>
      <c r="BF568" s="21"/>
      <c r="BG568" s="24"/>
    </row>
    <row r="569" spans="1:59" ht="15">
      <c r="A569" s="9" t="s">
        <v>4227</v>
      </c>
      <c r="B569" s="25">
        <v>24347</v>
      </c>
      <c r="C569" s="11">
        <v>2593290</v>
      </c>
      <c r="D569" s="11">
        <v>1298185634</v>
      </c>
      <c r="E569" s="12">
        <v>1311110141603</v>
      </c>
      <c r="F569" s="13" t="s">
        <v>4228</v>
      </c>
      <c r="G569" s="13" t="s">
        <v>52</v>
      </c>
      <c r="H569" s="13" t="s">
        <v>53</v>
      </c>
      <c r="I569" s="13" t="s">
        <v>54</v>
      </c>
      <c r="J569" s="13" t="s">
        <v>55</v>
      </c>
      <c r="K569" s="11">
        <v>63</v>
      </c>
      <c r="L569" s="11" t="s">
        <v>4229</v>
      </c>
      <c r="M569" s="14">
        <v>2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1" t="s">
        <v>4230</v>
      </c>
      <c r="AE569" s="13" t="s">
        <v>4231</v>
      </c>
      <c r="AF569" s="13" t="s">
        <v>4232</v>
      </c>
      <c r="AG569" s="15" t="s">
        <v>4233</v>
      </c>
      <c r="AH569" s="16" t="s">
        <v>61</v>
      </c>
      <c r="AI569" s="17">
        <v>10</v>
      </c>
      <c r="AJ569" s="17">
        <v>20050701</v>
      </c>
      <c r="AK569" s="18">
        <v>50</v>
      </c>
      <c r="AL569" s="18">
        <v>202305</v>
      </c>
      <c r="AM569" s="18">
        <v>2022</v>
      </c>
      <c r="AN569" s="17">
        <v>2321658</v>
      </c>
      <c r="AO569" s="17">
        <v>1430806</v>
      </c>
      <c r="AP569" s="17">
        <v>300000</v>
      </c>
      <c r="AQ569" s="20">
        <v>1</v>
      </c>
      <c r="AR569" s="21"/>
      <c r="AS569" s="20">
        <v>2</v>
      </c>
      <c r="AT569" s="20">
        <v>2</v>
      </c>
      <c r="AU569" s="20">
        <v>2</v>
      </c>
      <c r="AV569" s="20">
        <v>2</v>
      </c>
      <c r="AW569" s="23">
        <v>0</v>
      </c>
      <c r="AX569" s="21">
        <v>0</v>
      </c>
      <c r="AY569" s="21">
        <v>0</v>
      </c>
      <c r="AZ569" s="23" t="s">
        <v>62</v>
      </c>
      <c r="BA569" s="23" t="s">
        <v>62</v>
      </c>
      <c r="BB569" s="23" t="s">
        <v>62</v>
      </c>
      <c r="BC569" s="23" t="s">
        <v>62</v>
      </c>
      <c r="BD569" s="23" t="s">
        <v>62</v>
      </c>
      <c r="BE569" s="20">
        <v>13</v>
      </c>
      <c r="BF569" s="21"/>
      <c r="BG569" s="24"/>
    </row>
    <row r="570" spans="1:59" ht="15">
      <c r="A570" s="9" t="s">
        <v>4234</v>
      </c>
      <c r="B570" s="25">
        <v>8229</v>
      </c>
      <c r="C570" s="11">
        <v>1392184</v>
      </c>
      <c r="D570" s="11">
        <v>6108104501</v>
      </c>
      <c r="E570" s="12">
        <v>1812110007663</v>
      </c>
      <c r="F570" s="13" t="s">
        <v>4235</v>
      </c>
      <c r="G570" s="13" t="s">
        <v>80</v>
      </c>
      <c r="H570" s="13" t="s">
        <v>53</v>
      </c>
      <c r="I570" s="13" t="s">
        <v>307</v>
      </c>
      <c r="J570" s="13" t="s">
        <v>1843</v>
      </c>
      <c r="K570" s="11">
        <v>44</v>
      </c>
      <c r="L570" s="11" t="s">
        <v>4236</v>
      </c>
      <c r="M570" s="14">
        <v>1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1" t="s">
        <v>4237</v>
      </c>
      <c r="AE570" s="13" t="s">
        <v>4238</v>
      </c>
      <c r="AF570" s="13" t="s">
        <v>4239</v>
      </c>
      <c r="AG570" s="15" t="s">
        <v>4240</v>
      </c>
      <c r="AH570" s="16" t="s">
        <v>88</v>
      </c>
      <c r="AI570" s="17">
        <v>10</v>
      </c>
      <c r="AJ570" s="17">
        <v>19870317</v>
      </c>
      <c r="AK570" s="18">
        <v>223</v>
      </c>
      <c r="AL570" s="18">
        <v>202212</v>
      </c>
      <c r="AM570" s="18">
        <v>2022</v>
      </c>
      <c r="AN570" s="17">
        <v>714918319</v>
      </c>
      <c r="AO570" s="17">
        <v>546280645</v>
      </c>
      <c r="AP570" s="17">
        <v>5654000</v>
      </c>
      <c r="AQ570" s="27">
        <v>1</v>
      </c>
      <c r="AR570" s="23"/>
      <c r="AS570" s="27">
        <v>2</v>
      </c>
      <c r="AT570" s="22">
        <v>2</v>
      </c>
      <c r="AU570" s="22">
        <v>2</v>
      </c>
      <c r="AV570" s="27">
        <v>1</v>
      </c>
      <c r="AW570" s="23">
        <v>0</v>
      </c>
      <c r="AX570" s="21">
        <v>0</v>
      </c>
      <c r="AY570" s="21">
        <v>0</v>
      </c>
      <c r="AZ570" s="23" t="s">
        <v>62</v>
      </c>
      <c r="BA570" s="23" t="s">
        <v>62</v>
      </c>
      <c r="BB570" s="23" t="s">
        <v>62</v>
      </c>
      <c r="BC570" s="23" t="s">
        <v>62</v>
      </c>
      <c r="BD570" s="23" t="s">
        <v>62</v>
      </c>
      <c r="BE570" s="27">
        <v>13</v>
      </c>
      <c r="BF570" s="23"/>
      <c r="BG570" s="23"/>
    </row>
    <row r="571" spans="1:59" ht="15">
      <c r="A571" s="9" t="s">
        <v>4241</v>
      </c>
      <c r="B571" s="25">
        <v>11729</v>
      </c>
      <c r="C571" s="11">
        <v>1261456</v>
      </c>
      <c r="D571" s="11">
        <v>6038115499</v>
      </c>
      <c r="E571" s="12">
        <v>1801110044296</v>
      </c>
      <c r="F571" s="13" t="s">
        <v>4242</v>
      </c>
      <c r="G571" s="13" t="s">
        <v>80</v>
      </c>
      <c r="H571" s="13" t="s">
        <v>53</v>
      </c>
      <c r="I571" s="13" t="s">
        <v>54</v>
      </c>
      <c r="J571" s="13" t="s">
        <v>143</v>
      </c>
      <c r="K571" s="11">
        <v>53</v>
      </c>
      <c r="L571" s="11" t="s">
        <v>4243</v>
      </c>
      <c r="M571" s="14">
        <v>1</v>
      </c>
      <c r="N571" s="14" t="s">
        <v>121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4">
        <v>0</v>
      </c>
      <c r="V571" s="14">
        <v>0</v>
      </c>
      <c r="W571" s="26">
        <v>321181</v>
      </c>
      <c r="X571" s="14">
        <v>0</v>
      </c>
      <c r="Y571" s="11">
        <f t="shared" ref="Y571:Y572" si="440">INT(O571 / 10000) / 10</f>
        <v>0</v>
      </c>
      <c r="Z571" s="11">
        <f t="shared" ref="Z571:Z572" si="441">INT((P571+Q571+X571) / 10000) / 10</f>
        <v>0</v>
      </c>
      <c r="AA571" s="11">
        <f t="shared" ref="AA571:AA572" si="442">INT((R571) / 10000) / 10</f>
        <v>0</v>
      </c>
      <c r="AB571" s="11">
        <f t="shared" ref="AB571:AB572" si="443">INT((S571+T571) / 10000) / 10</f>
        <v>0</v>
      </c>
      <c r="AC571" s="11">
        <f t="shared" ref="AC571:AC572" si="444">INT((V571+U571+W571) / 10000) / 10</f>
        <v>3.2</v>
      </c>
      <c r="AD571" s="11" t="s">
        <v>4244</v>
      </c>
      <c r="AE571" s="13" t="s">
        <v>4245</v>
      </c>
      <c r="AF571" s="13" t="s">
        <v>4246</v>
      </c>
      <c r="AG571" s="15" t="s">
        <v>4247</v>
      </c>
      <c r="AH571" s="16" t="s">
        <v>88</v>
      </c>
      <c r="AI571" s="17">
        <v>10</v>
      </c>
      <c r="AJ571" s="17">
        <v>19820520</v>
      </c>
      <c r="AK571" s="18">
        <v>51</v>
      </c>
      <c r="AL571" s="18">
        <v>202212</v>
      </c>
      <c r="AM571" s="18">
        <v>2022</v>
      </c>
      <c r="AN571" s="17">
        <v>7185252</v>
      </c>
      <c r="AO571" s="17">
        <v>36659555</v>
      </c>
      <c r="AP571" s="17">
        <v>3000000</v>
      </c>
      <c r="AQ571" s="20">
        <v>1</v>
      </c>
      <c r="AR571" s="21"/>
      <c r="AS571" s="20">
        <v>2</v>
      </c>
      <c r="AT571" s="20">
        <v>2</v>
      </c>
      <c r="AU571" s="20">
        <v>2</v>
      </c>
      <c r="AV571" s="20">
        <v>2</v>
      </c>
      <c r="AW571" s="23">
        <v>0</v>
      </c>
      <c r="AX571" s="21">
        <v>0</v>
      </c>
      <c r="AY571" s="21">
        <v>0</v>
      </c>
      <c r="AZ571" s="23" t="s">
        <v>62</v>
      </c>
      <c r="BA571" s="23" t="s">
        <v>62</v>
      </c>
      <c r="BB571" s="23" t="s">
        <v>62</v>
      </c>
      <c r="BC571" s="23" t="s">
        <v>62</v>
      </c>
      <c r="BD571" s="23" t="s">
        <v>62</v>
      </c>
      <c r="BE571" s="20">
        <v>13</v>
      </c>
      <c r="BF571" s="21"/>
      <c r="BG571" s="24"/>
    </row>
    <row r="572" spans="1:59" ht="15">
      <c r="A572" s="9" t="s">
        <v>4248</v>
      </c>
      <c r="B572" s="25">
        <v>2590</v>
      </c>
      <c r="C572" s="11">
        <v>1769341</v>
      </c>
      <c r="D572" s="11">
        <v>3018140485</v>
      </c>
      <c r="E572" s="12">
        <v>1501110043773</v>
      </c>
      <c r="F572" s="13" t="s">
        <v>4249</v>
      </c>
      <c r="G572" s="13" t="s">
        <v>80</v>
      </c>
      <c r="H572" s="13" t="s">
        <v>53</v>
      </c>
      <c r="I572" s="13" t="s">
        <v>54</v>
      </c>
      <c r="J572" s="13" t="s">
        <v>257</v>
      </c>
      <c r="K572" s="11">
        <v>17</v>
      </c>
      <c r="L572" s="11" t="s">
        <v>4250</v>
      </c>
      <c r="M572" s="14">
        <v>1</v>
      </c>
      <c r="N572" s="14" t="s">
        <v>121</v>
      </c>
      <c r="O572" s="14">
        <v>0</v>
      </c>
      <c r="P572" s="14">
        <v>0</v>
      </c>
      <c r="Q572" s="26">
        <v>75741</v>
      </c>
      <c r="R572" s="26">
        <v>28000</v>
      </c>
      <c r="S572" s="14">
        <v>0</v>
      </c>
      <c r="T572" s="26">
        <v>27510</v>
      </c>
      <c r="U572" s="26">
        <v>16100</v>
      </c>
      <c r="V572" s="14">
        <v>0</v>
      </c>
      <c r="W572" s="14">
        <v>0</v>
      </c>
      <c r="X572" s="26">
        <v>58500</v>
      </c>
      <c r="Y572" s="11">
        <f t="shared" si="440"/>
        <v>0</v>
      </c>
      <c r="Z572" s="11">
        <f t="shared" si="441"/>
        <v>1.3</v>
      </c>
      <c r="AA572" s="11">
        <f t="shared" si="442"/>
        <v>0.2</v>
      </c>
      <c r="AB572" s="11">
        <f t="shared" si="443"/>
        <v>0.2</v>
      </c>
      <c r="AC572" s="11">
        <f t="shared" si="444"/>
        <v>0.1</v>
      </c>
      <c r="AD572" s="11" t="s">
        <v>4251</v>
      </c>
      <c r="AE572" s="13" t="s">
        <v>4252</v>
      </c>
      <c r="AF572" s="13" t="s">
        <v>4253</v>
      </c>
      <c r="AG572" s="15" t="s">
        <v>4254</v>
      </c>
      <c r="AH572" s="16" t="s">
        <v>88</v>
      </c>
      <c r="AI572" s="17">
        <v>10</v>
      </c>
      <c r="AJ572" s="17">
        <v>20000101</v>
      </c>
      <c r="AK572" s="18">
        <v>50</v>
      </c>
      <c r="AL572" s="18">
        <v>202212</v>
      </c>
      <c r="AM572" s="18">
        <v>2022</v>
      </c>
      <c r="AN572" s="17">
        <v>11136330</v>
      </c>
      <c r="AO572" s="17">
        <v>18809947</v>
      </c>
      <c r="AP572" s="17">
        <v>500000</v>
      </c>
      <c r="AQ572" s="20">
        <v>1</v>
      </c>
      <c r="AR572" s="21"/>
      <c r="AS572" s="20">
        <v>1</v>
      </c>
      <c r="AT572" s="20">
        <v>2</v>
      </c>
      <c r="AU572" s="20">
        <v>2</v>
      </c>
      <c r="AV572" s="20">
        <v>2</v>
      </c>
      <c r="AW572" s="23">
        <v>0</v>
      </c>
      <c r="AX572" s="21">
        <v>0</v>
      </c>
      <c r="AY572" s="21">
        <v>0</v>
      </c>
      <c r="AZ572" s="23" t="s">
        <v>62</v>
      </c>
      <c r="BA572" s="23" t="s">
        <v>62</v>
      </c>
      <c r="BB572" s="23" t="s">
        <v>62</v>
      </c>
      <c r="BC572" s="23" t="s">
        <v>62</v>
      </c>
      <c r="BD572" s="23" t="s">
        <v>62</v>
      </c>
      <c r="BE572" s="20">
        <v>13</v>
      </c>
      <c r="BF572" s="21"/>
      <c r="BG572" s="24"/>
    </row>
    <row r="573" spans="1:59" ht="15">
      <c r="A573" s="9" t="s">
        <v>4255</v>
      </c>
      <c r="B573" s="25">
        <v>622</v>
      </c>
      <c r="C573" s="11">
        <v>2871015</v>
      </c>
      <c r="D573" s="11">
        <v>2128176719</v>
      </c>
      <c r="E573" s="12">
        <v>1101113486382</v>
      </c>
      <c r="F573" s="13" t="s">
        <v>4256</v>
      </c>
      <c r="G573" s="13" t="s">
        <v>80</v>
      </c>
      <c r="H573" s="13" t="s">
        <v>53</v>
      </c>
      <c r="I573" s="13" t="s">
        <v>54</v>
      </c>
      <c r="J573" s="13" t="s">
        <v>103</v>
      </c>
      <c r="K573" s="11">
        <v>1</v>
      </c>
      <c r="L573" s="11" t="s">
        <v>4257</v>
      </c>
      <c r="M573" s="14">
        <v>1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1" t="s">
        <v>4258</v>
      </c>
      <c r="AE573" s="13" t="s">
        <v>4259</v>
      </c>
      <c r="AF573" s="13" t="s">
        <v>4260</v>
      </c>
      <c r="AG573" s="15" t="s">
        <v>4261</v>
      </c>
      <c r="AH573" s="16" t="s">
        <v>61</v>
      </c>
      <c r="AI573" s="17">
        <v>10</v>
      </c>
      <c r="AJ573" s="18">
        <v>20060901</v>
      </c>
      <c r="AK573" s="18">
        <v>51</v>
      </c>
      <c r="AL573" s="18">
        <v>202306</v>
      </c>
      <c r="AM573" s="18">
        <v>2022</v>
      </c>
      <c r="AN573" s="17">
        <v>5734520</v>
      </c>
      <c r="AO573" s="17">
        <v>5414713</v>
      </c>
      <c r="AP573" s="17">
        <v>250000</v>
      </c>
      <c r="AQ573" s="21">
        <v>1</v>
      </c>
      <c r="AR573" s="21"/>
      <c r="AS573" s="20">
        <v>1</v>
      </c>
      <c r="AT573" s="20">
        <v>2</v>
      </c>
      <c r="AU573" s="20">
        <v>2</v>
      </c>
      <c r="AV573" s="20">
        <v>1</v>
      </c>
      <c r="AW573" s="23">
        <v>0</v>
      </c>
      <c r="AX573" s="21">
        <v>0</v>
      </c>
      <c r="AY573" s="21">
        <v>0</v>
      </c>
      <c r="AZ573" s="23" t="s">
        <v>62</v>
      </c>
      <c r="BA573" s="30" t="s">
        <v>62</v>
      </c>
      <c r="BB573" s="23" t="s">
        <v>62</v>
      </c>
      <c r="BC573" s="23" t="s">
        <v>62</v>
      </c>
      <c r="BD573" s="23" t="s">
        <v>62</v>
      </c>
      <c r="BE573" s="20">
        <v>13</v>
      </c>
      <c r="BF573" s="21"/>
      <c r="BG573" s="24"/>
    </row>
    <row r="574" spans="1:59" ht="15">
      <c r="A574" s="9" t="s">
        <v>4262</v>
      </c>
      <c r="B574" s="25">
        <v>10924</v>
      </c>
      <c r="C574" s="11">
        <v>6377416</v>
      </c>
      <c r="D574" s="11">
        <v>2098158898</v>
      </c>
      <c r="E574" s="12">
        <v>1101115143302</v>
      </c>
      <c r="F574" s="13" t="s">
        <v>4263</v>
      </c>
      <c r="G574" s="13" t="s">
        <v>80</v>
      </c>
      <c r="H574" s="13" t="s">
        <v>53</v>
      </c>
      <c r="I574" s="13" t="s">
        <v>54</v>
      </c>
      <c r="J574" s="13" t="s">
        <v>277</v>
      </c>
      <c r="K574" s="11">
        <v>48</v>
      </c>
      <c r="L574" s="11" t="s">
        <v>4264</v>
      </c>
      <c r="M574" s="14">
        <v>1</v>
      </c>
      <c r="N574" s="14" t="s">
        <v>83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26">
        <v>30391459</v>
      </c>
      <c r="U574" s="14">
        <v>0</v>
      </c>
      <c r="V574" s="26">
        <v>527014256</v>
      </c>
      <c r="W574" s="26">
        <v>452389916</v>
      </c>
      <c r="X574" s="14">
        <v>0</v>
      </c>
      <c r="Y574" s="11">
        <f>INT(O574 / 10000000)/ 10</f>
        <v>0</v>
      </c>
      <c r="Z574" s="11">
        <f>INT((P574+Q574+X574) / 10000000)/ 10</f>
        <v>0</v>
      </c>
      <c r="AA574" s="11">
        <f>INT((R574) / 10000000)/ 10</f>
        <v>0</v>
      </c>
      <c r="AB574" s="11">
        <f>INT((S574+T574) / 10000000)/ 10</f>
        <v>0.3</v>
      </c>
      <c r="AC574" s="11">
        <f>INT((V574+U574+W574) / 10000000)/ 10</f>
        <v>9.6999999999999993</v>
      </c>
      <c r="AD574" s="11" t="s">
        <v>4265</v>
      </c>
      <c r="AE574" s="13" t="s">
        <v>4266</v>
      </c>
      <c r="AF574" s="13" t="s">
        <v>4267</v>
      </c>
      <c r="AG574" s="15" t="s">
        <v>4268</v>
      </c>
      <c r="AH574" s="16" t="s">
        <v>88</v>
      </c>
      <c r="AI574" s="17">
        <v>10</v>
      </c>
      <c r="AJ574" s="17">
        <v>20130524</v>
      </c>
      <c r="AK574" s="18">
        <v>83</v>
      </c>
      <c r="AL574" s="18">
        <v>202212</v>
      </c>
      <c r="AM574" s="18">
        <v>2022</v>
      </c>
      <c r="AN574" s="17">
        <v>57367450</v>
      </c>
      <c r="AO574" s="17">
        <v>65418687</v>
      </c>
      <c r="AP574" s="17">
        <v>1315377</v>
      </c>
      <c r="AQ574" s="27">
        <v>1</v>
      </c>
      <c r="AR574" s="27">
        <v>1</v>
      </c>
      <c r="AS574" s="27">
        <v>2</v>
      </c>
      <c r="AT574" s="27">
        <v>2</v>
      </c>
      <c r="AU574" s="27">
        <v>2</v>
      </c>
      <c r="AV574" s="27">
        <v>2</v>
      </c>
      <c r="AW574" s="23">
        <v>0</v>
      </c>
      <c r="AX574" s="20">
        <v>1</v>
      </c>
      <c r="AY574" s="21">
        <v>0</v>
      </c>
      <c r="AZ574" s="23" t="s">
        <v>62</v>
      </c>
      <c r="BA574" s="23" t="s">
        <v>62</v>
      </c>
      <c r="BB574" s="23" t="s">
        <v>62</v>
      </c>
      <c r="BC574" s="23" t="s">
        <v>62</v>
      </c>
      <c r="BD574" s="23" t="s">
        <v>62</v>
      </c>
      <c r="BE574" s="27">
        <v>13</v>
      </c>
      <c r="BF574" s="23"/>
      <c r="BG574" s="23"/>
    </row>
    <row r="575" spans="1:59" ht="15">
      <c r="A575" s="9" t="s">
        <v>4269</v>
      </c>
      <c r="B575" s="25">
        <v>11668</v>
      </c>
      <c r="C575" s="11">
        <v>1201416</v>
      </c>
      <c r="D575" s="11">
        <v>3068126038</v>
      </c>
      <c r="E575" s="12">
        <v>1601110055065</v>
      </c>
      <c r="F575" s="13" t="s">
        <v>4270</v>
      </c>
      <c r="G575" s="13" t="s">
        <v>80</v>
      </c>
      <c r="H575" s="13" t="s">
        <v>53</v>
      </c>
      <c r="I575" s="13" t="s">
        <v>54</v>
      </c>
      <c r="J575" s="13" t="s">
        <v>3855</v>
      </c>
      <c r="K575" s="11">
        <v>52</v>
      </c>
      <c r="L575" s="11" t="s">
        <v>4271</v>
      </c>
      <c r="M575" s="14">
        <v>1</v>
      </c>
      <c r="N575" s="14" t="s">
        <v>121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32">
        <v>375874</v>
      </c>
      <c r="U575" s="32">
        <v>166950</v>
      </c>
      <c r="V575" s="32">
        <v>33404</v>
      </c>
      <c r="W575" s="32">
        <v>5114916</v>
      </c>
      <c r="X575" s="14">
        <v>0</v>
      </c>
      <c r="Y575" s="11">
        <f>INT(O575 / 10000) / 10</f>
        <v>0</v>
      </c>
      <c r="Z575" s="11">
        <f>INT((P575+Q575+X575) / 10000) / 10</f>
        <v>0</v>
      </c>
      <c r="AA575" s="11">
        <f>INT((R575) / 10000) / 10</f>
        <v>0</v>
      </c>
      <c r="AB575" s="11">
        <f>INT((S575+T575) / 10000) / 10</f>
        <v>3.7</v>
      </c>
      <c r="AC575" s="11">
        <f>INT((V575+U575+W575) / 10000) / 10</f>
        <v>53.1</v>
      </c>
      <c r="AD575" s="11" t="s">
        <v>4272</v>
      </c>
      <c r="AE575" s="13" t="s">
        <v>4273</v>
      </c>
      <c r="AF575" s="13" t="s">
        <v>4274</v>
      </c>
      <c r="AG575" s="15" t="s">
        <v>4275</v>
      </c>
      <c r="AH575" s="16" t="s">
        <v>88</v>
      </c>
      <c r="AI575" s="17">
        <v>10</v>
      </c>
      <c r="AJ575" s="17">
        <v>19960709</v>
      </c>
      <c r="AK575" s="18">
        <v>154</v>
      </c>
      <c r="AL575" s="18">
        <v>202212</v>
      </c>
      <c r="AM575" s="18">
        <v>2022</v>
      </c>
      <c r="AN575" s="17">
        <v>35868643</v>
      </c>
      <c r="AO575" s="17">
        <v>75191862</v>
      </c>
      <c r="AP575" s="17">
        <v>3086470</v>
      </c>
      <c r="AQ575" s="39">
        <v>1</v>
      </c>
      <c r="AR575" s="21"/>
      <c r="AS575" s="39">
        <v>1</v>
      </c>
      <c r="AT575" s="39">
        <v>2</v>
      </c>
      <c r="AU575" s="39">
        <v>2</v>
      </c>
      <c r="AV575" s="39">
        <v>1</v>
      </c>
      <c r="AW575" s="23">
        <v>0</v>
      </c>
      <c r="AX575" s="21">
        <v>0</v>
      </c>
      <c r="AY575" s="21">
        <v>0</v>
      </c>
      <c r="AZ575" s="23" t="s">
        <v>62</v>
      </c>
      <c r="BA575" s="23" t="s">
        <v>62</v>
      </c>
      <c r="BB575" s="23" t="s">
        <v>62</v>
      </c>
      <c r="BC575" s="23" t="s">
        <v>62</v>
      </c>
      <c r="BD575" s="23" t="s">
        <v>62</v>
      </c>
      <c r="BE575" s="20">
        <v>13</v>
      </c>
      <c r="BF575" s="21"/>
      <c r="BG575" s="24"/>
    </row>
    <row r="576" spans="1:59" ht="15">
      <c r="A576" s="9" t="s">
        <v>4276</v>
      </c>
      <c r="B576" s="25">
        <v>10512</v>
      </c>
      <c r="C576" s="11">
        <v>2987476</v>
      </c>
      <c r="D576" s="11">
        <v>1318607714</v>
      </c>
      <c r="E576" s="12">
        <v>1201110462317</v>
      </c>
      <c r="F576" s="13" t="s">
        <v>4277</v>
      </c>
      <c r="G576" s="13" t="s">
        <v>80</v>
      </c>
      <c r="H576" s="13" t="s">
        <v>53</v>
      </c>
      <c r="I576" s="13" t="s">
        <v>54</v>
      </c>
      <c r="J576" s="13" t="s">
        <v>277</v>
      </c>
      <c r="K576" s="11">
        <v>48</v>
      </c>
      <c r="L576" s="11" t="s">
        <v>4278</v>
      </c>
      <c r="M576" s="14">
        <v>1</v>
      </c>
      <c r="N576" s="14" t="s">
        <v>83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26">
        <v>137563402</v>
      </c>
      <c r="U576" s="14">
        <v>0</v>
      </c>
      <c r="V576" s="26">
        <v>38071939</v>
      </c>
      <c r="W576" s="19">
        <v>5886338531</v>
      </c>
      <c r="X576" s="14">
        <v>0</v>
      </c>
      <c r="Y576" s="11">
        <f>INT(O576 / 10000000)/ 10</f>
        <v>0</v>
      </c>
      <c r="Z576" s="11">
        <f>INT((P576+Q576+X576) / 10000000)/ 10</f>
        <v>0</v>
      </c>
      <c r="AA576" s="11">
        <f>INT((R576) / 10000000)/ 10</f>
        <v>0</v>
      </c>
      <c r="AB576" s="11">
        <f>INT((S576+T576) / 10000000)/ 10</f>
        <v>1.3</v>
      </c>
      <c r="AC576" s="11">
        <f>INT((V576+U576+W576) / 10000000)/ 10</f>
        <v>59.2</v>
      </c>
      <c r="AD576" s="11" t="s">
        <v>4279</v>
      </c>
      <c r="AE576" s="13" t="s">
        <v>4280</v>
      </c>
      <c r="AF576" s="13" t="s">
        <v>4281</v>
      </c>
      <c r="AG576" s="15" t="s">
        <v>4282</v>
      </c>
      <c r="AH576" s="16" t="s">
        <v>88</v>
      </c>
      <c r="AI576" s="17">
        <v>10</v>
      </c>
      <c r="AJ576" s="17">
        <v>20080417</v>
      </c>
      <c r="AK576" s="18">
        <v>212</v>
      </c>
      <c r="AL576" s="18">
        <v>202304</v>
      </c>
      <c r="AM576" s="18">
        <v>2022</v>
      </c>
      <c r="AN576" s="17">
        <v>144578992</v>
      </c>
      <c r="AO576" s="17">
        <v>134131727</v>
      </c>
      <c r="AP576" s="17">
        <v>701830</v>
      </c>
      <c r="AQ576" s="23">
        <v>1</v>
      </c>
      <c r="AR576" s="23"/>
      <c r="AS576" s="27">
        <v>2</v>
      </c>
      <c r="AT576" s="23"/>
      <c r="AU576" s="23"/>
      <c r="AV576" s="27">
        <v>2</v>
      </c>
      <c r="AW576" s="23">
        <v>0</v>
      </c>
      <c r="AX576" s="21">
        <v>0</v>
      </c>
      <c r="AY576" s="21">
        <v>0</v>
      </c>
      <c r="AZ576" s="23" t="s">
        <v>62</v>
      </c>
      <c r="BA576" s="23" t="s">
        <v>62</v>
      </c>
      <c r="BB576" s="23" t="s">
        <v>62</v>
      </c>
      <c r="BC576" s="23" t="s">
        <v>62</v>
      </c>
      <c r="BD576" s="23" t="s">
        <v>62</v>
      </c>
      <c r="BE576" s="27">
        <v>13</v>
      </c>
      <c r="BF576" s="27" t="s">
        <v>4283</v>
      </c>
      <c r="BG576" s="23"/>
    </row>
    <row r="577" spans="1:59" ht="15">
      <c r="A577" s="9" t="s">
        <v>4284</v>
      </c>
      <c r="B577" s="25">
        <v>6225</v>
      </c>
      <c r="C577" s="11">
        <v>2468229</v>
      </c>
      <c r="D577" s="11">
        <v>6098169315</v>
      </c>
      <c r="E577" s="12">
        <v>1942110075467</v>
      </c>
      <c r="F577" s="13" t="s">
        <v>4285</v>
      </c>
      <c r="G577" s="13" t="s">
        <v>80</v>
      </c>
      <c r="H577" s="13" t="s">
        <v>53</v>
      </c>
      <c r="I577" s="13" t="s">
        <v>54</v>
      </c>
      <c r="J577" s="13" t="s">
        <v>425</v>
      </c>
      <c r="K577" s="11">
        <v>36</v>
      </c>
      <c r="L577" s="11" t="s">
        <v>4286</v>
      </c>
      <c r="M577" s="14">
        <v>1</v>
      </c>
      <c r="N577" s="14" t="s">
        <v>121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32">
        <v>156978</v>
      </c>
      <c r="U577" s="14">
        <v>0</v>
      </c>
      <c r="V577" s="32">
        <v>10512</v>
      </c>
      <c r="W577" s="14">
        <v>0</v>
      </c>
      <c r="X577" s="32">
        <v>320000</v>
      </c>
      <c r="Y577" s="11">
        <f t="shared" ref="Y577:Y578" si="445">INT(O577 / 10000) / 10</f>
        <v>0</v>
      </c>
      <c r="Z577" s="11">
        <f t="shared" ref="Z577:Z578" si="446">INT((P577+Q577+X577) / 10000) / 10</f>
        <v>3.2</v>
      </c>
      <c r="AA577" s="11">
        <f t="shared" ref="AA577:AA578" si="447">INT((R577) / 10000) / 10</f>
        <v>0</v>
      </c>
      <c r="AB577" s="11">
        <f t="shared" ref="AB577:AB578" si="448">INT((S577+T577) / 10000) / 10</f>
        <v>1.5</v>
      </c>
      <c r="AC577" s="11">
        <f t="shared" ref="AC577:AC578" si="449">INT((V577+U577+W577) / 10000) / 10</f>
        <v>0.1</v>
      </c>
      <c r="AD577" s="11" t="s">
        <v>4287</v>
      </c>
      <c r="AE577" s="13" t="s">
        <v>4288</v>
      </c>
      <c r="AF577" s="13" t="s">
        <v>4289</v>
      </c>
      <c r="AG577" s="15" t="s">
        <v>4290</v>
      </c>
      <c r="AH577" s="16" t="s">
        <v>88</v>
      </c>
      <c r="AI577" s="17">
        <v>10</v>
      </c>
      <c r="AJ577" s="17">
        <v>20050901</v>
      </c>
      <c r="AK577" s="18">
        <v>51</v>
      </c>
      <c r="AL577" s="18">
        <v>202212</v>
      </c>
      <c r="AM577" s="18">
        <v>2022</v>
      </c>
      <c r="AN577" s="17">
        <v>35294379</v>
      </c>
      <c r="AO577" s="17">
        <v>42499103</v>
      </c>
      <c r="AP577" s="17">
        <v>1600000</v>
      </c>
      <c r="AQ577" s="27">
        <v>1</v>
      </c>
      <c r="AR577" s="27">
        <v>1</v>
      </c>
      <c r="AS577" s="27">
        <v>1</v>
      </c>
      <c r="AT577" s="27">
        <v>2</v>
      </c>
      <c r="AU577" s="27">
        <v>2</v>
      </c>
      <c r="AV577" s="27">
        <v>2</v>
      </c>
      <c r="AW577" s="23">
        <v>0</v>
      </c>
      <c r="AX577" s="21">
        <v>0</v>
      </c>
      <c r="AY577" s="21">
        <v>0</v>
      </c>
      <c r="AZ577" s="23" t="s">
        <v>62</v>
      </c>
      <c r="BA577" s="23" t="s">
        <v>62</v>
      </c>
      <c r="BB577" s="23" t="s">
        <v>62</v>
      </c>
      <c r="BC577" s="23" t="s">
        <v>62</v>
      </c>
      <c r="BD577" s="23" t="s">
        <v>62</v>
      </c>
      <c r="BE577" s="27">
        <v>13</v>
      </c>
      <c r="BF577" s="23"/>
      <c r="BG577" s="23"/>
    </row>
    <row r="578" spans="1:59" ht="15">
      <c r="A578" s="9" t="s">
        <v>4291</v>
      </c>
      <c r="B578" s="25">
        <v>7073</v>
      </c>
      <c r="C578" s="11">
        <v>1835929</v>
      </c>
      <c r="D578" s="11">
        <v>1178103361</v>
      </c>
      <c r="E578" s="12">
        <v>1101110390817</v>
      </c>
      <c r="F578" s="13" t="s">
        <v>4292</v>
      </c>
      <c r="G578" s="13" t="s">
        <v>80</v>
      </c>
      <c r="H578" s="13" t="s">
        <v>53</v>
      </c>
      <c r="I578" s="13" t="s">
        <v>54</v>
      </c>
      <c r="J578" s="13" t="s">
        <v>599</v>
      </c>
      <c r="K578" s="11">
        <v>38</v>
      </c>
      <c r="L578" s="11" t="s">
        <v>4293</v>
      </c>
      <c r="M578" s="14">
        <v>1</v>
      </c>
      <c r="N578" s="14" t="s">
        <v>121</v>
      </c>
      <c r="O578" s="14">
        <v>0</v>
      </c>
      <c r="P578" s="26">
        <v>11000</v>
      </c>
      <c r="Q578" s="14">
        <v>0</v>
      </c>
      <c r="R578" s="26">
        <v>150125</v>
      </c>
      <c r="S578" s="14">
        <v>0</v>
      </c>
      <c r="T578" s="26">
        <v>79391</v>
      </c>
      <c r="U578" s="26">
        <v>140487</v>
      </c>
      <c r="V578" s="14">
        <v>0</v>
      </c>
      <c r="W578" s="14">
        <v>0</v>
      </c>
      <c r="X578" s="26">
        <v>4497216</v>
      </c>
      <c r="Y578" s="11">
        <f t="shared" si="445"/>
        <v>0</v>
      </c>
      <c r="Z578" s="11">
        <f t="shared" si="446"/>
        <v>45</v>
      </c>
      <c r="AA578" s="11">
        <f t="shared" si="447"/>
        <v>1.5</v>
      </c>
      <c r="AB578" s="11">
        <f t="shared" si="448"/>
        <v>0.7</v>
      </c>
      <c r="AC578" s="11">
        <f t="shared" si="449"/>
        <v>1.4</v>
      </c>
      <c r="AD578" s="11" t="s">
        <v>4294</v>
      </c>
      <c r="AE578" s="13" t="s">
        <v>4295</v>
      </c>
      <c r="AF578" s="13" t="s">
        <v>4296</v>
      </c>
      <c r="AG578" s="15" t="s">
        <v>4297</v>
      </c>
      <c r="AH578" s="16" t="s">
        <v>88</v>
      </c>
      <c r="AI578" s="17">
        <v>10</v>
      </c>
      <c r="AJ578" s="17">
        <v>19850302</v>
      </c>
      <c r="AK578" s="18">
        <v>203</v>
      </c>
      <c r="AL578" s="18">
        <v>202303</v>
      </c>
      <c r="AM578" s="18">
        <v>2022</v>
      </c>
      <c r="AN578" s="17">
        <v>68446990</v>
      </c>
      <c r="AO578" s="17">
        <v>78040223</v>
      </c>
      <c r="AP578" s="17">
        <v>2501000</v>
      </c>
      <c r="AQ578" s="27">
        <v>1</v>
      </c>
      <c r="AR578" s="27">
        <v>1</v>
      </c>
      <c r="AS578" s="27">
        <v>1</v>
      </c>
      <c r="AT578" s="27">
        <v>2</v>
      </c>
      <c r="AU578" s="27">
        <v>2</v>
      </c>
      <c r="AV578" s="27">
        <v>2</v>
      </c>
      <c r="AW578" s="23">
        <v>0</v>
      </c>
      <c r="AX578" s="21">
        <v>0</v>
      </c>
      <c r="AY578" s="21">
        <v>0</v>
      </c>
      <c r="AZ578" s="23" t="s">
        <v>62</v>
      </c>
      <c r="BA578" s="23" t="s">
        <v>62</v>
      </c>
      <c r="BB578" s="23" t="s">
        <v>62</v>
      </c>
      <c r="BC578" s="23" t="s">
        <v>62</v>
      </c>
      <c r="BD578" s="23" t="s">
        <v>62</v>
      </c>
      <c r="BE578" s="27">
        <v>13</v>
      </c>
      <c r="BF578" s="23"/>
      <c r="BG578" s="23"/>
    </row>
    <row r="579" spans="1:59" ht="15">
      <c r="A579" s="9" t="s">
        <v>4298</v>
      </c>
      <c r="B579" s="25">
        <v>21713</v>
      </c>
      <c r="C579" s="11">
        <v>1737415</v>
      </c>
      <c r="D579" s="11">
        <v>2118610039</v>
      </c>
      <c r="E579" s="12">
        <v>1101110682818</v>
      </c>
      <c r="F579" s="13" t="s">
        <v>4299</v>
      </c>
      <c r="G579" s="13" t="s">
        <v>52</v>
      </c>
      <c r="H579" s="13" t="s">
        <v>53</v>
      </c>
      <c r="I579" s="13" t="s">
        <v>54</v>
      </c>
      <c r="J579" s="13" t="s">
        <v>622</v>
      </c>
      <c r="K579" s="11">
        <v>39</v>
      </c>
      <c r="L579" s="11" t="s">
        <v>4300</v>
      </c>
      <c r="M579" s="14">
        <v>1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1" t="s">
        <v>4301</v>
      </c>
      <c r="AE579" s="13" t="s">
        <v>4302</v>
      </c>
      <c r="AF579" s="13" t="s">
        <v>4303</v>
      </c>
      <c r="AG579" s="15" t="s">
        <v>4304</v>
      </c>
      <c r="AH579" s="16" t="s">
        <v>61</v>
      </c>
      <c r="AI579" s="17">
        <v>10</v>
      </c>
      <c r="AJ579" s="17">
        <v>19900315</v>
      </c>
      <c r="AK579" s="18">
        <v>50</v>
      </c>
      <c r="AL579" s="18">
        <v>201902</v>
      </c>
      <c r="AM579" s="18">
        <v>2022</v>
      </c>
      <c r="AN579" s="17">
        <v>7986059</v>
      </c>
      <c r="AO579" s="17">
        <v>7707228</v>
      </c>
      <c r="AP579" s="17">
        <v>300000</v>
      </c>
      <c r="AQ579" s="27">
        <v>1</v>
      </c>
      <c r="AR579" s="23"/>
      <c r="AS579" s="27">
        <v>2</v>
      </c>
      <c r="AT579" s="27">
        <v>2</v>
      </c>
      <c r="AU579" s="27">
        <v>2</v>
      </c>
      <c r="AV579" s="27">
        <v>2</v>
      </c>
      <c r="AW579" s="23">
        <v>0</v>
      </c>
      <c r="AX579" s="21">
        <v>0</v>
      </c>
      <c r="AY579" s="21">
        <v>0</v>
      </c>
      <c r="AZ579" s="23" t="s">
        <v>62</v>
      </c>
      <c r="BA579" s="23" t="s">
        <v>62</v>
      </c>
      <c r="BB579" s="23" t="s">
        <v>62</v>
      </c>
      <c r="BC579" s="23" t="s">
        <v>62</v>
      </c>
      <c r="BD579" s="23" t="s">
        <v>62</v>
      </c>
      <c r="BE579" s="27">
        <v>13</v>
      </c>
      <c r="BF579" s="23"/>
      <c r="BG579" s="23"/>
    </row>
    <row r="580" spans="1:59" ht="15">
      <c r="A580" s="9" t="s">
        <v>4305</v>
      </c>
      <c r="B580" s="25">
        <v>260</v>
      </c>
      <c r="C580" s="11">
        <v>4347677</v>
      </c>
      <c r="D580" s="11">
        <v>2118809502</v>
      </c>
      <c r="E580" s="12">
        <v>1101113847229</v>
      </c>
      <c r="F580" s="13" t="s">
        <v>4306</v>
      </c>
      <c r="G580" s="13" t="s">
        <v>80</v>
      </c>
      <c r="H580" s="13" t="s">
        <v>53</v>
      </c>
      <c r="I580" s="13" t="s">
        <v>54</v>
      </c>
      <c r="J580" s="13" t="s">
        <v>103</v>
      </c>
      <c r="K580" s="11">
        <v>1</v>
      </c>
      <c r="L580" s="11" t="s">
        <v>4307</v>
      </c>
      <c r="M580" s="14">
        <v>1</v>
      </c>
      <c r="N580" s="14" t="s">
        <v>121</v>
      </c>
      <c r="O580" s="14">
        <v>0</v>
      </c>
      <c r="P580" s="14">
        <v>0</v>
      </c>
      <c r="Q580" s="14">
        <v>0</v>
      </c>
      <c r="R580" s="26">
        <v>383070</v>
      </c>
      <c r="S580" s="14">
        <v>0</v>
      </c>
      <c r="T580" s="14">
        <v>0</v>
      </c>
      <c r="U580" s="14">
        <v>0</v>
      </c>
      <c r="V580" s="26">
        <v>30585</v>
      </c>
      <c r="W580" s="26">
        <v>526184</v>
      </c>
      <c r="X580" s="14">
        <v>0</v>
      </c>
      <c r="Y580" s="11">
        <f t="shared" ref="Y580:Y582" si="450">INT(O580 / 10000) / 10</f>
        <v>0</v>
      </c>
      <c r="Z580" s="11">
        <f t="shared" ref="Z580:Z582" si="451">INT((P580+Q580+X580) / 10000) / 10</f>
        <v>0</v>
      </c>
      <c r="AA580" s="11">
        <f t="shared" ref="AA580:AA582" si="452">INT((R580) / 10000) / 10</f>
        <v>3.8</v>
      </c>
      <c r="AB580" s="11">
        <f t="shared" ref="AB580:AB582" si="453">INT((S580+T580) / 10000) / 10</f>
        <v>0</v>
      </c>
      <c r="AC580" s="11">
        <f t="shared" ref="AC580:AC582" si="454">INT((V580+U580+W580) / 10000) / 10</f>
        <v>5.5</v>
      </c>
      <c r="AD580" s="11" t="s">
        <v>4308</v>
      </c>
      <c r="AE580" s="13" t="s">
        <v>4309</v>
      </c>
      <c r="AF580" s="13" t="s">
        <v>4310</v>
      </c>
      <c r="AG580" s="15" t="s">
        <v>4311</v>
      </c>
      <c r="AH580" s="16" t="s">
        <v>88</v>
      </c>
      <c r="AI580" s="17">
        <v>10</v>
      </c>
      <c r="AJ580" s="17">
        <v>20080225</v>
      </c>
      <c r="AK580" s="18">
        <v>51</v>
      </c>
      <c r="AL580" s="18">
        <v>202212</v>
      </c>
      <c r="AM580" s="18">
        <v>2022</v>
      </c>
      <c r="AN580" s="17">
        <v>30882549</v>
      </c>
      <c r="AO580" s="17">
        <v>20678897</v>
      </c>
      <c r="AP580" s="17">
        <v>400000</v>
      </c>
      <c r="AQ580" s="20">
        <v>1</v>
      </c>
      <c r="AR580" s="21"/>
      <c r="AS580" s="20">
        <v>1</v>
      </c>
      <c r="AT580" s="20">
        <v>2</v>
      </c>
      <c r="AU580" s="20">
        <v>2</v>
      </c>
      <c r="AV580" s="20">
        <v>2</v>
      </c>
      <c r="AW580" s="23">
        <v>0</v>
      </c>
      <c r="AX580" s="21">
        <v>0</v>
      </c>
      <c r="AY580" s="21">
        <v>0</v>
      </c>
      <c r="AZ580" s="23" t="s">
        <v>62</v>
      </c>
      <c r="BA580" s="23" t="s">
        <v>62</v>
      </c>
      <c r="BB580" s="23" t="s">
        <v>62</v>
      </c>
      <c r="BC580" s="23" t="s">
        <v>62</v>
      </c>
      <c r="BD580" s="23" t="s">
        <v>62</v>
      </c>
      <c r="BE580" s="20">
        <v>13</v>
      </c>
      <c r="BF580" s="21"/>
      <c r="BG580" s="24"/>
    </row>
    <row r="581" spans="1:59" ht="15">
      <c r="A581" s="9" t="s">
        <v>4312</v>
      </c>
      <c r="B581" s="25">
        <v>5011</v>
      </c>
      <c r="C581" s="11">
        <v>6701007</v>
      </c>
      <c r="D581" s="11">
        <v>1308694690</v>
      </c>
      <c r="E581" s="12">
        <v>1211110271725</v>
      </c>
      <c r="F581" s="13" t="s">
        <v>4313</v>
      </c>
      <c r="G581" s="13" t="s">
        <v>80</v>
      </c>
      <c r="H581" s="13" t="s">
        <v>53</v>
      </c>
      <c r="I581" s="13" t="s">
        <v>54</v>
      </c>
      <c r="J581" s="13" t="s">
        <v>384</v>
      </c>
      <c r="K581" s="11">
        <v>30</v>
      </c>
      <c r="L581" s="11" t="s">
        <v>4314</v>
      </c>
      <c r="M581" s="14">
        <v>1</v>
      </c>
      <c r="N581" s="14" t="s">
        <v>121</v>
      </c>
      <c r="O581" s="35">
        <v>6471839</v>
      </c>
      <c r="P581" s="14">
        <v>0</v>
      </c>
      <c r="Q581" s="14">
        <v>0</v>
      </c>
      <c r="R581" s="14">
        <v>0</v>
      </c>
      <c r="S581" s="14">
        <v>0</v>
      </c>
      <c r="T581" s="26">
        <v>7000</v>
      </c>
      <c r="U581" s="14">
        <v>0</v>
      </c>
      <c r="V581" s="14">
        <v>0</v>
      </c>
      <c r="W581" s="14">
        <v>0</v>
      </c>
      <c r="X581" s="26">
        <v>639669</v>
      </c>
      <c r="Y581" s="11">
        <f t="shared" si="450"/>
        <v>64.7</v>
      </c>
      <c r="Z581" s="11">
        <f t="shared" si="451"/>
        <v>6.3</v>
      </c>
      <c r="AA581" s="11">
        <f t="shared" si="452"/>
        <v>0</v>
      </c>
      <c r="AB581" s="11">
        <f t="shared" si="453"/>
        <v>0</v>
      </c>
      <c r="AC581" s="11">
        <f t="shared" si="454"/>
        <v>0</v>
      </c>
      <c r="AD581" s="11" t="s">
        <v>4315</v>
      </c>
      <c r="AE581" s="13" t="s">
        <v>4316</v>
      </c>
      <c r="AF581" s="13" t="s">
        <v>4317</v>
      </c>
      <c r="AG581" s="15" t="s">
        <v>4318</v>
      </c>
      <c r="AH581" s="16" t="s">
        <v>88</v>
      </c>
      <c r="AI581" s="17">
        <v>10</v>
      </c>
      <c r="AJ581" s="17">
        <v>20140626</v>
      </c>
      <c r="AK581" s="18">
        <v>51</v>
      </c>
      <c r="AL581" s="18">
        <v>202212</v>
      </c>
      <c r="AM581" s="18">
        <v>2022</v>
      </c>
      <c r="AN581" s="17">
        <v>7123935</v>
      </c>
      <c r="AO581" s="17">
        <v>23305279</v>
      </c>
      <c r="AP581" s="17">
        <v>300000</v>
      </c>
      <c r="AQ581" s="20">
        <v>2</v>
      </c>
      <c r="AR581" s="20">
        <v>2</v>
      </c>
      <c r="AS581" s="20">
        <v>1</v>
      </c>
      <c r="AT581" s="20">
        <v>2</v>
      </c>
      <c r="AU581" s="20">
        <v>2</v>
      </c>
      <c r="AV581" s="20">
        <v>2</v>
      </c>
      <c r="AW581" s="23">
        <v>0</v>
      </c>
      <c r="AX581" s="21">
        <v>0</v>
      </c>
      <c r="AY581" s="21">
        <v>0</v>
      </c>
      <c r="AZ581" s="23" t="s">
        <v>62</v>
      </c>
      <c r="BA581" s="23" t="s">
        <v>62</v>
      </c>
      <c r="BB581" s="23" t="s">
        <v>62</v>
      </c>
      <c r="BC581" s="23" t="s">
        <v>62</v>
      </c>
      <c r="BD581" s="23" t="s">
        <v>62</v>
      </c>
      <c r="BE581" s="20">
        <v>13</v>
      </c>
      <c r="BF581" s="21"/>
      <c r="BG581" s="24"/>
    </row>
    <row r="582" spans="1:59" ht="15">
      <c r="A582" s="9" t="s">
        <v>4319</v>
      </c>
      <c r="B582" s="25">
        <v>12048</v>
      </c>
      <c r="C582" s="11">
        <v>1795417</v>
      </c>
      <c r="D582" s="11">
        <v>2118146982</v>
      </c>
      <c r="E582" s="12">
        <v>1101110291718</v>
      </c>
      <c r="F582" s="13" t="s">
        <v>4320</v>
      </c>
      <c r="G582" s="13" t="s">
        <v>80</v>
      </c>
      <c r="H582" s="13" t="s">
        <v>53</v>
      </c>
      <c r="I582" s="13" t="s">
        <v>54</v>
      </c>
      <c r="J582" s="13" t="s">
        <v>369</v>
      </c>
      <c r="K582" s="11">
        <v>54</v>
      </c>
      <c r="L582" s="11" t="s">
        <v>1752</v>
      </c>
      <c r="M582" s="14">
        <v>1</v>
      </c>
      <c r="N582" s="14" t="s">
        <v>121</v>
      </c>
      <c r="O582" s="14">
        <v>0</v>
      </c>
      <c r="P582" s="14">
        <v>0</v>
      </c>
      <c r="Q582" s="26">
        <v>130000</v>
      </c>
      <c r="R582" s="14">
        <v>0</v>
      </c>
      <c r="S582" s="14">
        <v>0</v>
      </c>
      <c r="T582" s="14">
        <v>0</v>
      </c>
      <c r="U582" s="26">
        <v>1285516</v>
      </c>
      <c r="V582" s="14">
        <v>0</v>
      </c>
      <c r="W582" s="14">
        <v>0</v>
      </c>
      <c r="X582" s="14">
        <v>0</v>
      </c>
      <c r="Y582" s="11">
        <f t="shared" si="450"/>
        <v>0</v>
      </c>
      <c r="Z582" s="11">
        <f t="shared" si="451"/>
        <v>1.3</v>
      </c>
      <c r="AA582" s="11">
        <f t="shared" si="452"/>
        <v>0</v>
      </c>
      <c r="AB582" s="11">
        <f t="shared" si="453"/>
        <v>0</v>
      </c>
      <c r="AC582" s="11">
        <f t="shared" si="454"/>
        <v>12.8</v>
      </c>
      <c r="AD582" s="11" t="s">
        <v>4321</v>
      </c>
      <c r="AE582" s="13" t="s">
        <v>1754</v>
      </c>
      <c r="AF582" s="13" t="s">
        <v>1755</v>
      </c>
      <c r="AG582" s="15" t="s">
        <v>1756</v>
      </c>
      <c r="AH582" s="16" t="s">
        <v>88</v>
      </c>
      <c r="AI582" s="17">
        <v>10</v>
      </c>
      <c r="AJ582" s="17">
        <v>19810318</v>
      </c>
      <c r="AK582" s="18">
        <v>119</v>
      </c>
      <c r="AL582" s="18">
        <v>202212</v>
      </c>
      <c r="AM582" s="18">
        <v>2022</v>
      </c>
      <c r="AN582" s="17">
        <v>13132660</v>
      </c>
      <c r="AO582" s="17">
        <v>28629323</v>
      </c>
      <c r="AP582" s="17">
        <v>2051035</v>
      </c>
      <c r="AQ582" s="20">
        <v>1</v>
      </c>
      <c r="AR582" s="21"/>
      <c r="AS582" s="20">
        <v>2</v>
      </c>
      <c r="AT582" s="21"/>
      <c r="AU582" s="21"/>
      <c r="AV582" s="21"/>
      <c r="AW582" s="23">
        <v>0</v>
      </c>
      <c r="AX582" s="21">
        <v>0</v>
      </c>
      <c r="AY582" s="21">
        <v>0</v>
      </c>
      <c r="AZ582" s="23" t="s">
        <v>62</v>
      </c>
      <c r="BA582" s="23" t="s">
        <v>62</v>
      </c>
      <c r="BB582" s="23" t="s">
        <v>62</v>
      </c>
      <c r="BC582" s="23" t="s">
        <v>62</v>
      </c>
      <c r="BD582" s="23" t="s">
        <v>62</v>
      </c>
      <c r="BE582" s="20">
        <v>13</v>
      </c>
      <c r="BF582" s="21"/>
      <c r="BG582" s="24"/>
    </row>
    <row r="583" spans="1:59" ht="15">
      <c r="A583" s="9" t="s">
        <v>4322</v>
      </c>
      <c r="B583" s="25">
        <v>21106</v>
      </c>
      <c r="C583" s="11">
        <v>1594592</v>
      </c>
      <c r="D583" s="11">
        <v>1338126084</v>
      </c>
      <c r="E583" s="12">
        <v>1350110056082</v>
      </c>
      <c r="F583" s="13" t="s">
        <v>4323</v>
      </c>
      <c r="G583" s="13" t="s">
        <v>52</v>
      </c>
      <c r="H583" s="13" t="s">
        <v>53</v>
      </c>
      <c r="I583" s="13" t="s">
        <v>54</v>
      </c>
      <c r="J583" s="13" t="s">
        <v>1589</v>
      </c>
      <c r="K583" s="11">
        <v>31</v>
      </c>
      <c r="L583" s="11" t="s">
        <v>4324</v>
      </c>
      <c r="M583" s="14">
        <v>1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1" t="s">
        <v>4325</v>
      </c>
      <c r="AE583" s="13" t="s">
        <v>4326</v>
      </c>
      <c r="AF583" s="13" t="s">
        <v>4327</v>
      </c>
      <c r="AG583" s="15" t="s">
        <v>4328</v>
      </c>
      <c r="AH583" s="16" t="s">
        <v>61</v>
      </c>
      <c r="AI583" s="17">
        <v>10</v>
      </c>
      <c r="AJ583" s="17">
        <v>19931025</v>
      </c>
      <c r="AK583" s="18">
        <v>50</v>
      </c>
      <c r="AL583" s="18">
        <v>201903</v>
      </c>
      <c r="AM583" s="18">
        <v>2022</v>
      </c>
      <c r="AN583" s="17">
        <v>16268452</v>
      </c>
      <c r="AO583" s="17">
        <v>11962278</v>
      </c>
      <c r="AP583" s="17">
        <v>1950000</v>
      </c>
      <c r="AQ583" s="20">
        <v>1</v>
      </c>
      <c r="AR583" s="21"/>
      <c r="AS583" s="20">
        <v>1</v>
      </c>
      <c r="AT583" s="20">
        <v>2</v>
      </c>
      <c r="AU583" s="20">
        <v>2</v>
      </c>
      <c r="AV583" s="20">
        <v>1</v>
      </c>
      <c r="AW583" s="23">
        <v>0</v>
      </c>
      <c r="AX583" s="21">
        <v>0</v>
      </c>
      <c r="AY583" s="21">
        <v>0</v>
      </c>
      <c r="AZ583" s="23" t="s">
        <v>62</v>
      </c>
      <c r="BA583" s="23" t="s">
        <v>62</v>
      </c>
      <c r="BB583" s="23" t="s">
        <v>62</v>
      </c>
      <c r="BC583" s="23" t="s">
        <v>62</v>
      </c>
      <c r="BD583" s="23" t="s">
        <v>62</v>
      </c>
      <c r="BE583" s="20">
        <v>13</v>
      </c>
      <c r="BF583" s="21"/>
      <c r="BG583" s="24"/>
    </row>
    <row r="584" spans="1:59" ht="15">
      <c r="A584" s="9" t="s">
        <v>4329</v>
      </c>
      <c r="B584" s="25">
        <v>3805</v>
      </c>
      <c r="C584" s="11">
        <v>1802190</v>
      </c>
      <c r="D584" s="11">
        <v>6038120158</v>
      </c>
      <c r="E584" s="12">
        <v>1801110149278</v>
      </c>
      <c r="F584" s="13" t="s">
        <v>4330</v>
      </c>
      <c r="G584" s="13" t="s">
        <v>80</v>
      </c>
      <c r="H584" s="13" t="s">
        <v>53</v>
      </c>
      <c r="I584" s="13" t="s">
        <v>54</v>
      </c>
      <c r="J584" s="13" t="s">
        <v>353</v>
      </c>
      <c r="K584" s="11">
        <v>24</v>
      </c>
      <c r="L584" s="11" t="s">
        <v>4331</v>
      </c>
      <c r="M584" s="14">
        <v>1</v>
      </c>
      <c r="N584" s="14" t="s">
        <v>121</v>
      </c>
      <c r="O584" s="14">
        <v>0</v>
      </c>
      <c r="P584" s="14">
        <v>0</v>
      </c>
      <c r="Q584" s="14">
        <v>0</v>
      </c>
      <c r="R584" s="26">
        <v>47000</v>
      </c>
      <c r="S584" s="14">
        <v>0</v>
      </c>
      <c r="T584" s="26">
        <v>157504</v>
      </c>
      <c r="U584" s="14">
        <v>0</v>
      </c>
      <c r="V584" s="14">
        <v>0</v>
      </c>
      <c r="W584" s="26">
        <v>426013</v>
      </c>
      <c r="X584" s="26">
        <v>2969723</v>
      </c>
      <c r="Y584" s="11">
        <f>INT(O584 / 10000) / 10</f>
        <v>0</v>
      </c>
      <c r="Z584" s="11">
        <f>INT((P584+Q584+X584) / 10000) / 10</f>
        <v>29.6</v>
      </c>
      <c r="AA584" s="11">
        <f>INT((R584) / 10000) / 10</f>
        <v>0.4</v>
      </c>
      <c r="AB584" s="11">
        <f>INT((S584+T584) / 10000) / 10</f>
        <v>1.5</v>
      </c>
      <c r="AC584" s="11">
        <f>INT((V584+U584+W584) / 10000) / 10</f>
        <v>4.2</v>
      </c>
      <c r="AD584" s="11" t="s">
        <v>4332</v>
      </c>
      <c r="AE584" s="13" t="s">
        <v>4333</v>
      </c>
      <c r="AF584" s="13" t="s">
        <v>4334</v>
      </c>
      <c r="AG584" s="15" t="s">
        <v>4335</v>
      </c>
      <c r="AH584" s="16" t="s">
        <v>88</v>
      </c>
      <c r="AI584" s="17">
        <v>10</v>
      </c>
      <c r="AJ584" s="17">
        <v>19931101</v>
      </c>
      <c r="AK584" s="18">
        <v>104</v>
      </c>
      <c r="AL584" s="18">
        <v>202212</v>
      </c>
      <c r="AM584" s="18">
        <v>2022</v>
      </c>
      <c r="AN584" s="17">
        <v>39556728</v>
      </c>
      <c r="AO584" s="17">
        <v>47172580</v>
      </c>
      <c r="AP584" s="17">
        <v>595180</v>
      </c>
      <c r="AQ584" s="20">
        <v>3</v>
      </c>
      <c r="AR584" s="20">
        <v>3</v>
      </c>
      <c r="AS584" s="20">
        <v>1</v>
      </c>
      <c r="AT584" s="20">
        <v>1</v>
      </c>
      <c r="AU584" s="20">
        <v>1</v>
      </c>
      <c r="AV584" s="20">
        <v>2</v>
      </c>
      <c r="AW584" s="23">
        <v>0</v>
      </c>
      <c r="AX584" s="20">
        <v>1</v>
      </c>
      <c r="AY584" s="21">
        <v>0</v>
      </c>
      <c r="AZ584" s="23" t="s">
        <v>62</v>
      </c>
      <c r="BA584" s="23" t="s">
        <v>62</v>
      </c>
      <c r="BB584" s="23" t="s">
        <v>62</v>
      </c>
      <c r="BC584" s="23" t="s">
        <v>62</v>
      </c>
      <c r="BD584" s="23" t="s">
        <v>62</v>
      </c>
      <c r="BE584" s="20">
        <v>13</v>
      </c>
      <c r="BF584" s="21"/>
      <c r="BG584" s="24"/>
    </row>
    <row r="585" spans="1:59" ht="15">
      <c r="A585" s="9" t="s">
        <v>4336</v>
      </c>
      <c r="B585" s="25">
        <v>12196</v>
      </c>
      <c r="C585" s="11">
        <v>8764905</v>
      </c>
      <c r="D585" s="11">
        <v>8908601371</v>
      </c>
      <c r="E585" s="12">
        <v>1201110960949</v>
      </c>
      <c r="F585" s="13" t="s">
        <v>4337</v>
      </c>
      <c r="G585" s="13" t="s">
        <v>80</v>
      </c>
      <c r="H585" s="13" t="s">
        <v>53</v>
      </c>
      <c r="I585" s="13" t="s">
        <v>54</v>
      </c>
      <c r="J585" s="13" t="s">
        <v>111</v>
      </c>
      <c r="K585" s="11">
        <v>55</v>
      </c>
      <c r="L585" s="11" t="s">
        <v>4338</v>
      </c>
      <c r="M585" s="14">
        <v>1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1" t="s">
        <v>4339</v>
      </c>
      <c r="AE585" s="13" t="s">
        <v>4340</v>
      </c>
      <c r="AF585" s="13" t="s">
        <v>4341</v>
      </c>
      <c r="AG585" s="15" t="s">
        <v>4342</v>
      </c>
      <c r="AH585" s="16" t="s">
        <v>61</v>
      </c>
      <c r="AI585" s="17">
        <v>10</v>
      </c>
      <c r="AJ585" s="17">
        <v>20181001</v>
      </c>
      <c r="AK585" s="18">
        <v>112</v>
      </c>
      <c r="AL585" s="18">
        <v>202302</v>
      </c>
      <c r="AM585" s="14"/>
      <c r="AN585" s="19"/>
      <c r="AO585" s="19"/>
      <c r="AP585" s="19"/>
      <c r="AQ585" s="20">
        <v>1</v>
      </c>
      <c r="AR585" s="21"/>
      <c r="AS585" s="20">
        <v>2</v>
      </c>
      <c r="AT585" s="20">
        <v>2</v>
      </c>
      <c r="AU585" s="20">
        <v>2</v>
      </c>
      <c r="AV585" s="20">
        <v>2</v>
      </c>
      <c r="AW585" s="23">
        <v>0</v>
      </c>
      <c r="AX585" s="21">
        <v>0</v>
      </c>
      <c r="AY585" s="21">
        <v>0</v>
      </c>
      <c r="AZ585" s="23" t="s">
        <v>62</v>
      </c>
      <c r="BA585" s="23" t="s">
        <v>62</v>
      </c>
      <c r="BB585" s="23" t="s">
        <v>62</v>
      </c>
      <c r="BC585" s="23" t="s">
        <v>62</v>
      </c>
      <c r="BD585" s="23" t="s">
        <v>62</v>
      </c>
      <c r="BE585" s="20">
        <v>13</v>
      </c>
      <c r="BF585" s="21"/>
      <c r="BG585" s="24"/>
    </row>
    <row r="586" spans="1:59" ht="15">
      <c r="A586" s="9" t="s">
        <v>4343</v>
      </c>
      <c r="B586" s="25">
        <v>4830</v>
      </c>
      <c r="C586" s="11">
        <v>1357785</v>
      </c>
      <c r="D586" s="11">
        <v>1278138533</v>
      </c>
      <c r="E586" s="12">
        <v>1115110039515</v>
      </c>
      <c r="F586" s="13" t="s">
        <v>4344</v>
      </c>
      <c r="G586" s="13" t="s">
        <v>80</v>
      </c>
      <c r="H586" s="13" t="s">
        <v>53</v>
      </c>
      <c r="I586" s="13" t="s">
        <v>54</v>
      </c>
      <c r="J586" s="13" t="s">
        <v>384</v>
      </c>
      <c r="K586" s="11">
        <v>30</v>
      </c>
      <c r="L586" s="11" t="s">
        <v>4345</v>
      </c>
      <c r="M586" s="14">
        <v>1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1" t="s">
        <v>4346</v>
      </c>
      <c r="AE586" s="13" t="s">
        <v>4347</v>
      </c>
      <c r="AF586" s="13" t="s">
        <v>4348</v>
      </c>
      <c r="AG586" s="15" t="s">
        <v>4349</v>
      </c>
      <c r="AH586" s="16" t="s">
        <v>61</v>
      </c>
      <c r="AI586" s="17">
        <v>10</v>
      </c>
      <c r="AJ586" s="17">
        <v>20000501</v>
      </c>
      <c r="AK586" s="18">
        <v>50</v>
      </c>
      <c r="AL586" s="18">
        <v>202303</v>
      </c>
      <c r="AM586" s="14"/>
      <c r="AN586" s="19"/>
      <c r="AO586" s="19"/>
      <c r="AP586" s="19"/>
      <c r="AQ586" s="20">
        <v>1</v>
      </c>
      <c r="AR586" s="20">
        <v>1</v>
      </c>
      <c r="AS586" s="20">
        <v>1</v>
      </c>
      <c r="AT586" s="20">
        <v>2</v>
      </c>
      <c r="AU586" s="20">
        <v>2</v>
      </c>
      <c r="AV586" s="20">
        <v>2</v>
      </c>
      <c r="AW586" s="23">
        <v>0</v>
      </c>
      <c r="AX586" s="21">
        <v>0</v>
      </c>
      <c r="AY586" s="21">
        <v>0</v>
      </c>
      <c r="AZ586" s="23" t="s">
        <v>62</v>
      </c>
      <c r="BA586" s="23" t="s">
        <v>62</v>
      </c>
      <c r="BB586" s="23" t="s">
        <v>62</v>
      </c>
      <c r="BC586" s="23" t="s">
        <v>62</v>
      </c>
      <c r="BD586" s="23" t="s">
        <v>62</v>
      </c>
      <c r="BE586" s="20">
        <v>13</v>
      </c>
      <c r="BF586" s="21"/>
      <c r="BG586" s="24"/>
    </row>
    <row r="587" spans="1:59" ht="15">
      <c r="A587" s="9" t="s">
        <v>4350</v>
      </c>
      <c r="B587" s="25">
        <v>3347</v>
      </c>
      <c r="C587" s="11">
        <v>1128883</v>
      </c>
      <c r="D587" s="11">
        <v>1078118697</v>
      </c>
      <c r="E587" s="12">
        <v>1101110504195</v>
      </c>
      <c r="F587" s="13" t="s">
        <v>4351</v>
      </c>
      <c r="G587" s="13" t="s">
        <v>80</v>
      </c>
      <c r="H587" s="13" t="s">
        <v>53</v>
      </c>
      <c r="I587" s="13" t="s">
        <v>307</v>
      </c>
      <c r="J587" s="13" t="s">
        <v>868</v>
      </c>
      <c r="K587" s="11">
        <v>22</v>
      </c>
      <c r="L587" s="11" t="s">
        <v>3117</v>
      </c>
      <c r="M587" s="14">
        <v>1</v>
      </c>
      <c r="N587" s="14" t="s">
        <v>121</v>
      </c>
      <c r="O587" s="14">
        <v>0</v>
      </c>
      <c r="P587" s="14">
        <v>0</v>
      </c>
      <c r="Q587" s="14">
        <v>0</v>
      </c>
      <c r="R587" s="26">
        <v>34700</v>
      </c>
      <c r="S587" s="14">
        <v>0</v>
      </c>
      <c r="T587" s="26">
        <v>41335</v>
      </c>
      <c r="U587" s="26">
        <v>43203</v>
      </c>
      <c r="V587" s="26">
        <v>17860</v>
      </c>
      <c r="W587" s="26">
        <v>5000</v>
      </c>
      <c r="X587" s="26">
        <v>156000</v>
      </c>
      <c r="Y587" s="11">
        <f t="shared" ref="Y587:Y588" si="455">INT(O587 / 10000) / 10</f>
        <v>0</v>
      </c>
      <c r="Z587" s="11">
        <f t="shared" ref="Z587:Z588" si="456">INT((P587+Q587+X587) / 10000) / 10</f>
        <v>1.5</v>
      </c>
      <c r="AA587" s="11">
        <f t="shared" ref="AA587:AA588" si="457">INT((R587) / 10000) / 10</f>
        <v>0.3</v>
      </c>
      <c r="AB587" s="11">
        <f t="shared" ref="AB587:AB588" si="458">INT((S587+T587) / 10000) / 10</f>
        <v>0.4</v>
      </c>
      <c r="AC587" s="11">
        <f t="shared" ref="AC587:AC588" si="459">INT((V587+U587+W587) / 10000) / 10</f>
        <v>0.6</v>
      </c>
      <c r="AD587" s="11" t="s">
        <v>4352</v>
      </c>
      <c r="AE587" s="13" t="s">
        <v>4353</v>
      </c>
      <c r="AF587" s="13" t="s">
        <v>4354</v>
      </c>
      <c r="AG587" s="15" t="s">
        <v>4355</v>
      </c>
      <c r="AH587" s="16" t="s">
        <v>644</v>
      </c>
      <c r="AI587" s="17">
        <v>10</v>
      </c>
      <c r="AJ587" s="17">
        <v>19860825</v>
      </c>
      <c r="AK587" s="18">
        <v>116</v>
      </c>
      <c r="AL587" s="18">
        <v>202306</v>
      </c>
      <c r="AM587" s="18">
        <v>2022</v>
      </c>
      <c r="AN587" s="17">
        <v>161284519</v>
      </c>
      <c r="AO587" s="17">
        <v>292166785</v>
      </c>
      <c r="AP587" s="17">
        <v>8500000</v>
      </c>
      <c r="AQ587" s="20">
        <v>1</v>
      </c>
      <c r="AR587" s="21"/>
      <c r="AS587" s="20">
        <v>1</v>
      </c>
      <c r="AT587" s="20">
        <v>2</v>
      </c>
      <c r="AU587" s="20">
        <v>2</v>
      </c>
      <c r="AV587" s="20">
        <v>2</v>
      </c>
      <c r="AW587" s="23">
        <v>0</v>
      </c>
      <c r="AX587" s="20">
        <v>1</v>
      </c>
      <c r="AY587" s="20">
        <v>1</v>
      </c>
      <c r="AZ587" s="20" t="s">
        <v>4356</v>
      </c>
      <c r="BA587" s="28" t="s">
        <v>4353</v>
      </c>
      <c r="BB587" s="20" t="s">
        <v>4357</v>
      </c>
      <c r="BC587" s="20" t="s">
        <v>1467</v>
      </c>
      <c r="BD587" s="78" t="s">
        <v>4358</v>
      </c>
      <c r="BE587" s="20">
        <v>13</v>
      </c>
      <c r="BF587" s="20" t="s">
        <v>4359</v>
      </c>
      <c r="BG587" s="24"/>
    </row>
    <row r="588" spans="1:59" ht="15">
      <c r="A588" s="9" t="s">
        <v>4360</v>
      </c>
      <c r="B588" s="25">
        <v>3817</v>
      </c>
      <c r="C588" s="11">
        <v>2634122</v>
      </c>
      <c r="D588" s="11">
        <v>1348628004</v>
      </c>
      <c r="E588" s="12">
        <v>1314110179012</v>
      </c>
      <c r="F588" s="13" t="s">
        <v>4361</v>
      </c>
      <c r="G588" s="13" t="s">
        <v>80</v>
      </c>
      <c r="H588" s="13" t="s">
        <v>53</v>
      </c>
      <c r="I588" s="13" t="s">
        <v>54</v>
      </c>
      <c r="J588" s="13" t="s">
        <v>353</v>
      </c>
      <c r="K588" s="11">
        <v>24</v>
      </c>
      <c r="L588" s="11" t="s">
        <v>4362</v>
      </c>
      <c r="M588" s="14">
        <v>1</v>
      </c>
      <c r="N588" s="14" t="s">
        <v>121</v>
      </c>
      <c r="O588" s="14">
        <v>0</v>
      </c>
      <c r="P588" s="14">
        <v>0</v>
      </c>
      <c r="Q588" s="14">
        <v>0</v>
      </c>
      <c r="R588" s="26">
        <v>1031000</v>
      </c>
      <c r="S588" s="14">
        <v>0</v>
      </c>
      <c r="T588" s="26">
        <v>153060</v>
      </c>
      <c r="U588" s="26">
        <v>19914</v>
      </c>
      <c r="V588" s="26">
        <v>68830</v>
      </c>
      <c r="W588" s="14">
        <v>0</v>
      </c>
      <c r="X588" s="14">
        <v>0</v>
      </c>
      <c r="Y588" s="11">
        <f t="shared" si="455"/>
        <v>0</v>
      </c>
      <c r="Z588" s="11">
        <f t="shared" si="456"/>
        <v>0</v>
      </c>
      <c r="AA588" s="11">
        <f t="shared" si="457"/>
        <v>10.3</v>
      </c>
      <c r="AB588" s="11">
        <f t="shared" si="458"/>
        <v>1.5</v>
      </c>
      <c r="AC588" s="11">
        <f t="shared" si="459"/>
        <v>0.8</v>
      </c>
      <c r="AD588" s="11" t="s">
        <v>4363</v>
      </c>
      <c r="AE588" s="13" t="s">
        <v>4364</v>
      </c>
      <c r="AF588" s="13" t="s">
        <v>4365</v>
      </c>
      <c r="AG588" s="15" t="s">
        <v>4366</v>
      </c>
      <c r="AH588" s="16" t="s">
        <v>88</v>
      </c>
      <c r="AI588" s="17">
        <v>10</v>
      </c>
      <c r="AJ588" s="17">
        <v>20060220</v>
      </c>
      <c r="AK588" s="18">
        <v>204</v>
      </c>
      <c r="AL588" s="18">
        <v>202212</v>
      </c>
      <c r="AM588" s="18">
        <v>2022</v>
      </c>
      <c r="AN588" s="17">
        <v>48276618</v>
      </c>
      <c r="AO588" s="17">
        <v>48090835</v>
      </c>
      <c r="AP588" s="17">
        <v>870000</v>
      </c>
      <c r="AQ588" s="20">
        <v>3</v>
      </c>
      <c r="AR588" s="20">
        <v>3</v>
      </c>
      <c r="AS588" s="20">
        <v>1</v>
      </c>
      <c r="AT588" s="20">
        <v>2</v>
      </c>
      <c r="AU588" s="20">
        <v>2</v>
      </c>
      <c r="AV588" s="20">
        <v>2</v>
      </c>
      <c r="AW588" s="23">
        <v>0</v>
      </c>
      <c r="AX588" s="20">
        <v>1</v>
      </c>
      <c r="AY588" s="21">
        <v>0</v>
      </c>
      <c r="AZ588" s="23" t="s">
        <v>62</v>
      </c>
      <c r="BA588" s="23" t="s">
        <v>62</v>
      </c>
      <c r="BB588" s="23" t="s">
        <v>62</v>
      </c>
      <c r="BC588" s="23" t="s">
        <v>62</v>
      </c>
      <c r="BD588" s="23" t="s">
        <v>62</v>
      </c>
      <c r="BE588" s="20">
        <v>13</v>
      </c>
      <c r="BF588" s="21"/>
      <c r="BG588" s="24"/>
    </row>
    <row r="589" spans="1:59" ht="15">
      <c r="A589" s="9" t="s">
        <v>4367</v>
      </c>
      <c r="B589" s="25">
        <v>8092</v>
      </c>
      <c r="C589" s="11">
        <v>1850675</v>
      </c>
      <c r="D589" s="11">
        <v>3068128088</v>
      </c>
      <c r="E589" s="12">
        <v>1601110059421</v>
      </c>
      <c r="F589" s="13" t="s">
        <v>4368</v>
      </c>
      <c r="G589" s="13" t="s">
        <v>80</v>
      </c>
      <c r="H589" s="13" t="s">
        <v>53</v>
      </c>
      <c r="I589" s="13" t="s">
        <v>54</v>
      </c>
      <c r="J589" s="13" t="s">
        <v>933</v>
      </c>
      <c r="K589" s="11">
        <v>42</v>
      </c>
      <c r="L589" s="11" t="s">
        <v>4369</v>
      </c>
      <c r="M589" s="14">
        <v>1</v>
      </c>
      <c r="N589" s="14" t="s">
        <v>83</v>
      </c>
      <c r="O589" s="14">
        <v>0</v>
      </c>
      <c r="P589" s="14">
        <v>0</v>
      </c>
      <c r="Q589" s="14">
        <v>0</v>
      </c>
      <c r="R589" s="32">
        <v>70500000</v>
      </c>
      <c r="S589" s="14">
        <v>0</v>
      </c>
      <c r="T589" s="32">
        <v>49125977</v>
      </c>
      <c r="U589" s="14">
        <v>0</v>
      </c>
      <c r="V589" s="32">
        <v>20948182</v>
      </c>
      <c r="W589" s="14">
        <v>0</v>
      </c>
      <c r="X589" s="14">
        <v>0</v>
      </c>
      <c r="Y589" s="11">
        <f>INT(O589 / 10000000)/ 10</f>
        <v>0</v>
      </c>
      <c r="Z589" s="11">
        <f>INT((P589+Q589+X589) / 10000000)/ 10</f>
        <v>0</v>
      </c>
      <c r="AA589" s="11">
        <f>INT((R589) / 10000000)/ 10</f>
        <v>0.7</v>
      </c>
      <c r="AB589" s="11">
        <f>INT((S589+T589) / 10000000)/ 10</f>
        <v>0.4</v>
      </c>
      <c r="AC589" s="11">
        <f>INT((V589+U589+W589) / 10000000)/ 10</f>
        <v>0.2</v>
      </c>
      <c r="AD589" s="11" t="s">
        <v>4370</v>
      </c>
      <c r="AE589" s="13" t="s">
        <v>4371</v>
      </c>
      <c r="AF589" s="13" t="s">
        <v>4372</v>
      </c>
      <c r="AG589" s="15" t="s">
        <v>4373</v>
      </c>
      <c r="AH589" s="16" t="s">
        <v>88</v>
      </c>
      <c r="AI589" s="17">
        <v>10</v>
      </c>
      <c r="AJ589" s="17">
        <v>19970108</v>
      </c>
      <c r="AK589" s="18">
        <v>105</v>
      </c>
      <c r="AL589" s="18">
        <v>202212</v>
      </c>
      <c r="AM589" s="18">
        <v>2022</v>
      </c>
      <c r="AN589" s="17">
        <v>13880032</v>
      </c>
      <c r="AO589" s="17">
        <v>9670385</v>
      </c>
      <c r="AP589" s="17">
        <v>90000</v>
      </c>
      <c r="AQ589" s="20">
        <v>1</v>
      </c>
      <c r="AR589" s="21"/>
      <c r="AS589" s="20">
        <v>1</v>
      </c>
      <c r="AT589" s="20">
        <v>2</v>
      </c>
      <c r="AU589" s="20">
        <v>2</v>
      </c>
      <c r="AV589" s="20">
        <v>2</v>
      </c>
      <c r="AW589" s="23">
        <v>0</v>
      </c>
      <c r="AX589" s="21">
        <v>0</v>
      </c>
      <c r="AY589" s="21">
        <v>0</v>
      </c>
      <c r="AZ589" s="23" t="s">
        <v>62</v>
      </c>
      <c r="BA589" s="23" t="s">
        <v>62</v>
      </c>
      <c r="BB589" s="23" t="s">
        <v>62</v>
      </c>
      <c r="BC589" s="23" t="s">
        <v>62</v>
      </c>
      <c r="BD589" s="23" t="s">
        <v>62</v>
      </c>
      <c r="BE589" s="20">
        <v>13</v>
      </c>
      <c r="BF589" s="21"/>
      <c r="BG589" s="24"/>
    </row>
    <row r="590" spans="1:59" ht="15">
      <c r="A590" s="9" t="s">
        <v>4374</v>
      </c>
      <c r="B590" s="25">
        <v>2289</v>
      </c>
      <c r="C590" s="11">
        <v>5904554</v>
      </c>
      <c r="D590" s="11">
        <v>3188100991</v>
      </c>
      <c r="E590" s="12">
        <v>1601110372188</v>
      </c>
      <c r="F590" s="13" t="s">
        <v>4375</v>
      </c>
      <c r="G590" s="13" t="s">
        <v>80</v>
      </c>
      <c r="H590" s="13" t="s">
        <v>53</v>
      </c>
      <c r="I590" s="13" t="s">
        <v>54</v>
      </c>
      <c r="J590" s="13" t="s">
        <v>226</v>
      </c>
      <c r="K590" s="11">
        <v>15</v>
      </c>
      <c r="L590" s="11" t="s">
        <v>4376</v>
      </c>
      <c r="M590" s="14">
        <v>1</v>
      </c>
      <c r="N590" s="14" t="s">
        <v>121</v>
      </c>
      <c r="O590" s="79">
        <v>0</v>
      </c>
      <c r="P590" s="79">
        <v>0</v>
      </c>
      <c r="Q590" s="36">
        <v>42727</v>
      </c>
      <c r="R590" s="36">
        <v>202273</v>
      </c>
      <c r="S590" s="14">
        <v>0</v>
      </c>
      <c r="T590" s="80">
        <v>424</v>
      </c>
      <c r="U590" s="14">
        <v>0</v>
      </c>
      <c r="V590" s="14">
        <v>0</v>
      </c>
      <c r="W590" s="14">
        <v>0</v>
      </c>
      <c r="X590" s="36">
        <v>3037985</v>
      </c>
      <c r="Y590" s="11">
        <f t="shared" ref="Y590:Y591" si="460">INT(O590 / 10000) / 10</f>
        <v>0</v>
      </c>
      <c r="Z590" s="11">
        <f t="shared" ref="Z590:Z591" si="461">INT((P590+Q590+X590) / 10000) / 10</f>
        <v>30.8</v>
      </c>
      <c r="AA590" s="11">
        <f t="shared" ref="AA590:AA591" si="462">INT((R590) / 10000) / 10</f>
        <v>2</v>
      </c>
      <c r="AB590" s="11">
        <f t="shared" ref="AB590:AB591" si="463">INT((S590+T590) / 10000) / 10</f>
        <v>0</v>
      </c>
      <c r="AC590" s="11">
        <f t="shared" ref="AC590:AC591" si="464">INT((V590+U590+W590) / 10000) / 10</f>
        <v>0</v>
      </c>
      <c r="AD590" s="11" t="s">
        <v>4377</v>
      </c>
      <c r="AE590" s="13" t="s">
        <v>4378</v>
      </c>
      <c r="AF590" s="13" t="s">
        <v>4379</v>
      </c>
      <c r="AG590" s="15" t="s">
        <v>4380</v>
      </c>
      <c r="AH590" s="16" t="s">
        <v>88</v>
      </c>
      <c r="AI590" s="17">
        <v>10</v>
      </c>
      <c r="AJ590" s="18">
        <v>20140512</v>
      </c>
      <c r="AK590" s="18">
        <v>51</v>
      </c>
      <c r="AL590" s="18">
        <v>202304</v>
      </c>
      <c r="AM590" s="18">
        <v>2022</v>
      </c>
      <c r="AN590" s="17">
        <v>26762897</v>
      </c>
      <c r="AO590" s="17">
        <v>37732536</v>
      </c>
      <c r="AP590" s="17">
        <v>2774500</v>
      </c>
      <c r="AQ590" s="27">
        <v>1</v>
      </c>
      <c r="AR590" s="27">
        <v>1</v>
      </c>
      <c r="AS590" s="27">
        <v>1</v>
      </c>
      <c r="AT590" s="27">
        <v>1</v>
      </c>
      <c r="AU590" s="27">
        <v>2</v>
      </c>
      <c r="AV590" s="27">
        <v>1</v>
      </c>
      <c r="AW590" s="23">
        <v>0</v>
      </c>
      <c r="AX590" s="21">
        <v>0</v>
      </c>
      <c r="AY590" s="21">
        <v>0</v>
      </c>
      <c r="AZ590" s="23" t="s">
        <v>62</v>
      </c>
      <c r="BA590" s="23" t="s">
        <v>62</v>
      </c>
      <c r="BB590" s="23" t="s">
        <v>62</v>
      </c>
      <c r="BC590" s="23" t="s">
        <v>62</v>
      </c>
      <c r="BD590" s="23" t="s">
        <v>62</v>
      </c>
      <c r="BE590" s="27">
        <v>13</v>
      </c>
      <c r="BF590" s="23"/>
      <c r="BG590" s="23"/>
    </row>
    <row r="591" spans="1:59" ht="15">
      <c r="A591" s="9" t="s">
        <v>4381</v>
      </c>
      <c r="B591" s="25">
        <v>7986</v>
      </c>
      <c r="C591" s="11">
        <v>1552606</v>
      </c>
      <c r="D591" s="11">
        <v>6038121138</v>
      </c>
      <c r="E591" s="12">
        <v>1801110152106</v>
      </c>
      <c r="F591" s="13" t="s">
        <v>4382</v>
      </c>
      <c r="G591" s="13" t="s">
        <v>80</v>
      </c>
      <c r="H591" s="13" t="s">
        <v>53</v>
      </c>
      <c r="I591" s="13" t="s">
        <v>54</v>
      </c>
      <c r="J591" s="13" t="s">
        <v>956</v>
      </c>
      <c r="K591" s="11">
        <v>41</v>
      </c>
      <c r="L591" s="11" t="s">
        <v>4383</v>
      </c>
      <c r="M591" s="14">
        <v>1</v>
      </c>
      <c r="N591" s="14" t="s">
        <v>121</v>
      </c>
      <c r="O591" s="14">
        <v>0</v>
      </c>
      <c r="P591" s="14">
        <v>0</v>
      </c>
      <c r="Q591" s="14">
        <v>0</v>
      </c>
      <c r="R591" s="35">
        <v>13578</v>
      </c>
      <c r="S591" s="14">
        <v>0</v>
      </c>
      <c r="T591" s="47">
        <v>969</v>
      </c>
      <c r="U591" s="14">
        <v>0</v>
      </c>
      <c r="V591" s="35">
        <v>362437</v>
      </c>
      <c r="W591" s="14">
        <v>0</v>
      </c>
      <c r="X591" s="14">
        <v>0</v>
      </c>
      <c r="Y591" s="11">
        <f t="shared" si="460"/>
        <v>0</v>
      </c>
      <c r="Z591" s="11">
        <f t="shared" si="461"/>
        <v>0</v>
      </c>
      <c r="AA591" s="11">
        <f t="shared" si="462"/>
        <v>0.1</v>
      </c>
      <c r="AB591" s="11">
        <f t="shared" si="463"/>
        <v>0</v>
      </c>
      <c r="AC591" s="11">
        <f t="shared" si="464"/>
        <v>3.6</v>
      </c>
      <c r="AD591" s="11" t="s">
        <v>4384</v>
      </c>
      <c r="AE591" s="13" t="s">
        <v>4385</v>
      </c>
      <c r="AF591" s="13" t="s">
        <v>4386</v>
      </c>
      <c r="AG591" s="15" t="s">
        <v>4387</v>
      </c>
      <c r="AH591" s="16" t="s">
        <v>88</v>
      </c>
      <c r="AI591" s="17">
        <v>10</v>
      </c>
      <c r="AJ591" s="17">
        <v>19940202</v>
      </c>
      <c r="AK591" s="18">
        <v>131</v>
      </c>
      <c r="AL591" s="18">
        <v>202302</v>
      </c>
      <c r="AM591" s="18">
        <v>2022</v>
      </c>
      <c r="AN591" s="17">
        <v>30286397</v>
      </c>
      <c r="AO591" s="17">
        <v>43654327</v>
      </c>
      <c r="AP591" s="17">
        <v>200000</v>
      </c>
      <c r="AQ591" s="27">
        <v>1</v>
      </c>
      <c r="AR591" s="27">
        <v>1</v>
      </c>
      <c r="AS591" s="27">
        <v>1</v>
      </c>
      <c r="AT591" s="27">
        <v>2</v>
      </c>
      <c r="AU591" s="27">
        <v>2</v>
      </c>
      <c r="AV591" s="27">
        <v>2</v>
      </c>
      <c r="AW591" s="23">
        <v>0</v>
      </c>
      <c r="AX591" s="21">
        <v>0</v>
      </c>
      <c r="AY591" s="21">
        <v>0</v>
      </c>
      <c r="AZ591" s="23" t="s">
        <v>62</v>
      </c>
      <c r="BA591" s="23" t="s">
        <v>62</v>
      </c>
      <c r="BB591" s="23" t="s">
        <v>62</v>
      </c>
      <c r="BC591" s="23" t="s">
        <v>62</v>
      </c>
      <c r="BD591" s="23" t="s">
        <v>62</v>
      </c>
      <c r="BE591" s="27">
        <v>13</v>
      </c>
      <c r="BF591" s="23"/>
      <c r="BG591" s="23"/>
    </row>
    <row r="592" spans="1:59" ht="15">
      <c r="A592" s="9" t="s">
        <v>4388</v>
      </c>
      <c r="B592" s="25">
        <v>6206</v>
      </c>
      <c r="C592" s="11">
        <v>1626097</v>
      </c>
      <c r="D592" s="11">
        <v>1358100912</v>
      </c>
      <c r="E592" s="12">
        <v>1345110001228</v>
      </c>
      <c r="F592" s="13" t="s">
        <v>4389</v>
      </c>
      <c r="G592" s="13" t="s">
        <v>80</v>
      </c>
      <c r="H592" s="13" t="s">
        <v>53</v>
      </c>
      <c r="I592" s="13" t="s">
        <v>54</v>
      </c>
      <c r="J592" s="13" t="s">
        <v>353</v>
      </c>
      <c r="K592" s="11">
        <v>24</v>
      </c>
      <c r="L592" s="11" t="s">
        <v>4390</v>
      </c>
      <c r="M592" s="14">
        <v>1</v>
      </c>
      <c r="N592" s="14" t="s">
        <v>83</v>
      </c>
      <c r="O592" s="14">
        <v>0</v>
      </c>
      <c r="P592" s="14">
        <v>0</v>
      </c>
      <c r="Q592" s="14">
        <v>0</v>
      </c>
      <c r="R592" s="32">
        <v>78300000</v>
      </c>
      <c r="S592" s="14">
        <v>0</v>
      </c>
      <c r="T592" s="14">
        <v>0</v>
      </c>
      <c r="U592" s="32">
        <v>84684000</v>
      </c>
      <c r="V592" s="32">
        <v>68244163</v>
      </c>
      <c r="W592" s="32">
        <v>50011090</v>
      </c>
      <c r="X592" s="32">
        <v>590005700</v>
      </c>
      <c r="Y592" s="11">
        <f>INT(O592 / 10000000)/ 10</f>
        <v>0</v>
      </c>
      <c r="Z592" s="11">
        <f>INT((P592+Q592+X592) / 10000000)/ 10</f>
        <v>5.9</v>
      </c>
      <c r="AA592" s="11">
        <f>INT((R592) / 10000000)/ 10</f>
        <v>0.7</v>
      </c>
      <c r="AB592" s="11">
        <f>INT((S592+T592) / 10000000)/ 10</f>
        <v>0</v>
      </c>
      <c r="AC592" s="11">
        <f>INT((V592+U592+W592) / 10000000)/ 10</f>
        <v>2</v>
      </c>
      <c r="AD592" s="11" t="s">
        <v>4391</v>
      </c>
      <c r="AE592" s="13" t="s">
        <v>4392</v>
      </c>
      <c r="AF592" s="13" t="s">
        <v>4393</v>
      </c>
      <c r="AG592" s="15" t="s">
        <v>4394</v>
      </c>
      <c r="AH592" s="16" t="s">
        <v>232</v>
      </c>
      <c r="AI592" s="17">
        <v>10</v>
      </c>
      <c r="AJ592" s="17">
        <v>19741017</v>
      </c>
      <c r="AK592" s="18">
        <v>101</v>
      </c>
      <c r="AL592" s="18">
        <v>202306</v>
      </c>
      <c r="AM592" s="18">
        <v>2022</v>
      </c>
      <c r="AN592" s="17">
        <v>104273079</v>
      </c>
      <c r="AO592" s="17">
        <v>93821689</v>
      </c>
      <c r="AP592" s="17">
        <v>6161348</v>
      </c>
      <c r="AQ592" s="21">
        <v>1</v>
      </c>
      <c r="AR592" s="21"/>
      <c r="AS592" s="20">
        <v>2</v>
      </c>
      <c r="AT592" s="21"/>
      <c r="AU592" s="21"/>
      <c r="AV592" s="20">
        <v>2</v>
      </c>
      <c r="AW592" s="23">
        <v>0</v>
      </c>
      <c r="AX592" s="21">
        <v>0</v>
      </c>
      <c r="AY592" s="21">
        <v>0</v>
      </c>
      <c r="AZ592" s="23" t="s">
        <v>62</v>
      </c>
      <c r="BA592" s="23" t="s">
        <v>62</v>
      </c>
      <c r="BB592" s="23" t="s">
        <v>62</v>
      </c>
      <c r="BC592" s="23" t="s">
        <v>62</v>
      </c>
      <c r="BD592" s="23" t="s">
        <v>62</v>
      </c>
      <c r="BE592" s="20">
        <v>13</v>
      </c>
      <c r="BF592" s="21"/>
      <c r="BG592" s="24"/>
    </row>
    <row r="593" spans="1:59" ht="15">
      <c r="A593" s="9" t="s">
        <v>4395</v>
      </c>
      <c r="B593" s="25">
        <v>14621</v>
      </c>
      <c r="C593" s="11">
        <v>1998539</v>
      </c>
      <c r="D593" s="11">
        <v>6048130154</v>
      </c>
      <c r="E593" s="12">
        <v>1801110197178</v>
      </c>
      <c r="F593" s="13" t="s">
        <v>4396</v>
      </c>
      <c r="G593" s="13" t="s">
        <v>80</v>
      </c>
      <c r="H593" s="13" t="s">
        <v>53</v>
      </c>
      <c r="I593" s="13" t="s">
        <v>54</v>
      </c>
      <c r="J593" s="13" t="s">
        <v>55</v>
      </c>
      <c r="K593" s="11">
        <v>63</v>
      </c>
      <c r="L593" s="11" t="s">
        <v>4397</v>
      </c>
      <c r="M593" s="14">
        <v>1</v>
      </c>
      <c r="N593" s="14">
        <v>0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1" t="s">
        <v>4398</v>
      </c>
      <c r="AE593" s="13" t="s">
        <v>4399</v>
      </c>
      <c r="AF593" s="13" t="s">
        <v>4400</v>
      </c>
      <c r="AG593" s="15" t="s">
        <v>4401</v>
      </c>
      <c r="AH593" s="16" t="s">
        <v>61</v>
      </c>
      <c r="AI593" s="17">
        <v>10</v>
      </c>
      <c r="AJ593" s="17">
        <v>19960110</v>
      </c>
      <c r="AK593" s="18">
        <v>50</v>
      </c>
      <c r="AL593" s="18">
        <v>202307</v>
      </c>
      <c r="AM593" s="18">
        <v>2022</v>
      </c>
      <c r="AN593" s="17">
        <v>3878072</v>
      </c>
      <c r="AO593" s="17">
        <v>4222502</v>
      </c>
      <c r="AP593" s="17">
        <v>400000</v>
      </c>
      <c r="AQ593" s="20">
        <v>1</v>
      </c>
      <c r="AR593" s="21"/>
      <c r="AS593" s="20">
        <v>2</v>
      </c>
      <c r="AT593" s="20">
        <v>2</v>
      </c>
      <c r="AU593" s="20">
        <v>2</v>
      </c>
      <c r="AV593" s="20">
        <v>2</v>
      </c>
      <c r="AW593" s="23">
        <v>0</v>
      </c>
      <c r="AX593" s="21">
        <v>0</v>
      </c>
      <c r="AY593" s="21">
        <v>0</v>
      </c>
      <c r="AZ593" s="23" t="s">
        <v>62</v>
      </c>
      <c r="BA593" s="23" t="s">
        <v>62</v>
      </c>
      <c r="BB593" s="23" t="s">
        <v>62</v>
      </c>
      <c r="BC593" s="23" t="s">
        <v>62</v>
      </c>
      <c r="BD593" s="23" t="s">
        <v>62</v>
      </c>
      <c r="BE593" s="20">
        <v>13</v>
      </c>
      <c r="BF593" s="21"/>
      <c r="BG593" s="24"/>
    </row>
    <row r="594" spans="1:59" ht="15">
      <c r="A594" s="9" t="s">
        <v>4402</v>
      </c>
      <c r="B594" s="25">
        <v>11627</v>
      </c>
      <c r="C594" s="11">
        <v>1580741</v>
      </c>
      <c r="D594" s="11">
        <v>6058154014</v>
      </c>
      <c r="E594" s="12">
        <v>1801110412823</v>
      </c>
      <c r="F594" s="13" t="s">
        <v>4403</v>
      </c>
      <c r="G594" s="13" t="s">
        <v>80</v>
      </c>
      <c r="H594" s="13" t="s">
        <v>53</v>
      </c>
      <c r="I594" s="13" t="s">
        <v>54</v>
      </c>
      <c r="J594" s="13" t="s">
        <v>2759</v>
      </c>
      <c r="K594" s="11">
        <v>51</v>
      </c>
      <c r="L594" s="11" t="s">
        <v>4404</v>
      </c>
      <c r="M594" s="14">
        <v>1</v>
      </c>
      <c r="N594" s="14" t="s">
        <v>121</v>
      </c>
      <c r="O594" s="14">
        <v>0</v>
      </c>
      <c r="P594" s="14">
        <v>0</v>
      </c>
      <c r="Q594" s="14">
        <v>0</v>
      </c>
      <c r="R594" s="14">
        <v>0</v>
      </c>
      <c r="S594" s="26">
        <v>1231739</v>
      </c>
      <c r="T594" s="26">
        <v>109904</v>
      </c>
      <c r="U594" s="14">
        <v>0</v>
      </c>
      <c r="V594" s="26">
        <v>2545</v>
      </c>
      <c r="W594" s="14">
        <v>0</v>
      </c>
      <c r="X594" s="26">
        <v>5233731</v>
      </c>
      <c r="Y594" s="11">
        <f>INT(O594 / 10000) / 10</f>
        <v>0</v>
      </c>
      <c r="Z594" s="11">
        <f>INT((P594+Q594+X594) / 10000) / 10</f>
        <v>52.3</v>
      </c>
      <c r="AA594" s="11">
        <f>INT((R594) / 10000) / 10</f>
        <v>0</v>
      </c>
      <c r="AB594" s="11">
        <f>INT((S594+T594) / 10000) / 10</f>
        <v>13.4</v>
      </c>
      <c r="AC594" s="11">
        <f>INT((V594+U594+W594) / 10000) / 10</f>
        <v>0</v>
      </c>
      <c r="AD594" s="11" t="s">
        <v>4405</v>
      </c>
      <c r="AE594" s="13" t="s">
        <v>4406</v>
      </c>
      <c r="AF594" s="13" t="s">
        <v>4407</v>
      </c>
      <c r="AG594" s="15" t="s">
        <v>4408</v>
      </c>
      <c r="AH594" s="16" t="s">
        <v>88</v>
      </c>
      <c r="AI594" s="17">
        <v>10</v>
      </c>
      <c r="AJ594" s="17">
        <v>20020621</v>
      </c>
      <c r="AK594" s="18">
        <v>222</v>
      </c>
      <c r="AL594" s="18">
        <v>202212</v>
      </c>
      <c r="AM594" s="18">
        <v>2022</v>
      </c>
      <c r="AN594" s="17">
        <v>86061922</v>
      </c>
      <c r="AO594" s="17">
        <v>144375712</v>
      </c>
      <c r="AP594" s="17">
        <v>3000000</v>
      </c>
      <c r="AQ594" s="20">
        <v>1</v>
      </c>
      <c r="AR594" s="21"/>
      <c r="AS594" s="20">
        <v>2</v>
      </c>
      <c r="AT594" s="20">
        <v>2</v>
      </c>
      <c r="AU594" s="20">
        <v>2</v>
      </c>
      <c r="AV594" s="20">
        <v>2</v>
      </c>
      <c r="AW594" s="23">
        <v>0</v>
      </c>
      <c r="AX594" s="20">
        <v>1</v>
      </c>
      <c r="AY594" s="21">
        <v>0</v>
      </c>
      <c r="AZ594" s="23" t="s">
        <v>62</v>
      </c>
      <c r="BA594" s="23" t="s">
        <v>62</v>
      </c>
      <c r="BB594" s="23" t="s">
        <v>62</v>
      </c>
      <c r="BC594" s="23" t="s">
        <v>62</v>
      </c>
      <c r="BD594" s="23" t="s">
        <v>62</v>
      </c>
      <c r="BE594" s="20">
        <v>13</v>
      </c>
      <c r="BF594" s="21"/>
      <c r="BG594" s="24"/>
    </row>
    <row r="595" spans="1:59" ht="15">
      <c r="A595" s="9" t="s">
        <v>4409</v>
      </c>
      <c r="B595" s="25">
        <v>22668</v>
      </c>
      <c r="C595" s="11">
        <v>1834200</v>
      </c>
      <c r="D595" s="11">
        <v>6118108631</v>
      </c>
      <c r="E595" s="12">
        <v>1914110003251</v>
      </c>
      <c r="F595" s="13" t="s">
        <v>4410</v>
      </c>
      <c r="G595" s="13" t="s">
        <v>52</v>
      </c>
      <c r="H595" s="13" t="s">
        <v>53</v>
      </c>
      <c r="I595" s="13" t="s">
        <v>54</v>
      </c>
      <c r="J595" s="13" t="s">
        <v>173</v>
      </c>
      <c r="K595" s="11">
        <v>50</v>
      </c>
      <c r="L595" s="11" t="s">
        <v>4411</v>
      </c>
      <c r="M595" s="14">
        <v>1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1" t="s">
        <v>4412</v>
      </c>
      <c r="AE595" s="13" t="s">
        <v>4413</v>
      </c>
      <c r="AF595" s="13" t="s">
        <v>4414</v>
      </c>
      <c r="AG595" s="15" t="s">
        <v>4415</v>
      </c>
      <c r="AH595" s="16" t="s">
        <v>61</v>
      </c>
      <c r="AI595" s="17">
        <v>10</v>
      </c>
      <c r="AJ595" s="17">
        <v>20010804</v>
      </c>
      <c r="AK595" s="18">
        <v>89</v>
      </c>
      <c r="AL595" s="18">
        <v>201903</v>
      </c>
      <c r="AM595" s="14"/>
      <c r="AN595" s="19"/>
      <c r="AO595" s="19"/>
      <c r="AP595" s="19"/>
      <c r="AQ595" s="20">
        <v>1</v>
      </c>
      <c r="AR595" s="21"/>
      <c r="AS595" s="20">
        <v>2</v>
      </c>
      <c r="AT595" s="20">
        <v>2</v>
      </c>
      <c r="AU595" s="20">
        <v>2</v>
      </c>
      <c r="AV595" s="20">
        <v>2</v>
      </c>
      <c r="AW595" s="23">
        <v>0</v>
      </c>
      <c r="AX595" s="21">
        <v>0</v>
      </c>
      <c r="AY595" s="21">
        <v>0</v>
      </c>
      <c r="AZ595" s="23" t="s">
        <v>62</v>
      </c>
      <c r="BA595" s="23" t="s">
        <v>62</v>
      </c>
      <c r="BB595" s="23" t="s">
        <v>62</v>
      </c>
      <c r="BC595" s="23" t="s">
        <v>62</v>
      </c>
      <c r="BD595" s="23" t="s">
        <v>62</v>
      </c>
      <c r="BE595" s="20">
        <v>13</v>
      </c>
      <c r="BF595" s="21"/>
      <c r="BG595" s="24"/>
    </row>
    <row r="596" spans="1:59" ht="15">
      <c r="A596" s="9" t="s">
        <v>4416</v>
      </c>
      <c r="B596" s="25">
        <v>22667</v>
      </c>
      <c r="C596" s="11">
        <v>1260391</v>
      </c>
      <c r="D596" s="11">
        <v>6118109815</v>
      </c>
      <c r="E596" s="12">
        <v>1911110024873</v>
      </c>
      <c r="F596" s="13" t="s">
        <v>4417</v>
      </c>
      <c r="G596" s="13" t="s">
        <v>52</v>
      </c>
      <c r="H596" s="13" t="s">
        <v>53</v>
      </c>
      <c r="I596" s="13" t="s">
        <v>54</v>
      </c>
      <c r="J596" s="13" t="s">
        <v>173</v>
      </c>
      <c r="K596" s="11">
        <v>50</v>
      </c>
      <c r="L596" s="11" t="s">
        <v>4418</v>
      </c>
      <c r="M596" s="14">
        <v>1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1" t="s">
        <v>4419</v>
      </c>
      <c r="AE596" s="13" t="s">
        <v>4420</v>
      </c>
      <c r="AF596" s="13" t="s">
        <v>4421</v>
      </c>
      <c r="AG596" s="15" t="s">
        <v>4422</v>
      </c>
      <c r="AH596" s="16" t="s">
        <v>61</v>
      </c>
      <c r="AI596" s="17">
        <v>10</v>
      </c>
      <c r="AJ596" s="17">
        <v>20020311</v>
      </c>
      <c r="AK596" s="18">
        <v>68</v>
      </c>
      <c r="AL596" s="18">
        <v>202112</v>
      </c>
      <c r="AM596" s="14"/>
      <c r="AN596" s="19"/>
      <c r="AO596" s="19"/>
      <c r="AP596" s="19"/>
      <c r="AQ596" s="20">
        <v>1</v>
      </c>
      <c r="AR596" s="21"/>
      <c r="AS596" s="20">
        <v>2</v>
      </c>
      <c r="AT596" s="20">
        <v>2</v>
      </c>
      <c r="AU596" s="20">
        <v>2</v>
      </c>
      <c r="AV596" s="20">
        <v>2</v>
      </c>
      <c r="AW596" s="23">
        <v>0</v>
      </c>
      <c r="AX596" s="21">
        <v>0</v>
      </c>
      <c r="AY596" s="21">
        <v>0</v>
      </c>
      <c r="AZ596" s="23" t="s">
        <v>62</v>
      </c>
      <c r="BA596" s="23" t="s">
        <v>62</v>
      </c>
      <c r="BB596" s="23" t="s">
        <v>62</v>
      </c>
      <c r="BC596" s="23" t="s">
        <v>62</v>
      </c>
      <c r="BD596" s="23" t="s">
        <v>62</v>
      </c>
      <c r="BE596" s="20">
        <v>13</v>
      </c>
      <c r="BF596" s="21"/>
      <c r="BG596" s="24"/>
    </row>
    <row r="597" spans="1:59" ht="15">
      <c r="A597" s="9" t="s">
        <v>4423</v>
      </c>
      <c r="B597" s="25">
        <v>22166</v>
      </c>
      <c r="C597" s="11">
        <v>9615263</v>
      </c>
      <c r="D597" s="11">
        <v>4768200431</v>
      </c>
      <c r="E597" s="12">
        <v>2802710006817</v>
      </c>
      <c r="F597" s="13" t="s">
        <v>4424</v>
      </c>
      <c r="G597" s="13" t="s">
        <v>52</v>
      </c>
      <c r="H597" s="13" t="s">
        <v>53</v>
      </c>
      <c r="I597" s="13" t="s">
        <v>54</v>
      </c>
      <c r="J597" s="13" t="s">
        <v>128</v>
      </c>
      <c r="K597" s="11">
        <v>46</v>
      </c>
      <c r="L597" s="11" t="s">
        <v>4425</v>
      </c>
      <c r="M597" s="14">
        <v>2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44">
        <v>0</v>
      </c>
      <c r="U597" s="44">
        <v>0</v>
      </c>
      <c r="V597" s="44">
        <v>0</v>
      </c>
      <c r="W597" s="44">
        <v>0</v>
      </c>
      <c r="X597" s="4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1" t="s">
        <v>4426</v>
      </c>
      <c r="AE597" s="13" t="s">
        <v>4427</v>
      </c>
      <c r="AF597" s="13" t="s">
        <v>4428</v>
      </c>
      <c r="AG597" s="15" t="s">
        <v>4429</v>
      </c>
      <c r="AH597" s="16" t="s">
        <v>61</v>
      </c>
      <c r="AI597" s="17">
        <v>10</v>
      </c>
      <c r="AJ597" s="17">
        <v>20201207</v>
      </c>
      <c r="AK597" s="18">
        <v>57</v>
      </c>
      <c r="AL597" s="18">
        <v>202112</v>
      </c>
      <c r="AM597" s="14"/>
      <c r="AN597" s="19"/>
      <c r="AO597" s="19"/>
      <c r="AP597" s="19"/>
      <c r="AQ597" s="20">
        <v>1</v>
      </c>
      <c r="AR597" s="21"/>
      <c r="AS597" s="20">
        <v>2</v>
      </c>
      <c r="AT597" s="20">
        <v>2</v>
      </c>
      <c r="AU597" s="20">
        <v>2</v>
      </c>
      <c r="AV597" s="21"/>
      <c r="AW597" s="23">
        <v>0</v>
      </c>
      <c r="AX597" s="21">
        <v>0</v>
      </c>
      <c r="AY597" s="21">
        <v>0</v>
      </c>
      <c r="AZ597" s="23" t="s">
        <v>62</v>
      </c>
      <c r="BA597" s="23" t="s">
        <v>62</v>
      </c>
      <c r="BB597" s="23" t="s">
        <v>62</v>
      </c>
      <c r="BC597" s="23" t="s">
        <v>62</v>
      </c>
      <c r="BD597" s="23" t="s">
        <v>62</v>
      </c>
      <c r="BE597" s="20">
        <v>13</v>
      </c>
      <c r="BF597" s="21"/>
      <c r="BG597" s="24"/>
    </row>
    <row r="598" spans="1:59" ht="15">
      <c r="A598" s="9" t="s">
        <v>4430</v>
      </c>
      <c r="B598" s="25">
        <v>3192</v>
      </c>
      <c r="C598" s="11">
        <v>1204961</v>
      </c>
      <c r="D598" s="11">
        <v>6098111206</v>
      </c>
      <c r="E598" s="12">
        <v>1942110006090</v>
      </c>
      <c r="F598" s="13" t="s">
        <v>4431</v>
      </c>
      <c r="G598" s="13" t="s">
        <v>80</v>
      </c>
      <c r="H598" s="13" t="s">
        <v>53</v>
      </c>
      <c r="I598" s="13" t="s">
        <v>307</v>
      </c>
      <c r="J598" s="13" t="s">
        <v>638</v>
      </c>
      <c r="K598" s="11">
        <v>21</v>
      </c>
      <c r="L598" s="11" t="s">
        <v>4432</v>
      </c>
      <c r="M598" s="14">
        <v>1</v>
      </c>
      <c r="N598" s="14" t="s">
        <v>121</v>
      </c>
      <c r="O598" s="29">
        <v>8334</v>
      </c>
      <c r="P598" s="26">
        <v>64228</v>
      </c>
      <c r="Q598" s="26">
        <v>62500</v>
      </c>
      <c r="R598" s="26">
        <v>47200</v>
      </c>
      <c r="S598" s="14">
        <v>0</v>
      </c>
      <c r="T598" s="26">
        <v>289799</v>
      </c>
      <c r="U598" s="14">
        <v>0</v>
      </c>
      <c r="V598" s="14">
        <v>0</v>
      </c>
      <c r="W598" s="26">
        <v>86640</v>
      </c>
      <c r="X598" s="26">
        <v>27500</v>
      </c>
      <c r="Y598" s="11">
        <f t="shared" ref="Y598:Y600" si="465">INT(O598 / 10000) / 10</f>
        <v>0</v>
      </c>
      <c r="Z598" s="11">
        <f t="shared" ref="Z598:Z600" si="466">INT((P598+Q598+X598) / 10000) / 10</f>
        <v>1.5</v>
      </c>
      <c r="AA598" s="11">
        <f t="shared" ref="AA598:AA600" si="467">INT((R598) / 10000) / 10</f>
        <v>0.4</v>
      </c>
      <c r="AB598" s="11">
        <f t="shared" ref="AB598:AB600" si="468">INT((S598+T598) / 10000) / 10</f>
        <v>2.8</v>
      </c>
      <c r="AC598" s="11">
        <f t="shared" ref="AC598:AC600" si="469">INT((V598+U598+W598) / 10000) / 10</f>
        <v>0.8</v>
      </c>
      <c r="AD598" s="11" t="s">
        <v>4433</v>
      </c>
      <c r="AE598" s="13" t="s">
        <v>4434</v>
      </c>
      <c r="AF598" s="13" t="s">
        <v>4435</v>
      </c>
      <c r="AG598" s="15" t="s">
        <v>4436</v>
      </c>
      <c r="AH598" s="16" t="s">
        <v>232</v>
      </c>
      <c r="AI598" s="17">
        <v>10</v>
      </c>
      <c r="AJ598" s="17">
        <v>19901115</v>
      </c>
      <c r="AK598" s="18">
        <v>100</v>
      </c>
      <c r="AL598" s="18">
        <v>202306</v>
      </c>
      <c r="AM598" s="18">
        <v>2022</v>
      </c>
      <c r="AN598" s="17">
        <v>415312785</v>
      </c>
      <c r="AO598" s="17">
        <v>168121776</v>
      </c>
      <c r="AP598" s="17">
        <v>2697960</v>
      </c>
      <c r="AQ598" s="27">
        <v>1</v>
      </c>
      <c r="AR598" s="23"/>
      <c r="AS598" s="27">
        <v>1</v>
      </c>
      <c r="AT598" s="27">
        <v>2</v>
      </c>
      <c r="AU598" s="27">
        <v>2</v>
      </c>
      <c r="AV598" s="27">
        <v>2</v>
      </c>
      <c r="AW598" s="23">
        <v>0</v>
      </c>
      <c r="AX598" s="21">
        <v>0</v>
      </c>
      <c r="AY598" s="21">
        <v>0</v>
      </c>
      <c r="AZ598" s="23" t="s">
        <v>62</v>
      </c>
      <c r="BA598" s="23" t="s">
        <v>62</v>
      </c>
      <c r="BB598" s="23" t="s">
        <v>62</v>
      </c>
      <c r="BC598" s="23" t="s">
        <v>62</v>
      </c>
      <c r="BD598" s="23" t="s">
        <v>62</v>
      </c>
      <c r="BE598" s="27">
        <v>13</v>
      </c>
      <c r="BF598" s="23"/>
      <c r="BG598" s="23"/>
    </row>
    <row r="599" spans="1:59" ht="15">
      <c r="A599" s="9" t="s">
        <v>4437</v>
      </c>
      <c r="B599" s="25">
        <v>9408</v>
      </c>
      <c r="C599" s="11">
        <v>9639382</v>
      </c>
      <c r="D599" s="11">
        <v>5858801982</v>
      </c>
      <c r="E599" s="12">
        <v>1942110327438</v>
      </c>
      <c r="F599" s="13" t="s">
        <v>4438</v>
      </c>
      <c r="G599" s="13" t="s">
        <v>80</v>
      </c>
      <c r="H599" s="13" t="s">
        <v>53</v>
      </c>
      <c r="I599" s="13" t="s">
        <v>307</v>
      </c>
      <c r="J599" s="13" t="s">
        <v>799</v>
      </c>
      <c r="K599" s="11">
        <v>47</v>
      </c>
      <c r="L599" s="11" t="s">
        <v>4439</v>
      </c>
      <c r="M599" s="14">
        <v>1</v>
      </c>
      <c r="N599" s="14" t="s">
        <v>121</v>
      </c>
      <c r="O599" s="14">
        <v>0</v>
      </c>
      <c r="P599" s="14">
        <v>0</v>
      </c>
      <c r="Q599" s="14">
        <v>0</v>
      </c>
      <c r="R599" s="32">
        <v>22050</v>
      </c>
      <c r="S599" s="14">
        <v>0</v>
      </c>
      <c r="T599" s="32">
        <v>647700</v>
      </c>
      <c r="U599" s="32">
        <v>25797</v>
      </c>
      <c r="V599" s="32">
        <v>37599</v>
      </c>
      <c r="W599" s="32">
        <v>80000</v>
      </c>
      <c r="X599" s="32">
        <v>792802</v>
      </c>
      <c r="Y599" s="11">
        <f t="shared" si="465"/>
        <v>0</v>
      </c>
      <c r="Z599" s="11">
        <f t="shared" si="466"/>
        <v>7.9</v>
      </c>
      <c r="AA599" s="11">
        <f t="shared" si="467"/>
        <v>0.2</v>
      </c>
      <c r="AB599" s="11">
        <f t="shared" si="468"/>
        <v>6.4</v>
      </c>
      <c r="AC599" s="11">
        <f t="shared" si="469"/>
        <v>1.4</v>
      </c>
      <c r="AD599" s="11" t="s">
        <v>4440</v>
      </c>
      <c r="AE599" s="13" t="s">
        <v>4441</v>
      </c>
      <c r="AF599" s="13" t="s">
        <v>4442</v>
      </c>
      <c r="AG599" s="15" t="s">
        <v>4443</v>
      </c>
      <c r="AH599" s="16" t="s">
        <v>88</v>
      </c>
      <c r="AI599" s="17">
        <v>10</v>
      </c>
      <c r="AJ599" s="17">
        <v>20201224</v>
      </c>
      <c r="AK599" s="18">
        <v>149</v>
      </c>
      <c r="AL599" s="18">
        <v>202212</v>
      </c>
      <c r="AM599" s="18">
        <v>2022</v>
      </c>
      <c r="AN599" s="17">
        <v>229565026</v>
      </c>
      <c r="AO599" s="17">
        <v>40999771</v>
      </c>
      <c r="AP599" s="17">
        <v>50000</v>
      </c>
      <c r="AQ599" s="20">
        <v>1</v>
      </c>
      <c r="AR599" s="21"/>
      <c r="AS599" s="20">
        <v>2</v>
      </c>
      <c r="AT599" s="20">
        <v>2</v>
      </c>
      <c r="AU599" s="20">
        <v>2</v>
      </c>
      <c r="AV599" s="20">
        <v>2</v>
      </c>
      <c r="AW599" s="23">
        <v>0</v>
      </c>
      <c r="AX599" s="21">
        <v>0</v>
      </c>
      <c r="AY599" s="21">
        <v>0</v>
      </c>
      <c r="AZ599" s="23" t="s">
        <v>62</v>
      </c>
      <c r="BA599" s="23" t="s">
        <v>62</v>
      </c>
      <c r="BB599" s="23" t="s">
        <v>62</v>
      </c>
      <c r="BC599" s="23" t="s">
        <v>62</v>
      </c>
      <c r="BD599" s="23" t="s">
        <v>62</v>
      </c>
      <c r="BE599" s="20">
        <v>13</v>
      </c>
      <c r="BF599" s="21"/>
      <c r="BG599" s="24"/>
    </row>
    <row r="600" spans="1:59" ht="15">
      <c r="A600" s="9" t="s">
        <v>4444</v>
      </c>
      <c r="B600" s="25">
        <v>1216</v>
      </c>
      <c r="C600" s="11">
        <v>1820146</v>
      </c>
      <c r="D600" s="11">
        <v>5148121046</v>
      </c>
      <c r="E600" s="12">
        <v>1748110003486</v>
      </c>
      <c r="F600" s="13" t="s">
        <v>4445</v>
      </c>
      <c r="G600" s="13" t="s">
        <v>80</v>
      </c>
      <c r="H600" s="13" t="s">
        <v>53</v>
      </c>
      <c r="I600" s="13" t="s">
        <v>307</v>
      </c>
      <c r="J600" s="13" t="s">
        <v>292</v>
      </c>
      <c r="K600" s="11">
        <v>8</v>
      </c>
      <c r="L600" s="11" t="s">
        <v>4446</v>
      </c>
      <c r="M600" s="14">
        <v>1</v>
      </c>
      <c r="N600" s="14" t="s">
        <v>121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26">
        <v>59057</v>
      </c>
      <c r="V600" s="14">
        <v>0</v>
      </c>
      <c r="W600" s="14">
        <v>0</v>
      </c>
      <c r="X600" s="26">
        <v>2288276</v>
      </c>
      <c r="Y600" s="11">
        <f t="shared" si="465"/>
        <v>0</v>
      </c>
      <c r="Z600" s="11">
        <f t="shared" si="466"/>
        <v>22.8</v>
      </c>
      <c r="AA600" s="11">
        <f t="shared" si="467"/>
        <v>0</v>
      </c>
      <c r="AB600" s="11">
        <f t="shared" si="468"/>
        <v>0</v>
      </c>
      <c r="AC600" s="11">
        <f t="shared" si="469"/>
        <v>0.5</v>
      </c>
      <c r="AD600" s="11" t="s">
        <v>4447</v>
      </c>
      <c r="AE600" s="13" t="s">
        <v>4448</v>
      </c>
      <c r="AF600" s="13" t="s">
        <v>4449</v>
      </c>
      <c r="AG600" s="15" t="s">
        <v>4450</v>
      </c>
      <c r="AH600" s="16" t="s">
        <v>88</v>
      </c>
      <c r="AI600" s="17">
        <v>10</v>
      </c>
      <c r="AJ600" s="17">
        <v>19870901</v>
      </c>
      <c r="AK600" s="18">
        <v>102</v>
      </c>
      <c r="AL600" s="18">
        <v>202212</v>
      </c>
      <c r="AM600" s="18">
        <v>2022</v>
      </c>
      <c r="AN600" s="17">
        <v>135916635</v>
      </c>
      <c r="AO600" s="17">
        <v>119076201</v>
      </c>
      <c r="AP600" s="17">
        <v>4000000</v>
      </c>
      <c r="AQ600" s="27">
        <v>1</v>
      </c>
      <c r="AR600" s="23"/>
      <c r="AS600" s="27">
        <v>1</v>
      </c>
      <c r="AT600" s="27">
        <v>2</v>
      </c>
      <c r="AU600" s="27">
        <v>2</v>
      </c>
      <c r="AV600" s="27">
        <v>1</v>
      </c>
      <c r="AW600" s="23">
        <v>0</v>
      </c>
      <c r="AX600" s="21">
        <v>0</v>
      </c>
      <c r="AY600" s="21">
        <v>0</v>
      </c>
      <c r="AZ600" s="23" t="s">
        <v>62</v>
      </c>
      <c r="BA600" s="23" t="s">
        <v>62</v>
      </c>
      <c r="BB600" s="23" t="s">
        <v>62</v>
      </c>
      <c r="BC600" s="23" t="s">
        <v>62</v>
      </c>
      <c r="BD600" s="23" t="s">
        <v>62</v>
      </c>
      <c r="BE600" s="27">
        <v>13</v>
      </c>
      <c r="BF600" s="23"/>
      <c r="BG600" s="23"/>
    </row>
    <row r="601" spans="1:59" ht="15">
      <c r="A601" s="9" t="s">
        <v>4451</v>
      </c>
      <c r="B601" s="25">
        <v>24262</v>
      </c>
      <c r="C601" s="11">
        <v>1232861</v>
      </c>
      <c r="D601" s="11">
        <v>1048204565</v>
      </c>
      <c r="E601" s="12">
        <v>1101710008240</v>
      </c>
      <c r="F601" s="13" t="s">
        <v>4452</v>
      </c>
      <c r="G601" s="13" t="s">
        <v>52</v>
      </c>
      <c r="H601" s="13" t="s">
        <v>53</v>
      </c>
      <c r="I601" s="13" t="s">
        <v>54</v>
      </c>
      <c r="J601" s="13" t="s">
        <v>55</v>
      </c>
      <c r="K601" s="11">
        <v>63</v>
      </c>
      <c r="L601" s="11" t="s">
        <v>4453</v>
      </c>
      <c r="M601" s="14">
        <v>1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1" t="s">
        <v>4454</v>
      </c>
      <c r="AE601" s="13" t="s">
        <v>4455</v>
      </c>
      <c r="AF601" s="13" t="s">
        <v>4456</v>
      </c>
      <c r="AG601" s="15" t="s">
        <v>4457</v>
      </c>
      <c r="AH601" s="16" t="s">
        <v>61</v>
      </c>
      <c r="AI601" s="17">
        <v>10</v>
      </c>
      <c r="AJ601" s="17">
        <v>19920707</v>
      </c>
      <c r="AK601" s="18">
        <v>200</v>
      </c>
      <c r="AL601" s="18">
        <v>202112</v>
      </c>
      <c r="AM601" s="14"/>
      <c r="AN601" s="19"/>
      <c r="AO601" s="19"/>
      <c r="AP601" s="19"/>
      <c r="AQ601" s="20">
        <v>1</v>
      </c>
      <c r="AR601" s="21"/>
      <c r="AS601" s="20">
        <v>2</v>
      </c>
      <c r="AT601" s="20">
        <v>2</v>
      </c>
      <c r="AU601" s="20">
        <v>2</v>
      </c>
      <c r="AV601" s="20">
        <v>2</v>
      </c>
      <c r="AW601" s="23">
        <v>0</v>
      </c>
      <c r="AX601" s="21">
        <v>0</v>
      </c>
      <c r="AY601" s="21">
        <v>0</v>
      </c>
      <c r="AZ601" s="23" t="s">
        <v>62</v>
      </c>
      <c r="BA601" s="23" t="s">
        <v>62</v>
      </c>
      <c r="BB601" s="23" t="s">
        <v>62</v>
      </c>
      <c r="BC601" s="23" t="s">
        <v>62</v>
      </c>
      <c r="BD601" s="23" t="s">
        <v>62</v>
      </c>
      <c r="BE601" s="20">
        <v>13</v>
      </c>
      <c r="BF601" s="21"/>
      <c r="BG601" s="24"/>
    </row>
    <row r="602" spans="1:59" ht="15">
      <c r="A602" s="9" t="s">
        <v>4458</v>
      </c>
      <c r="B602" s="25">
        <v>22749</v>
      </c>
      <c r="C602" s="11">
        <v>1705108</v>
      </c>
      <c r="D602" s="11">
        <v>5028104078</v>
      </c>
      <c r="E602" s="12">
        <v>1701110023333</v>
      </c>
      <c r="F602" s="13" t="s">
        <v>4459</v>
      </c>
      <c r="G602" s="13" t="s">
        <v>52</v>
      </c>
      <c r="H602" s="13" t="s">
        <v>53</v>
      </c>
      <c r="I602" s="13" t="s">
        <v>54</v>
      </c>
      <c r="J602" s="13" t="s">
        <v>173</v>
      </c>
      <c r="K602" s="11">
        <v>50</v>
      </c>
      <c r="L602" s="11" t="s">
        <v>4460</v>
      </c>
      <c r="M602" s="14">
        <v>1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1" t="s">
        <v>4461</v>
      </c>
      <c r="AE602" s="13" t="s">
        <v>4462</v>
      </c>
      <c r="AF602" s="13" t="s">
        <v>4463</v>
      </c>
      <c r="AG602" s="15" t="s">
        <v>4464</v>
      </c>
      <c r="AH602" s="16" t="s">
        <v>61</v>
      </c>
      <c r="AI602" s="17">
        <v>10</v>
      </c>
      <c r="AJ602" s="17">
        <v>19810130</v>
      </c>
      <c r="AK602" s="18">
        <v>120</v>
      </c>
      <c r="AL602" s="18">
        <v>200812</v>
      </c>
      <c r="AM602" s="14"/>
      <c r="AN602" s="19"/>
      <c r="AO602" s="19"/>
      <c r="AP602" s="19"/>
      <c r="AQ602" s="20">
        <v>1</v>
      </c>
      <c r="AR602" s="21"/>
      <c r="AS602" s="20">
        <v>2</v>
      </c>
      <c r="AT602" s="20">
        <v>2</v>
      </c>
      <c r="AU602" s="20">
        <v>2</v>
      </c>
      <c r="AV602" s="20">
        <v>2</v>
      </c>
      <c r="AW602" s="23">
        <v>0</v>
      </c>
      <c r="AX602" s="21">
        <v>0</v>
      </c>
      <c r="AY602" s="21">
        <v>0</v>
      </c>
      <c r="AZ602" s="23" t="s">
        <v>62</v>
      </c>
      <c r="BA602" s="23" t="s">
        <v>62</v>
      </c>
      <c r="BB602" s="23" t="s">
        <v>62</v>
      </c>
      <c r="BC602" s="23" t="s">
        <v>62</v>
      </c>
      <c r="BD602" s="23" t="s">
        <v>62</v>
      </c>
      <c r="BE602" s="20">
        <v>13</v>
      </c>
      <c r="BF602" s="21"/>
      <c r="BG602" s="24"/>
    </row>
    <row r="603" spans="1:59" ht="15">
      <c r="A603" s="9" t="s">
        <v>4465</v>
      </c>
      <c r="B603" s="25">
        <v>8358</v>
      </c>
      <c r="C603" s="11">
        <v>3666582</v>
      </c>
      <c r="D603" s="11">
        <v>1268624384</v>
      </c>
      <c r="E603" s="12">
        <v>1342110105422</v>
      </c>
      <c r="F603" s="13" t="s">
        <v>4466</v>
      </c>
      <c r="G603" s="13" t="s">
        <v>80</v>
      </c>
      <c r="H603" s="13" t="s">
        <v>53</v>
      </c>
      <c r="I603" s="13" t="s">
        <v>54</v>
      </c>
      <c r="J603" s="13" t="s">
        <v>128</v>
      </c>
      <c r="K603" s="11">
        <v>46</v>
      </c>
      <c r="L603" s="11" t="s">
        <v>4467</v>
      </c>
      <c r="M603" s="14">
        <v>1</v>
      </c>
      <c r="N603" s="14">
        <v>0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1" t="s">
        <v>4468</v>
      </c>
      <c r="AE603" s="13" t="s">
        <v>4469</v>
      </c>
      <c r="AF603" s="13" t="s">
        <v>4470</v>
      </c>
      <c r="AG603" s="15" t="s">
        <v>4471</v>
      </c>
      <c r="AH603" s="16" t="s">
        <v>61</v>
      </c>
      <c r="AI603" s="17">
        <v>10</v>
      </c>
      <c r="AJ603" s="17">
        <v>20090928</v>
      </c>
      <c r="AK603" s="18">
        <v>52</v>
      </c>
      <c r="AL603" s="18">
        <v>202212</v>
      </c>
      <c r="AM603" s="18">
        <v>2022</v>
      </c>
      <c r="AN603" s="17">
        <v>24263247</v>
      </c>
      <c r="AO603" s="17">
        <v>9975059</v>
      </c>
      <c r="AP603" s="17">
        <v>450000</v>
      </c>
      <c r="AQ603" s="20">
        <v>1</v>
      </c>
      <c r="AR603" s="21"/>
      <c r="AS603" s="20">
        <v>2</v>
      </c>
      <c r="AT603" s="20">
        <v>2</v>
      </c>
      <c r="AU603" s="20">
        <v>2</v>
      </c>
      <c r="AV603" s="20">
        <v>2</v>
      </c>
      <c r="AW603" s="23">
        <v>0</v>
      </c>
      <c r="AX603" s="21">
        <v>0</v>
      </c>
      <c r="AY603" s="21">
        <v>0</v>
      </c>
      <c r="AZ603" s="23" t="s">
        <v>62</v>
      </c>
      <c r="BA603" s="23" t="s">
        <v>62</v>
      </c>
      <c r="BB603" s="23" t="s">
        <v>62</v>
      </c>
      <c r="BC603" s="23" t="s">
        <v>62</v>
      </c>
      <c r="BD603" s="23" t="s">
        <v>62</v>
      </c>
      <c r="BE603" s="20">
        <v>13</v>
      </c>
      <c r="BF603" s="21"/>
      <c r="BG603" s="24"/>
    </row>
    <row r="604" spans="1:59" ht="15">
      <c r="A604" s="9" t="s">
        <v>4472</v>
      </c>
      <c r="B604" s="25">
        <v>8167</v>
      </c>
      <c r="C604" s="11">
        <v>8659486</v>
      </c>
      <c r="D604" s="11">
        <v>7348601178</v>
      </c>
      <c r="E604" s="12">
        <v>1101116828656</v>
      </c>
      <c r="F604" s="13" t="s">
        <v>4473</v>
      </c>
      <c r="G604" s="13" t="s">
        <v>80</v>
      </c>
      <c r="H604" s="13" t="s">
        <v>53</v>
      </c>
      <c r="I604" s="13" t="s">
        <v>54</v>
      </c>
      <c r="J604" s="13" t="s">
        <v>1843</v>
      </c>
      <c r="K604" s="11">
        <v>44</v>
      </c>
      <c r="L604" s="11" t="s">
        <v>4474</v>
      </c>
      <c r="M604" s="14">
        <v>1</v>
      </c>
      <c r="N604" s="14">
        <v>0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1" t="s">
        <v>4475</v>
      </c>
      <c r="AE604" s="13" t="s">
        <v>4476</v>
      </c>
      <c r="AF604" s="13" t="s">
        <v>4477</v>
      </c>
      <c r="AG604" s="15" t="s">
        <v>4478</v>
      </c>
      <c r="AH604" s="16" t="s">
        <v>61</v>
      </c>
      <c r="AI604" s="17">
        <v>10</v>
      </c>
      <c r="AJ604" s="17">
        <v>20180731</v>
      </c>
      <c r="AK604" s="18">
        <v>50</v>
      </c>
      <c r="AL604" s="18">
        <v>202207</v>
      </c>
      <c r="AM604" s="14"/>
      <c r="AN604" s="19"/>
      <c r="AO604" s="19"/>
      <c r="AP604" s="19"/>
      <c r="AQ604" s="23">
        <v>1</v>
      </c>
      <c r="AR604" s="23"/>
      <c r="AS604" s="27">
        <v>2</v>
      </c>
      <c r="AT604" s="22">
        <v>2</v>
      </c>
      <c r="AU604" s="22">
        <v>2</v>
      </c>
      <c r="AV604" s="27">
        <v>2</v>
      </c>
      <c r="AW604" s="23">
        <v>0</v>
      </c>
      <c r="AX604" s="21">
        <v>0</v>
      </c>
      <c r="AY604" s="21">
        <v>0</v>
      </c>
      <c r="AZ604" s="23" t="s">
        <v>62</v>
      </c>
      <c r="BA604" s="23" t="s">
        <v>62</v>
      </c>
      <c r="BB604" s="23" t="s">
        <v>62</v>
      </c>
      <c r="BC604" s="23" t="s">
        <v>62</v>
      </c>
      <c r="BD604" s="23" t="s">
        <v>62</v>
      </c>
      <c r="BE604" s="27">
        <v>13</v>
      </c>
      <c r="BF604" s="23"/>
      <c r="BG604" s="23"/>
    </row>
    <row r="605" spans="1:59" ht="15">
      <c r="A605" s="9" t="s">
        <v>4479</v>
      </c>
      <c r="B605" s="25">
        <v>23759</v>
      </c>
      <c r="C605" s="11">
        <v>4121611</v>
      </c>
      <c r="D605" s="11">
        <v>4088195961</v>
      </c>
      <c r="E605" s="12">
        <v>2001110340540</v>
      </c>
      <c r="F605" s="13" t="s">
        <v>4480</v>
      </c>
      <c r="G605" s="13" t="s">
        <v>52</v>
      </c>
      <c r="H605" s="13" t="s">
        <v>53</v>
      </c>
      <c r="I605" s="13" t="s">
        <v>54</v>
      </c>
      <c r="J605" s="13" t="s">
        <v>189</v>
      </c>
      <c r="K605" s="11">
        <v>61</v>
      </c>
      <c r="L605" s="11" t="s">
        <v>4481</v>
      </c>
      <c r="M605" s="14">
        <v>1</v>
      </c>
      <c r="N605" s="14">
        <v>0</v>
      </c>
      <c r="O605" s="14">
        <v>0</v>
      </c>
      <c r="P605" s="14">
        <v>0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1" t="s">
        <v>4482</v>
      </c>
      <c r="AE605" s="13" t="s">
        <v>4483</v>
      </c>
      <c r="AF605" s="13" t="s">
        <v>4484</v>
      </c>
      <c r="AG605" s="15" t="s">
        <v>4485</v>
      </c>
      <c r="AH605" s="16" t="s">
        <v>61</v>
      </c>
      <c r="AI605" s="17">
        <v>10</v>
      </c>
      <c r="AJ605" s="17">
        <v>20120405</v>
      </c>
      <c r="AK605" s="18">
        <v>54</v>
      </c>
      <c r="AL605" s="18">
        <v>201903</v>
      </c>
      <c r="AM605" s="14"/>
      <c r="AN605" s="19"/>
      <c r="AO605" s="19"/>
      <c r="AP605" s="19"/>
      <c r="AQ605" s="20">
        <v>1</v>
      </c>
      <c r="AR605" s="21"/>
      <c r="AS605" s="20">
        <v>2</v>
      </c>
      <c r="AT605" s="22">
        <v>2</v>
      </c>
      <c r="AU605" s="22">
        <v>2</v>
      </c>
      <c r="AV605" s="20">
        <v>2</v>
      </c>
      <c r="AW605" s="23">
        <v>0</v>
      </c>
      <c r="AX605" s="21">
        <v>0</v>
      </c>
      <c r="AY605" s="21">
        <v>0</v>
      </c>
      <c r="AZ605" s="23" t="s">
        <v>62</v>
      </c>
      <c r="BA605" s="23" t="s">
        <v>62</v>
      </c>
      <c r="BB605" s="23" t="s">
        <v>62</v>
      </c>
      <c r="BC605" s="23" t="s">
        <v>62</v>
      </c>
      <c r="BD605" s="23" t="s">
        <v>62</v>
      </c>
      <c r="BE605" s="20">
        <v>13</v>
      </c>
      <c r="BF605" s="21"/>
      <c r="BG605" s="24"/>
    </row>
    <row r="606" spans="1:59" ht="15">
      <c r="A606" s="9" t="s">
        <v>4486</v>
      </c>
      <c r="B606" s="25">
        <v>13959</v>
      </c>
      <c r="C606" s="11">
        <v>1607035</v>
      </c>
      <c r="D606" s="11">
        <v>2118612532</v>
      </c>
      <c r="E606" s="12">
        <v>1341110040860</v>
      </c>
      <c r="F606" s="13" t="s">
        <v>4487</v>
      </c>
      <c r="G606" s="13" t="s">
        <v>80</v>
      </c>
      <c r="H606" s="13" t="s">
        <v>53</v>
      </c>
      <c r="I606" s="13" t="s">
        <v>54</v>
      </c>
      <c r="J606" s="13" t="s">
        <v>95</v>
      </c>
      <c r="K606" s="11">
        <v>62</v>
      </c>
      <c r="L606" s="11" t="s">
        <v>4488</v>
      </c>
      <c r="M606" s="14">
        <v>1</v>
      </c>
      <c r="N606" s="14" t="s">
        <v>121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26">
        <v>200312</v>
      </c>
      <c r="U606" s="14">
        <v>0</v>
      </c>
      <c r="V606" s="26">
        <v>4930</v>
      </c>
      <c r="W606" s="26">
        <v>48500</v>
      </c>
      <c r="X606" s="14">
        <v>0</v>
      </c>
      <c r="Y606" s="11">
        <f t="shared" ref="Y606:Y607" si="470">INT(O606 / 10000) / 10</f>
        <v>0</v>
      </c>
      <c r="Z606" s="11">
        <f t="shared" ref="Z606:Z607" si="471">INT((P606+Q606+X606) / 10000) / 10</f>
        <v>0</v>
      </c>
      <c r="AA606" s="11">
        <f t="shared" ref="AA606:AA607" si="472">INT((R606) / 10000) / 10</f>
        <v>0</v>
      </c>
      <c r="AB606" s="11">
        <f t="shared" ref="AB606:AB607" si="473">INT((S606+T606) / 10000) / 10</f>
        <v>2</v>
      </c>
      <c r="AC606" s="11">
        <f t="shared" ref="AC606:AC607" si="474">INT((V606+U606+W606) / 10000) / 10</f>
        <v>0.5</v>
      </c>
      <c r="AD606" s="11" t="s">
        <v>4489</v>
      </c>
      <c r="AE606" s="13" t="s">
        <v>4490</v>
      </c>
      <c r="AF606" s="13" t="s">
        <v>4491</v>
      </c>
      <c r="AG606" s="15" t="s">
        <v>4492</v>
      </c>
      <c r="AH606" s="16" t="s">
        <v>88</v>
      </c>
      <c r="AI606" s="17">
        <v>10</v>
      </c>
      <c r="AJ606" s="17">
        <v>19930903</v>
      </c>
      <c r="AK606" s="18">
        <v>215</v>
      </c>
      <c r="AL606" s="18">
        <v>202303</v>
      </c>
      <c r="AM606" s="18">
        <v>2022</v>
      </c>
      <c r="AN606" s="17">
        <v>23512025</v>
      </c>
      <c r="AO606" s="17">
        <v>24965470</v>
      </c>
      <c r="AP606" s="17">
        <v>1507000</v>
      </c>
      <c r="AQ606" s="20">
        <v>1</v>
      </c>
      <c r="AR606" s="21"/>
      <c r="AS606" s="20">
        <v>2</v>
      </c>
      <c r="AT606" s="20">
        <v>2</v>
      </c>
      <c r="AU606" s="20">
        <v>2</v>
      </c>
      <c r="AV606" s="20">
        <v>2</v>
      </c>
      <c r="AW606" s="23">
        <v>0</v>
      </c>
      <c r="AX606" s="21">
        <v>0</v>
      </c>
      <c r="AY606" s="21">
        <v>0</v>
      </c>
      <c r="AZ606" s="23" t="s">
        <v>62</v>
      </c>
      <c r="BA606" s="23" t="s">
        <v>62</v>
      </c>
      <c r="BB606" s="23" t="s">
        <v>62</v>
      </c>
      <c r="BC606" s="23" t="s">
        <v>62</v>
      </c>
      <c r="BD606" s="23" t="s">
        <v>62</v>
      </c>
      <c r="BE606" s="20">
        <v>13</v>
      </c>
      <c r="BF606" s="21"/>
      <c r="BG606" s="24"/>
    </row>
    <row r="607" spans="1:59" ht="15">
      <c r="A607" s="9" t="s">
        <v>4493</v>
      </c>
      <c r="B607" s="25">
        <v>13268</v>
      </c>
      <c r="C607" s="11">
        <v>1646021</v>
      </c>
      <c r="D607" s="11">
        <v>4108106350</v>
      </c>
      <c r="E607" s="12">
        <v>2001110000186</v>
      </c>
      <c r="F607" s="13" t="s">
        <v>4494</v>
      </c>
      <c r="G607" s="13" t="s">
        <v>80</v>
      </c>
      <c r="H607" s="13" t="s">
        <v>53</v>
      </c>
      <c r="I607" s="13" t="s">
        <v>307</v>
      </c>
      <c r="J607" s="13" t="s">
        <v>181</v>
      </c>
      <c r="K607" s="11">
        <v>58</v>
      </c>
      <c r="L607" s="11" t="s">
        <v>4495</v>
      </c>
      <c r="M607" s="14">
        <v>1</v>
      </c>
      <c r="N607" s="14" t="s">
        <v>121</v>
      </c>
      <c r="O607" s="14">
        <v>0</v>
      </c>
      <c r="P607" s="14">
        <v>0</v>
      </c>
      <c r="Q607" s="14">
        <v>0</v>
      </c>
      <c r="R607" s="26">
        <v>46490</v>
      </c>
      <c r="S607" s="14">
        <v>0</v>
      </c>
      <c r="T607" s="14">
        <v>0</v>
      </c>
      <c r="U607" s="14">
        <v>0</v>
      </c>
      <c r="V607" s="26">
        <f>SUM(4863,37260)</f>
        <v>42123</v>
      </c>
      <c r="W607" s="14">
        <v>0</v>
      </c>
      <c r="X607" s="14">
        <v>0</v>
      </c>
      <c r="Y607" s="11">
        <f t="shared" si="470"/>
        <v>0</v>
      </c>
      <c r="Z607" s="11">
        <f t="shared" si="471"/>
        <v>0</v>
      </c>
      <c r="AA607" s="11">
        <f t="shared" si="472"/>
        <v>0.4</v>
      </c>
      <c r="AB607" s="11">
        <f t="shared" si="473"/>
        <v>0</v>
      </c>
      <c r="AC607" s="11">
        <f t="shared" si="474"/>
        <v>0.4</v>
      </c>
      <c r="AD607" s="11" t="s">
        <v>4496</v>
      </c>
      <c r="AE607" s="13" t="s">
        <v>4497</v>
      </c>
      <c r="AF607" s="13" t="s">
        <v>4498</v>
      </c>
      <c r="AG607" s="15" t="s">
        <v>4499</v>
      </c>
      <c r="AH607" s="16" t="s">
        <v>88</v>
      </c>
      <c r="AI607" s="17">
        <v>10</v>
      </c>
      <c r="AJ607" s="17">
        <v>19680724</v>
      </c>
      <c r="AK607" s="18">
        <v>71</v>
      </c>
      <c r="AL607" s="18">
        <v>202212</v>
      </c>
      <c r="AM607" s="18">
        <v>2022</v>
      </c>
      <c r="AN607" s="17">
        <v>20118123</v>
      </c>
      <c r="AO607" s="17">
        <v>56266951</v>
      </c>
      <c r="AP607" s="17">
        <v>1500000</v>
      </c>
      <c r="AQ607" s="20">
        <v>2</v>
      </c>
      <c r="AR607" s="20">
        <v>2</v>
      </c>
      <c r="AS607" s="20">
        <v>2</v>
      </c>
      <c r="AT607" s="20">
        <v>2</v>
      </c>
      <c r="AU607" s="21"/>
      <c r="AV607" s="21"/>
      <c r="AW607" s="23">
        <v>0</v>
      </c>
      <c r="AX607" s="21">
        <v>0</v>
      </c>
      <c r="AY607" s="21">
        <v>0</v>
      </c>
      <c r="AZ607" s="23" t="s">
        <v>62</v>
      </c>
      <c r="BA607" s="23" t="s">
        <v>62</v>
      </c>
      <c r="BB607" s="23" t="s">
        <v>62</v>
      </c>
      <c r="BC607" s="23" t="s">
        <v>62</v>
      </c>
      <c r="BD607" s="23" t="s">
        <v>62</v>
      </c>
      <c r="BE607" s="20">
        <v>13</v>
      </c>
      <c r="BF607" s="21"/>
      <c r="BG607" s="23"/>
    </row>
    <row r="608" spans="1:59" ht="15">
      <c r="A608" s="9" t="s">
        <v>4500</v>
      </c>
      <c r="B608" s="25">
        <v>9653</v>
      </c>
      <c r="C608" s="11">
        <v>1636507</v>
      </c>
      <c r="D608" s="11">
        <v>1068173135</v>
      </c>
      <c r="E608" s="12">
        <v>1101111546873</v>
      </c>
      <c r="F608" s="13" t="s">
        <v>4501</v>
      </c>
      <c r="G608" s="13" t="s">
        <v>80</v>
      </c>
      <c r="H608" s="13" t="s">
        <v>53</v>
      </c>
      <c r="I608" s="13" t="s">
        <v>54</v>
      </c>
      <c r="J608" s="13" t="s">
        <v>277</v>
      </c>
      <c r="K608" s="11">
        <v>48</v>
      </c>
      <c r="L608" s="11" t="s">
        <v>4502</v>
      </c>
      <c r="M608" s="14">
        <v>1</v>
      </c>
      <c r="N608" s="14" t="s">
        <v>83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26">
        <v>128826358</v>
      </c>
      <c r="W608" s="26">
        <v>31150000</v>
      </c>
      <c r="X608" s="14">
        <v>0</v>
      </c>
      <c r="Y608" s="11">
        <f>INT(O608 / 10000000)/ 10</f>
        <v>0</v>
      </c>
      <c r="Z608" s="11">
        <f>INT((P608+Q608+X608) / 10000000)/ 10</f>
        <v>0</v>
      </c>
      <c r="AA608" s="11">
        <f>INT((R608) / 10000000)/ 10</f>
        <v>0</v>
      </c>
      <c r="AB608" s="11">
        <f>INT((S608+T608) / 10000000)/ 10</f>
        <v>0</v>
      </c>
      <c r="AC608" s="11">
        <f>INT((V608+U608+W608) / 10000000)/ 10</f>
        <v>1.5</v>
      </c>
      <c r="AD608" s="11" t="s">
        <v>4503</v>
      </c>
      <c r="AE608" s="13" t="s">
        <v>4504</v>
      </c>
      <c r="AF608" s="13" t="s">
        <v>4505</v>
      </c>
      <c r="AG608" s="15" t="s">
        <v>4506</v>
      </c>
      <c r="AH608" s="16" t="s">
        <v>88</v>
      </c>
      <c r="AI608" s="17">
        <v>10</v>
      </c>
      <c r="AJ608" s="17">
        <v>19980516</v>
      </c>
      <c r="AK608" s="18">
        <v>183</v>
      </c>
      <c r="AL608" s="18">
        <v>202301</v>
      </c>
      <c r="AM608" s="18">
        <v>2022</v>
      </c>
      <c r="AN608" s="17">
        <v>107770337</v>
      </c>
      <c r="AO608" s="17">
        <v>54300771</v>
      </c>
      <c r="AP608" s="17">
        <v>302000</v>
      </c>
      <c r="AQ608" s="27">
        <v>1</v>
      </c>
      <c r="AR608" s="23"/>
      <c r="AS608" s="27">
        <v>2</v>
      </c>
      <c r="AT608" s="27">
        <v>2</v>
      </c>
      <c r="AU608" s="27">
        <v>2</v>
      </c>
      <c r="AV608" s="27">
        <v>2</v>
      </c>
      <c r="AW608" s="23">
        <v>0</v>
      </c>
      <c r="AX608" s="20">
        <v>1</v>
      </c>
      <c r="AY608" s="21">
        <v>0</v>
      </c>
      <c r="AZ608" s="23" t="s">
        <v>62</v>
      </c>
      <c r="BA608" s="23" t="s">
        <v>62</v>
      </c>
      <c r="BB608" s="23" t="s">
        <v>62</v>
      </c>
      <c r="BC608" s="23" t="s">
        <v>62</v>
      </c>
      <c r="BD608" s="23" t="s">
        <v>62</v>
      </c>
      <c r="BE608" s="27">
        <v>13</v>
      </c>
      <c r="BF608" s="23"/>
      <c r="BG608" s="23"/>
    </row>
    <row r="609" spans="1:59" ht="15">
      <c r="A609" s="9" t="s">
        <v>4507</v>
      </c>
      <c r="B609" s="25">
        <v>23177</v>
      </c>
      <c r="C609" s="11">
        <v>1182016</v>
      </c>
      <c r="D609" s="11">
        <v>6188117072</v>
      </c>
      <c r="E609" s="12">
        <v>1801110142959</v>
      </c>
      <c r="F609" s="13" t="s">
        <v>4508</v>
      </c>
      <c r="G609" s="13" t="s">
        <v>52</v>
      </c>
      <c r="H609" s="13" t="s">
        <v>53</v>
      </c>
      <c r="I609" s="13" t="s">
        <v>54</v>
      </c>
      <c r="J609" s="13" t="s">
        <v>143</v>
      </c>
      <c r="K609" s="11">
        <v>53</v>
      </c>
      <c r="L609" s="11" t="s">
        <v>4509</v>
      </c>
      <c r="M609" s="14">
        <v>1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1" t="s">
        <v>4510</v>
      </c>
      <c r="AE609" s="13" t="s">
        <v>4511</v>
      </c>
      <c r="AF609" s="13" t="s">
        <v>4512</v>
      </c>
      <c r="AG609" s="15" t="s">
        <v>4513</v>
      </c>
      <c r="AH609" s="16" t="s">
        <v>61</v>
      </c>
      <c r="AI609" s="17">
        <v>10</v>
      </c>
      <c r="AJ609" s="17">
        <v>19930713</v>
      </c>
      <c r="AK609" s="18">
        <v>110</v>
      </c>
      <c r="AL609" s="18">
        <v>201903</v>
      </c>
      <c r="AM609" s="14"/>
      <c r="AN609" s="19"/>
      <c r="AO609" s="19"/>
      <c r="AP609" s="19"/>
      <c r="AQ609" s="20">
        <v>1</v>
      </c>
      <c r="AR609" s="21"/>
      <c r="AS609" s="20">
        <v>2</v>
      </c>
      <c r="AT609" s="20">
        <v>2</v>
      </c>
      <c r="AU609" s="20">
        <v>2</v>
      </c>
      <c r="AV609" s="20">
        <v>2</v>
      </c>
      <c r="AW609" s="23">
        <v>0</v>
      </c>
      <c r="AX609" s="21">
        <v>0</v>
      </c>
      <c r="AY609" s="21">
        <v>0</v>
      </c>
      <c r="AZ609" s="23" t="s">
        <v>62</v>
      </c>
      <c r="BA609" s="23" t="s">
        <v>62</v>
      </c>
      <c r="BB609" s="23" t="s">
        <v>62</v>
      </c>
      <c r="BC609" s="23" t="s">
        <v>62</v>
      </c>
      <c r="BD609" s="23" t="s">
        <v>62</v>
      </c>
      <c r="BE609" s="20">
        <v>13</v>
      </c>
      <c r="BF609" s="21"/>
      <c r="BG609" s="24"/>
    </row>
    <row r="610" spans="1:59" ht="15">
      <c r="A610" s="9" t="s">
        <v>4514</v>
      </c>
      <c r="B610" s="25">
        <v>3299</v>
      </c>
      <c r="C610" s="11">
        <v>1976391</v>
      </c>
      <c r="D610" s="11">
        <v>1398102120</v>
      </c>
      <c r="E610" s="12">
        <v>1201110082793</v>
      </c>
      <c r="F610" s="13" t="s">
        <v>4515</v>
      </c>
      <c r="G610" s="13" t="s">
        <v>80</v>
      </c>
      <c r="H610" s="13" t="s">
        <v>53</v>
      </c>
      <c r="I610" s="13" t="s">
        <v>54</v>
      </c>
      <c r="J610" s="13" t="s">
        <v>868</v>
      </c>
      <c r="K610" s="11">
        <v>22</v>
      </c>
      <c r="L610" s="11" t="s">
        <v>4516</v>
      </c>
      <c r="M610" s="14">
        <v>1</v>
      </c>
      <c r="N610" s="14" t="s">
        <v>121</v>
      </c>
      <c r="O610" s="14">
        <v>0</v>
      </c>
      <c r="P610" s="14">
        <v>0</v>
      </c>
      <c r="Q610" s="14">
        <v>0</v>
      </c>
      <c r="R610" s="26">
        <v>110000</v>
      </c>
      <c r="S610" s="14">
        <v>0</v>
      </c>
      <c r="T610" s="26">
        <v>51686</v>
      </c>
      <c r="U610" s="14">
        <v>0</v>
      </c>
      <c r="V610" s="14">
        <v>0</v>
      </c>
      <c r="W610" s="14">
        <v>0</v>
      </c>
      <c r="X610" s="26">
        <v>468571</v>
      </c>
      <c r="Y610" s="11">
        <f>INT(O610 / 10000) / 10</f>
        <v>0</v>
      </c>
      <c r="Z610" s="11">
        <f>INT((P610+Q610+X610) / 10000) / 10</f>
        <v>4.5999999999999996</v>
      </c>
      <c r="AA610" s="11">
        <f>INT((R610) / 10000) / 10</f>
        <v>1.1000000000000001</v>
      </c>
      <c r="AB610" s="11">
        <f>INT((S610+T610) / 10000) / 10</f>
        <v>0.5</v>
      </c>
      <c r="AC610" s="11">
        <f>INT((V610+U610+W610) / 10000) / 10</f>
        <v>0</v>
      </c>
      <c r="AD610" s="11" t="s">
        <v>4517</v>
      </c>
      <c r="AE610" s="13" t="s">
        <v>4518</v>
      </c>
      <c r="AF610" s="13" t="s">
        <v>4519</v>
      </c>
      <c r="AG610" s="15" t="s">
        <v>4520</v>
      </c>
      <c r="AH610" s="16" t="s">
        <v>232</v>
      </c>
      <c r="AI610" s="17">
        <v>10</v>
      </c>
      <c r="AJ610" s="17">
        <v>19930101</v>
      </c>
      <c r="AK610" s="18">
        <v>54</v>
      </c>
      <c r="AL610" s="18">
        <v>202306</v>
      </c>
      <c r="AM610" s="18">
        <v>2022</v>
      </c>
      <c r="AN610" s="17">
        <v>26883137</v>
      </c>
      <c r="AO610" s="17">
        <v>52204390</v>
      </c>
      <c r="AP610" s="17">
        <v>5545000</v>
      </c>
      <c r="AQ610" s="20">
        <v>1</v>
      </c>
      <c r="AR610" s="21"/>
      <c r="AS610" s="20">
        <v>1</v>
      </c>
      <c r="AT610" s="20">
        <v>1</v>
      </c>
      <c r="AU610" s="20">
        <v>1</v>
      </c>
      <c r="AV610" s="20">
        <v>1</v>
      </c>
      <c r="AW610" s="23">
        <v>0</v>
      </c>
      <c r="AX610" s="20">
        <v>1</v>
      </c>
      <c r="AY610" s="21">
        <v>0</v>
      </c>
      <c r="AZ610" s="20" t="s">
        <v>4521</v>
      </c>
      <c r="BA610" s="20" t="s">
        <v>4522</v>
      </c>
      <c r="BB610" s="20" t="s">
        <v>477</v>
      </c>
      <c r="BC610" s="20" t="s">
        <v>731</v>
      </c>
      <c r="BD610" s="21" t="s">
        <v>62</v>
      </c>
      <c r="BE610" s="20">
        <v>13</v>
      </c>
      <c r="BF610" s="21"/>
      <c r="BG610" s="24"/>
    </row>
    <row r="611" spans="1:59" ht="15">
      <c r="A611" s="9" t="s">
        <v>4523</v>
      </c>
      <c r="B611" s="25">
        <v>24013</v>
      </c>
      <c r="C611" s="11">
        <v>1753708</v>
      </c>
      <c r="D611" s="11">
        <v>6038119762</v>
      </c>
      <c r="E611" s="12">
        <v>1801110145466</v>
      </c>
      <c r="F611" s="13" t="s">
        <v>4524</v>
      </c>
      <c r="G611" s="13" t="s">
        <v>52</v>
      </c>
      <c r="H611" s="13" t="s">
        <v>53</v>
      </c>
      <c r="I611" s="13" t="s">
        <v>54</v>
      </c>
      <c r="J611" s="13" t="s">
        <v>55</v>
      </c>
      <c r="K611" s="11">
        <v>63</v>
      </c>
      <c r="L611" s="11" t="s">
        <v>4525</v>
      </c>
      <c r="M611" s="14">
        <v>1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1" t="s">
        <v>4526</v>
      </c>
      <c r="AE611" s="13" t="s">
        <v>4527</v>
      </c>
      <c r="AF611" s="13" t="s">
        <v>4528</v>
      </c>
      <c r="AG611" s="15" t="s">
        <v>4529</v>
      </c>
      <c r="AH611" s="16" t="s">
        <v>61</v>
      </c>
      <c r="AI611" s="17">
        <v>10</v>
      </c>
      <c r="AJ611" s="17">
        <v>19930901</v>
      </c>
      <c r="AK611" s="18">
        <v>101</v>
      </c>
      <c r="AL611" s="18">
        <v>201903</v>
      </c>
      <c r="AM611" s="14"/>
      <c r="AN611" s="19"/>
      <c r="AO611" s="19"/>
      <c r="AP611" s="19"/>
      <c r="AQ611" s="20">
        <v>1</v>
      </c>
      <c r="AR611" s="21"/>
      <c r="AS611" s="20">
        <v>2</v>
      </c>
      <c r="AT611" s="20">
        <v>2</v>
      </c>
      <c r="AU611" s="20">
        <v>2</v>
      </c>
      <c r="AV611" s="20">
        <v>2</v>
      </c>
      <c r="AW611" s="23">
        <v>0</v>
      </c>
      <c r="AX611" s="21">
        <v>0</v>
      </c>
      <c r="AY611" s="21">
        <v>0</v>
      </c>
      <c r="AZ611" s="23" t="s">
        <v>62</v>
      </c>
      <c r="BA611" s="23" t="s">
        <v>62</v>
      </c>
      <c r="BB611" s="23" t="s">
        <v>62</v>
      </c>
      <c r="BC611" s="23" t="s">
        <v>62</v>
      </c>
      <c r="BD611" s="23" t="s">
        <v>62</v>
      </c>
      <c r="BE611" s="20">
        <v>13</v>
      </c>
      <c r="BF611" s="21"/>
      <c r="BG611" s="24"/>
    </row>
    <row r="612" spans="1:59" ht="15">
      <c r="A612" s="9" t="s">
        <v>4530</v>
      </c>
      <c r="B612" s="25">
        <v>12726</v>
      </c>
      <c r="C612" s="11">
        <v>1678120</v>
      </c>
      <c r="D612" s="11">
        <v>2118672490</v>
      </c>
      <c r="E612" s="12">
        <v>1101112196221</v>
      </c>
      <c r="F612" s="13" t="s">
        <v>4531</v>
      </c>
      <c r="G612" s="13" t="s">
        <v>80</v>
      </c>
      <c r="H612" s="13" t="s">
        <v>53</v>
      </c>
      <c r="I612" s="13" t="s">
        <v>54</v>
      </c>
      <c r="J612" s="13" t="s">
        <v>65</v>
      </c>
      <c r="K612" s="11">
        <v>56</v>
      </c>
      <c r="L612" s="11" t="s">
        <v>4532</v>
      </c>
      <c r="M612" s="14">
        <v>1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4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1" t="s">
        <v>4533</v>
      </c>
      <c r="AE612" s="13" t="s">
        <v>4534</v>
      </c>
      <c r="AF612" s="13" t="s">
        <v>4535</v>
      </c>
      <c r="AG612" s="15" t="s">
        <v>4536</v>
      </c>
      <c r="AH612" s="16" t="s">
        <v>61</v>
      </c>
      <c r="AI612" s="17">
        <v>10</v>
      </c>
      <c r="AJ612" s="17">
        <v>20010320</v>
      </c>
      <c r="AK612" s="18">
        <v>50</v>
      </c>
      <c r="AL612" s="18">
        <v>202304</v>
      </c>
      <c r="AM612" s="18">
        <v>2022</v>
      </c>
      <c r="AN612" s="17">
        <v>12910915</v>
      </c>
      <c r="AO612" s="17">
        <v>8017693</v>
      </c>
      <c r="AP612" s="17">
        <v>300000</v>
      </c>
      <c r="AQ612" s="20">
        <v>1</v>
      </c>
      <c r="AR612" s="20">
        <v>1</v>
      </c>
      <c r="AS612" s="20">
        <v>2</v>
      </c>
      <c r="AT612" s="20">
        <v>2</v>
      </c>
      <c r="AU612" s="20">
        <v>2</v>
      </c>
      <c r="AV612" s="20">
        <v>2</v>
      </c>
      <c r="AW612" s="23">
        <v>0</v>
      </c>
      <c r="AX612" s="21">
        <v>0</v>
      </c>
      <c r="AY612" s="21">
        <v>0</v>
      </c>
      <c r="AZ612" s="23" t="s">
        <v>62</v>
      </c>
      <c r="BA612" s="23" t="s">
        <v>62</v>
      </c>
      <c r="BB612" s="23" t="s">
        <v>62</v>
      </c>
      <c r="BC612" s="23" t="s">
        <v>62</v>
      </c>
      <c r="BD612" s="23" t="s">
        <v>62</v>
      </c>
      <c r="BE612" s="20">
        <v>13</v>
      </c>
      <c r="BF612" s="21"/>
      <c r="BG612" s="24"/>
    </row>
    <row r="613" spans="1:59" ht="15">
      <c r="A613" s="9" t="s">
        <v>4537</v>
      </c>
      <c r="B613" s="25">
        <v>1448</v>
      </c>
      <c r="C613" s="11">
        <v>1812564</v>
      </c>
      <c r="D613" s="11">
        <v>6218100510</v>
      </c>
      <c r="E613" s="12">
        <v>1845110001335</v>
      </c>
      <c r="F613" s="13" t="s">
        <v>4538</v>
      </c>
      <c r="G613" s="13" t="s">
        <v>80</v>
      </c>
      <c r="H613" s="13" t="s">
        <v>53</v>
      </c>
      <c r="I613" s="13" t="s">
        <v>307</v>
      </c>
      <c r="J613" s="13" t="s">
        <v>2672</v>
      </c>
      <c r="K613" s="11">
        <v>10</v>
      </c>
      <c r="L613" s="11" t="s">
        <v>4539</v>
      </c>
      <c r="M613" s="14">
        <v>1</v>
      </c>
      <c r="N613" s="14" t="s">
        <v>121</v>
      </c>
      <c r="O613" s="14">
        <v>0</v>
      </c>
      <c r="P613" s="32">
        <v>97500</v>
      </c>
      <c r="Q613" s="14">
        <v>0</v>
      </c>
      <c r="R613" s="32">
        <v>228450</v>
      </c>
      <c r="S613" s="14">
        <v>0</v>
      </c>
      <c r="T613" s="14">
        <v>0</v>
      </c>
      <c r="U613" s="14">
        <v>0</v>
      </c>
      <c r="V613" s="32">
        <v>68370</v>
      </c>
      <c r="W613" s="32">
        <v>897267</v>
      </c>
      <c r="X613" s="14">
        <v>0</v>
      </c>
      <c r="Y613" s="11">
        <f t="shared" ref="Y613:Y618" si="475">INT(O613 / 10000) / 10</f>
        <v>0</v>
      </c>
      <c r="Z613" s="11">
        <f t="shared" ref="Z613:Z618" si="476">INT((P613+Q613+X613) / 10000) / 10</f>
        <v>0.9</v>
      </c>
      <c r="AA613" s="11">
        <f t="shared" ref="AA613:AA618" si="477">INT((R613) / 10000) / 10</f>
        <v>2.2000000000000002</v>
      </c>
      <c r="AB613" s="11">
        <f t="shared" ref="AB613:AB618" si="478">INT((S613+T613) / 10000) / 10</f>
        <v>0</v>
      </c>
      <c r="AC613" s="11">
        <f t="shared" ref="AC613:AC618" si="479">INT((V613+U613+W613) / 10000) / 10</f>
        <v>9.6</v>
      </c>
      <c r="AD613" s="11" t="s">
        <v>4540</v>
      </c>
      <c r="AE613" s="13" t="s">
        <v>4541</v>
      </c>
      <c r="AF613" s="13" t="s">
        <v>4542</v>
      </c>
      <c r="AG613" s="15" t="s">
        <v>4543</v>
      </c>
      <c r="AH613" s="16" t="s">
        <v>644</v>
      </c>
      <c r="AI613" s="17">
        <v>10</v>
      </c>
      <c r="AJ613" s="17">
        <v>19791218</v>
      </c>
      <c r="AK613" s="18">
        <v>121</v>
      </c>
      <c r="AL613" s="18">
        <v>202306</v>
      </c>
      <c r="AM613" s="18">
        <v>2022</v>
      </c>
      <c r="AN613" s="17">
        <v>1220548455</v>
      </c>
      <c r="AO613" s="17">
        <v>315529254</v>
      </c>
      <c r="AP613" s="17">
        <v>17434710</v>
      </c>
      <c r="AQ613" s="27">
        <v>2</v>
      </c>
      <c r="AR613" s="27">
        <v>2</v>
      </c>
      <c r="AS613" s="27">
        <v>1</v>
      </c>
      <c r="AT613" s="27">
        <v>2</v>
      </c>
      <c r="AU613" s="27">
        <v>2</v>
      </c>
      <c r="AV613" s="27">
        <v>2</v>
      </c>
      <c r="AW613" s="23">
        <v>0</v>
      </c>
      <c r="AX613" s="21">
        <v>0</v>
      </c>
      <c r="AY613" s="21">
        <v>0</v>
      </c>
      <c r="AZ613" s="23" t="s">
        <v>62</v>
      </c>
      <c r="BA613" s="23" t="s">
        <v>62</v>
      </c>
      <c r="BB613" s="23" t="s">
        <v>62</v>
      </c>
      <c r="BC613" s="23" t="s">
        <v>62</v>
      </c>
      <c r="BD613" s="23" t="s">
        <v>62</v>
      </c>
      <c r="BE613" s="27">
        <v>13</v>
      </c>
      <c r="BF613" s="23"/>
      <c r="BG613" s="23"/>
    </row>
    <row r="614" spans="1:59" ht="15">
      <c r="A614" s="9" t="s">
        <v>4544</v>
      </c>
      <c r="B614" s="25">
        <v>11621</v>
      </c>
      <c r="C614" s="11">
        <v>1573715</v>
      </c>
      <c r="D614" s="11">
        <v>6018112012</v>
      </c>
      <c r="E614" s="12">
        <v>1801110046622</v>
      </c>
      <c r="F614" s="13" t="s">
        <v>4545</v>
      </c>
      <c r="G614" s="13" t="s">
        <v>80</v>
      </c>
      <c r="H614" s="13" t="s">
        <v>53</v>
      </c>
      <c r="I614" s="13" t="s">
        <v>54</v>
      </c>
      <c r="J614" s="13" t="s">
        <v>2759</v>
      </c>
      <c r="K614" s="11">
        <v>51</v>
      </c>
      <c r="L614" s="11" t="s">
        <v>4546</v>
      </c>
      <c r="M614" s="14">
        <v>1</v>
      </c>
      <c r="N614" s="14" t="s">
        <v>121</v>
      </c>
      <c r="O614" s="14">
        <v>0</v>
      </c>
      <c r="P614" s="14">
        <v>0</v>
      </c>
      <c r="Q614" s="14">
        <v>0</v>
      </c>
      <c r="R614" s="14">
        <v>0</v>
      </c>
      <c r="S614" s="26">
        <v>827150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1">
        <f t="shared" si="475"/>
        <v>0</v>
      </c>
      <c r="Z614" s="11">
        <f t="shared" si="476"/>
        <v>0</v>
      </c>
      <c r="AA614" s="11">
        <f t="shared" si="477"/>
        <v>0</v>
      </c>
      <c r="AB614" s="11">
        <f t="shared" si="478"/>
        <v>8.1999999999999993</v>
      </c>
      <c r="AC614" s="11">
        <f t="shared" si="479"/>
        <v>0</v>
      </c>
      <c r="AD614" s="11" t="s">
        <v>4547</v>
      </c>
      <c r="AE614" s="13" t="s">
        <v>4548</v>
      </c>
      <c r="AF614" s="13" t="s">
        <v>4549</v>
      </c>
      <c r="AG614" s="15" t="s">
        <v>4550</v>
      </c>
      <c r="AH614" s="16" t="s">
        <v>88</v>
      </c>
      <c r="AI614" s="17">
        <v>10</v>
      </c>
      <c r="AJ614" s="17">
        <v>19820210</v>
      </c>
      <c r="AK614" s="18">
        <v>51</v>
      </c>
      <c r="AL614" s="18">
        <v>202304</v>
      </c>
      <c r="AM614" s="18">
        <v>2022</v>
      </c>
      <c r="AN614" s="17">
        <v>31269814</v>
      </c>
      <c r="AO614" s="17">
        <v>42474409</v>
      </c>
      <c r="AP614" s="17">
        <v>1000000</v>
      </c>
      <c r="AQ614" s="20">
        <v>1</v>
      </c>
      <c r="AR614" s="21"/>
      <c r="AS614" s="20">
        <v>2</v>
      </c>
      <c r="AT614" s="20">
        <v>2</v>
      </c>
      <c r="AU614" s="20">
        <v>2</v>
      </c>
      <c r="AV614" s="20">
        <v>1</v>
      </c>
      <c r="AW614" s="23">
        <v>0</v>
      </c>
      <c r="AX614" s="21">
        <v>0</v>
      </c>
      <c r="AY614" s="21">
        <v>0</v>
      </c>
      <c r="AZ614" s="23" t="s">
        <v>62</v>
      </c>
      <c r="BA614" s="23" t="s">
        <v>62</v>
      </c>
      <c r="BB614" s="23" t="s">
        <v>62</v>
      </c>
      <c r="BC614" s="23" t="s">
        <v>62</v>
      </c>
      <c r="BD614" s="23" t="s">
        <v>62</v>
      </c>
      <c r="BE614" s="20">
        <v>13</v>
      </c>
      <c r="BF614" s="21"/>
      <c r="BG614" s="24"/>
    </row>
    <row r="615" spans="1:59" ht="15">
      <c r="A615" s="9" t="s">
        <v>4551</v>
      </c>
      <c r="B615" s="25">
        <v>7777</v>
      </c>
      <c r="C615" s="11">
        <v>1167820</v>
      </c>
      <c r="D615" s="11">
        <v>5048100821</v>
      </c>
      <c r="E615" s="12">
        <v>1701110002767</v>
      </c>
      <c r="F615" s="13" t="s">
        <v>4552</v>
      </c>
      <c r="G615" s="13" t="s">
        <v>80</v>
      </c>
      <c r="H615" s="13" t="s">
        <v>53</v>
      </c>
      <c r="I615" s="13" t="s">
        <v>307</v>
      </c>
      <c r="J615" s="13" t="s">
        <v>622</v>
      </c>
      <c r="K615" s="11">
        <v>39</v>
      </c>
      <c r="L615" s="11" t="s">
        <v>4553</v>
      </c>
      <c r="M615" s="14">
        <v>1</v>
      </c>
      <c r="N615" s="14" t="s">
        <v>121</v>
      </c>
      <c r="O615" s="26">
        <v>290571</v>
      </c>
      <c r="P615" s="14">
        <v>0</v>
      </c>
      <c r="Q615" s="26">
        <v>64350</v>
      </c>
      <c r="R615" s="26">
        <v>2999394</v>
      </c>
      <c r="S615" s="14">
        <v>0</v>
      </c>
      <c r="T615" s="26">
        <v>218310</v>
      </c>
      <c r="U615" s="26">
        <v>42600</v>
      </c>
      <c r="V615" s="14">
        <v>0</v>
      </c>
      <c r="W615" s="14">
        <v>0</v>
      </c>
      <c r="X615" s="26">
        <v>1058045</v>
      </c>
      <c r="Y615" s="11">
        <f t="shared" si="475"/>
        <v>2.9</v>
      </c>
      <c r="Z615" s="11">
        <f t="shared" si="476"/>
        <v>11.2</v>
      </c>
      <c r="AA615" s="11">
        <f t="shared" si="477"/>
        <v>29.9</v>
      </c>
      <c r="AB615" s="11">
        <f t="shared" si="478"/>
        <v>2.1</v>
      </c>
      <c r="AC615" s="11">
        <f t="shared" si="479"/>
        <v>0.4</v>
      </c>
      <c r="AD615" s="11" t="s">
        <v>4554</v>
      </c>
      <c r="AE615" s="13" t="s">
        <v>4555</v>
      </c>
      <c r="AF615" s="13" t="s">
        <v>4556</v>
      </c>
      <c r="AG615" s="15" t="s">
        <v>4557</v>
      </c>
      <c r="AH615" s="16" t="s">
        <v>88</v>
      </c>
      <c r="AI615" s="17">
        <v>10</v>
      </c>
      <c r="AJ615" s="17">
        <v>19670701</v>
      </c>
      <c r="AK615" s="18">
        <v>222</v>
      </c>
      <c r="AL615" s="18">
        <v>202212</v>
      </c>
      <c r="AM615" s="18">
        <v>2022</v>
      </c>
      <c r="AN615" s="17">
        <v>117490899</v>
      </c>
      <c r="AO615" s="17">
        <v>85215766</v>
      </c>
      <c r="AP615" s="17">
        <v>6000000</v>
      </c>
      <c r="AQ615" s="27">
        <v>3</v>
      </c>
      <c r="AR615" s="27">
        <v>3</v>
      </c>
      <c r="AS615" s="27">
        <v>1</v>
      </c>
      <c r="AT615" s="27">
        <v>2</v>
      </c>
      <c r="AU615" s="27">
        <v>2</v>
      </c>
      <c r="AV615" s="27">
        <v>2</v>
      </c>
      <c r="AW615" s="23">
        <v>0</v>
      </c>
      <c r="AX615" s="21">
        <v>0</v>
      </c>
      <c r="AY615" s="21">
        <v>0</v>
      </c>
      <c r="AZ615" s="23" t="s">
        <v>62</v>
      </c>
      <c r="BA615" s="23" t="s">
        <v>62</v>
      </c>
      <c r="BB615" s="23" t="s">
        <v>62</v>
      </c>
      <c r="BC615" s="23" t="s">
        <v>62</v>
      </c>
      <c r="BD615" s="23" t="s">
        <v>62</v>
      </c>
      <c r="BE615" s="27">
        <v>13</v>
      </c>
      <c r="BF615" s="23"/>
      <c r="BG615" s="23"/>
    </row>
    <row r="616" spans="1:59" ht="15">
      <c r="A616" s="9" t="s">
        <v>4558</v>
      </c>
      <c r="B616" s="25">
        <v>5430</v>
      </c>
      <c r="C616" s="11">
        <v>1336722</v>
      </c>
      <c r="D616" s="11">
        <v>1058100527</v>
      </c>
      <c r="E616" s="12">
        <v>1101110028541</v>
      </c>
      <c r="F616" s="13" t="s">
        <v>4559</v>
      </c>
      <c r="G616" s="13" t="s">
        <v>80</v>
      </c>
      <c r="H616" s="13" t="s">
        <v>53</v>
      </c>
      <c r="I616" s="13" t="s">
        <v>54</v>
      </c>
      <c r="J616" s="13" t="s">
        <v>204</v>
      </c>
      <c r="K616" s="11">
        <v>32</v>
      </c>
      <c r="L616" s="11" t="s">
        <v>4560</v>
      </c>
      <c r="M616" s="14">
        <v>1</v>
      </c>
      <c r="N616" s="14" t="s">
        <v>121</v>
      </c>
      <c r="O616" s="14">
        <v>0</v>
      </c>
      <c r="P616" s="14">
        <v>0</v>
      </c>
      <c r="Q616" s="26">
        <v>1333</v>
      </c>
      <c r="R616" s="14">
        <v>0</v>
      </c>
      <c r="S616" s="14">
        <v>0</v>
      </c>
      <c r="T616" s="14">
        <v>0</v>
      </c>
      <c r="U616" s="26">
        <v>123977</v>
      </c>
      <c r="V616" s="14">
        <v>0</v>
      </c>
      <c r="W616" s="14">
        <v>0</v>
      </c>
      <c r="X616" s="26">
        <v>335660</v>
      </c>
      <c r="Y616" s="11">
        <f t="shared" si="475"/>
        <v>0</v>
      </c>
      <c r="Z616" s="11">
        <f t="shared" si="476"/>
        <v>3.3</v>
      </c>
      <c r="AA616" s="11">
        <f t="shared" si="477"/>
        <v>0</v>
      </c>
      <c r="AB616" s="11">
        <f t="shared" si="478"/>
        <v>0</v>
      </c>
      <c r="AC616" s="11">
        <f t="shared" si="479"/>
        <v>1.2</v>
      </c>
      <c r="AD616" s="11" t="s">
        <v>4561</v>
      </c>
      <c r="AE616" s="13" t="s">
        <v>4562</v>
      </c>
      <c r="AF616" s="13" t="s">
        <v>4563</v>
      </c>
      <c r="AG616" s="15" t="s">
        <v>4564</v>
      </c>
      <c r="AH616" s="16" t="s">
        <v>644</v>
      </c>
      <c r="AI616" s="17">
        <v>10</v>
      </c>
      <c r="AJ616" s="17">
        <v>19350530</v>
      </c>
      <c r="AK616" s="18">
        <v>107</v>
      </c>
      <c r="AL616" s="18">
        <v>202306</v>
      </c>
      <c r="AM616" s="18">
        <v>2022</v>
      </c>
      <c r="AN616" s="17">
        <v>40160397</v>
      </c>
      <c r="AO616" s="17">
        <v>54711586</v>
      </c>
      <c r="AP616" s="17">
        <v>13777096</v>
      </c>
      <c r="AQ616" s="20">
        <v>1</v>
      </c>
      <c r="AR616" s="21"/>
      <c r="AS616" s="20">
        <v>2</v>
      </c>
      <c r="AT616" s="21"/>
      <c r="AU616" s="21"/>
      <c r="AV616" s="20">
        <v>2</v>
      </c>
      <c r="AW616" s="23">
        <v>0</v>
      </c>
      <c r="AX616" s="21">
        <v>0</v>
      </c>
      <c r="AY616" s="21">
        <v>0</v>
      </c>
      <c r="AZ616" s="23" t="s">
        <v>62</v>
      </c>
      <c r="BA616" s="23" t="s">
        <v>62</v>
      </c>
      <c r="BB616" s="23" t="s">
        <v>62</v>
      </c>
      <c r="BC616" s="23" t="s">
        <v>62</v>
      </c>
      <c r="BD616" s="23" t="s">
        <v>62</v>
      </c>
      <c r="BE616" s="20">
        <v>13</v>
      </c>
      <c r="BF616" s="20" t="s">
        <v>4565</v>
      </c>
      <c r="BG616" s="24"/>
    </row>
    <row r="617" spans="1:59" ht="15">
      <c r="A617" s="9" t="s">
        <v>4566</v>
      </c>
      <c r="B617" s="25">
        <v>1596</v>
      </c>
      <c r="C617" s="11">
        <v>1947687</v>
      </c>
      <c r="D617" s="11">
        <v>1048134515</v>
      </c>
      <c r="E617" s="12">
        <v>1101110400533</v>
      </c>
      <c r="F617" s="13" t="s">
        <v>4567</v>
      </c>
      <c r="G617" s="13" t="s">
        <v>80</v>
      </c>
      <c r="H617" s="13" t="s">
        <v>53</v>
      </c>
      <c r="I617" s="13" t="s">
        <v>307</v>
      </c>
      <c r="J617" s="13" t="s">
        <v>3357</v>
      </c>
      <c r="K617" s="11">
        <v>13</v>
      </c>
      <c r="L617" s="11" t="s">
        <v>4568</v>
      </c>
      <c r="M617" s="14">
        <v>1</v>
      </c>
      <c r="N617" s="14" t="s">
        <v>121</v>
      </c>
      <c r="O617" s="14">
        <v>0</v>
      </c>
      <c r="P617" s="14">
        <v>0</v>
      </c>
      <c r="Q617" s="26">
        <v>976070</v>
      </c>
      <c r="R617" s="26">
        <v>4602016</v>
      </c>
      <c r="S617" s="14">
        <v>0</v>
      </c>
      <c r="T617" s="14">
        <v>0</v>
      </c>
      <c r="U617" s="26">
        <v>240203</v>
      </c>
      <c r="V617" s="26">
        <v>560703</v>
      </c>
      <c r="W617" s="14">
        <v>0</v>
      </c>
      <c r="X617" s="26">
        <v>71436028</v>
      </c>
      <c r="Y617" s="11">
        <f t="shared" si="475"/>
        <v>0</v>
      </c>
      <c r="Z617" s="11">
        <f t="shared" si="476"/>
        <v>724.1</v>
      </c>
      <c r="AA617" s="11">
        <f t="shared" si="477"/>
        <v>46</v>
      </c>
      <c r="AB617" s="11">
        <f t="shared" si="478"/>
        <v>0</v>
      </c>
      <c r="AC617" s="11">
        <f t="shared" si="479"/>
        <v>8</v>
      </c>
      <c r="AD617" s="11" t="s">
        <v>4569</v>
      </c>
      <c r="AE617" s="13" t="s">
        <v>4570</v>
      </c>
      <c r="AF617" s="13" t="s">
        <v>4571</v>
      </c>
      <c r="AG617" s="15" t="s">
        <v>4572</v>
      </c>
      <c r="AH617" s="16" t="s">
        <v>88</v>
      </c>
      <c r="AI617" s="17">
        <v>10</v>
      </c>
      <c r="AJ617" s="17">
        <v>19850605</v>
      </c>
      <c r="AK617" s="18">
        <v>226</v>
      </c>
      <c r="AL617" s="18">
        <v>202212</v>
      </c>
      <c r="AM617" s="18">
        <v>2022</v>
      </c>
      <c r="AN617" s="17">
        <v>781597573</v>
      </c>
      <c r="AO617" s="17">
        <v>629830490</v>
      </c>
      <c r="AP617" s="17">
        <v>21500000</v>
      </c>
      <c r="AQ617" s="27">
        <v>2</v>
      </c>
      <c r="AR617" s="27">
        <v>4</v>
      </c>
      <c r="AS617" s="27">
        <v>1</v>
      </c>
      <c r="AT617" s="27">
        <v>2</v>
      </c>
      <c r="AU617" s="27">
        <v>2</v>
      </c>
      <c r="AV617" s="27">
        <v>1</v>
      </c>
      <c r="AW617" s="23">
        <v>0</v>
      </c>
      <c r="AX617" s="21">
        <v>0</v>
      </c>
      <c r="AY617" s="21">
        <v>0</v>
      </c>
      <c r="AZ617" s="23" t="s">
        <v>62</v>
      </c>
      <c r="BA617" s="23" t="s">
        <v>62</v>
      </c>
      <c r="BB617" s="23" t="s">
        <v>62</v>
      </c>
      <c r="BC617" s="23" t="s">
        <v>62</v>
      </c>
      <c r="BD617" s="23" t="s">
        <v>62</v>
      </c>
      <c r="BE617" s="27">
        <v>13</v>
      </c>
      <c r="BF617" s="27" t="s">
        <v>4573</v>
      </c>
      <c r="BG617" s="23"/>
    </row>
    <row r="618" spans="1:59">
      <c r="A618" s="9" t="s">
        <v>4574</v>
      </c>
      <c r="B618" s="25">
        <v>3222</v>
      </c>
      <c r="C618" s="11">
        <v>1431413</v>
      </c>
      <c r="D618" s="11">
        <v>2298136976</v>
      </c>
      <c r="E618" s="12">
        <v>1101111671547</v>
      </c>
      <c r="F618" s="13" t="s">
        <v>4575</v>
      </c>
      <c r="G618" s="13" t="s">
        <v>80</v>
      </c>
      <c r="H618" s="13" t="s">
        <v>53</v>
      </c>
      <c r="I618" s="13" t="s">
        <v>307</v>
      </c>
      <c r="J618" s="13" t="s">
        <v>638</v>
      </c>
      <c r="K618" s="11">
        <v>21</v>
      </c>
      <c r="L618" s="11" t="s">
        <v>4576</v>
      </c>
      <c r="M618" s="14">
        <v>1</v>
      </c>
      <c r="N618" s="14" t="s">
        <v>121</v>
      </c>
      <c r="O618" s="14">
        <v>0</v>
      </c>
      <c r="P618" s="14">
        <v>0</v>
      </c>
      <c r="Q618" s="14">
        <v>0</v>
      </c>
      <c r="R618" s="53">
        <v>13000</v>
      </c>
      <c r="S618" s="14">
        <v>0</v>
      </c>
      <c r="T618" s="14">
        <v>0</v>
      </c>
      <c r="U618" s="14">
        <v>0</v>
      </c>
      <c r="V618" s="14">
        <v>0</v>
      </c>
      <c r="W618" s="53">
        <v>224048</v>
      </c>
      <c r="X618" s="14">
        <v>0</v>
      </c>
      <c r="Y618" s="11">
        <f t="shared" si="475"/>
        <v>0</v>
      </c>
      <c r="Z618" s="11">
        <f t="shared" si="476"/>
        <v>0</v>
      </c>
      <c r="AA618" s="11">
        <f t="shared" si="477"/>
        <v>0.1</v>
      </c>
      <c r="AB618" s="11">
        <f t="shared" si="478"/>
        <v>0</v>
      </c>
      <c r="AC618" s="11">
        <f t="shared" si="479"/>
        <v>2.2000000000000002</v>
      </c>
      <c r="AD618" s="11" t="s">
        <v>4577</v>
      </c>
      <c r="AE618" s="13" t="s">
        <v>4578</v>
      </c>
      <c r="AF618" s="13" t="s">
        <v>4579</v>
      </c>
      <c r="AG618" s="15" t="s">
        <v>4580</v>
      </c>
      <c r="AH618" s="16" t="s">
        <v>88</v>
      </c>
      <c r="AI618" s="17">
        <v>10</v>
      </c>
      <c r="AJ618" s="17">
        <v>19990329</v>
      </c>
      <c r="AK618" s="18">
        <v>102</v>
      </c>
      <c r="AL618" s="18">
        <v>202212</v>
      </c>
      <c r="AM618" s="18">
        <v>2022</v>
      </c>
      <c r="AN618" s="17">
        <v>671692119</v>
      </c>
      <c r="AO618" s="17">
        <v>239047775</v>
      </c>
      <c r="AP618" s="17">
        <v>7500000</v>
      </c>
      <c r="AQ618" s="27">
        <v>1</v>
      </c>
      <c r="AR618" s="23"/>
      <c r="AS618" s="27">
        <v>1</v>
      </c>
      <c r="AT618" s="27">
        <v>2</v>
      </c>
      <c r="AU618" s="27">
        <v>2</v>
      </c>
      <c r="AV618" s="27">
        <v>2</v>
      </c>
      <c r="AW618" s="23">
        <v>0</v>
      </c>
      <c r="AX618" s="20">
        <v>1</v>
      </c>
      <c r="AY618" s="20">
        <v>1</v>
      </c>
      <c r="AZ618" s="27" t="s">
        <v>4581</v>
      </c>
      <c r="BA618" s="27" t="s">
        <v>4582</v>
      </c>
      <c r="BB618" s="27" t="s">
        <v>2246</v>
      </c>
      <c r="BC618" s="27" t="s">
        <v>647</v>
      </c>
      <c r="BD618" s="27" t="s">
        <v>4583</v>
      </c>
      <c r="BE618" s="27">
        <v>13</v>
      </c>
      <c r="BF618" s="23"/>
      <c r="BG618" s="23"/>
    </row>
    <row r="619" spans="1:59" ht="15">
      <c r="A619" s="9" t="s">
        <v>4584</v>
      </c>
      <c r="B619" s="25">
        <v>22727</v>
      </c>
      <c r="C619" s="11">
        <v>1190741</v>
      </c>
      <c r="D619" s="11">
        <v>5108100016</v>
      </c>
      <c r="E619" s="12">
        <v>1713110000021</v>
      </c>
      <c r="F619" s="13" t="s">
        <v>4585</v>
      </c>
      <c r="G619" s="13" t="s">
        <v>52</v>
      </c>
      <c r="H619" s="13" t="s">
        <v>53</v>
      </c>
      <c r="I619" s="13" t="s">
        <v>54</v>
      </c>
      <c r="J619" s="13" t="s">
        <v>173</v>
      </c>
      <c r="K619" s="11">
        <v>50</v>
      </c>
      <c r="L619" s="11" t="s">
        <v>1549</v>
      </c>
      <c r="M619" s="14">
        <v>1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1" t="s">
        <v>4586</v>
      </c>
      <c r="AE619" s="13" t="s">
        <v>4587</v>
      </c>
      <c r="AF619" s="13" t="s">
        <v>4588</v>
      </c>
      <c r="AG619" s="15" t="s">
        <v>4589</v>
      </c>
      <c r="AH619" s="16" t="s">
        <v>61</v>
      </c>
      <c r="AI619" s="17">
        <v>10</v>
      </c>
      <c r="AJ619" s="17">
        <v>19651211</v>
      </c>
      <c r="AK619" s="18">
        <v>111</v>
      </c>
      <c r="AL619" s="18">
        <v>201903</v>
      </c>
      <c r="AM619" s="14"/>
      <c r="AN619" s="19"/>
      <c r="AO619" s="19"/>
      <c r="AP619" s="19"/>
      <c r="AQ619" s="20">
        <v>1</v>
      </c>
      <c r="AR619" s="21"/>
      <c r="AS619" s="20">
        <v>2</v>
      </c>
      <c r="AT619" s="20">
        <v>2</v>
      </c>
      <c r="AU619" s="20">
        <v>2</v>
      </c>
      <c r="AV619" s="20">
        <v>2</v>
      </c>
      <c r="AW619" s="23">
        <v>0</v>
      </c>
      <c r="AX619" s="21">
        <v>0</v>
      </c>
      <c r="AY619" s="21">
        <v>0</v>
      </c>
      <c r="AZ619" s="23" t="s">
        <v>62</v>
      </c>
      <c r="BA619" s="23" t="s">
        <v>62</v>
      </c>
      <c r="BB619" s="23" t="s">
        <v>62</v>
      </c>
      <c r="BC619" s="23" t="s">
        <v>62</v>
      </c>
      <c r="BD619" s="23" t="s">
        <v>62</v>
      </c>
      <c r="BE619" s="20">
        <v>13</v>
      </c>
      <c r="BF619" s="21"/>
      <c r="BG619" s="24"/>
    </row>
    <row r="620" spans="1:59" ht="15">
      <c r="A620" s="9" t="s">
        <v>4590</v>
      </c>
      <c r="B620" s="25">
        <v>632</v>
      </c>
      <c r="C620" s="11">
        <v>2120148</v>
      </c>
      <c r="D620" s="11">
        <v>4078110111</v>
      </c>
      <c r="E620" s="12">
        <v>2144110001562</v>
      </c>
      <c r="F620" s="13" t="s">
        <v>4591</v>
      </c>
      <c r="G620" s="13" t="s">
        <v>80</v>
      </c>
      <c r="H620" s="13" t="s">
        <v>53</v>
      </c>
      <c r="I620" s="13" t="s">
        <v>54</v>
      </c>
      <c r="J620" s="13" t="s">
        <v>103</v>
      </c>
      <c r="K620" s="11">
        <v>1</v>
      </c>
      <c r="L620" s="11" t="s">
        <v>4592</v>
      </c>
      <c r="M620" s="14">
        <v>1</v>
      </c>
      <c r="N620" s="14" t="s">
        <v>121</v>
      </c>
      <c r="O620" s="14">
        <v>0</v>
      </c>
      <c r="P620" s="14">
        <v>0</v>
      </c>
      <c r="Q620" s="49">
        <v>30000</v>
      </c>
      <c r="R620" s="49">
        <v>255602</v>
      </c>
      <c r="S620" s="14">
        <v>0</v>
      </c>
      <c r="T620" s="49">
        <v>298377</v>
      </c>
      <c r="U620" s="14">
        <v>0</v>
      </c>
      <c r="V620" s="49">
        <v>19389</v>
      </c>
      <c r="W620" s="49">
        <v>23582</v>
      </c>
      <c r="X620" s="49">
        <v>1700</v>
      </c>
      <c r="Y620" s="11">
        <f t="shared" ref="Y620:Y621" si="480">INT(O620 / 10000) / 10</f>
        <v>0</v>
      </c>
      <c r="Z620" s="11">
        <f t="shared" ref="Z620:Z621" si="481">INT((P620+Q620+X620) / 10000) / 10</f>
        <v>0.3</v>
      </c>
      <c r="AA620" s="11">
        <f t="shared" ref="AA620:AA621" si="482">INT((R620) / 10000) / 10</f>
        <v>2.5</v>
      </c>
      <c r="AB620" s="11">
        <f t="shared" ref="AB620:AB621" si="483">INT((S620+T620) / 10000) / 10</f>
        <v>2.9</v>
      </c>
      <c r="AC620" s="11">
        <f t="shared" ref="AC620:AC621" si="484">INT((V620+U620+W620) / 10000) / 10</f>
        <v>0.4</v>
      </c>
      <c r="AD620" s="11" t="s">
        <v>4593</v>
      </c>
      <c r="AE620" s="13" t="s">
        <v>4594</v>
      </c>
      <c r="AF620" s="13" t="s">
        <v>4595</v>
      </c>
      <c r="AG620" s="15" t="s">
        <v>4596</v>
      </c>
      <c r="AH620" s="16" t="s">
        <v>88</v>
      </c>
      <c r="AI620" s="17">
        <v>10</v>
      </c>
      <c r="AJ620" s="17">
        <v>20020627</v>
      </c>
      <c r="AK620" s="18">
        <v>216</v>
      </c>
      <c r="AL620" s="18">
        <v>202212</v>
      </c>
      <c r="AM620" s="18">
        <v>2022</v>
      </c>
      <c r="AN620" s="17">
        <v>36500062</v>
      </c>
      <c r="AO620" s="17">
        <v>23202661</v>
      </c>
      <c r="AP620" s="17">
        <v>3400000</v>
      </c>
      <c r="AQ620" s="20">
        <v>1</v>
      </c>
      <c r="AR620" s="20">
        <v>1</v>
      </c>
      <c r="AS620" s="20">
        <v>1</v>
      </c>
      <c r="AT620" s="20">
        <v>1</v>
      </c>
      <c r="AU620" s="20">
        <v>2</v>
      </c>
      <c r="AV620" s="20">
        <v>1</v>
      </c>
      <c r="AW620" s="20">
        <v>20</v>
      </c>
      <c r="AX620" s="20">
        <v>1</v>
      </c>
      <c r="AY620" s="21">
        <v>0</v>
      </c>
      <c r="AZ620" s="23" t="s">
        <v>62</v>
      </c>
      <c r="BA620" s="23" t="s">
        <v>62</v>
      </c>
      <c r="BB620" s="23" t="s">
        <v>62</v>
      </c>
      <c r="BC620" s="23" t="s">
        <v>62</v>
      </c>
      <c r="BD620" s="23" t="s">
        <v>62</v>
      </c>
      <c r="BE620" s="20">
        <v>13</v>
      </c>
      <c r="BF620" s="21"/>
      <c r="BG620" s="24"/>
    </row>
    <row r="621" spans="1:59" ht="15">
      <c r="A621" s="9" t="s">
        <v>4597</v>
      </c>
      <c r="B621" s="25">
        <v>11617</v>
      </c>
      <c r="C621" s="11">
        <v>1812760</v>
      </c>
      <c r="D621" s="11">
        <v>2028117182</v>
      </c>
      <c r="E621" s="12">
        <v>1101110406333</v>
      </c>
      <c r="F621" s="13" t="s">
        <v>4598</v>
      </c>
      <c r="G621" s="13" t="s">
        <v>80</v>
      </c>
      <c r="H621" s="13" t="s">
        <v>53</v>
      </c>
      <c r="I621" s="13" t="s">
        <v>307</v>
      </c>
      <c r="J621" s="13" t="s">
        <v>2759</v>
      </c>
      <c r="K621" s="11">
        <v>51</v>
      </c>
      <c r="L621" s="11" t="s">
        <v>4599</v>
      </c>
      <c r="M621" s="14">
        <v>1</v>
      </c>
      <c r="N621" s="14" t="s">
        <v>121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26">
        <v>77937006</v>
      </c>
      <c r="Y621" s="11">
        <f t="shared" si="480"/>
        <v>0</v>
      </c>
      <c r="Z621" s="11">
        <f t="shared" si="481"/>
        <v>779.3</v>
      </c>
      <c r="AA621" s="11">
        <f t="shared" si="482"/>
        <v>0</v>
      </c>
      <c r="AB621" s="11">
        <f t="shared" si="483"/>
        <v>0</v>
      </c>
      <c r="AC621" s="11">
        <f t="shared" si="484"/>
        <v>0</v>
      </c>
      <c r="AD621" s="11" t="s">
        <v>4547</v>
      </c>
      <c r="AE621" s="13" t="s">
        <v>4600</v>
      </c>
      <c r="AF621" s="13" t="s">
        <v>4601</v>
      </c>
      <c r="AG621" s="15" t="s">
        <v>4602</v>
      </c>
      <c r="AH621" s="16" t="s">
        <v>88</v>
      </c>
      <c r="AI621" s="17">
        <v>10</v>
      </c>
      <c r="AJ621" s="17">
        <v>19530822</v>
      </c>
      <c r="AK621" s="18">
        <v>219</v>
      </c>
      <c r="AL621" s="18">
        <v>202306</v>
      </c>
      <c r="AM621" s="18">
        <v>2022</v>
      </c>
      <c r="AN621" s="17">
        <v>942552437</v>
      </c>
      <c r="AO621" s="17">
        <v>720712181</v>
      </c>
      <c r="AP621" s="17">
        <v>1406020</v>
      </c>
      <c r="AQ621" s="20">
        <v>1</v>
      </c>
      <c r="AR621" s="21"/>
      <c r="AS621" s="20">
        <v>2</v>
      </c>
      <c r="AT621" s="20">
        <v>2</v>
      </c>
      <c r="AU621" s="20">
        <v>2</v>
      </c>
      <c r="AV621" s="20">
        <v>1</v>
      </c>
      <c r="AW621" s="23">
        <v>0</v>
      </c>
      <c r="AX621" s="21">
        <v>0</v>
      </c>
      <c r="AY621" s="21">
        <v>0</v>
      </c>
      <c r="AZ621" s="23" t="s">
        <v>62</v>
      </c>
      <c r="BA621" s="23" t="s">
        <v>62</v>
      </c>
      <c r="BB621" s="23" t="s">
        <v>62</v>
      </c>
      <c r="BC621" s="23" t="s">
        <v>62</v>
      </c>
      <c r="BD621" s="23" t="s">
        <v>62</v>
      </c>
      <c r="BE621" s="20">
        <v>13</v>
      </c>
      <c r="BF621" s="21"/>
      <c r="BG621" s="24"/>
    </row>
    <row r="622" spans="1:59" ht="15">
      <c r="A622" s="9" t="s">
        <v>4603</v>
      </c>
      <c r="B622" s="25">
        <v>22657</v>
      </c>
      <c r="C622" s="11">
        <v>1863783</v>
      </c>
      <c r="D622" s="11">
        <v>6148100282</v>
      </c>
      <c r="E622" s="12">
        <v>1946110000010</v>
      </c>
      <c r="F622" s="13" t="s">
        <v>4604</v>
      </c>
      <c r="G622" s="13" t="s">
        <v>52</v>
      </c>
      <c r="H622" s="13" t="s">
        <v>53</v>
      </c>
      <c r="I622" s="13" t="s">
        <v>54</v>
      </c>
      <c r="J622" s="13" t="s">
        <v>173</v>
      </c>
      <c r="K622" s="11">
        <v>50</v>
      </c>
      <c r="L622" s="40" t="s">
        <v>4605</v>
      </c>
      <c r="M622" s="44">
        <v>1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1" t="s">
        <v>4606</v>
      </c>
      <c r="AE622" s="13" t="s">
        <v>4607</v>
      </c>
      <c r="AF622" s="13" t="s">
        <v>4608</v>
      </c>
      <c r="AG622" s="15" t="s">
        <v>4609</v>
      </c>
      <c r="AH622" s="16" t="s">
        <v>61</v>
      </c>
      <c r="AI622" s="17">
        <v>10</v>
      </c>
      <c r="AJ622" s="17">
        <v>19660210</v>
      </c>
      <c r="AK622" s="18">
        <v>92</v>
      </c>
      <c r="AL622" s="18">
        <v>201903</v>
      </c>
      <c r="AM622" s="14"/>
      <c r="AN622" s="19"/>
      <c r="AO622" s="19"/>
      <c r="AP622" s="19"/>
      <c r="AQ622" s="20">
        <v>1</v>
      </c>
      <c r="AR622" s="21"/>
      <c r="AS622" s="20">
        <v>2</v>
      </c>
      <c r="AT622" s="20">
        <v>2</v>
      </c>
      <c r="AU622" s="20">
        <v>2</v>
      </c>
      <c r="AV622" s="20">
        <v>2</v>
      </c>
      <c r="AW622" s="23">
        <v>0</v>
      </c>
      <c r="AX622" s="21">
        <v>0</v>
      </c>
      <c r="AY622" s="21">
        <v>0</v>
      </c>
      <c r="AZ622" s="23" t="s">
        <v>62</v>
      </c>
      <c r="BA622" s="23" t="s">
        <v>62</v>
      </c>
      <c r="BB622" s="23" t="s">
        <v>62</v>
      </c>
      <c r="BC622" s="23" t="s">
        <v>62</v>
      </c>
      <c r="BD622" s="23" t="s">
        <v>62</v>
      </c>
      <c r="BE622" s="20">
        <v>13</v>
      </c>
      <c r="BF622" s="21"/>
      <c r="BG622" s="24"/>
    </row>
    <row r="623" spans="1:59" ht="15">
      <c r="A623" s="9" t="s">
        <v>4610</v>
      </c>
      <c r="B623" s="25">
        <v>1209</v>
      </c>
      <c r="C623" s="56">
        <v>7753979</v>
      </c>
      <c r="D623" s="56">
        <v>5448200035</v>
      </c>
      <c r="E623" s="57">
        <v>2641510011323</v>
      </c>
      <c r="F623" s="58" t="s">
        <v>4611</v>
      </c>
      <c r="G623" s="58" t="s">
        <v>80</v>
      </c>
      <c r="H623" s="58" t="s">
        <v>53</v>
      </c>
      <c r="I623" s="13" t="s">
        <v>54</v>
      </c>
      <c r="J623" s="58" t="s">
        <v>292</v>
      </c>
      <c r="K623" s="56">
        <v>8</v>
      </c>
      <c r="L623" s="56" t="s">
        <v>4612</v>
      </c>
      <c r="M623" s="14">
        <v>1</v>
      </c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56" t="s">
        <v>4613</v>
      </c>
      <c r="AE623" s="58" t="s">
        <v>4614</v>
      </c>
      <c r="AF623" s="58" t="s">
        <v>4615</v>
      </c>
      <c r="AG623" s="15" t="s">
        <v>4616</v>
      </c>
      <c r="AH623" s="59" t="s">
        <v>61</v>
      </c>
      <c r="AI623" s="60">
        <v>10</v>
      </c>
      <c r="AJ623" s="61">
        <v>20170620</v>
      </c>
      <c r="AK623" s="61">
        <v>52</v>
      </c>
      <c r="AL623" s="61">
        <v>202304</v>
      </c>
      <c r="AM623" s="61">
        <v>2022</v>
      </c>
      <c r="AN623" s="60">
        <v>2311216</v>
      </c>
      <c r="AO623" s="60">
        <v>1019827</v>
      </c>
      <c r="AP623" s="60">
        <v>6100</v>
      </c>
      <c r="AQ623" s="63">
        <v>1</v>
      </c>
      <c r="AR623" s="63"/>
      <c r="AS623" s="62">
        <v>2</v>
      </c>
      <c r="AT623" s="62">
        <v>2</v>
      </c>
      <c r="AU623" s="62">
        <v>2</v>
      </c>
      <c r="AV623" s="62">
        <v>2</v>
      </c>
      <c r="AW623" s="23">
        <v>0</v>
      </c>
      <c r="AX623" s="21">
        <v>0</v>
      </c>
      <c r="AY623" s="21">
        <v>0</v>
      </c>
      <c r="AZ623" s="23" t="s">
        <v>62</v>
      </c>
      <c r="BA623" s="23" t="s">
        <v>62</v>
      </c>
      <c r="BB623" s="23" t="s">
        <v>62</v>
      </c>
      <c r="BC623" s="23" t="s">
        <v>62</v>
      </c>
      <c r="BD623" s="23" t="s">
        <v>62</v>
      </c>
      <c r="BE623" s="62">
        <v>13</v>
      </c>
      <c r="BF623" s="63"/>
      <c r="BG623" s="63"/>
    </row>
    <row r="624" spans="1:59" ht="15">
      <c r="A624" s="9" t="s">
        <v>4617</v>
      </c>
      <c r="B624" s="25">
        <v>3160</v>
      </c>
      <c r="C624" s="11">
        <v>1664727</v>
      </c>
      <c r="D624" s="11">
        <v>5068121195</v>
      </c>
      <c r="E624" s="12">
        <v>1746110022860</v>
      </c>
      <c r="F624" s="13" t="s">
        <v>4618</v>
      </c>
      <c r="G624" s="13" t="s">
        <v>80</v>
      </c>
      <c r="H624" s="13" t="s">
        <v>53</v>
      </c>
      <c r="I624" s="13" t="s">
        <v>307</v>
      </c>
      <c r="J624" s="13" t="s">
        <v>638</v>
      </c>
      <c r="K624" s="11">
        <v>21</v>
      </c>
      <c r="L624" s="11" t="s">
        <v>4619</v>
      </c>
      <c r="M624" s="14">
        <v>1</v>
      </c>
      <c r="N624" s="14" t="s">
        <v>121</v>
      </c>
      <c r="O624" s="26">
        <v>14736916</v>
      </c>
      <c r="P624" s="26">
        <v>12283856</v>
      </c>
      <c r="Q624" s="26">
        <v>260648</v>
      </c>
      <c r="R624" s="26">
        <v>1469083</v>
      </c>
      <c r="S624" s="14">
        <v>0</v>
      </c>
      <c r="T624" s="47">
        <v>120</v>
      </c>
      <c r="U624" s="26">
        <v>10200</v>
      </c>
      <c r="V624" s="14">
        <v>0</v>
      </c>
      <c r="W624" s="31">
        <v>1212267</v>
      </c>
      <c r="X624" s="26">
        <v>49085837</v>
      </c>
      <c r="Y624" s="11">
        <f t="shared" ref="Y624:Y625" si="485">INT(O624 / 10000) / 10</f>
        <v>147.30000000000001</v>
      </c>
      <c r="Z624" s="11">
        <f t="shared" ref="Z624:Z625" si="486">INT((P624+Q624+X624) / 10000) / 10</f>
        <v>616.29999999999995</v>
      </c>
      <c r="AA624" s="11">
        <f t="shared" ref="AA624:AA625" si="487">INT((R624) / 10000) / 10</f>
        <v>14.6</v>
      </c>
      <c r="AB624" s="11">
        <f t="shared" ref="AB624:AB625" si="488">INT((S624+T624) / 10000) / 10</f>
        <v>0</v>
      </c>
      <c r="AC624" s="11">
        <f t="shared" ref="AC624:AC625" si="489">INT((V624+U624+W624) / 10000) / 10</f>
        <v>12.2</v>
      </c>
      <c r="AD624" s="11" t="s">
        <v>4620</v>
      </c>
      <c r="AE624" s="13" t="s">
        <v>4621</v>
      </c>
      <c r="AF624" s="13" t="s">
        <v>4622</v>
      </c>
      <c r="AG624" s="15" t="s">
        <v>4623</v>
      </c>
      <c r="AH624" s="16" t="s">
        <v>644</v>
      </c>
      <c r="AI624" s="17">
        <v>10</v>
      </c>
      <c r="AJ624" s="17">
        <v>19900601</v>
      </c>
      <c r="AK624" s="18">
        <v>216</v>
      </c>
      <c r="AL624" s="18">
        <v>202212</v>
      </c>
      <c r="AM624" s="18">
        <v>2022</v>
      </c>
      <c r="AN624" s="17">
        <v>668403650</v>
      </c>
      <c r="AO624" s="17">
        <v>581182144</v>
      </c>
      <c r="AP624" s="17">
        <v>5488000</v>
      </c>
      <c r="AQ624" s="27">
        <v>1</v>
      </c>
      <c r="AR624" s="27">
        <v>1</v>
      </c>
      <c r="AS624" s="27">
        <v>1</v>
      </c>
      <c r="AT624" s="27">
        <v>2</v>
      </c>
      <c r="AU624" s="27">
        <v>2</v>
      </c>
      <c r="AV624" s="23"/>
      <c r="AW624" s="23">
        <v>0</v>
      </c>
      <c r="AX624" s="21">
        <v>0</v>
      </c>
      <c r="AY624" s="21">
        <v>0</v>
      </c>
      <c r="AZ624" s="23" t="s">
        <v>62</v>
      </c>
      <c r="BA624" s="23" t="s">
        <v>62</v>
      </c>
      <c r="BB624" s="23" t="s">
        <v>62</v>
      </c>
      <c r="BC624" s="23" t="s">
        <v>62</v>
      </c>
      <c r="BD624" s="23" t="s">
        <v>62</v>
      </c>
      <c r="BE624" s="27">
        <v>13</v>
      </c>
      <c r="BF624" s="23"/>
      <c r="BG624" s="23"/>
    </row>
    <row r="625" spans="1:59" ht="15">
      <c r="A625" s="9" t="s">
        <v>4624</v>
      </c>
      <c r="B625" s="25">
        <v>9592</v>
      </c>
      <c r="C625" s="11">
        <v>1753248</v>
      </c>
      <c r="D625" s="11">
        <v>1258115252</v>
      </c>
      <c r="E625" s="12">
        <v>1346110005993</v>
      </c>
      <c r="F625" s="13" t="s">
        <v>4625</v>
      </c>
      <c r="G625" s="13" t="s">
        <v>80</v>
      </c>
      <c r="H625" s="13" t="s">
        <v>53</v>
      </c>
      <c r="I625" s="13" t="s">
        <v>54</v>
      </c>
      <c r="J625" s="13" t="s">
        <v>277</v>
      </c>
      <c r="K625" s="11">
        <v>48</v>
      </c>
      <c r="L625" s="11" t="s">
        <v>4626</v>
      </c>
      <c r="M625" s="14">
        <v>1</v>
      </c>
      <c r="N625" s="14" t="s">
        <v>121</v>
      </c>
      <c r="O625" s="14">
        <v>0</v>
      </c>
      <c r="P625" s="14">
        <v>0</v>
      </c>
      <c r="Q625" s="26">
        <v>26793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31">
        <v>557614</v>
      </c>
      <c r="X625" s="26">
        <v>124451</v>
      </c>
      <c r="Y625" s="11">
        <f t="shared" si="485"/>
        <v>0</v>
      </c>
      <c r="Z625" s="11">
        <f t="shared" si="486"/>
        <v>1.5</v>
      </c>
      <c r="AA625" s="11">
        <f t="shared" si="487"/>
        <v>0</v>
      </c>
      <c r="AB625" s="11">
        <f t="shared" si="488"/>
        <v>0</v>
      </c>
      <c r="AC625" s="11">
        <f t="shared" si="489"/>
        <v>5.5</v>
      </c>
      <c r="AD625" s="11" t="s">
        <v>4627</v>
      </c>
      <c r="AE625" s="13" t="s">
        <v>4628</v>
      </c>
      <c r="AF625" s="13" t="s">
        <v>4629</v>
      </c>
      <c r="AG625" s="15" t="s">
        <v>4630</v>
      </c>
      <c r="AH625" s="16" t="s">
        <v>88</v>
      </c>
      <c r="AI625" s="17">
        <v>10</v>
      </c>
      <c r="AJ625" s="17">
        <v>19950417</v>
      </c>
      <c r="AK625" s="18">
        <v>108</v>
      </c>
      <c r="AL625" s="18">
        <v>202212</v>
      </c>
      <c r="AM625" s="18">
        <v>2022</v>
      </c>
      <c r="AN625" s="17">
        <v>49314584</v>
      </c>
      <c r="AO625" s="17">
        <v>80752414</v>
      </c>
      <c r="AP625" s="17">
        <v>2500000</v>
      </c>
      <c r="AQ625" s="23">
        <v>1</v>
      </c>
      <c r="AR625" s="23"/>
      <c r="AS625" s="27">
        <v>2</v>
      </c>
      <c r="AT625" s="23"/>
      <c r="AU625" s="23"/>
      <c r="AV625" s="23"/>
      <c r="AW625" s="23">
        <v>0</v>
      </c>
      <c r="AX625" s="21">
        <v>0</v>
      </c>
      <c r="AY625" s="21">
        <v>0</v>
      </c>
      <c r="AZ625" s="23" t="s">
        <v>62</v>
      </c>
      <c r="BA625" s="23" t="s">
        <v>62</v>
      </c>
      <c r="BB625" s="23" t="s">
        <v>62</v>
      </c>
      <c r="BC625" s="23" t="s">
        <v>62</v>
      </c>
      <c r="BD625" s="23" t="s">
        <v>62</v>
      </c>
      <c r="BE625" s="27">
        <v>13</v>
      </c>
      <c r="BF625" s="23"/>
      <c r="BG625" s="23"/>
    </row>
    <row r="626" spans="1:59" ht="15">
      <c r="A626" s="9" t="s">
        <v>4631</v>
      </c>
      <c r="B626" s="25">
        <v>23696</v>
      </c>
      <c r="C626" s="11">
        <v>1473135</v>
      </c>
      <c r="D626" s="11">
        <v>5068118803</v>
      </c>
      <c r="E626" s="12">
        <v>1746110021622</v>
      </c>
      <c r="F626" s="13" t="s">
        <v>4632</v>
      </c>
      <c r="G626" s="13" t="s">
        <v>52</v>
      </c>
      <c r="H626" s="13" t="s">
        <v>53</v>
      </c>
      <c r="I626" s="13" t="s">
        <v>54</v>
      </c>
      <c r="J626" s="13" t="s">
        <v>941</v>
      </c>
      <c r="K626" s="11">
        <v>60</v>
      </c>
      <c r="L626" s="11" t="s">
        <v>4633</v>
      </c>
      <c r="M626" s="14">
        <v>1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21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1" t="s">
        <v>4634</v>
      </c>
      <c r="AE626" s="13" t="s">
        <v>4635</v>
      </c>
      <c r="AF626" s="13" t="s">
        <v>4636</v>
      </c>
      <c r="AG626" s="15" t="s">
        <v>4637</v>
      </c>
      <c r="AH626" s="16" t="s">
        <v>61</v>
      </c>
      <c r="AI626" s="17">
        <v>10</v>
      </c>
      <c r="AJ626" s="17">
        <v>19950413</v>
      </c>
      <c r="AK626" s="18">
        <v>111</v>
      </c>
      <c r="AL626" s="18">
        <v>201903</v>
      </c>
      <c r="AM626" s="14"/>
      <c r="AN626" s="19"/>
      <c r="AO626" s="19"/>
      <c r="AP626" s="19"/>
      <c r="AQ626" s="20">
        <v>1</v>
      </c>
      <c r="AR626" s="21"/>
      <c r="AS626" s="20">
        <v>2</v>
      </c>
      <c r="AT626" s="22">
        <v>2</v>
      </c>
      <c r="AU626" s="22">
        <v>2</v>
      </c>
      <c r="AV626" s="20">
        <v>2</v>
      </c>
      <c r="AW626" s="23">
        <v>0</v>
      </c>
      <c r="AX626" s="21">
        <v>0</v>
      </c>
      <c r="AY626" s="21">
        <v>0</v>
      </c>
      <c r="AZ626" s="23" t="s">
        <v>62</v>
      </c>
      <c r="BA626" s="23" t="s">
        <v>62</v>
      </c>
      <c r="BB626" s="23" t="s">
        <v>62</v>
      </c>
      <c r="BC626" s="23" t="s">
        <v>62</v>
      </c>
      <c r="BD626" s="23" t="s">
        <v>62</v>
      </c>
      <c r="BE626" s="20">
        <v>13</v>
      </c>
      <c r="BF626" s="21"/>
      <c r="BG626" s="24"/>
    </row>
    <row r="627" spans="1:59" ht="15">
      <c r="A627" s="9" t="s">
        <v>4638</v>
      </c>
      <c r="B627" s="25">
        <v>3373</v>
      </c>
      <c r="C627" s="11">
        <v>1274850</v>
      </c>
      <c r="D627" s="11">
        <v>5148106365</v>
      </c>
      <c r="E627" s="12">
        <v>1741110002630</v>
      </c>
      <c r="F627" s="13" t="s">
        <v>4639</v>
      </c>
      <c r="G627" s="13" t="s">
        <v>80</v>
      </c>
      <c r="H627" s="13" t="s">
        <v>53</v>
      </c>
      <c r="I627" s="13" t="s">
        <v>307</v>
      </c>
      <c r="J627" s="13" t="s">
        <v>1617</v>
      </c>
      <c r="K627" s="11">
        <v>23</v>
      </c>
      <c r="L627" s="11" t="s">
        <v>4640</v>
      </c>
      <c r="M627" s="14">
        <v>1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1" t="s">
        <v>4641</v>
      </c>
      <c r="AE627" s="13" t="s">
        <v>4642</v>
      </c>
      <c r="AF627" s="13" t="s">
        <v>4643</v>
      </c>
      <c r="AG627" s="15" t="s">
        <v>4644</v>
      </c>
      <c r="AH627" s="16" t="s">
        <v>232</v>
      </c>
      <c r="AI627" s="17">
        <v>10</v>
      </c>
      <c r="AJ627" s="17">
        <v>19880101</v>
      </c>
      <c r="AK627" s="18">
        <v>140</v>
      </c>
      <c r="AL627" s="18">
        <v>202306</v>
      </c>
      <c r="AM627" s="18">
        <v>2022</v>
      </c>
      <c r="AN627" s="17">
        <v>146930757</v>
      </c>
      <c r="AO627" s="17">
        <v>101041249</v>
      </c>
      <c r="AP627" s="17">
        <v>3189166</v>
      </c>
      <c r="AQ627" s="27">
        <v>1</v>
      </c>
      <c r="AR627" s="27">
        <v>1</v>
      </c>
      <c r="AS627" s="27">
        <v>1</v>
      </c>
      <c r="AT627" s="27">
        <v>2</v>
      </c>
      <c r="AU627" s="27">
        <v>2</v>
      </c>
      <c r="AV627" s="27">
        <v>2</v>
      </c>
      <c r="AW627" s="23">
        <v>0</v>
      </c>
      <c r="AX627" s="20">
        <v>1</v>
      </c>
      <c r="AY627" s="21">
        <v>0</v>
      </c>
      <c r="AZ627" s="23" t="s">
        <v>62</v>
      </c>
      <c r="BA627" s="23" t="s">
        <v>62</v>
      </c>
      <c r="BB627" s="23" t="s">
        <v>62</v>
      </c>
      <c r="BC627" s="23" t="s">
        <v>62</v>
      </c>
      <c r="BD627" s="23" t="s">
        <v>62</v>
      </c>
      <c r="BE627" s="27">
        <v>13</v>
      </c>
      <c r="BF627" s="23"/>
      <c r="BG627" s="23"/>
    </row>
    <row r="628" spans="1:59" ht="15">
      <c r="A628" s="9" t="s">
        <v>4645</v>
      </c>
      <c r="B628" s="25">
        <v>2916</v>
      </c>
      <c r="C628" s="11">
        <v>1532942</v>
      </c>
      <c r="D628" s="11">
        <v>3128103025</v>
      </c>
      <c r="E628" s="12">
        <v>1615110001671</v>
      </c>
      <c r="F628" s="13" t="s">
        <v>4646</v>
      </c>
      <c r="G628" s="13" t="s">
        <v>80</v>
      </c>
      <c r="H628" s="13" t="s">
        <v>53</v>
      </c>
      <c r="I628" s="13" t="s">
        <v>54</v>
      </c>
      <c r="J628" s="13" t="s">
        <v>707</v>
      </c>
      <c r="K628" s="11">
        <v>19</v>
      </c>
      <c r="L628" s="11" t="s">
        <v>4647</v>
      </c>
      <c r="M628" s="14">
        <v>1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1" t="s">
        <v>4648</v>
      </c>
      <c r="AE628" s="13" t="s">
        <v>4649</v>
      </c>
      <c r="AF628" s="13" t="s">
        <v>4650</v>
      </c>
      <c r="AG628" s="15" t="s">
        <v>4651</v>
      </c>
      <c r="AH628" s="16" t="s">
        <v>88</v>
      </c>
      <c r="AI628" s="17">
        <v>10</v>
      </c>
      <c r="AJ628" s="17">
        <v>19830908</v>
      </c>
      <c r="AK628" s="18">
        <v>119</v>
      </c>
      <c r="AL628" s="18">
        <v>202302</v>
      </c>
      <c r="AM628" s="18">
        <v>2022</v>
      </c>
      <c r="AN628" s="17">
        <v>27759788</v>
      </c>
      <c r="AO628" s="17">
        <v>73531507</v>
      </c>
      <c r="AP628" s="17">
        <v>4800000</v>
      </c>
      <c r="AQ628" s="21">
        <v>1</v>
      </c>
      <c r="AR628" s="21"/>
      <c r="AS628" s="20">
        <v>2</v>
      </c>
      <c r="AT628" s="22">
        <v>2</v>
      </c>
      <c r="AU628" s="22">
        <v>2</v>
      </c>
      <c r="AV628" s="20">
        <v>2</v>
      </c>
      <c r="AW628" s="23">
        <v>0</v>
      </c>
      <c r="AX628" s="21">
        <v>0</v>
      </c>
      <c r="AY628" s="21">
        <v>0</v>
      </c>
      <c r="AZ628" s="23" t="s">
        <v>62</v>
      </c>
      <c r="BA628" s="30" t="s">
        <v>62</v>
      </c>
      <c r="BB628" s="23" t="s">
        <v>62</v>
      </c>
      <c r="BC628" s="23" t="s">
        <v>62</v>
      </c>
      <c r="BD628" s="23" t="s">
        <v>62</v>
      </c>
      <c r="BE628" s="20">
        <v>13</v>
      </c>
      <c r="BF628" s="21"/>
      <c r="BG628" s="24"/>
    </row>
    <row r="629" spans="1:59" ht="15">
      <c r="A629" s="9" t="s">
        <v>4652</v>
      </c>
      <c r="B629" s="25">
        <v>5876</v>
      </c>
      <c r="C629" s="11">
        <v>4027664</v>
      </c>
      <c r="D629" s="11">
        <v>6178192651</v>
      </c>
      <c r="E629" s="12">
        <v>1801110768383</v>
      </c>
      <c r="F629" s="13" t="s">
        <v>4653</v>
      </c>
      <c r="G629" s="13" t="s">
        <v>80</v>
      </c>
      <c r="H629" s="13" t="s">
        <v>53</v>
      </c>
      <c r="I629" s="13" t="s">
        <v>54</v>
      </c>
      <c r="J629" s="13" t="s">
        <v>345</v>
      </c>
      <c r="K629" s="11">
        <v>35</v>
      </c>
      <c r="L629" s="11" t="s">
        <v>4654</v>
      </c>
      <c r="M629" s="14">
        <v>1</v>
      </c>
      <c r="N629" s="14">
        <v>0</v>
      </c>
      <c r="O629" s="14">
        <v>0</v>
      </c>
      <c r="P629" s="14">
        <v>0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0</v>
      </c>
      <c r="AA629" s="14">
        <v>0</v>
      </c>
      <c r="AB629" s="14">
        <v>0</v>
      </c>
      <c r="AC629" s="14">
        <v>0</v>
      </c>
      <c r="AD629" s="11" t="s">
        <v>4655</v>
      </c>
      <c r="AE629" s="13" t="s">
        <v>4656</v>
      </c>
      <c r="AF629" s="13" t="s">
        <v>4657</v>
      </c>
      <c r="AG629" s="15" t="s">
        <v>4658</v>
      </c>
      <c r="AH629" s="16" t="s">
        <v>61</v>
      </c>
      <c r="AI629" s="17">
        <v>10</v>
      </c>
      <c r="AJ629" s="17">
        <v>20110722</v>
      </c>
      <c r="AK629" s="18">
        <v>51</v>
      </c>
      <c r="AL629" s="18">
        <v>202302</v>
      </c>
      <c r="AM629" s="14"/>
      <c r="AN629" s="19"/>
      <c r="AO629" s="19"/>
      <c r="AP629" s="19"/>
      <c r="AQ629" s="23">
        <v>1</v>
      </c>
      <c r="AR629" s="23"/>
      <c r="AS629" s="27">
        <v>2</v>
      </c>
      <c r="AT629" s="27">
        <v>2</v>
      </c>
      <c r="AU629" s="27">
        <v>2</v>
      </c>
      <c r="AV629" s="27">
        <v>1</v>
      </c>
      <c r="AW629" s="23">
        <v>0</v>
      </c>
      <c r="AX629" s="21">
        <v>0</v>
      </c>
      <c r="AY629" s="21">
        <v>0</v>
      </c>
      <c r="AZ629" s="23" t="s">
        <v>62</v>
      </c>
      <c r="BA629" s="23" t="s">
        <v>62</v>
      </c>
      <c r="BB629" s="23" t="s">
        <v>62</v>
      </c>
      <c r="BC629" s="23" t="s">
        <v>62</v>
      </c>
      <c r="BD629" s="23" t="s">
        <v>62</v>
      </c>
      <c r="BE629" s="27">
        <v>13</v>
      </c>
      <c r="BF629" s="23"/>
      <c r="BG629" s="23"/>
    </row>
    <row r="630" spans="1:59" ht="15">
      <c r="A630" s="9" t="s">
        <v>4659</v>
      </c>
      <c r="B630" s="25">
        <v>6180</v>
      </c>
      <c r="C630" s="11">
        <v>6717669</v>
      </c>
      <c r="D630" s="11">
        <v>5058173628</v>
      </c>
      <c r="E630" s="12">
        <v>1747110034110</v>
      </c>
      <c r="F630" s="13" t="s">
        <v>4660</v>
      </c>
      <c r="G630" s="13" t="s">
        <v>80</v>
      </c>
      <c r="H630" s="13" t="s">
        <v>53</v>
      </c>
      <c r="I630" s="13" t="s">
        <v>54</v>
      </c>
      <c r="J630" s="13" t="s">
        <v>425</v>
      </c>
      <c r="K630" s="11">
        <v>36</v>
      </c>
      <c r="L630" s="11" t="s">
        <v>4661</v>
      </c>
      <c r="M630" s="14">
        <v>1</v>
      </c>
      <c r="N630" s="14" t="s">
        <v>83</v>
      </c>
      <c r="O630" s="14">
        <v>0</v>
      </c>
      <c r="P630" s="14">
        <v>0</v>
      </c>
      <c r="Q630" s="14">
        <v>0</v>
      </c>
      <c r="R630" s="26">
        <v>535400000</v>
      </c>
      <c r="S630" s="14">
        <v>0</v>
      </c>
      <c r="T630" s="26">
        <v>163954874</v>
      </c>
      <c r="U630" s="14">
        <v>0</v>
      </c>
      <c r="V630" s="26">
        <v>25505000</v>
      </c>
      <c r="W630" s="14">
        <v>0</v>
      </c>
      <c r="X630" s="14">
        <v>0</v>
      </c>
      <c r="Y630" s="11">
        <f t="shared" ref="Y630:Y631" si="490">INT(O630 / 10000000)/ 10</f>
        <v>0</v>
      </c>
      <c r="Z630" s="11">
        <f t="shared" ref="Z630:Z631" si="491">INT((P630+Q630+X630) / 10000000)/ 10</f>
        <v>0</v>
      </c>
      <c r="AA630" s="11">
        <f t="shared" ref="AA630:AA631" si="492">INT((R630) / 10000000)/ 10</f>
        <v>5.3</v>
      </c>
      <c r="AB630" s="11">
        <f t="shared" ref="AB630:AB631" si="493">INT((S630+T630) / 10000000)/ 10</f>
        <v>1.6</v>
      </c>
      <c r="AC630" s="11">
        <f t="shared" ref="AC630:AC631" si="494">INT((V630+U630+W630) / 10000000)/ 10</f>
        <v>0.2</v>
      </c>
      <c r="AD630" s="11" t="s">
        <v>4662</v>
      </c>
      <c r="AE630" s="13" t="s">
        <v>4663</v>
      </c>
      <c r="AF630" s="13" t="s">
        <v>4664</v>
      </c>
      <c r="AG630" s="15" t="s">
        <v>4665</v>
      </c>
      <c r="AH630" s="16" t="s">
        <v>88</v>
      </c>
      <c r="AI630" s="17">
        <v>10</v>
      </c>
      <c r="AJ630" s="17">
        <v>20130412</v>
      </c>
      <c r="AK630" s="18">
        <v>51</v>
      </c>
      <c r="AL630" s="18">
        <v>202212</v>
      </c>
      <c r="AM630" s="18">
        <v>2022</v>
      </c>
      <c r="AN630" s="17">
        <v>20995765</v>
      </c>
      <c r="AO630" s="17">
        <v>22853502</v>
      </c>
      <c r="AP630" s="17">
        <v>600000</v>
      </c>
      <c r="AQ630" s="27">
        <v>1</v>
      </c>
      <c r="AR630" s="23"/>
      <c r="AS630" s="27">
        <v>1</v>
      </c>
      <c r="AT630" s="27">
        <v>2</v>
      </c>
      <c r="AU630" s="27">
        <v>2</v>
      </c>
      <c r="AV630" s="27">
        <v>2</v>
      </c>
      <c r="AW630" s="23">
        <v>0</v>
      </c>
      <c r="AX630" s="21">
        <v>0</v>
      </c>
      <c r="AY630" s="21">
        <v>0</v>
      </c>
      <c r="AZ630" s="23" t="s">
        <v>62</v>
      </c>
      <c r="BA630" s="23" t="s">
        <v>62</v>
      </c>
      <c r="BB630" s="23" t="s">
        <v>62</v>
      </c>
      <c r="BC630" s="23" t="s">
        <v>62</v>
      </c>
      <c r="BD630" s="23" t="s">
        <v>62</v>
      </c>
      <c r="BE630" s="27">
        <v>13</v>
      </c>
      <c r="BF630" s="23"/>
      <c r="BG630" s="23"/>
    </row>
    <row r="631" spans="1:59" ht="15">
      <c r="A631" s="9" t="s">
        <v>4666</v>
      </c>
      <c r="B631" s="25">
        <v>23126</v>
      </c>
      <c r="C631" s="11">
        <v>2859644</v>
      </c>
      <c r="D631" s="11">
        <v>1298131273</v>
      </c>
      <c r="E631" s="12">
        <v>1311110044302</v>
      </c>
      <c r="F631" s="13" t="s">
        <v>4667</v>
      </c>
      <c r="G631" s="13" t="s">
        <v>52</v>
      </c>
      <c r="H631" s="13" t="s">
        <v>53</v>
      </c>
      <c r="I631" s="13" t="s">
        <v>54</v>
      </c>
      <c r="J631" s="13" t="s">
        <v>173</v>
      </c>
      <c r="K631" s="11">
        <v>50</v>
      </c>
      <c r="L631" s="11" t="s">
        <v>4668</v>
      </c>
      <c r="M631" s="14">
        <v>1</v>
      </c>
      <c r="N631" s="14" t="s">
        <v>83</v>
      </c>
      <c r="O631" s="14">
        <v>0</v>
      </c>
      <c r="P631" s="14">
        <v>0</v>
      </c>
      <c r="Q631" s="14">
        <v>0</v>
      </c>
      <c r="R631" s="14">
        <v>0</v>
      </c>
      <c r="S631" s="14">
        <v>0</v>
      </c>
      <c r="T631" s="32">
        <v>1158081466</v>
      </c>
      <c r="U631" s="14">
        <v>0</v>
      </c>
      <c r="V631" s="14">
        <v>0</v>
      </c>
      <c r="W631" s="14">
        <v>0</v>
      </c>
      <c r="X631" s="14">
        <v>0</v>
      </c>
      <c r="Y631" s="11">
        <f t="shared" si="490"/>
        <v>0</v>
      </c>
      <c r="Z631" s="11">
        <f t="shared" si="491"/>
        <v>0</v>
      </c>
      <c r="AA631" s="11">
        <f t="shared" si="492"/>
        <v>0</v>
      </c>
      <c r="AB631" s="11">
        <f t="shared" si="493"/>
        <v>11.5</v>
      </c>
      <c r="AC631" s="11">
        <f t="shared" si="494"/>
        <v>0</v>
      </c>
      <c r="AD631" s="11" t="s">
        <v>4586</v>
      </c>
      <c r="AE631" s="13" t="s">
        <v>4669</v>
      </c>
      <c r="AF631" s="13" t="s">
        <v>4670</v>
      </c>
      <c r="AG631" s="15" t="s">
        <v>4671</v>
      </c>
      <c r="AH631" s="16" t="s">
        <v>88</v>
      </c>
      <c r="AI631" s="17">
        <v>10</v>
      </c>
      <c r="AJ631" s="17">
        <v>19991125</v>
      </c>
      <c r="AK631" s="18">
        <v>207</v>
      </c>
      <c r="AL631" s="18">
        <v>202112</v>
      </c>
      <c r="AM631" s="14"/>
      <c r="AN631" s="19"/>
      <c r="AO631" s="19"/>
      <c r="AP631" s="19"/>
      <c r="AQ631" s="20">
        <v>1</v>
      </c>
      <c r="AR631" s="21"/>
      <c r="AS631" s="20">
        <v>2</v>
      </c>
      <c r="AT631" s="20">
        <v>2</v>
      </c>
      <c r="AU631" s="20">
        <v>2</v>
      </c>
      <c r="AV631" s="20">
        <v>2</v>
      </c>
      <c r="AW631" s="23">
        <v>0</v>
      </c>
      <c r="AX631" s="21">
        <v>0</v>
      </c>
      <c r="AY631" s="21">
        <v>0</v>
      </c>
      <c r="AZ631" s="23" t="s">
        <v>62</v>
      </c>
      <c r="BA631" s="23" t="s">
        <v>62</v>
      </c>
      <c r="BB631" s="23" t="s">
        <v>62</v>
      </c>
      <c r="BC631" s="23" t="s">
        <v>62</v>
      </c>
      <c r="BD631" s="23" t="s">
        <v>62</v>
      </c>
      <c r="BE631" s="20">
        <v>13</v>
      </c>
      <c r="BF631" s="21"/>
      <c r="BG631" s="24"/>
    </row>
    <row r="632" spans="1:59" ht="15">
      <c r="A632" s="9" t="s">
        <v>4672</v>
      </c>
      <c r="B632" s="25">
        <v>5646</v>
      </c>
      <c r="C632" s="11">
        <v>1439038</v>
      </c>
      <c r="D632" s="11">
        <v>2118182746</v>
      </c>
      <c r="E632" s="12">
        <v>1101110575089</v>
      </c>
      <c r="F632" s="13" t="s">
        <v>4673</v>
      </c>
      <c r="G632" s="13" t="s">
        <v>80</v>
      </c>
      <c r="H632" s="13" t="s">
        <v>53</v>
      </c>
      <c r="I632" s="13" t="s">
        <v>307</v>
      </c>
      <c r="J632" s="13" t="s">
        <v>345</v>
      </c>
      <c r="K632" s="11">
        <v>35</v>
      </c>
      <c r="L632" s="11" t="s">
        <v>4674</v>
      </c>
      <c r="M632" s="14">
        <v>1</v>
      </c>
      <c r="N632" s="14" t="s">
        <v>121</v>
      </c>
      <c r="O632" s="14">
        <v>0</v>
      </c>
      <c r="P632" s="32">
        <v>27800</v>
      </c>
      <c r="Q632" s="14">
        <v>0</v>
      </c>
      <c r="R632" s="32">
        <v>528050</v>
      </c>
      <c r="S632" s="14">
        <v>0</v>
      </c>
      <c r="T632" s="32">
        <v>21456</v>
      </c>
      <c r="U632" s="14">
        <v>0</v>
      </c>
      <c r="V632" s="14">
        <v>0</v>
      </c>
      <c r="W632" s="32">
        <v>68755</v>
      </c>
      <c r="X632" s="32">
        <v>740907</v>
      </c>
      <c r="Y632" s="11">
        <f>INT(O632 / 10000) / 10</f>
        <v>0</v>
      </c>
      <c r="Z632" s="11">
        <f>INT((P632+Q632+X632) / 10000) / 10</f>
        <v>7.6</v>
      </c>
      <c r="AA632" s="11">
        <f>INT((R632) / 10000) / 10</f>
        <v>5.2</v>
      </c>
      <c r="AB632" s="11">
        <f>INT((S632+T632) / 10000) / 10</f>
        <v>0.2</v>
      </c>
      <c r="AC632" s="11">
        <f>INT((V632+U632+W632) / 10000) / 10</f>
        <v>0.6</v>
      </c>
      <c r="AD632" s="11" t="s">
        <v>4675</v>
      </c>
      <c r="AE632" s="13" t="s">
        <v>4676</v>
      </c>
      <c r="AF632" s="13" t="s">
        <v>4677</v>
      </c>
      <c r="AG632" s="15" t="s">
        <v>4678</v>
      </c>
      <c r="AH632" s="16" t="s">
        <v>88</v>
      </c>
      <c r="AI632" s="17">
        <v>10</v>
      </c>
      <c r="AJ632" s="17">
        <v>19880701</v>
      </c>
      <c r="AK632" s="18">
        <v>100</v>
      </c>
      <c r="AL632" s="18">
        <v>202212</v>
      </c>
      <c r="AM632" s="18">
        <v>2022</v>
      </c>
      <c r="AN632" s="17">
        <v>24371904</v>
      </c>
      <c r="AO632" s="17">
        <v>15292283</v>
      </c>
      <c r="AP632" s="17">
        <v>1700000</v>
      </c>
      <c r="AQ632" s="27">
        <v>1</v>
      </c>
      <c r="AR632" s="27">
        <v>1</v>
      </c>
      <c r="AS632" s="27">
        <v>1</v>
      </c>
      <c r="AT632" s="27">
        <v>2</v>
      </c>
      <c r="AU632" s="27">
        <v>2</v>
      </c>
      <c r="AV632" s="27">
        <v>2</v>
      </c>
      <c r="AW632" s="23">
        <v>0</v>
      </c>
      <c r="AX632" s="21">
        <v>0</v>
      </c>
      <c r="AY632" s="21">
        <v>0</v>
      </c>
      <c r="AZ632" s="23" t="s">
        <v>62</v>
      </c>
      <c r="BA632" s="23" t="s">
        <v>62</v>
      </c>
      <c r="BB632" s="23" t="s">
        <v>62</v>
      </c>
      <c r="BC632" s="23" t="s">
        <v>62</v>
      </c>
      <c r="BD632" s="23" t="s">
        <v>62</v>
      </c>
      <c r="BE632" s="27">
        <v>13</v>
      </c>
      <c r="BF632" s="23"/>
      <c r="BG632" s="23"/>
    </row>
    <row r="633" spans="1:59" ht="15">
      <c r="A633" s="9" t="s">
        <v>4679</v>
      </c>
      <c r="B633" s="25">
        <v>22101</v>
      </c>
      <c r="C633" s="11">
        <v>1789498</v>
      </c>
      <c r="D633" s="11">
        <v>1148615581</v>
      </c>
      <c r="E633" s="12">
        <v>1101112434556</v>
      </c>
      <c r="F633" s="13" t="s">
        <v>4680</v>
      </c>
      <c r="G633" s="13" t="s">
        <v>52</v>
      </c>
      <c r="H633" s="13" t="s">
        <v>53</v>
      </c>
      <c r="I633" s="13" t="s">
        <v>54</v>
      </c>
      <c r="J633" s="13" t="s">
        <v>128</v>
      </c>
      <c r="K633" s="11">
        <v>46</v>
      </c>
      <c r="L633" s="11" t="s">
        <v>4681</v>
      </c>
      <c r="M633" s="14">
        <v>1</v>
      </c>
      <c r="N633" s="14">
        <v>0</v>
      </c>
      <c r="O633" s="14">
        <v>0</v>
      </c>
      <c r="P633" s="14">
        <v>0</v>
      </c>
      <c r="Q633" s="14">
        <v>0</v>
      </c>
      <c r="R633" s="14">
        <v>0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>
        <v>0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1" t="s">
        <v>4682</v>
      </c>
      <c r="AE633" s="13" t="s">
        <v>4683</v>
      </c>
      <c r="AF633" s="13" t="s">
        <v>4684</v>
      </c>
      <c r="AG633" s="15" t="s">
        <v>4685</v>
      </c>
      <c r="AH633" s="16" t="s">
        <v>61</v>
      </c>
      <c r="AI633" s="17">
        <v>10</v>
      </c>
      <c r="AJ633" s="17">
        <v>20020129</v>
      </c>
      <c r="AK633" s="18">
        <v>75</v>
      </c>
      <c r="AL633" s="18">
        <v>201903</v>
      </c>
      <c r="AM633" s="18">
        <v>2022</v>
      </c>
      <c r="AN633" s="17">
        <v>12695901</v>
      </c>
      <c r="AO633" s="17">
        <v>6960721</v>
      </c>
      <c r="AP633" s="17">
        <v>500000</v>
      </c>
      <c r="AQ633" s="20">
        <v>1</v>
      </c>
      <c r="AR633" s="21"/>
      <c r="AS633" s="20">
        <v>2</v>
      </c>
      <c r="AT633" s="20">
        <v>2</v>
      </c>
      <c r="AU633" s="20">
        <v>2</v>
      </c>
      <c r="AV633" s="20">
        <v>2</v>
      </c>
      <c r="AW633" s="23">
        <v>0</v>
      </c>
      <c r="AX633" s="21">
        <v>0</v>
      </c>
      <c r="AY633" s="21">
        <v>0</v>
      </c>
      <c r="AZ633" s="23" t="s">
        <v>62</v>
      </c>
      <c r="BA633" s="23" t="s">
        <v>62</v>
      </c>
      <c r="BB633" s="23" t="s">
        <v>62</v>
      </c>
      <c r="BC633" s="23" t="s">
        <v>62</v>
      </c>
      <c r="BD633" s="23" t="s">
        <v>62</v>
      </c>
      <c r="BE633" s="20">
        <v>13</v>
      </c>
      <c r="BF633" s="21"/>
      <c r="BG633" s="24"/>
    </row>
    <row r="634" spans="1:59" ht="15">
      <c r="A634" s="9" t="s">
        <v>4686</v>
      </c>
      <c r="B634" s="25">
        <v>8939</v>
      </c>
      <c r="C634" s="11">
        <v>1853746</v>
      </c>
      <c r="D634" s="11">
        <v>2218109887</v>
      </c>
      <c r="E634" s="12">
        <v>1101110577861</v>
      </c>
      <c r="F634" s="13" t="s">
        <v>4687</v>
      </c>
      <c r="G634" s="13" t="s">
        <v>80</v>
      </c>
      <c r="H634" s="13" t="s">
        <v>53</v>
      </c>
      <c r="I634" s="13" t="s">
        <v>307</v>
      </c>
      <c r="J634" s="13" t="s">
        <v>55</v>
      </c>
      <c r="K634" s="11">
        <v>63</v>
      </c>
      <c r="L634" s="11" t="s">
        <v>4688</v>
      </c>
      <c r="M634" s="14">
        <v>1</v>
      </c>
      <c r="N634" s="14" t="s">
        <v>121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4">
        <v>0</v>
      </c>
      <c r="V634" s="26">
        <v>1838</v>
      </c>
      <c r="W634" s="14">
        <v>0</v>
      </c>
      <c r="X634" s="14">
        <v>0</v>
      </c>
      <c r="Y634" s="11">
        <f t="shared" ref="Y634:Y636" si="495">INT(O634 / 10000) / 10</f>
        <v>0</v>
      </c>
      <c r="Z634" s="11">
        <f t="shared" ref="Z634:Z636" si="496">INT((P634+Q634+X634) / 10000) / 10</f>
        <v>0</v>
      </c>
      <c r="AA634" s="11">
        <f t="shared" ref="AA634:AA636" si="497">INT((R634) / 10000) / 10</f>
        <v>0</v>
      </c>
      <c r="AB634" s="11">
        <f t="shared" ref="AB634:AB636" si="498">INT((S634+T634) / 10000) / 10</f>
        <v>0</v>
      </c>
      <c r="AC634" s="11">
        <f t="shared" ref="AC634:AC636" si="499">INT((V634+U634+W634) / 10000) / 10</f>
        <v>0</v>
      </c>
      <c r="AD634" s="11" t="s">
        <v>4689</v>
      </c>
      <c r="AE634" s="13" t="s">
        <v>4690</v>
      </c>
      <c r="AF634" s="13" t="s">
        <v>4691</v>
      </c>
      <c r="AG634" s="15" t="s">
        <v>4692</v>
      </c>
      <c r="AH634" s="16" t="s">
        <v>88</v>
      </c>
      <c r="AI634" s="17">
        <v>10</v>
      </c>
      <c r="AJ634" s="17">
        <v>19880610</v>
      </c>
      <c r="AK634" s="18">
        <v>207</v>
      </c>
      <c r="AL634" s="18">
        <v>202304</v>
      </c>
      <c r="AM634" s="18">
        <v>2022</v>
      </c>
      <c r="AN634" s="17">
        <v>13224284</v>
      </c>
      <c r="AO634" s="17">
        <v>9464927</v>
      </c>
      <c r="AP634" s="17">
        <v>2000000</v>
      </c>
      <c r="AQ634" s="20">
        <v>1</v>
      </c>
      <c r="AR634" s="21"/>
      <c r="AS634" s="20">
        <v>2</v>
      </c>
      <c r="AT634" s="20">
        <v>2</v>
      </c>
      <c r="AU634" s="20">
        <v>2</v>
      </c>
      <c r="AV634" s="20">
        <v>2</v>
      </c>
      <c r="AW634" s="23">
        <v>0</v>
      </c>
      <c r="AX634" s="21">
        <v>0</v>
      </c>
      <c r="AY634" s="21">
        <v>0</v>
      </c>
      <c r="AZ634" s="23" t="s">
        <v>62</v>
      </c>
      <c r="BA634" s="23" t="s">
        <v>62</v>
      </c>
      <c r="BB634" s="23" t="s">
        <v>62</v>
      </c>
      <c r="BC634" s="23" t="s">
        <v>62</v>
      </c>
      <c r="BD634" s="23" t="s">
        <v>62</v>
      </c>
      <c r="BE634" s="20">
        <v>13</v>
      </c>
      <c r="BF634" s="21"/>
      <c r="BG634" s="24"/>
    </row>
    <row r="635" spans="1:59" ht="15">
      <c r="A635" s="9" t="s">
        <v>4693</v>
      </c>
      <c r="B635" s="25">
        <v>6</v>
      </c>
      <c r="C635" s="11">
        <v>1649478</v>
      </c>
      <c r="D635" s="11">
        <v>1138116087</v>
      </c>
      <c r="E635" s="12">
        <v>1101110197940</v>
      </c>
      <c r="F635" s="13" t="s">
        <v>4694</v>
      </c>
      <c r="G635" s="13" t="s">
        <v>80</v>
      </c>
      <c r="H635" s="13" t="s">
        <v>53</v>
      </c>
      <c r="I635" s="13" t="s">
        <v>54</v>
      </c>
      <c r="J635" s="13" t="s">
        <v>1696</v>
      </c>
      <c r="K635" s="11">
        <v>43</v>
      </c>
      <c r="L635" s="11" t="s">
        <v>4695</v>
      </c>
      <c r="M635" s="14">
        <v>1</v>
      </c>
      <c r="N635" s="14" t="s">
        <v>121</v>
      </c>
      <c r="O635" s="26">
        <v>55364</v>
      </c>
      <c r="P635" s="26">
        <v>310162</v>
      </c>
      <c r="Q635" s="26">
        <v>711925</v>
      </c>
      <c r="R635" s="26">
        <v>33297</v>
      </c>
      <c r="S635" s="14">
        <v>0</v>
      </c>
      <c r="T635" s="26">
        <v>1010427</v>
      </c>
      <c r="U635" s="14">
        <v>0</v>
      </c>
      <c r="V635" s="14">
        <v>0</v>
      </c>
      <c r="W635" s="26">
        <v>26368</v>
      </c>
      <c r="X635" s="26">
        <v>6065754</v>
      </c>
      <c r="Y635" s="11">
        <f t="shared" si="495"/>
        <v>0.5</v>
      </c>
      <c r="Z635" s="11">
        <f t="shared" si="496"/>
        <v>70.8</v>
      </c>
      <c r="AA635" s="11">
        <f t="shared" si="497"/>
        <v>0.3</v>
      </c>
      <c r="AB635" s="11">
        <f t="shared" si="498"/>
        <v>10.1</v>
      </c>
      <c r="AC635" s="11">
        <f t="shared" si="499"/>
        <v>0.2</v>
      </c>
      <c r="AD635" s="11" t="s">
        <v>4696</v>
      </c>
      <c r="AE635" s="13" t="s">
        <v>4697</v>
      </c>
      <c r="AF635" s="13" t="s">
        <v>4698</v>
      </c>
      <c r="AG635" s="15" t="s">
        <v>4699</v>
      </c>
      <c r="AH635" s="16" t="s">
        <v>88</v>
      </c>
      <c r="AI635" s="17">
        <v>10</v>
      </c>
      <c r="AJ635" s="17">
        <v>19770710</v>
      </c>
      <c r="AK635" s="18">
        <v>130</v>
      </c>
      <c r="AL635" s="18">
        <v>202212</v>
      </c>
      <c r="AM635" s="18">
        <v>2022</v>
      </c>
      <c r="AN635" s="17">
        <v>85036764</v>
      </c>
      <c r="AO635" s="17">
        <v>84649670</v>
      </c>
      <c r="AP635" s="17">
        <v>1976090</v>
      </c>
      <c r="AQ635" s="20">
        <v>1</v>
      </c>
      <c r="AR635" s="21"/>
      <c r="AS635" s="20">
        <v>1</v>
      </c>
      <c r="AT635" s="20">
        <v>1</v>
      </c>
      <c r="AU635" s="20">
        <v>1</v>
      </c>
      <c r="AV635" s="20">
        <v>1</v>
      </c>
      <c r="AW635" s="23">
        <v>0</v>
      </c>
      <c r="AX635" s="21">
        <v>0</v>
      </c>
      <c r="AY635" s="21">
        <v>0</v>
      </c>
      <c r="AZ635" s="23" t="s">
        <v>62</v>
      </c>
      <c r="BA635" s="23" t="s">
        <v>62</v>
      </c>
      <c r="BB635" s="23" t="s">
        <v>62</v>
      </c>
      <c r="BC635" s="23" t="s">
        <v>62</v>
      </c>
      <c r="BD635" s="23" t="s">
        <v>62</v>
      </c>
      <c r="BE635" s="20">
        <v>13</v>
      </c>
      <c r="BF635" s="21"/>
      <c r="BG635" s="24"/>
    </row>
    <row r="636" spans="1:59" ht="15">
      <c r="A636" s="9" t="s">
        <v>4700</v>
      </c>
      <c r="B636" s="25">
        <v>13933</v>
      </c>
      <c r="C636" s="11">
        <v>8989379</v>
      </c>
      <c r="D636" s="11">
        <v>8298701357</v>
      </c>
      <c r="E636" s="12">
        <v>1101117124665</v>
      </c>
      <c r="F636" s="13" t="s">
        <v>4701</v>
      </c>
      <c r="G636" s="13" t="s">
        <v>80</v>
      </c>
      <c r="H636" s="13" t="s">
        <v>53</v>
      </c>
      <c r="I636" s="13" t="s">
        <v>54</v>
      </c>
      <c r="J636" s="13" t="s">
        <v>95</v>
      </c>
      <c r="K636" s="11">
        <v>62</v>
      </c>
      <c r="L636" s="11" t="s">
        <v>4702</v>
      </c>
      <c r="M636" s="14">
        <v>1</v>
      </c>
      <c r="N636" s="14" t="s">
        <v>121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4">
        <v>0</v>
      </c>
      <c r="V636" s="26">
        <v>232673</v>
      </c>
      <c r="W636" s="26">
        <v>3080974</v>
      </c>
      <c r="X636" s="14">
        <v>0</v>
      </c>
      <c r="Y636" s="11">
        <f t="shared" si="495"/>
        <v>0</v>
      </c>
      <c r="Z636" s="11">
        <f t="shared" si="496"/>
        <v>0</v>
      </c>
      <c r="AA636" s="11">
        <f t="shared" si="497"/>
        <v>0</v>
      </c>
      <c r="AB636" s="11">
        <f t="shared" si="498"/>
        <v>0</v>
      </c>
      <c r="AC636" s="11">
        <f t="shared" si="499"/>
        <v>33.1</v>
      </c>
      <c r="AD636" s="11" t="s">
        <v>4703</v>
      </c>
      <c r="AE636" s="13" t="s">
        <v>4704</v>
      </c>
      <c r="AF636" s="13" t="s">
        <v>4705</v>
      </c>
      <c r="AG636" s="15" t="s">
        <v>4706</v>
      </c>
      <c r="AH636" s="16" t="s">
        <v>88</v>
      </c>
      <c r="AI636" s="17">
        <v>10</v>
      </c>
      <c r="AJ636" s="17">
        <v>20190530</v>
      </c>
      <c r="AK636" s="18">
        <v>111</v>
      </c>
      <c r="AL636" s="18">
        <v>202212</v>
      </c>
      <c r="AM636" s="18">
        <v>2022</v>
      </c>
      <c r="AN636" s="17">
        <v>0</v>
      </c>
      <c r="AO636" s="17">
        <v>0</v>
      </c>
      <c r="AP636" s="17">
        <v>0</v>
      </c>
      <c r="AQ636" s="20">
        <v>1</v>
      </c>
      <c r="AR636" s="21"/>
      <c r="AS636" s="20">
        <v>2</v>
      </c>
      <c r="AT636" s="20">
        <v>2</v>
      </c>
      <c r="AU636" s="20">
        <v>2</v>
      </c>
      <c r="AV636" s="20">
        <v>2</v>
      </c>
      <c r="AW636" s="23">
        <v>0</v>
      </c>
      <c r="AX636" s="21">
        <v>0</v>
      </c>
      <c r="AY636" s="21">
        <v>0</v>
      </c>
      <c r="AZ636" s="23" t="s">
        <v>62</v>
      </c>
      <c r="BA636" s="23" t="s">
        <v>62</v>
      </c>
      <c r="BB636" s="23" t="s">
        <v>62</v>
      </c>
      <c r="BC636" s="23" t="s">
        <v>62</v>
      </c>
      <c r="BD636" s="23" t="s">
        <v>62</v>
      </c>
      <c r="BE636" s="20">
        <v>13</v>
      </c>
      <c r="BF636" s="21"/>
      <c r="BG636" s="24"/>
    </row>
    <row r="637" spans="1:59" ht="15">
      <c r="A637" s="9" t="s">
        <v>4707</v>
      </c>
      <c r="B637" s="25">
        <v>20352</v>
      </c>
      <c r="C637" s="11">
        <v>1333818</v>
      </c>
      <c r="D637" s="11">
        <v>5138103083</v>
      </c>
      <c r="E637" s="12">
        <v>1812110007001</v>
      </c>
      <c r="F637" s="13" t="s">
        <v>4708</v>
      </c>
      <c r="G637" s="13" t="s">
        <v>52</v>
      </c>
      <c r="H637" s="13" t="s">
        <v>53</v>
      </c>
      <c r="I637" s="13" t="s">
        <v>54</v>
      </c>
      <c r="J637" s="13" t="s">
        <v>2301</v>
      </c>
      <c r="K637" s="11">
        <v>12</v>
      </c>
      <c r="L637" s="11" t="s">
        <v>4709</v>
      </c>
      <c r="M637" s="14">
        <v>1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1" t="s">
        <v>4710</v>
      </c>
      <c r="AE637" s="13" t="s">
        <v>4711</v>
      </c>
      <c r="AF637" s="13" t="s">
        <v>4712</v>
      </c>
      <c r="AG637" s="15" t="s">
        <v>4713</v>
      </c>
      <c r="AH637" s="16" t="s">
        <v>61</v>
      </c>
      <c r="AI637" s="17">
        <v>10</v>
      </c>
      <c r="AJ637" s="17">
        <v>19860808</v>
      </c>
      <c r="AK637" s="18">
        <v>52</v>
      </c>
      <c r="AL637" s="18">
        <v>201812</v>
      </c>
      <c r="AM637" s="14"/>
      <c r="AN637" s="19"/>
      <c r="AO637" s="19"/>
      <c r="AP637" s="19"/>
      <c r="AQ637" s="27">
        <v>1</v>
      </c>
      <c r="AR637" s="27">
        <v>1</v>
      </c>
      <c r="AS637" s="27">
        <v>1</v>
      </c>
      <c r="AT637" s="27">
        <v>2</v>
      </c>
      <c r="AU637" s="27">
        <v>2</v>
      </c>
      <c r="AV637" s="27">
        <v>1</v>
      </c>
      <c r="AW637" s="23">
        <v>0</v>
      </c>
      <c r="AX637" s="20">
        <v>1</v>
      </c>
      <c r="AY637" s="20">
        <v>1</v>
      </c>
      <c r="AZ637" s="27" t="s">
        <v>4714</v>
      </c>
      <c r="BA637" s="28" t="s">
        <v>4711</v>
      </c>
      <c r="BB637" s="27" t="s">
        <v>272</v>
      </c>
      <c r="BC637" s="27" t="s">
        <v>3113</v>
      </c>
      <c r="BD637" s="27" t="s">
        <v>4715</v>
      </c>
      <c r="BE637" s="27">
        <v>13</v>
      </c>
      <c r="BF637" s="23"/>
      <c r="BG637" s="23"/>
    </row>
    <row r="638" spans="1:59" ht="15">
      <c r="A638" s="9" t="s">
        <v>4716</v>
      </c>
      <c r="B638" s="25">
        <v>3609</v>
      </c>
      <c r="C638" s="11">
        <v>4083880</v>
      </c>
      <c r="D638" s="11">
        <v>5158143704</v>
      </c>
      <c r="E638" s="12">
        <v>1748110061591</v>
      </c>
      <c r="F638" s="13" t="s">
        <v>4717</v>
      </c>
      <c r="G638" s="13" t="s">
        <v>80</v>
      </c>
      <c r="H638" s="13" t="s">
        <v>53</v>
      </c>
      <c r="I638" s="13" t="s">
        <v>54</v>
      </c>
      <c r="J638" s="13" t="s">
        <v>353</v>
      </c>
      <c r="K638" s="11">
        <v>24</v>
      </c>
      <c r="L638" s="11" t="s">
        <v>4718</v>
      </c>
      <c r="M638" s="14">
        <v>1</v>
      </c>
      <c r="N638" s="14" t="s">
        <v>121</v>
      </c>
      <c r="O638" s="14">
        <v>0</v>
      </c>
      <c r="P638" s="14">
        <v>0</v>
      </c>
      <c r="Q638" s="14">
        <v>0</v>
      </c>
      <c r="R638" s="26">
        <v>206180</v>
      </c>
      <c r="S638" s="14">
        <v>0</v>
      </c>
      <c r="T638" s="14">
        <v>0</v>
      </c>
      <c r="U638" s="26">
        <v>13250</v>
      </c>
      <c r="V638" s="19">
        <v>7624</v>
      </c>
      <c r="W638" s="26">
        <v>18400</v>
      </c>
      <c r="X638" s="26">
        <v>35591</v>
      </c>
      <c r="Y638" s="11">
        <f>INT(O638 / 10000) / 10</f>
        <v>0</v>
      </c>
      <c r="Z638" s="11">
        <f>INT((P638+Q638+X638) / 10000) / 10</f>
        <v>0.3</v>
      </c>
      <c r="AA638" s="11">
        <f>INT((R638) / 10000) / 10</f>
        <v>2</v>
      </c>
      <c r="AB638" s="11">
        <f>INT((S638+T638) / 10000) / 10</f>
        <v>0</v>
      </c>
      <c r="AC638" s="11">
        <f>INT((V638+U638+W638) / 10000) / 10</f>
        <v>0.3</v>
      </c>
      <c r="AD638" s="11" t="s">
        <v>4719</v>
      </c>
      <c r="AE638" s="13" t="s">
        <v>4720</v>
      </c>
      <c r="AF638" s="13" t="s">
        <v>4721</v>
      </c>
      <c r="AG638" s="15" t="s">
        <v>4722</v>
      </c>
      <c r="AH638" s="16" t="s">
        <v>88</v>
      </c>
      <c r="AI638" s="17">
        <v>10</v>
      </c>
      <c r="AJ638" s="17">
        <v>20120221</v>
      </c>
      <c r="AK638" s="18">
        <v>51</v>
      </c>
      <c r="AL638" s="18">
        <v>202212</v>
      </c>
      <c r="AM638" s="18">
        <v>2022</v>
      </c>
      <c r="AN638" s="17">
        <v>18222636</v>
      </c>
      <c r="AO638" s="17">
        <v>23301577</v>
      </c>
      <c r="AP638" s="17">
        <v>1846670</v>
      </c>
      <c r="AQ638" s="20">
        <v>1</v>
      </c>
      <c r="AR638" s="20">
        <v>1</v>
      </c>
      <c r="AS638" s="20">
        <v>1</v>
      </c>
      <c r="AT638" s="20">
        <v>2</v>
      </c>
      <c r="AU638" s="20">
        <v>2</v>
      </c>
      <c r="AV638" s="20">
        <v>2</v>
      </c>
      <c r="AW638" s="23">
        <v>0</v>
      </c>
      <c r="AX638" s="20">
        <v>1</v>
      </c>
      <c r="AY638" s="21">
        <v>0</v>
      </c>
      <c r="AZ638" s="23" t="s">
        <v>62</v>
      </c>
      <c r="BA638" s="23" t="s">
        <v>62</v>
      </c>
      <c r="BB638" s="23" t="s">
        <v>62</v>
      </c>
      <c r="BC638" s="23" t="s">
        <v>62</v>
      </c>
      <c r="BD638" s="23" t="s">
        <v>62</v>
      </c>
      <c r="BE638" s="20">
        <v>13</v>
      </c>
      <c r="BF638" s="21"/>
      <c r="BG638" s="24"/>
    </row>
    <row r="639" spans="1:59" ht="15">
      <c r="A639" s="9" t="s">
        <v>4723</v>
      </c>
      <c r="B639" s="25">
        <v>13288</v>
      </c>
      <c r="C639" s="11">
        <v>1162085</v>
      </c>
      <c r="D639" s="11">
        <v>1068604201</v>
      </c>
      <c r="E639" s="12">
        <v>1101112361593</v>
      </c>
      <c r="F639" s="13" t="s">
        <v>4724</v>
      </c>
      <c r="G639" s="13" t="s">
        <v>80</v>
      </c>
      <c r="H639" s="13" t="s">
        <v>53</v>
      </c>
      <c r="I639" s="13" t="s">
        <v>54</v>
      </c>
      <c r="J639" s="13" t="s">
        <v>181</v>
      </c>
      <c r="K639" s="11">
        <v>58</v>
      </c>
      <c r="L639" s="11" t="s">
        <v>4725</v>
      </c>
      <c r="M639" s="14">
        <v>1</v>
      </c>
      <c r="N639" s="14" t="s">
        <v>83</v>
      </c>
      <c r="O639" s="14">
        <v>0</v>
      </c>
      <c r="P639" s="14">
        <v>0</v>
      </c>
      <c r="Q639" s="14">
        <v>0</v>
      </c>
      <c r="R639" s="26">
        <v>7926000</v>
      </c>
      <c r="S639" s="14">
        <v>0</v>
      </c>
      <c r="T639" s="14">
        <v>0</v>
      </c>
      <c r="U639" s="14">
        <v>0</v>
      </c>
      <c r="V639" s="26">
        <v>6900000</v>
      </c>
      <c r="W639" s="26">
        <v>64433779</v>
      </c>
      <c r="X639" s="14">
        <v>0</v>
      </c>
      <c r="Y639" s="11">
        <f t="shared" ref="Y639:Y640" si="500">INT(O639 / 10000000)/ 10</f>
        <v>0</v>
      </c>
      <c r="Z639" s="11">
        <f t="shared" ref="Z639:Z640" si="501">INT((P639+Q639+X639) / 10000000)/ 10</f>
        <v>0</v>
      </c>
      <c r="AA639" s="11">
        <f t="shared" ref="AA639:AA640" si="502">INT((R639) / 10000000)/ 10</f>
        <v>0</v>
      </c>
      <c r="AB639" s="11">
        <f t="shared" ref="AB639:AB640" si="503">INT((S639+T639) / 10000000)/ 10</f>
        <v>0</v>
      </c>
      <c r="AC639" s="11">
        <f t="shared" ref="AC639:AC640" si="504">INT((V639+U639+W639) / 10000000)/ 10</f>
        <v>0.7</v>
      </c>
      <c r="AD639" s="11" t="s">
        <v>4726</v>
      </c>
      <c r="AE639" s="13" t="s">
        <v>4727</v>
      </c>
      <c r="AF639" s="13" t="s">
        <v>4728</v>
      </c>
      <c r="AG639" s="15" t="s">
        <v>4729</v>
      </c>
      <c r="AH639" s="16" t="s">
        <v>88</v>
      </c>
      <c r="AI639" s="17">
        <v>10</v>
      </c>
      <c r="AJ639" s="17">
        <v>20011026</v>
      </c>
      <c r="AK639" s="18">
        <v>50</v>
      </c>
      <c r="AL639" s="18">
        <v>202212</v>
      </c>
      <c r="AM639" s="18">
        <v>2022</v>
      </c>
      <c r="AN639" s="17">
        <v>27348331</v>
      </c>
      <c r="AO639" s="17">
        <v>49148645</v>
      </c>
      <c r="AP639" s="17">
        <v>9350000</v>
      </c>
      <c r="AQ639" s="20">
        <v>2</v>
      </c>
      <c r="AR639" s="20">
        <v>2</v>
      </c>
      <c r="AS639" s="20">
        <v>2</v>
      </c>
      <c r="AT639" s="20">
        <v>2</v>
      </c>
      <c r="AU639" s="21"/>
      <c r="AV639" s="21"/>
      <c r="AW639" s="23">
        <v>0</v>
      </c>
      <c r="AX639" s="21">
        <v>0</v>
      </c>
      <c r="AY639" s="21">
        <v>0</v>
      </c>
      <c r="AZ639" s="23" t="s">
        <v>62</v>
      </c>
      <c r="BA639" s="23" t="s">
        <v>62</v>
      </c>
      <c r="BB639" s="23" t="s">
        <v>62</v>
      </c>
      <c r="BC639" s="23" t="s">
        <v>62</v>
      </c>
      <c r="BD639" s="23" t="s">
        <v>62</v>
      </c>
      <c r="BE639" s="20">
        <v>13</v>
      </c>
      <c r="BF639" s="21"/>
      <c r="BG639" s="23"/>
    </row>
    <row r="640" spans="1:59" ht="15">
      <c r="A640" s="9" t="s">
        <v>4730</v>
      </c>
      <c r="B640" s="25">
        <v>1597</v>
      </c>
      <c r="C640" s="11">
        <v>1625635</v>
      </c>
      <c r="D640" s="11">
        <v>1078132423</v>
      </c>
      <c r="E640" s="12">
        <v>1101110788426</v>
      </c>
      <c r="F640" s="13" t="s">
        <v>4731</v>
      </c>
      <c r="G640" s="13" t="s">
        <v>80</v>
      </c>
      <c r="H640" s="13" t="s">
        <v>53</v>
      </c>
      <c r="I640" s="13" t="s">
        <v>54</v>
      </c>
      <c r="J640" s="13" t="s">
        <v>3357</v>
      </c>
      <c r="K640" s="11">
        <v>13</v>
      </c>
      <c r="L640" s="11" t="s">
        <v>4732</v>
      </c>
      <c r="M640" s="14">
        <v>2</v>
      </c>
      <c r="N640" s="14" t="s">
        <v>83</v>
      </c>
      <c r="O640" s="14">
        <v>0</v>
      </c>
      <c r="P640" s="14">
        <v>0</v>
      </c>
      <c r="Q640" s="14">
        <v>0</v>
      </c>
      <c r="R640" s="32">
        <v>248300000</v>
      </c>
      <c r="S640" s="14">
        <v>0</v>
      </c>
      <c r="T640" s="32">
        <v>304020714</v>
      </c>
      <c r="U640" s="32">
        <v>3800000</v>
      </c>
      <c r="V640" s="14">
        <v>0</v>
      </c>
      <c r="W640" s="19">
        <v>520040000</v>
      </c>
      <c r="X640" s="14">
        <v>0</v>
      </c>
      <c r="Y640" s="11">
        <f t="shared" si="500"/>
        <v>0</v>
      </c>
      <c r="Z640" s="11">
        <f t="shared" si="501"/>
        <v>0</v>
      </c>
      <c r="AA640" s="11">
        <f t="shared" si="502"/>
        <v>2.4</v>
      </c>
      <c r="AB640" s="11">
        <f t="shared" si="503"/>
        <v>3</v>
      </c>
      <c r="AC640" s="11">
        <f t="shared" si="504"/>
        <v>5.2</v>
      </c>
      <c r="AD640" s="11" t="s">
        <v>4733</v>
      </c>
      <c r="AE640" s="13" t="s">
        <v>4734</v>
      </c>
      <c r="AF640" s="13" t="s">
        <v>4735</v>
      </c>
      <c r="AG640" s="15" t="s">
        <v>4736</v>
      </c>
      <c r="AH640" s="16" t="s">
        <v>88</v>
      </c>
      <c r="AI640" s="17">
        <v>10</v>
      </c>
      <c r="AJ640" s="17">
        <v>19910705</v>
      </c>
      <c r="AK640" s="18">
        <v>69</v>
      </c>
      <c r="AL640" s="18">
        <v>202304</v>
      </c>
      <c r="AM640" s="18">
        <v>2022</v>
      </c>
      <c r="AN640" s="17">
        <v>49068482</v>
      </c>
      <c r="AO640" s="17">
        <v>52912968</v>
      </c>
      <c r="AP640" s="17">
        <v>370410</v>
      </c>
      <c r="AQ640" s="27">
        <v>1</v>
      </c>
      <c r="AR640" s="23"/>
      <c r="AS640" s="27">
        <v>1</v>
      </c>
      <c r="AT640" s="27">
        <v>2</v>
      </c>
      <c r="AU640" s="27">
        <v>2</v>
      </c>
      <c r="AV640" s="27">
        <v>2</v>
      </c>
      <c r="AW640" s="23">
        <v>0</v>
      </c>
      <c r="AX640" s="21">
        <v>0</v>
      </c>
      <c r="AY640" s="21">
        <v>0</v>
      </c>
      <c r="AZ640" s="23" t="s">
        <v>62</v>
      </c>
      <c r="BA640" s="23" t="s">
        <v>62</v>
      </c>
      <c r="BB640" s="23" t="s">
        <v>62</v>
      </c>
      <c r="BC640" s="23" t="s">
        <v>62</v>
      </c>
      <c r="BD640" s="23" t="s">
        <v>62</v>
      </c>
      <c r="BE640" s="27">
        <v>13</v>
      </c>
      <c r="BF640" s="23"/>
      <c r="BG640" s="23"/>
    </row>
    <row r="641" spans="1:59" ht="15">
      <c r="A641" s="9" t="s">
        <v>4737</v>
      </c>
      <c r="B641" s="25">
        <v>13263</v>
      </c>
      <c r="C641" s="11">
        <v>1790264</v>
      </c>
      <c r="D641" s="11">
        <v>3058100205</v>
      </c>
      <c r="E641" s="12">
        <v>1601110000119</v>
      </c>
      <c r="F641" s="13" t="s">
        <v>4738</v>
      </c>
      <c r="G641" s="13" t="s">
        <v>80</v>
      </c>
      <c r="H641" s="13" t="s">
        <v>53</v>
      </c>
      <c r="I641" s="13" t="s">
        <v>54</v>
      </c>
      <c r="J641" s="13" t="s">
        <v>173</v>
      </c>
      <c r="K641" s="11">
        <v>50</v>
      </c>
      <c r="L641" s="11" t="s">
        <v>4739</v>
      </c>
      <c r="M641" s="14">
        <v>1</v>
      </c>
      <c r="N641" s="14" t="s">
        <v>121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29">
        <v>6105</v>
      </c>
      <c r="V641" s="29">
        <v>2370</v>
      </c>
      <c r="W641" s="26">
        <v>1583781</v>
      </c>
      <c r="X641" s="14">
        <v>0</v>
      </c>
      <c r="Y641" s="11">
        <f>INT(O641 / 10000) / 10</f>
        <v>0</v>
      </c>
      <c r="Z641" s="11">
        <f>INT((P641+Q641+X641) / 10000) / 10</f>
        <v>0</v>
      </c>
      <c r="AA641" s="11">
        <f>INT((R641) / 10000) / 10</f>
        <v>0</v>
      </c>
      <c r="AB641" s="11">
        <f>INT((S641+T641) / 10000) / 10</f>
        <v>0</v>
      </c>
      <c r="AC641" s="11">
        <f>INT((V641+U641+W641) / 10000) / 10</f>
        <v>15.9</v>
      </c>
      <c r="AD641" s="11" t="s">
        <v>4740</v>
      </c>
      <c r="AE641" s="13" t="s">
        <v>4741</v>
      </c>
      <c r="AF641" s="13" t="s">
        <v>4742</v>
      </c>
      <c r="AG641" s="15" t="s">
        <v>4743</v>
      </c>
      <c r="AH641" s="16" t="s">
        <v>88</v>
      </c>
      <c r="AI641" s="17">
        <v>10</v>
      </c>
      <c r="AJ641" s="17">
        <v>19561222</v>
      </c>
      <c r="AK641" s="18">
        <v>219</v>
      </c>
      <c r="AL641" s="18">
        <v>202212</v>
      </c>
      <c r="AM641" s="18">
        <v>2022</v>
      </c>
      <c r="AN641" s="17">
        <v>18724334</v>
      </c>
      <c r="AO641" s="17">
        <v>16000779</v>
      </c>
      <c r="AP641" s="17">
        <v>314880</v>
      </c>
      <c r="AQ641" s="20">
        <v>1</v>
      </c>
      <c r="AR641" s="21"/>
      <c r="AS641" s="20">
        <v>2</v>
      </c>
      <c r="AT641" s="21"/>
      <c r="AU641" s="21"/>
      <c r="AV641" s="20">
        <v>2</v>
      </c>
      <c r="AW641" s="23">
        <v>0</v>
      </c>
      <c r="AX641" s="21">
        <v>0</v>
      </c>
      <c r="AY641" s="21">
        <v>0</v>
      </c>
      <c r="AZ641" s="23" t="s">
        <v>62</v>
      </c>
      <c r="BA641" s="23" t="s">
        <v>62</v>
      </c>
      <c r="BB641" s="23" t="s">
        <v>62</v>
      </c>
      <c r="BC641" s="23" t="s">
        <v>62</v>
      </c>
      <c r="BD641" s="23" t="s">
        <v>62</v>
      </c>
      <c r="BE641" s="20">
        <v>13</v>
      </c>
      <c r="BF641" s="21"/>
      <c r="BG641" s="24"/>
    </row>
    <row r="642" spans="1:59" ht="15">
      <c r="A642" s="9" t="s">
        <v>4744</v>
      </c>
      <c r="B642" s="25">
        <v>22779</v>
      </c>
      <c r="C642" s="11">
        <v>1938391</v>
      </c>
      <c r="D642" s="11">
        <v>4108126356</v>
      </c>
      <c r="E642" s="12">
        <v>2001140001005</v>
      </c>
      <c r="F642" s="13" t="s">
        <v>4745</v>
      </c>
      <c r="G642" s="13" t="s">
        <v>52</v>
      </c>
      <c r="H642" s="13" t="s">
        <v>53</v>
      </c>
      <c r="I642" s="13" t="s">
        <v>54</v>
      </c>
      <c r="J642" s="13" t="s">
        <v>173</v>
      </c>
      <c r="K642" s="11">
        <v>50</v>
      </c>
      <c r="L642" s="11" t="s">
        <v>4746</v>
      </c>
      <c r="M642" s="14">
        <v>1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14">
        <v>0</v>
      </c>
      <c r="U642" s="21">
        <v>0</v>
      </c>
      <c r="V642" s="21">
        <v>0</v>
      </c>
      <c r="W642" s="14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1" t="s">
        <v>4747</v>
      </c>
      <c r="AE642" s="13" t="s">
        <v>4748</v>
      </c>
      <c r="AF642" s="13" t="s">
        <v>4749</v>
      </c>
      <c r="AG642" s="15" t="s">
        <v>4749</v>
      </c>
      <c r="AH642" s="16" t="s">
        <v>61</v>
      </c>
      <c r="AI642" s="17">
        <v>10</v>
      </c>
      <c r="AJ642" s="17">
        <v>19850610</v>
      </c>
      <c r="AK642" s="18">
        <v>116</v>
      </c>
      <c r="AL642" s="18">
        <v>201903</v>
      </c>
      <c r="AM642" s="14"/>
      <c r="AN642" s="19"/>
      <c r="AO642" s="19"/>
      <c r="AP642" s="19"/>
      <c r="AQ642" s="20">
        <v>1</v>
      </c>
      <c r="AR642" s="21"/>
      <c r="AS642" s="20">
        <v>2</v>
      </c>
      <c r="AT642" s="20">
        <v>2</v>
      </c>
      <c r="AU642" s="20">
        <v>2</v>
      </c>
      <c r="AV642" s="20">
        <v>2</v>
      </c>
      <c r="AW642" s="23">
        <v>0</v>
      </c>
      <c r="AX642" s="21">
        <v>0</v>
      </c>
      <c r="AY642" s="21">
        <v>0</v>
      </c>
      <c r="AZ642" s="23" t="s">
        <v>62</v>
      </c>
      <c r="BA642" s="23" t="s">
        <v>62</v>
      </c>
      <c r="BB642" s="23" t="s">
        <v>62</v>
      </c>
      <c r="BC642" s="23" t="s">
        <v>62</v>
      </c>
      <c r="BD642" s="23" t="s">
        <v>62</v>
      </c>
      <c r="BE642" s="20">
        <v>13</v>
      </c>
      <c r="BF642" s="21"/>
      <c r="BG642" s="24"/>
    </row>
    <row r="643" spans="1:59" ht="15">
      <c r="A643" s="9" t="s">
        <v>4750</v>
      </c>
      <c r="B643" s="25">
        <v>22116</v>
      </c>
      <c r="C643" s="11">
        <v>1307836</v>
      </c>
      <c r="D643" s="11">
        <v>1108131148</v>
      </c>
      <c r="E643" s="12">
        <v>1101110232126</v>
      </c>
      <c r="F643" s="13" t="s">
        <v>4751</v>
      </c>
      <c r="G643" s="13" t="s">
        <v>52</v>
      </c>
      <c r="H643" s="13" t="s">
        <v>53</v>
      </c>
      <c r="I643" s="13" t="s">
        <v>54</v>
      </c>
      <c r="J643" s="13" t="s">
        <v>128</v>
      </c>
      <c r="K643" s="11">
        <v>46</v>
      </c>
      <c r="L643" s="11" t="s">
        <v>4752</v>
      </c>
      <c r="M643" s="14">
        <v>1</v>
      </c>
      <c r="N643" s="14">
        <v>0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1" t="s">
        <v>4753</v>
      </c>
      <c r="AE643" s="13" t="s">
        <v>4754</v>
      </c>
      <c r="AF643" s="13" t="s">
        <v>4755</v>
      </c>
      <c r="AG643" s="15" t="s">
        <v>4756</v>
      </c>
      <c r="AH643" s="16" t="s">
        <v>61</v>
      </c>
      <c r="AI643" s="17">
        <v>10</v>
      </c>
      <c r="AJ643" s="17">
        <v>19780525</v>
      </c>
      <c r="AK643" s="18">
        <v>63</v>
      </c>
      <c r="AL643" s="18">
        <v>202006</v>
      </c>
      <c r="AM643" s="14"/>
      <c r="AN643" s="19"/>
      <c r="AO643" s="19"/>
      <c r="AP643" s="19"/>
      <c r="AQ643" s="20">
        <v>1</v>
      </c>
      <c r="AR643" s="21"/>
      <c r="AS643" s="20">
        <v>2</v>
      </c>
      <c r="AT643" s="20">
        <v>2</v>
      </c>
      <c r="AU643" s="20">
        <v>2</v>
      </c>
      <c r="AV643" s="20">
        <v>2</v>
      </c>
      <c r="AW643" s="23">
        <v>0</v>
      </c>
      <c r="AX643" s="21">
        <v>0</v>
      </c>
      <c r="AY643" s="21">
        <v>0</v>
      </c>
      <c r="AZ643" s="23" t="s">
        <v>62</v>
      </c>
      <c r="BA643" s="23" t="s">
        <v>62</v>
      </c>
      <c r="BB643" s="23" t="s">
        <v>62</v>
      </c>
      <c r="BC643" s="23" t="s">
        <v>62</v>
      </c>
      <c r="BD643" s="23" t="s">
        <v>62</v>
      </c>
      <c r="BE643" s="20">
        <v>13</v>
      </c>
      <c r="BF643" s="21"/>
      <c r="BG643" s="24"/>
    </row>
    <row r="644" spans="1:59" ht="15">
      <c r="A644" s="9" t="s">
        <v>4757</v>
      </c>
      <c r="B644" s="25">
        <v>5378</v>
      </c>
      <c r="C644" s="11">
        <v>1864316</v>
      </c>
      <c r="D644" s="11">
        <v>1238103459</v>
      </c>
      <c r="E644" s="12">
        <v>1341110003545</v>
      </c>
      <c r="F644" s="13" t="s">
        <v>4758</v>
      </c>
      <c r="G644" s="13" t="s">
        <v>80</v>
      </c>
      <c r="H644" s="13" t="s">
        <v>53</v>
      </c>
      <c r="I644" s="13" t="s">
        <v>54</v>
      </c>
      <c r="J644" s="13" t="s">
        <v>1522</v>
      </c>
      <c r="K644" s="11">
        <v>33</v>
      </c>
      <c r="L644" s="11" t="s">
        <v>4759</v>
      </c>
      <c r="M644" s="14">
        <v>1</v>
      </c>
      <c r="N644" s="14" t="s">
        <v>121</v>
      </c>
      <c r="O644" s="14">
        <v>0</v>
      </c>
      <c r="P644" s="14">
        <v>0</v>
      </c>
      <c r="Q644" s="38">
        <v>123679</v>
      </c>
      <c r="R644" s="38">
        <v>1906890</v>
      </c>
      <c r="S644" s="14">
        <v>0</v>
      </c>
      <c r="T644" s="14">
        <v>0</v>
      </c>
      <c r="U644" s="14">
        <v>0</v>
      </c>
      <c r="V644" s="14">
        <v>0</v>
      </c>
      <c r="W644" s="38">
        <v>462959</v>
      </c>
      <c r="X644" s="81">
        <v>6350153</v>
      </c>
      <c r="Y644" s="11">
        <f t="shared" ref="Y644:Y645" si="505">INT(O644 / 10000) / 10</f>
        <v>0</v>
      </c>
      <c r="Z644" s="11">
        <f t="shared" ref="Z644:Z645" si="506">INT((P644+Q644+X644) / 10000) / 10</f>
        <v>64.7</v>
      </c>
      <c r="AA644" s="11">
        <f t="shared" ref="AA644:AA645" si="507">INT((R644) / 10000) / 10</f>
        <v>19</v>
      </c>
      <c r="AB644" s="11">
        <f t="shared" ref="AB644:AB645" si="508">INT((S644+T644) / 10000) / 10</f>
        <v>0</v>
      </c>
      <c r="AC644" s="11">
        <f t="shared" ref="AC644:AC645" si="509">INT((V644+U644+W644) / 10000) / 10</f>
        <v>4.5999999999999996</v>
      </c>
      <c r="AD644" s="11" t="s">
        <v>4760</v>
      </c>
      <c r="AE644" s="13" t="s">
        <v>4761</v>
      </c>
      <c r="AF644" s="13" t="s">
        <v>4762</v>
      </c>
      <c r="AG644" s="15" t="s">
        <v>4763</v>
      </c>
      <c r="AH644" s="16" t="s">
        <v>232</v>
      </c>
      <c r="AI644" s="17">
        <v>10</v>
      </c>
      <c r="AJ644" s="17">
        <v>19741001</v>
      </c>
      <c r="AK644" s="18">
        <v>289</v>
      </c>
      <c r="AL644" s="18">
        <v>202306</v>
      </c>
      <c r="AM644" s="18">
        <v>2022</v>
      </c>
      <c r="AN644" s="17">
        <v>139205974</v>
      </c>
      <c r="AO644" s="17">
        <v>245678263</v>
      </c>
      <c r="AP644" s="17">
        <v>37154328</v>
      </c>
      <c r="AQ644" s="21">
        <v>1</v>
      </c>
      <c r="AR644" s="21"/>
      <c r="AS644" s="20">
        <v>1</v>
      </c>
      <c r="AT644" s="21"/>
      <c r="AU644" s="21"/>
      <c r="AV644" s="20">
        <v>1</v>
      </c>
      <c r="AW644" s="23">
        <v>0</v>
      </c>
      <c r="AX644" s="21">
        <v>0</v>
      </c>
      <c r="AY644" s="21">
        <v>0</v>
      </c>
      <c r="AZ644" s="23" t="s">
        <v>62</v>
      </c>
      <c r="BA644" s="23" t="s">
        <v>62</v>
      </c>
      <c r="BB644" s="23" t="s">
        <v>62</v>
      </c>
      <c r="BC644" s="23" t="s">
        <v>62</v>
      </c>
      <c r="BD644" s="23" t="s">
        <v>62</v>
      </c>
      <c r="BE644" s="20">
        <v>13</v>
      </c>
      <c r="BF644" s="21"/>
      <c r="BG644" s="24"/>
    </row>
    <row r="645" spans="1:59" ht="15">
      <c r="A645" s="9" t="s">
        <v>4764</v>
      </c>
      <c r="B645" s="25">
        <v>2935</v>
      </c>
      <c r="C645" s="11">
        <v>4162699</v>
      </c>
      <c r="D645" s="11">
        <v>4168186686</v>
      </c>
      <c r="E645" s="12">
        <v>2046110038589</v>
      </c>
      <c r="F645" s="13" t="s">
        <v>4765</v>
      </c>
      <c r="G645" s="13" t="s">
        <v>80</v>
      </c>
      <c r="H645" s="13" t="s">
        <v>53</v>
      </c>
      <c r="I645" s="13" t="s">
        <v>307</v>
      </c>
      <c r="J645" s="13" t="s">
        <v>992</v>
      </c>
      <c r="K645" s="11">
        <v>20</v>
      </c>
      <c r="L645" s="11" t="s">
        <v>4766</v>
      </c>
      <c r="M645" s="14">
        <v>1</v>
      </c>
      <c r="N645" s="14" t="s">
        <v>121</v>
      </c>
      <c r="O645" s="14">
        <v>0</v>
      </c>
      <c r="P645" s="26">
        <v>960911</v>
      </c>
      <c r="Q645" s="26">
        <v>387089</v>
      </c>
      <c r="R645" s="26">
        <v>2204842</v>
      </c>
      <c r="S645" s="26">
        <v>114341</v>
      </c>
      <c r="T645" s="47">
        <v>146</v>
      </c>
      <c r="U645" s="14">
        <v>0</v>
      </c>
      <c r="V645" s="35">
        <v>58418</v>
      </c>
      <c r="W645" s="14">
        <v>0</v>
      </c>
      <c r="X645" s="14">
        <v>0</v>
      </c>
      <c r="Y645" s="11">
        <f t="shared" si="505"/>
        <v>0</v>
      </c>
      <c r="Z645" s="11">
        <f t="shared" si="506"/>
        <v>13.4</v>
      </c>
      <c r="AA645" s="11">
        <f t="shared" si="507"/>
        <v>22</v>
      </c>
      <c r="AB645" s="11">
        <f t="shared" si="508"/>
        <v>1.1000000000000001</v>
      </c>
      <c r="AC645" s="11">
        <f t="shared" si="509"/>
        <v>0.5</v>
      </c>
      <c r="AD645" s="11" t="s">
        <v>4767</v>
      </c>
      <c r="AE645" s="13" t="s">
        <v>4768</v>
      </c>
      <c r="AF645" s="13" t="s">
        <v>4769</v>
      </c>
      <c r="AG645" s="15" t="s">
        <v>4770</v>
      </c>
      <c r="AH645" s="16" t="s">
        <v>88</v>
      </c>
      <c r="AI645" s="17">
        <v>10</v>
      </c>
      <c r="AJ645" s="17">
        <v>20120903</v>
      </c>
      <c r="AK645" s="18">
        <v>111</v>
      </c>
      <c r="AL645" s="18">
        <v>202212</v>
      </c>
      <c r="AM645" s="18">
        <v>2022</v>
      </c>
      <c r="AN645" s="17">
        <v>198966659</v>
      </c>
      <c r="AO645" s="17">
        <v>208392329</v>
      </c>
      <c r="AP645" s="17">
        <v>6077825</v>
      </c>
      <c r="AQ645" s="20">
        <v>1</v>
      </c>
      <c r="AR645" s="21"/>
      <c r="AS645" s="20">
        <v>1</v>
      </c>
      <c r="AT645" s="20">
        <v>2</v>
      </c>
      <c r="AU645" s="20">
        <v>2</v>
      </c>
      <c r="AV645" s="20">
        <v>2</v>
      </c>
      <c r="AW645" s="23">
        <v>0</v>
      </c>
      <c r="AX645" s="21">
        <v>0</v>
      </c>
      <c r="AY645" s="21">
        <v>0</v>
      </c>
      <c r="AZ645" s="23" t="s">
        <v>62</v>
      </c>
      <c r="BA645" s="23" t="s">
        <v>62</v>
      </c>
      <c r="BB645" s="23" t="s">
        <v>62</v>
      </c>
      <c r="BC645" s="23" t="s">
        <v>62</v>
      </c>
      <c r="BD645" s="23" t="s">
        <v>62</v>
      </c>
      <c r="BE645" s="20">
        <v>13</v>
      </c>
      <c r="BF645" s="24"/>
      <c r="BG645" s="24"/>
    </row>
    <row r="646" spans="1:59" ht="15">
      <c r="A646" s="9" t="s">
        <v>4771</v>
      </c>
      <c r="B646" s="25">
        <v>14601</v>
      </c>
      <c r="C646" s="11">
        <v>8655915</v>
      </c>
      <c r="D646" s="11">
        <v>4288701149</v>
      </c>
      <c r="E646" s="12">
        <v>1801111166213</v>
      </c>
      <c r="F646" s="13" t="s">
        <v>4772</v>
      </c>
      <c r="G646" s="13" t="s">
        <v>80</v>
      </c>
      <c r="H646" s="13" t="s">
        <v>53</v>
      </c>
      <c r="I646" s="13" t="s">
        <v>54</v>
      </c>
      <c r="J646" s="13" t="s">
        <v>55</v>
      </c>
      <c r="K646" s="11">
        <v>63</v>
      </c>
      <c r="L646" s="11" t="s">
        <v>4773</v>
      </c>
      <c r="M646" s="21">
        <v>2</v>
      </c>
      <c r="N646" s="21">
        <v>0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14">
        <v>0</v>
      </c>
      <c r="U646" s="14">
        <v>0</v>
      </c>
      <c r="V646" s="21">
        <v>0</v>
      </c>
      <c r="W646" s="14">
        <v>0</v>
      </c>
      <c r="X646" s="14">
        <v>0</v>
      </c>
      <c r="Y646" s="14">
        <v>0</v>
      </c>
      <c r="Z646" s="14">
        <v>0</v>
      </c>
      <c r="AA646" s="14">
        <v>0</v>
      </c>
      <c r="AB646" s="14">
        <v>0</v>
      </c>
      <c r="AC646" s="14">
        <v>0</v>
      </c>
      <c r="AD646" s="11" t="s">
        <v>4774</v>
      </c>
      <c r="AE646" s="13" t="s">
        <v>4775</v>
      </c>
      <c r="AF646" s="13" t="s">
        <v>4776</v>
      </c>
      <c r="AG646" s="15" t="s">
        <v>4777</v>
      </c>
      <c r="AH646" s="16" t="s">
        <v>61</v>
      </c>
      <c r="AI646" s="17">
        <v>10</v>
      </c>
      <c r="AJ646" s="17">
        <v>20180727</v>
      </c>
      <c r="AK646" s="18">
        <v>50</v>
      </c>
      <c r="AL646" s="18">
        <v>202306</v>
      </c>
      <c r="AM646" s="18">
        <v>2022</v>
      </c>
      <c r="AN646" s="17">
        <v>1627586</v>
      </c>
      <c r="AO646" s="17">
        <v>713790</v>
      </c>
      <c r="AP646" s="17">
        <v>100000</v>
      </c>
      <c r="AQ646" s="20">
        <v>1</v>
      </c>
      <c r="AR646" s="21"/>
      <c r="AS646" s="20">
        <v>2</v>
      </c>
      <c r="AT646" s="22">
        <v>2</v>
      </c>
      <c r="AU646" s="22">
        <v>2</v>
      </c>
      <c r="AV646" s="20">
        <v>2</v>
      </c>
      <c r="AW646" s="23">
        <v>0</v>
      </c>
      <c r="AX646" s="21">
        <v>0</v>
      </c>
      <c r="AY646" s="21">
        <v>0</v>
      </c>
      <c r="AZ646" s="23" t="s">
        <v>62</v>
      </c>
      <c r="BA646" s="23" t="s">
        <v>62</v>
      </c>
      <c r="BB646" s="23" t="s">
        <v>62</v>
      </c>
      <c r="BC646" s="23" t="s">
        <v>62</v>
      </c>
      <c r="BD646" s="23" t="s">
        <v>62</v>
      </c>
      <c r="BE646" s="20">
        <v>13</v>
      </c>
      <c r="BF646" s="21"/>
      <c r="BG646" s="24"/>
    </row>
    <row r="647" spans="1:59" ht="15">
      <c r="A647" s="9" t="s">
        <v>4778</v>
      </c>
      <c r="B647" s="25">
        <v>21670</v>
      </c>
      <c r="C647" s="11">
        <v>5840424</v>
      </c>
      <c r="D647" s="11">
        <v>4128148055</v>
      </c>
      <c r="E647" s="12">
        <v>2055110036906</v>
      </c>
      <c r="F647" s="13" t="s">
        <v>4779</v>
      </c>
      <c r="G647" s="13" t="s">
        <v>52</v>
      </c>
      <c r="H647" s="13" t="s">
        <v>53</v>
      </c>
      <c r="I647" s="13" t="s">
        <v>54</v>
      </c>
      <c r="J647" s="13" t="s">
        <v>622</v>
      </c>
      <c r="K647" s="11">
        <v>39</v>
      </c>
      <c r="L647" s="11" t="s">
        <v>4780</v>
      </c>
      <c r="M647" s="14">
        <v>1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1" t="s">
        <v>4781</v>
      </c>
      <c r="AE647" s="13" t="s">
        <v>4782</v>
      </c>
      <c r="AF647" s="13" t="s">
        <v>4783</v>
      </c>
      <c r="AG647" s="15" t="s">
        <v>4784</v>
      </c>
      <c r="AH647" s="16" t="s">
        <v>61</v>
      </c>
      <c r="AI647" s="17">
        <v>10</v>
      </c>
      <c r="AJ647" s="17">
        <v>20130523</v>
      </c>
      <c r="AK647" s="18">
        <v>51</v>
      </c>
      <c r="AL647" s="18">
        <v>201903</v>
      </c>
      <c r="AM647" s="14"/>
      <c r="AN647" s="19"/>
      <c r="AO647" s="19"/>
      <c r="AP647" s="19"/>
      <c r="AQ647" s="27">
        <v>1</v>
      </c>
      <c r="AR647" s="23"/>
      <c r="AS647" s="27">
        <v>2</v>
      </c>
      <c r="AT647" s="27">
        <v>2</v>
      </c>
      <c r="AU647" s="27">
        <v>2</v>
      </c>
      <c r="AV647" s="27">
        <v>2</v>
      </c>
      <c r="AW647" s="23">
        <v>0</v>
      </c>
      <c r="AX647" s="21">
        <v>0</v>
      </c>
      <c r="AY647" s="21">
        <v>0</v>
      </c>
      <c r="AZ647" s="23" t="s">
        <v>62</v>
      </c>
      <c r="BA647" s="23" t="s">
        <v>62</v>
      </c>
      <c r="BB647" s="23" t="s">
        <v>62</v>
      </c>
      <c r="BC647" s="23" t="s">
        <v>62</v>
      </c>
      <c r="BD647" s="23" t="s">
        <v>62</v>
      </c>
      <c r="BE647" s="27">
        <v>13</v>
      </c>
      <c r="BF647" s="23"/>
      <c r="BG647" s="23"/>
    </row>
    <row r="648" spans="1:59" ht="15">
      <c r="A648" s="9" t="s">
        <v>4785</v>
      </c>
      <c r="B648" s="25">
        <v>6886</v>
      </c>
      <c r="C648" s="11">
        <v>1367668</v>
      </c>
      <c r="D648" s="11">
        <v>4038104882</v>
      </c>
      <c r="E648" s="12">
        <v>1101110509773</v>
      </c>
      <c r="F648" s="13" t="s">
        <v>4786</v>
      </c>
      <c r="G648" s="13" t="s">
        <v>80</v>
      </c>
      <c r="H648" s="13" t="s">
        <v>53</v>
      </c>
      <c r="I648" s="13" t="s">
        <v>307</v>
      </c>
      <c r="J648" s="13" t="s">
        <v>599</v>
      </c>
      <c r="K648" s="11">
        <v>38</v>
      </c>
      <c r="L648" s="11" t="s">
        <v>4787</v>
      </c>
      <c r="M648" s="14">
        <v>1</v>
      </c>
      <c r="N648" s="14" t="s">
        <v>83</v>
      </c>
      <c r="O648" s="14">
        <v>0</v>
      </c>
      <c r="P648" s="14">
        <v>0</v>
      </c>
      <c r="Q648" s="14">
        <v>0</v>
      </c>
      <c r="R648" s="32">
        <v>285935500</v>
      </c>
      <c r="S648" s="14">
        <v>0</v>
      </c>
      <c r="T648" s="32">
        <v>110135965</v>
      </c>
      <c r="U648" s="32">
        <v>17334000</v>
      </c>
      <c r="V648" s="32">
        <v>860000</v>
      </c>
      <c r="W648" s="14">
        <v>0</v>
      </c>
      <c r="X648" s="14">
        <v>0</v>
      </c>
      <c r="Y648" s="11">
        <f>INT(O648 / 10000000)/ 10</f>
        <v>0</v>
      </c>
      <c r="Z648" s="11">
        <f>INT((P648+Q648+X648) / 10000000)/ 10</f>
        <v>0</v>
      </c>
      <c r="AA648" s="11">
        <f>INT((R648) / 10000000)/ 10</f>
        <v>2.8</v>
      </c>
      <c r="AB648" s="11">
        <f>INT((S648+T648) / 10000000)/ 10</f>
        <v>1.1000000000000001</v>
      </c>
      <c r="AC648" s="11">
        <f>INT((V648+U648+W648) / 10000000)/ 10</f>
        <v>0.1</v>
      </c>
      <c r="AD648" s="11" t="s">
        <v>4788</v>
      </c>
      <c r="AE648" s="13" t="s">
        <v>4789</v>
      </c>
      <c r="AF648" s="13" t="s">
        <v>4790</v>
      </c>
      <c r="AG648" s="15" t="s">
        <v>4791</v>
      </c>
      <c r="AH648" s="16" t="s">
        <v>88</v>
      </c>
      <c r="AI648" s="17">
        <v>10</v>
      </c>
      <c r="AJ648" s="17">
        <v>19870407</v>
      </c>
      <c r="AK648" s="18">
        <v>100</v>
      </c>
      <c r="AL648" s="18">
        <v>202303</v>
      </c>
      <c r="AM648" s="18">
        <v>2022</v>
      </c>
      <c r="AN648" s="17">
        <v>43253453</v>
      </c>
      <c r="AO648" s="17">
        <v>38410969</v>
      </c>
      <c r="AP648" s="17">
        <v>1140000</v>
      </c>
      <c r="AQ648" s="27">
        <v>1</v>
      </c>
      <c r="AR648" s="23"/>
      <c r="AS648" s="27">
        <v>1</v>
      </c>
      <c r="AT648" s="27">
        <v>2</v>
      </c>
      <c r="AU648" s="27">
        <v>2</v>
      </c>
      <c r="AV648" s="27">
        <v>1</v>
      </c>
      <c r="AW648" s="27">
        <v>100</v>
      </c>
      <c r="AX648" s="20">
        <v>1</v>
      </c>
      <c r="AY648" s="20">
        <v>1</v>
      </c>
      <c r="AZ648" s="27" t="s">
        <v>4792</v>
      </c>
      <c r="BA648" s="27" t="s">
        <v>4793</v>
      </c>
      <c r="BB648" s="27" t="s">
        <v>477</v>
      </c>
      <c r="BC648" s="27" t="s">
        <v>864</v>
      </c>
      <c r="BD648" s="27" t="s">
        <v>4794</v>
      </c>
      <c r="BE648" s="27">
        <v>13</v>
      </c>
      <c r="BF648" s="23"/>
      <c r="BG648" s="23"/>
    </row>
    <row r="649" spans="1:59" ht="15">
      <c r="A649" s="9" t="s">
        <v>4795</v>
      </c>
      <c r="B649" s="25">
        <v>11591</v>
      </c>
      <c r="C649" s="11">
        <v>1880026</v>
      </c>
      <c r="D649" s="11">
        <v>2018144615</v>
      </c>
      <c r="E649" s="12">
        <v>1101110675003</v>
      </c>
      <c r="F649" s="13" t="s">
        <v>4796</v>
      </c>
      <c r="G649" s="13" t="s">
        <v>80</v>
      </c>
      <c r="H649" s="13" t="s">
        <v>53</v>
      </c>
      <c r="I649" s="13" t="s">
        <v>54</v>
      </c>
      <c r="J649" s="13" t="s">
        <v>2759</v>
      </c>
      <c r="K649" s="11">
        <v>51</v>
      </c>
      <c r="L649" s="11" t="s">
        <v>4797</v>
      </c>
      <c r="M649" s="14">
        <v>1</v>
      </c>
      <c r="N649" s="14" t="s">
        <v>121</v>
      </c>
      <c r="O649" s="14">
        <v>0</v>
      </c>
      <c r="P649" s="14">
        <v>0</v>
      </c>
      <c r="Q649" s="14">
        <v>0</v>
      </c>
      <c r="R649" s="14">
        <v>0</v>
      </c>
      <c r="S649" s="26">
        <v>8065506</v>
      </c>
      <c r="T649" s="14">
        <v>0</v>
      </c>
      <c r="U649" s="14">
        <v>0</v>
      </c>
      <c r="V649" s="14">
        <v>0</v>
      </c>
      <c r="W649" s="14">
        <v>0</v>
      </c>
      <c r="X649" s="26">
        <v>2304902</v>
      </c>
      <c r="Y649" s="11">
        <f>INT(O649 / 10000) / 10</f>
        <v>0</v>
      </c>
      <c r="Z649" s="11">
        <f>INT((P649+Q649+X649) / 10000) / 10</f>
        <v>23</v>
      </c>
      <c r="AA649" s="11">
        <f>INT((R649) / 10000) / 10</f>
        <v>0</v>
      </c>
      <c r="AB649" s="11">
        <f>INT((S649+T649) / 10000) / 10</f>
        <v>80.599999999999994</v>
      </c>
      <c r="AC649" s="11">
        <f>INT((V649+U649+W649) / 10000) / 10</f>
        <v>0</v>
      </c>
      <c r="AD649" s="11" t="s">
        <v>4798</v>
      </c>
      <c r="AE649" s="13" t="s">
        <v>4799</v>
      </c>
      <c r="AF649" s="13" t="s">
        <v>4800</v>
      </c>
      <c r="AG649" s="15" t="s">
        <v>4801</v>
      </c>
      <c r="AH649" s="16" t="s">
        <v>88</v>
      </c>
      <c r="AI649" s="17">
        <v>10</v>
      </c>
      <c r="AJ649" s="17">
        <v>19900212</v>
      </c>
      <c r="AK649" s="18">
        <v>101</v>
      </c>
      <c r="AL649" s="18">
        <v>202212</v>
      </c>
      <c r="AM649" s="18">
        <v>2022</v>
      </c>
      <c r="AN649" s="17">
        <v>72646718</v>
      </c>
      <c r="AO649" s="17">
        <v>66015859</v>
      </c>
      <c r="AP649" s="17">
        <v>1000000</v>
      </c>
      <c r="AQ649" s="20">
        <v>3</v>
      </c>
      <c r="AR649" s="20">
        <v>3</v>
      </c>
      <c r="AS649" s="20">
        <v>2</v>
      </c>
      <c r="AT649" s="20">
        <v>2</v>
      </c>
      <c r="AU649" s="20">
        <v>1</v>
      </c>
      <c r="AV649" s="20">
        <v>1</v>
      </c>
      <c r="AW649" s="20">
        <v>50</v>
      </c>
      <c r="AX649" s="20">
        <v>1</v>
      </c>
      <c r="AY649" s="21">
        <v>0</v>
      </c>
      <c r="AZ649" s="23" t="s">
        <v>62</v>
      </c>
      <c r="BA649" s="23" t="s">
        <v>62</v>
      </c>
      <c r="BB649" s="23" t="s">
        <v>62</v>
      </c>
      <c r="BC649" s="23" t="s">
        <v>62</v>
      </c>
      <c r="BD649" s="23" t="s">
        <v>62</v>
      </c>
      <c r="BE649" s="20">
        <v>13</v>
      </c>
      <c r="BF649" s="21"/>
      <c r="BG649" s="24"/>
    </row>
    <row r="650" spans="1:59" ht="15">
      <c r="A650" s="9" t="s">
        <v>4802</v>
      </c>
      <c r="B650" s="25">
        <v>22716</v>
      </c>
      <c r="C650" s="11">
        <v>1883584</v>
      </c>
      <c r="D650" s="11">
        <v>5158101209</v>
      </c>
      <c r="E650" s="12">
        <v>1748110001711</v>
      </c>
      <c r="F650" s="13" t="s">
        <v>4803</v>
      </c>
      <c r="G650" s="13" t="s">
        <v>52</v>
      </c>
      <c r="H650" s="13" t="s">
        <v>53</v>
      </c>
      <c r="I650" s="13" t="s">
        <v>54</v>
      </c>
      <c r="J650" s="13" t="s">
        <v>173</v>
      </c>
      <c r="K650" s="11">
        <v>50</v>
      </c>
      <c r="L650" s="40" t="s">
        <v>4804</v>
      </c>
      <c r="M650" s="44">
        <v>1</v>
      </c>
      <c r="N650" s="14">
        <v>0</v>
      </c>
      <c r="O650" s="14">
        <v>0</v>
      </c>
      <c r="P650" s="14">
        <v>0</v>
      </c>
      <c r="Q650" s="14">
        <v>0</v>
      </c>
      <c r="R650" s="14">
        <v>0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1" t="s">
        <v>616</v>
      </c>
      <c r="AE650" s="13" t="s">
        <v>4805</v>
      </c>
      <c r="AF650" s="13" t="s">
        <v>4806</v>
      </c>
      <c r="AG650" s="15" t="s">
        <v>4807</v>
      </c>
      <c r="AH650" s="16" t="s">
        <v>61</v>
      </c>
      <c r="AI650" s="17">
        <v>10</v>
      </c>
      <c r="AJ650" s="17">
        <v>19860114</v>
      </c>
      <c r="AK650" s="18">
        <v>101</v>
      </c>
      <c r="AL650" s="18">
        <v>202004</v>
      </c>
      <c r="AM650" s="14"/>
      <c r="AN650" s="19"/>
      <c r="AO650" s="19"/>
      <c r="AP650" s="19"/>
      <c r="AQ650" s="20">
        <v>1</v>
      </c>
      <c r="AR650" s="21"/>
      <c r="AS650" s="20">
        <v>2</v>
      </c>
      <c r="AT650" s="20">
        <v>2</v>
      </c>
      <c r="AU650" s="20">
        <v>2</v>
      </c>
      <c r="AV650" s="20">
        <v>2</v>
      </c>
      <c r="AW650" s="23">
        <v>0</v>
      </c>
      <c r="AX650" s="21">
        <v>0</v>
      </c>
      <c r="AY650" s="21">
        <v>0</v>
      </c>
      <c r="AZ650" s="23" t="s">
        <v>62</v>
      </c>
      <c r="BA650" s="23" t="s">
        <v>62</v>
      </c>
      <c r="BB650" s="23" t="s">
        <v>62</v>
      </c>
      <c r="BC650" s="23" t="s">
        <v>62</v>
      </c>
      <c r="BD650" s="23" t="s">
        <v>62</v>
      </c>
      <c r="BE650" s="20">
        <v>13</v>
      </c>
      <c r="BF650" s="21"/>
      <c r="BG650" s="24"/>
    </row>
    <row r="651" spans="1:59" ht="15">
      <c r="A651" s="9" t="s">
        <v>4808</v>
      </c>
      <c r="B651" s="25">
        <v>10840</v>
      </c>
      <c r="C651" s="11">
        <v>9689802</v>
      </c>
      <c r="D651" s="11">
        <v>7218602166</v>
      </c>
      <c r="E651" s="12">
        <v>1348110603078</v>
      </c>
      <c r="F651" s="13" t="s">
        <v>4809</v>
      </c>
      <c r="G651" s="13" t="s">
        <v>80</v>
      </c>
      <c r="H651" s="13" t="s">
        <v>53</v>
      </c>
      <c r="I651" s="13" t="s">
        <v>54</v>
      </c>
      <c r="J651" s="13" t="s">
        <v>315</v>
      </c>
      <c r="K651" s="11">
        <v>49</v>
      </c>
      <c r="L651" s="11" t="s">
        <v>4810</v>
      </c>
      <c r="M651" s="14">
        <v>1</v>
      </c>
      <c r="N651" s="14" t="s">
        <v>121</v>
      </c>
      <c r="O651" s="14">
        <v>0</v>
      </c>
      <c r="P651" s="14">
        <v>0</v>
      </c>
      <c r="Q651" s="14">
        <v>0</v>
      </c>
      <c r="R651" s="14">
        <v>0</v>
      </c>
      <c r="S651" s="14">
        <v>0</v>
      </c>
      <c r="T651" s="26">
        <v>65378</v>
      </c>
      <c r="U651" s="14">
        <v>0</v>
      </c>
      <c r="V651" s="26">
        <v>4500</v>
      </c>
      <c r="W651" s="26">
        <v>6391</v>
      </c>
      <c r="X651" s="14">
        <v>0</v>
      </c>
      <c r="Y651" s="11">
        <f>INT(O651 / 10000) / 10</f>
        <v>0</v>
      </c>
      <c r="Z651" s="11">
        <f>INT((P651+Q651+X651) / 10000) / 10</f>
        <v>0</v>
      </c>
      <c r="AA651" s="11">
        <f>INT((R651) / 10000) / 10</f>
        <v>0</v>
      </c>
      <c r="AB651" s="11">
        <f>INT((S651+T651) / 10000) / 10</f>
        <v>0.6</v>
      </c>
      <c r="AC651" s="11">
        <f>INT((V651+U651+W651) / 10000) / 10</f>
        <v>0.1</v>
      </c>
      <c r="AD651" s="11" t="s">
        <v>4811</v>
      </c>
      <c r="AE651" s="13" t="s">
        <v>4812</v>
      </c>
      <c r="AF651" s="13" t="s">
        <v>4813</v>
      </c>
      <c r="AG651" s="15" t="s">
        <v>4814</v>
      </c>
      <c r="AH651" s="16" t="s">
        <v>88</v>
      </c>
      <c r="AI651" s="17">
        <v>10</v>
      </c>
      <c r="AJ651" s="17">
        <v>20210205</v>
      </c>
      <c r="AK651" s="18">
        <v>53</v>
      </c>
      <c r="AL651" s="18">
        <v>202212</v>
      </c>
      <c r="AM651" s="18">
        <v>2022</v>
      </c>
      <c r="AN651" s="17">
        <v>24838970</v>
      </c>
      <c r="AO651" s="17">
        <v>5097262</v>
      </c>
      <c r="AP651" s="17">
        <v>100000</v>
      </c>
      <c r="AQ651" s="20">
        <v>1</v>
      </c>
      <c r="AR651" s="21"/>
      <c r="AS651" s="20">
        <v>2</v>
      </c>
      <c r="AT651" s="20">
        <v>1</v>
      </c>
      <c r="AU651" s="20">
        <v>2</v>
      </c>
      <c r="AV651" s="20">
        <v>2</v>
      </c>
      <c r="AW651" s="23">
        <v>0</v>
      </c>
      <c r="AX651" s="21">
        <v>0</v>
      </c>
      <c r="AY651" s="21">
        <v>0</v>
      </c>
      <c r="AZ651" s="23" t="s">
        <v>62</v>
      </c>
      <c r="BA651" s="23" t="s">
        <v>62</v>
      </c>
      <c r="BB651" s="23" t="s">
        <v>62</v>
      </c>
      <c r="BC651" s="23" t="s">
        <v>62</v>
      </c>
      <c r="BD651" s="23" t="s">
        <v>62</v>
      </c>
      <c r="BE651" s="20">
        <v>13</v>
      </c>
      <c r="BF651" s="21"/>
      <c r="BG651" s="24"/>
    </row>
    <row r="652" spans="1:59" ht="15">
      <c r="A652" s="9" t="s">
        <v>4815</v>
      </c>
      <c r="B652" s="25">
        <v>20485</v>
      </c>
      <c r="C652" s="11">
        <v>1881944</v>
      </c>
      <c r="D652" s="11">
        <v>6208116421</v>
      </c>
      <c r="E652" s="12">
        <v>1812110046299</v>
      </c>
      <c r="F652" s="13" t="s">
        <v>4816</v>
      </c>
      <c r="G652" s="13" t="s">
        <v>52</v>
      </c>
      <c r="H652" s="13" t="s">
        <v>53</v>
      </c>
      <c r="I652" s="13" t="s">
        <v>54</v>
      </c>
      <c r="J652" s="13" t="s">
        <v>257</v>
      </c>
      <c r="K652" s="11">
        <v>17</v>
      </c>
      <c r="L652" s="11" t="s">
        <v>4817</v>
      </c>
      <c r="M652" s="14">
        <v>1</v>
      </c>
      <c r="N652" s="14">
        <v>0</v>
      </c>
      <c r="O652" s="14">
        <v>0</v>
      </c>
      <c r="P652" s="14">
        <v>0</v>
      </c>
      <c r="Q652" s="14">
        <v>0</v>
      </c>
      <c r="R652" s="14">
        <v>0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1" t="s">
        <v>4818</v>
      </c>
      <c r="AE652" s="13" t="s">
        <v>4819</v>
      </c>
      <c r="AF652" s="13" t="s">
        <v>4820</v>
      </c>
      <c r="AG652" s="15" t="s">
        <v>4821</v>
      </c>
      <c r="AH652" s="16" t="s">
        <v>61</v>
      </c>
      <c r="AI652" s="17">
        <v>10</v>
      </c>
      <c r="AJ652" s="17">
        <v>19970908</v>
      </c>
      <c r="AK652" s="18">
        <v>111</v>
      </c>
      <c r="AL652" s="18">
        <v>201903</v>
      </c>
      <c r="AM652" s="14"/>
      <c r="AN652" s="19"/>
      <c r="AO652" s="19"/>
      <c r="AP652" s="19"/>
      <c r="AQ652" s="20">
        <v>1</v>
      </c>
      <c r="AR652" s="21"/>
      <c r="AS652" s="20">
        <v>1</v>
      </c>
      <c r="AT652" s="20">
        <v>2</v>
      </c>
      <c r="AU652" s="20">
        <v>2</v>
      </c>
      <c r="AV652" s="20">
        <v>2</v>
      </c>
      <c r="AW652" s="23">
        <v>0</v>
      </c>
      <c r="AX652" s="21">
        <v>0</v>
      </c>
      <c r="AY652" s="21">
        <v>0</v>
      </c>
      <c r="AZ652" s="23" t="s">
        <v>62</v>
      </c>
      <c r="BA652" s="30" t="s">
        <v>62</v>
      </c>
      <c r="BB652" s="23" t="s">
        <v>62</v>
      </c>
      <c r="BC652" s="23" t="s">
        <v>62</v>
      </c>
      <c r="BD652" s="23" t="s">
        <v>62</v>
      </c>
      <c r="BE652" s="20">
        <v>13</v>
      </c>
      <c r="BF652" s="21"/>
      <c r="BG652" s="24"/>
    </row>
    <row r="653" spans="1:59" ht="15">
      <c r="A653" s="9" t="s">
        <v>4822</v>
      </c>
      <c r="B653" s="25">
        <v>4462</v>
      </c>
      <c r="C653" s="11">
        <v>1678818</v>
      </c>
      <c r="D653" s="11">
        <v>6208119108</v>
      </c>
      <c r="E653" s="12">
        <v>2301110056969</v>
      </c>
      <c r="F653" s="13" t="s">
        <v>4823</v>
      </c>
      <c r="G653" s="13" t="s">
        <v>80</v>
      </c>
      <c r="H653" s="13" t="s">
        <v>53</v>
      </c>
      <c r="I653" s="13" t="s">
        <v>54</v>
      </c>
      <c r="J653" s="13" t="s">
        <v>1224</v>
      </c>
      <c r="K653" s="11">
        <v>25</v>
      </c>
      <c r="L653" s="11" t="s">
        <v>4824</v>
      </c>
      <c r="M653" s="14">
        <v>1</v>
      </c>
      <c r="N653" s="14" t="s">
        <v>121</v>
      </c>
      <c r="O653" s="14">
        <v>0</v>
      </c>
      <c r="P653" s="14">
        <v>0</v>
      </c>
      <c r="Q653" s="14">
        <v>0</v>
      </c>
      <c r="R653" s="26">
        <v>15500</v>
      </c>
      <c r="S653" s="14">
        <v>0</v>
      </c>
      <c r="T653" s="14">
        <v>0</v>
      </c>
      <c r="U653" s="14">
        <v>0</v>
      </c>
      <c r="V653" s="14">
        <v>0</v>
      </c>
      <c r="W653" s="26">
        <v>65587</v>
      </c>
      <c r="X653" s="26">
        <v>9321219</v>
      </c>
      <c r="Y653" s="11">
        <f>INT(O653 / 10000) / 10</f>
        <v>0</v>
      </c>
      <c r="Z653" s="11">
        <f>INT((P653+Q653+X653) / 10000) / 10</f>
        <v>93.2</v>
      </c>
      <c r="AA653" s="11">
        <f>INT((R653) / 10000) / 10</f>
        <v>0.1</v>
      </c>
      <c r="AB653" s="11">
        <f>INT((S653+T653) / 10000) / 10</f>
        <v>0</v>
      </c>
      <c r="AC653" s="11">
        <f>INT((V653+U653+W653) / 10000) / 10</f>
        <v>0.6</v>
      </c>
      <c r="AD653" s="11" t="s">
        <v>4825</v>
      </c>
      <c r="AE653" s="13" t="s">
        <v>4826</v>
      </c>
      <c r="AF653" s="13" t="s">
        <v>4827</v>
      </c>
      <c r="AG653" s="15" t="s">
        <v>4828</v>
      </c>
      <c r="AH653" s="16" t="s">
        <v>232</v>
      </c>
      <c r="AI653" s="17">
        <v>10</v>
      </c>
      <c r="AJ653" s="17">
        <v>19990701</v>
      </c>
      <c r="AK653" s="18">
        <v>211</v>
      </c>
      <c r="AL653" s="18">
        <v>202306</v>
      </c>
      <c r="AM653" s="18">
        <v>2022</v>
      </c>
      <c r="AN653" s="17">
        <v>100246784</v>
      </c>
      <c r="AO653" s="17">
        <v>265475562</v>
      </c>
      <c r="AP653" s="17">
        <v>9087400</v>
      </c>
      <c r="AQ653" s="20">
        <v>3</v>
      </c>
      <c r="AR653" s="20">
        <v>3</v>
      </c>
      <c r="AS653" s="20">
        <v>1</v>
      </c>
      <c r="AT653" s="20">
        <v>2</v>
      </c>
      <c r="AU653" s="20">
        <v>2</v>
      </c>
      <c r="AV653" s="20">
        <v>1</v>
      </c>
      <c r="AW653" s="23">
        <v>0</v>
      </c>
      <c r="AX653" s="20">
        <v>1</v>
      </c>
      <c r="AY653" s="20">
        <v>1</v>
      </c>
      <c r="AZ653" s="20" t="s">
        <v>4829</v>
      </c>
      <c r="BA653" s="20" t="s">
        <v>4826</v>
      </c>
      <c r="BB653" s="20" t="s">
        <v>90</v>
      </c>
      <c r="BC653" s="20" t="s">
        <v>4830</v>
      </c>
      <c r="BD653" s="20" t="s">
        <v>4831</v>
      </c>
      <c r="BE653" s="20">
        <v>13</v>
      </c>
      <c r="BF653" s="21"/>
      <c r="BG653" s="24"/>
    </row>
    <row r="654" spans="1:59" ht="15">
      <c r="A654" s="9" t="s">
        <v>4832</v>
      </c>
      <c r="B654" s="25">
        <v>22672</v>
      </c>
      <c r="C654" s="11">
        <v>1173757</v>
      </c>
      <c r="D654" s="11">
        <v>6108102594</v>
      </c>
      <c r="E654" s="12">
        <v>1812130000423</v>
      </c>
      <c r="F654" s="13" t="s">
        <v>4833</v>
      </c>
      <c r="G654" s="13" t="s">
        <v>52</v>
      </c>
      <c r="H654" s="13" t="s">
        <v>53</v>
      </c>
      <c r="I654" s="13" t="s">
        <v>54</v>
      </c>
      <c r="J654" s="13" t="s">
        <v>173</v>
      </c>
      <c r="K654" s="11">
        <v>50</v>
      </c>
      <c r="L654" s="11" t="s">
        <v>4834</v>
      </c>
      <c r="M654" s="14">
        <v>1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1" t="s">
        <v>4835</v>
      </c>
      <c r="AE654" s="13" t="s">
        <v>4836</v>
      </c>
      <c r="AF654" s="13" t="s">
        <v>4837</v>
      </c>
      <c r="AG654" s="15" t="s">
        <v>4838</v>
      </c>
      <c r="AH654" s="16" t="s">
        <v>61</v>
      </c>
      <c r="AI654" s="17">
        <v>10</v>
      </c>
      <c r="AJ654" s="17">
        <v>19810601</v>
      </c>
      <c r="AK654" s="18">
        <v>50</v>
      </c>
      <c r="AL654" s="18">
        <v>201903</v>
      </c>
      <c r="AM654" s="14"/>
      <c r="AN654" s="19"/>
      <c r="AO654" s="19"/>
      <c r="AP654" s="19"/>
      <c r="AQ654" s="20">
        <v>1</v>
      </c>
      <c r="AR654" s="21"/>
      <c r="AS654" s="20">
        <v>2</v>
      </c>
      <c r="AT654" s="20">
        <v>2</v>
      </c>
      <c r="AU654" s="20">
        <v>2</v>
      </c>
      <c r="AV654" s="20">
        <v>2</v>
      </c>
      <c r="AW654" s="23">
        <v>0</v>
      </c>
      <c r="AX654" s="21">
        <v>0</v>
      </c>
      <c r="AY654" s="21">
        <v>0</v>
      </c>
      <c r="AZ654" s="23" t="s">
        <v>62</v>
      </c>
      <c r="BA654" s="23" t="s">
        <v>62</v>
      </c>
      <c r="BB654" s="23" t="s">
        <v>62</v>
      </c>
      <c r="BC654" s="23" t="s">
        <v>62</v>
      </c>
      <c r="BD654" s="23" t="s">
        <v>62</v>
      </c>
      <c r="BE654" s="20">
        <v>13</v>
      </c>
      <c r="BF654" s="21"/>
      <c r="BG654" s="24"/>
    </row>
    <row r="655" spans="1:59" ht="15">
      <c r="A655" s="9" t="s">
        <v>4839</v>
      </c>
      <c r="B655" s="25">
        <v>4611</v>
      </c>
      <c r="C655" s="11">
        <v>1255280</v>
      </c>
      <c r="D655" s="11">
        <v>1238138865</v>
      </c>
      <c r="E655" s="12">
        <v>1341110047387</v>
      </c>
      <c r="F655" s="13" t="s">
        <v>4840</v>
      </c>
      <c r="G655" s="13" t="s">
        <v>80</v>
      </c>
      <c r="H655" s="13" t="s">
        <v>53</v>
      </c>
      <c r="I655" s="13" t="s">
        <v>54</v>
      </c>
      <c r="J655" s="13" t="s">
        <v>397</v>
      </c>
      <c r="K655" s="11">
        <v>28</v>
      </c>
      <c r="L655" s="11" t="s">
        <v>4841</v>
      </c>
      <c r="M655" s="14">
        <v>1</v>
      </c>
      <c r="N655" s="14" t="s">
        <v>121</v>
      </c>
      <c r="O655" s="14">
        <v>0</v>
      </c>
      <c r="P655" s="26">
        <v>7600</v>
      </c>
      <c r="Q655" s="14">
        <v>0</v>
      </c>
      <c r="R655" s="14">
        <v>0</v>
      </c>
      <c r="S655" s="14">
        <v>0</v>
      </c>
      <c r="T655" s="26">
        <v>39219</v>
      </c>
      <c r="U655" s="14">
        <v>0</v>
      </c>
      <c r="V655" s="14">
        <v>0</v>
      </c>
      <c r="W655" s="14">
        <v>0</v>
      </c>
      <c r="X655" s="14">
        <v>0</v>
      </c>
      <c r="Y655" s="11">
        <f t="shared" ref="Y655:Y656" si="510">INT(O655 / 10000) / 10</f>
        <v>0</v>
      </c>
      <c r="Z655" s="11">
        <f t="shared" ref="Z655:Z656" si="511">INT((P655+Q655+X655) / 10000) / 10</f>
        <v>0</v>
      </c>
      <c r="AA655" s="11">
        <f t="shared" ref="AA655:AA656" si="512">INT((R655) / 10000) / 10</f>
        <v>0</v>
      </c>
      <c r="AB655" s="11">
        <f t="shared" ref="AB655:AB656" si="513">INT((S655+T655) / 10000) / 10</f>
        <v>0.3</v>
      </c>
      <c r="AC655" s="11">
        <f t="shared" ref="AC655:AC656" si="514">INT((V655+U655+W655) / 10000) / 10</f>
        <v>0</v>
      </c>
      <c r="AD655" s="11" t="s">
        <v>4842</v>
      </c>
      <c r="AE655" s="13" t="s">
        <v>4843</v>
      </c>
      <c r="AF655" s="82" t="s">
        <v>4844</v>
      </c>
      <c r="AG655" s="15" t="s">
        <v>4844</v>
      </c>
      <c r="AH655" s="16" t="s">
        <v>88</v>
      </c>
      <c r="AI655" s="17">
        <v>10</v>
      </c>
      <c r="AJ655" s="17">
        <v>19950826</v>
      </c>
      <c r="AK655" s="18">
        <v>50</v>
      </c>
      <c r="AL655" s="18">
        <v>202304</v>
      </c>
      <c r="AM655" s="18">
        <v>2022</v>
      </c>
      <c r="AN655" s="17">
        <v>12312335</v>
      </c>
      <c r="AO655" s="17">
        <v>20209121</v>
      </c>
      <c r="AP655" s="17">
        <v>200000</v>
      </c>
      <c r="AQ655" s="20">
        <v>1</v>
      </c>
      <c r="AR655" s="21"/>
      <c r="AS655" s="20">
        <v>2</v>
      </c>
      <c r="AT655" s="20">
        <v>2</v>
      </c>
      <c r="AU655" s="20">
        <v>2</v>
      </c>
      <c r="AV655" s="20">
        <v>2</v>
      </c>
      <c r="AW655" s="23">
        <v>0</v>
      </c>
      <c r="AX655" s="21">
        <v>0</v>
      </c>
      <c r="AY655" s="21">
        <v>0</v>
      </c>
      <c r="AZ655" s="23" t="s">
        <v>62</v>
      </c>
      <c r="BA655" s="23" t="s">
        <v>62</v>
      </c>
      <c r="BB655" s="23" t="s">
        <v>62</v>
      </c>
      <c r="BC655" s="23" t="s">
        <v>62</v>
      </c>
      <c r="BD655" s="23" t="s">
        <v>62</v>
      </c>
      <c r="BE655" s="20">
        <v>13</v>
      </c>
      <c r="BF655" s="21"/>
      <c r="BG655" s="24"/>
    </row>
    <row r="656" spans="1:59" ht="15">
      <c r="A656" s="9" t="s">
        <v>4845</v>
      </c>
      <c r="B656" s="25">
        <v>1736</v>
      </c>
      <c r="C656" s="11">
        <v>1962811</v>
      </c>
      <c r="D656" s="11">
        <v>5068100114</v>
      </c>
      <c r="E656" s="12">
        <v>1746110000949</v>
      </c>
      <c r="F656" s="13" t="s">
        <v>4846</v>
      </c>
      <c r="G656" s="13" t="s">
        <v>80</v>
      </c>
      <c r="H656" s="13" t="s">
        <v>53</v>
      </c>
      <c r="I656" s="13" t="s">
        <v>54</v>
      </c>
      <c r="J656" s="13" t="s">
        <v>532</v>
      </c>
      <c r="K656" s="11">
        <v>14</v>
      </c>
      <c r="L656" s="11" t="s">
        <v>4847</v>
      </c>
      <c r="M656" s="14">
        <v>1</v>
      </c>
      <c r="N656" s="14" t="s">
        <v>121</v>
      </c>
      <c r="O656" s="14">
        <v>0</v>
      </c>
      <c r="P656" s="14">
        <v>0</v>
      </c>
      <c r="Q656" s="32">
        <v>7300</v>
      </c>
      <c r="R656" s="32">
        <v>59363</v>
      </c>
      <c r="S656" s="14">
        <v>0</v>
      </c>
      <c r="T656" s="32">
        <v>54341</v>
      </c>
      <c r="U656" s="33">
        <v>26775</v>
      </c>
      <c r="V656" s="32">
        <v>34235</v>
      </c>
      <c r="W656" s="33">
        <v>10300</v>
      </c>
      <c r="X656" s="32">
        <v>3330990</v>
      </c>
      <c r="Y656" s="11">
        <f t="shared" si="510"/>
        <v>0</v>
      </c>
      <c r="Z656" s="11">
        <f t="shared" si="511"/>
        <v>33.299999999999997</v>
      </c>
      <c r="AA656" s="11">
        <f t="shared" si="512"/>
        <v>0.5</v>
      </c>
      <c r="AB656" s="11">
        <f t="shared" si="513"/>
        <v>0.5</v>
      </c>
      <c r="AC656" s="11">
        <f t="shared" si="514"/>
        <v>0.7</v>
      </c>
      <c r="AD656" s="11" t="s">
        <v>4848</v>
      </c>
      <c r="AE656" s="13" t="s">
        <v>4849</v>
      </c>
      <c r="AF656" s="13" t="s">
        <v>4850</v>
      </c>
      <c r="AG656" s="15" t="s">
        <v>4851</v>
      </c>
      <c r="AH656" s="16" t="s">
        <v>88</v>
      </c>
      <c r="AI656" s="17">
        <v>10</v>
      </c>
      <c r="AJ656" s="17">
        <v>19740601</v>
      </c>
      <c r="AK656" s="18">
        <v>120</v>
      </c>
      <c r="AL656" s="18">
        <v>202212</v>
      </c>
      <c r="AM656" s="18">
        <v>2022</v>
      </c>
      <c r="AN656" s="17">
        <v>61876337</v>
      </c>
      <c r="AO656" s="17">
        <v>77293431</v>
      </c>
      <c r="AP656" s="17">
        <v>3301900</v>
      </c>
      <c r="AQ656" s="20">
        <v>2</v>
      </c>
      <c r="AR656" s="20">
        <v>2</v>
      </c>
      <c r="AS656" s="20">
        <v>1</v>
      </c>
      <c r="AT656" s="20">
        <v>1</v>
      </c>
      <c r="AU656" s="20">
        <v>2</v>
      </c>
      <c r="AV656" s="20">
        <v>1</v>
      </c>
      <c r="AW656" s="23">
        <v>0</v>
      </c>
      <c r="AX656" s="20">
        <v>1</v>
      </c>
      <c r="AY656" s="21">
        <v>0</v>
      </c>
      <c r="AZ656" s="23" t="s">
        <v>62</v>
      </c>
      <c r="BA656" s="23" t="s">
        <v>62</v>
      </c>
      <c r="BB656" s="23" t="s">
        <v>62</v>
      </c>
      <c r="BC656" s="23" t="s">
        <v>62</v>
      </c>
      <c r="BD656" s="23" t="s">
        <v>62</v>
      </c>
      <c r="BE656" s="20">
        <v>13</v>
      </c>
      <c r="BF656" s="21"/>
      <c r="BG656" s="24"/>
    </row>
    <row r="657" spans="1:59" ht="15">
      <c r="A657" s="9" t="s">
        <v>4852</v>
      </c>
      <c r="B657" s="25">
        <v>22698</v>
      </c>
      <c r="C657" s="11">
        <v>1422949</v>
      </c>
      <c r="D657" s="11">
        <v>6068103425</v>
      </c>
      <c r="E657" s="12">
        <v>1801110006840</v>
      </c>
      <c r="F657" s="13" t="s">
        <v>4853</v>
      </c>
      <c r="G657" s="13" t="s">
        <v>52</v>
      </c>
      <c r="H657" s="13" t="s">
        <v>53</v>
      </c>
      <c r="I657" s="13" t="s">
        <v>54</v>
      </c>
      <c r="J657" s="13" t="s">
        <v>173</v>
      </c>
      <c r="K657" s="11">
        <v>50</v>
      </c>
      <c r="L657" s="11" t="s">
        <v>4854</v>
      </c>
      <c r="M657" s="14">
        <v>1</v>
      </c>
      <c r="N657" s="14">
        <v>0</v>
      </c>
      <c r="O657" s="14">
        <v>0</v>
      </c>
      <c r="P657" s="14">
        <v>0</v>
      </c>
      <c r="Q657" s="14">
        <v>0</v>
      </c>
      <c r="R657" s="14">
        <v>0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1" t="s">
        <v>4855</v>
      </c>
      <c r="AE657" s="13" t="s">
        <v>4856</v>
      </c>
      <c r="AF657" s="13" t="s">
        <v>4857</v>
      </c>
      <c r="AG657" s="15" t="s">
        <v>4858</v>
      </c>
      <c r="AH657" s="16" t="s">
        <v>61</v>
      </c>
      <c r="AI657" s="17">
        <v>10</v>
      </c>
      <c r="AJ657" s="17">
        <v>19670926</v>
      </c>
      <c r="AK657" s="18">
        <v>195</v>
      </c>
      <c r="AL657" s="18">
        <v>201903</v>
      </c>
      <c r="AM657" s="14"/>
      <c r="AN657" s="19"/>
      <c r="AO657" s="19"/>
      <c r="AP657" s="19"/>
      <c r="AQ657" s="20">
        <v>1</v>
      </c>
      <c r="AR657" s="21"/>
      <c r="AS657" s="20">
        <v>2</v>
      </c>
      <c r="AT657" s="20">
        <v>2</v>
      </c>
      <c r="AU657" s="20">
        <v>2</v>
      </c>
      <c r="AV657" s="20">
        <v>2</v>
      </c>
      <c r="AW657" s="23">
        <v>0</v>
      </c>
      <c r="AX657" s="21">
        <v>0</v>
      </c>
      <c r="AY657" s="21">
        <v>0</v>
      </c>
      <c r="AZ657" s="23" t="s">
        <v>62</v>
      </c>
      <c r="BA657" s="23" t="s">
        <v>62</v>
      </c>
      <c r="BB657" s="23" t="s">
        <v>62</v>
      </c>
      <c r="BC657" s="23" t="s">
        <v>62</v>
      </c>
      <c r="BD657" s="23" t="s">
        <v>62</v>
      </c>
      <c r="BE657" s="20">
        <v>13</v>
      </c>
      <c r="BF657" s="21"/>
      <c r="BG657" s="24"/>
    </row>
    <row r="658" spans="1:59" ht="15">
      <c r="A658" s="9" t="s">
        <v>4859</v>
      </c>
      <c r="B658" s="25">
        <v>11311</v>
      </c>
      <c r="C658" s="11">
        <v>1848498</v>
      </c>
      <c r="D658" s="11">
        <v>6098103180</v>
      </c>
      <c r="E658" s="12">
        <v>1942110000232</v>
      </c>
      <c r="F658" s="13" t="s">
        <v>4860</v>
      </c>
      <c r="G658" s="13" t="s">
        <v>80</v>
      </c>
      <c r="H658" s="13" t="s">
        <v>53</v>
      </c>
      <c r="I658" s="13" t="s">
        <v>54</v>
      </c>
      <c r="J658" s="13" t="s">
        <v>173</v>
      </c>
      <c r="K658" s="11">
        <v>50</v>
      </c>
      <c r="L658" s="11" t="s">
        <v>4861</v>
      </c>
      <c r="M658" s="14">
        <v>1</v>
      </c>
      <c r="N658" s="14" t="s">
        <v>121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26">
        <v>748375</v>
      </c>
      <c r="U658" s="14">
        <v>0</v>
      </c>
      <c r="V658" s="14">
        <v>0</v>
      </c>
      <c r="W658" s="14">
        <v>0</v>
      </c>
      <c r="X658" s="14">
        <v>0</v>
      </c>
      <c r="Y658" s="11">
        <f t="shared" ref="Y658:Y661" si="515">INT(O658 / 10000) / 10</f>
        <v>0</v>
      </c>
      <c r="Z658" s="11">
        <f t="shared" ref="Z658:Z661" si="516">INT((P658+Q658+X658) / 10000) / 10</f>
        <v>0</v>
      </c>
      <c r="AA658" s="11">
        <f t="shared" ref="AA658:AA661" si="517">INT((R658) / 10000) / 10</f>
        <v>0</v>
      </c>
      <c r="AB658" s="11">
        <f t="shared" ref="AB658:AB661" si="518">INT((S658+T658) / 10000) / 10</f>
        <v>7.4</v>
      </c>
      <c r="AC658" s="11">
        <f t="shared" ref="AC658:AC661" si="519">INT((V658+U658+W658) / 10000) / 10</f>
        <v>0</v>
      </c>
      <c r="AD658" s="11" t="s">
        <v>4862</v>
      </c>
      <c r="AE658" s="13" t="s">
        <v>4863</v>
      </c>
      <c r="AF658" s="13" t="s">
        <v>4864</v>
      </c>
      <c r="AG658" s="15" t="s">
        <v>4865</v>
      </c>
      <c r="AH658" s="16" t="s">
        <v>88</v>
      </c>
      <c r="AI658" s="17">
        <v>10</v>
      </c>
      <c r="AJ658" s="17">
        <v>19771020</v>
      </c>
      <c r="AK658" s="18">
        <v>214</v>
      </c>
      <c r="AL658" s="18">
        <v>202212</v>
      </c>
      <c r="AM658" s="18">
        <v>2022</v>
      </c>
      <c r="AN658" s="17">
        <v>23348808</v>
      </c>
      <c r="AO658" s="17">
        <v>3008035</v>
      </c>
      <c r="AP658" s="17">
        <v>543450</v>
      </c>
      <c r="AQ658" s="20">
        <v>1</v>
      </c>
      <c r="AR658" s="21"/>
      <c r="AS658" s="20">
        <v>2</v>
      </c>
      <c r="AT658" s="20">
        <v>2</v>
      </c>
      <c r="AU658" s="22">
        <v>2</v>
      </c>
      <c r="AV658" s="20">
        <v>2</v>
      </c>
      <c r="AW658" s="23">
        <v>0</v>
      </c>
      <c r="AX658" s="21">
        <v>0</v>
      </c>
      <c r="AY658" s="21">
        <v>0</v>
      </c>
      <c r="AZ658" s="23" t="s">
        <v>62</v>
      </c>
      <c r="BA658" s="23" t="s">
        <v>62</v>
      </c>
      <c r="BB658" s="23" t="s">
        <v>62</v>
      </c>
      <c r="BC658" s="23" t="s">
        <v>62</v>
      </c>
      <c r="BD658" s="23" t="s">
        <v>62</v>
      </c>
      <c r="BE658" s="20">
        <v>13</v>
      </c>
      <c r="BF658" s="21"/>
      <c r="BG658" s="24"/>
    </row>
    <row r="659" spans="1:59" ht="15">
      <c r="A659" s="9" t="s">
        <v>4866</v>
      </c>
      <c r="B659" s="25">
        <v>76</v>
      </c>
      <c r="C659" s="11">
        <v>1735004</v>
      </c>
      <c r="D659" s="11">
        <v>1298120136</v>
      </c>
      <c r="E659" s="12">
        <v>1101110299762</v>
      </c>
      <c r="F659" s="13" t="s">
        <v>4867</v>
      </c>
      <c r="G659" s="13" t="s">
        <v>80</v>
      </c>
      <c r="H659" s="13" t="s">
        <v>53</v>
      </c>
      <c r="I659" s="13" t="s">
        <v>54</v>
      </c>
      <c r="J659" s="13" t="s">
        <v>103</v>
      </c>
      <c r="K659" s="11">
        <v>1</v>
      </c>
      <c r="L659" s="11" t="s">
        <v>4868</v>
      </c>
      <c r="M659" s="14">
        <v>1</v>
      </c>
      <c r="N659" s="14" t="s">
        <v>121</v>
      </c>
      <c r="O659" s="14">
        <v>0</v>
      </c>
      <c r="P659" s="14">
        <v>0</v>
      </c>
      <c r="Q659" s="14">
        <v>0</v>
      </c>
      <c r="R659" s="32">
        <v>173080</v>
      </c>
      <c r="S659" s="14">
        <v>0</v>
      </c>
      <c r="T659" s="32">
        <v>228283</v>
      </c>
      <c r="U659" s="14">
        <v>0</v>
      </c>
      <c r="V659" s="32">
        <v>1320</v>
      </c>
      <c r="W659" s="32">
        <v>5280</v>
      </c>
      <c r="X659" s="14">
        <v>0</v>
      </c>
      <c r="Y659" s="11">
        <f t="shared" si="515"/>
        <v>0</v>
      </c>
      <c r="Z659" s="11">
        <f t="shared" si="516"/>
        <v>0</v>
      </c>
      <c r="AA659" s="11">
        <f t="shared" si="517"/>
        <v>1.7</v>
      </c>
      <c r="AB659" s="11">
        <f t="shared" si="518"/>
        <v>2.2000000000000002</v>
      </c>
      <c r="AC659" s="11">
        <f t="shared" si="519"/>
        <v>0</v>
      </c>
      <c r="AD659" s="11" t="s">
        <v>4869</v>
      </c>
      <c r="AE659" s="13" t="s">
        <v>4870</v>
      </c>
      <c r="AF659" s="13" t="s">
        <v>4871</v>
      </c>
      <c r="AG659" s="15" t="s">
        <v>4872</v>
      </c>
      <c r="AH659" s="16" t="s">
        <v>88</v>
      </c>
      <c r="AI659" s="17">
        <v>10</v>
      </c>
      <c r="AJ659" s="17">
        <v>19810715</v>
      </c>
      <c r="AK659" s="18">
        <v>136</v>
      </c>
      <c r="AL659" s="18">
        <v>202206</v>
      </c>
      <c r="AM659" s="18">
        <v>2022</v>
      </c>
      <c r="AN659" s="17">
        <v>93933661</v>
      </c>
      <c r="AO659" s="17">
        <v>18381802</v>
      </c>
      <c r="AP659" s="17">
        <v>1500000</v>
      </c>
      <c r="AQ659" s="20">
        <v>1</v>
      </c>
      <c r="AR659" s="21"/>
      <c r="AS659" s="20">
        <v>2</v>
      </c>
      <c r="AT659" s="20">
        <v>2</v>
      </c>
      <c r="AU659" s="20">
        <v>2</v>
      </c>
      <c r="AV659" s="21"/>
      <c r="AW659" s="23">
        <v>0</v>
      </c>
      <c r="AX659" s="21">
        <v>0</v>
      </c>
      <c r="AY659" s="21">
        <v>0</v>
      </c>
      <c r="AZ659" s="23" t="s">
        <v>62</v>
      </c>
      <c r="BA659" s="23" t="s">
        <v>62</v>
      </c>
      <c r="BB659" s="23" t="s">
        <v>62</v>
      </c>
      <c r="BC659" s="23" t="s">
        <v>62</v>
      </c>
      <c r="BD659" s="23" t="s">
        <v>62</v>
      </c>
      <c r="BE659" s="20">
        <v>13</v>
      </c>
      <c r="BF659" s="21"/>
      <c r="BG659" s="24"/>
    </row>
    <row r="660" spans="1:59" ht="15">
      <c r="A660" s="9" t="s">
        <v>4873</v>
      </c>
      <c r="B660" s="25">
        <v>1078</v>
      </c>
      <c r="C660" s="11">
        <v>1183805</v>
      </c>
      <c r="D660" s="11">
        <v>2098117669</v>
      </c>
      <c r="E660" s="12">
        <v>1101111247520</v>
      </c>
      <c r="F660" s="13" t="s">
        <v>4874</v>
      </c>
      <c r="G660" s="13" t="s">
        <v>80</v>
      </c>
      <c r="H660" s="13" t="s">
        <v>53</v>
      </c>
      <c r="I660" s="13" t="s">
        <v>54</v>
      </c>
      <c r="J660" s="13" t="s">
        <v>235</v>
      </c>
      <c r="K660" s="11">
        <v>5</v>
      </c>
      <c r="L660" s="11" t="s">
        <v>4875</v>
      </c>
      <c r="M660" s="14">
        <v>1</v>
      </c>
      <c r="N660" s="14" t="s">
        <v>121</v>
      </c>
      <c r="O660" s="32">
        <v>1474457</v>
      </c>
      <c r="P660" s="14">
        <v>0</v>
      </c>
      <c r="Q660" s="14">
        <v>0</v>
      </c>
      <c r="R660" s="14">
        <v>0</v>
      </c>
      <c r="S660" s="14">
        <v>0</v>
      </c>
      <c r="T660" s="32">
        <v>173105</v>
      </c>
      <c r="U660" s="14">
        <v>0</v>
      </c>
      <c r="V660" s="32">
        <v>56893</v>
      </c>
      <c r="W660" s="14">
        <v>0</v>
      </c>
      <c r="X660" s="14">
        <v>0</v>
      </c>
      <c r="Y660" s="11">
        <f t="shared" si="515"/>
        <v>14.7</v>
      </c>
      <c r="Z660" s="11">
        <f t="shared" si="516"/>
        <v>0</v>
      </c>
      <c r="AA660" s="11">
        <f t="shared" si="517"/>
        <v>0</v>
      </c>
      <c r="AB660" s="11">
        <f t="shared" si="518"/>
        <v>1.7</v>
      </c>
      <c r="AC660" s="11">
        <f t="shared" si="519"/>
        <v>0.5</v>
      </c>
      <c r="AD660" s="11" t="s">
        <v>4876</v>
      </c>
      <c r="AE660" s="13" t="s">
        <v>4877</v>
      </c>
      <c r="AF660" s="13" t="s">
        <v>4878</v>
      </c>
      <c r="AG660" s="15" t="s">
        <v>4879</v>
      </c>
      <c r="AH660" s="16" t="s">
        <v>88</v>
      </c>
      <c r="AI660" s="17">
        <v>10</v>
      </c>
      <c r="AJ660" s="17">
        <v>19960308</v>
      </c>
      <c r="AK660" s="18">
        <v>53</v>
      </c>
      <c r="AL660" s="18">
        <v>202212</v>
      </c>
      <c r="AM660" s="18">
        <v>2022</v>
      </c>
      <c r="AN660" s="17">
        <v>12652828</v>
      </c>
      <c r="AO660" s="17">
        <v>36856870</v>
      </c>
      <c r="AP660" s="17">
        <v>1053470</v>
      </c>
      <c r="AQ660" s="23">
        <v>1</v>
      </c>
      <c r="AR660" s="23"/>
      <c r="AS660" s="27">
        <v>2</v>
      </c>
      <c r="AT660" s="23"/>
      <c r="AU660" s="23"/>
      <c r="AV660" s="27">
        <v>2</v>
      </c>
      <c r="AW660" s="23">
        <v>0</v>
      </c>
      <c r="AX660" s="21">
        <v>0</v>
      </c>
      <c r="AY660" s="21">
        <v>0</v>
      </c>
      <c r="AZ660" s="23" t="s">
        <v>62</v>
      </c>
      <c r="BA660" s="23" t="s">
        <v>62</v>
      </c>
      <c r="BB660" s="23" t="s">
        <v>62</v>
      </c>
      <c r="BC660" s="23" t="s">
        <v>62</v>
      </c>
      <c r="BD660" s="23" t="s">
        <v>62</v>
      </c>
      <c r="BE660" s="27">
        <v>13</v>
      </c>
      <c r="BF660" s="23"/>
      <c r="BG660" s="23"/>
    </row>
    <row r="661" spans="1:59" ht="15">
      <c r="A661" s="9" t="s">
        <v>4880</v>
      </c>
      <c r="B661" s="25">
        <v>8281</v>
      </c>
      <c r="C661" s="11">
        <v>1464537</v>
      </c>
      <c r="D661" s="11">
        <v>3058157751</v>
      </c>
      <c r="E661" s="12">
        <v>1601110144305</v>
      </c>
      <c r="F661" s="13" t="s">
        <v>4881</v>
      </c>
      <c r="G661" s="13" t="s">
        <v>80</v>
      </c>
      <c r="H661" s="13" t="s">
        <v>53</v>
      </c>
      <c r="I661" s="13" t="s">
        <v>307</v>
      </c>
      <c r="J661" s="13" t="s">
        <v>630</v>
      </c>
      <c r="K661" s="11">
        <v>45</v>
      </c>
      <c r="L661" s="11" t="s">
        <v>4882</v>
      </c>
      <c r="M661" s="14">
        <v>1</v>
      </c>
      <c r="N661" s="14" t="s">
        <v>121</v>
      </c>
      <c r="O661" s="26">
        <v>24420</v>
      </c>
      <c r="P661" s="26">
        <v>16069</v>
      </c>
      <c r="Q661" s="26">
        <v>45599</v>
      </c>
      <c r="R661" s="35">
        <v>107575</v>
      </c>
      <c r="S661" s="14">
        <v>0</v>
      </c>
      <c r="T661" s="26">
        <v>326635</v>
      </c>
      <c r="U661" s="26">
        <v>15384</v>
      </c>
      <c r="V661" s="26">
        <v>90505</v>
      </c>
      <c r="W661" s="14">
        <v>0</v>
      </c>
      <c r="X661" s="26">
        <v>3476133</v>
      </c>
      <c r="Y661" s="11">
        <f t="shared" si="515"/>
        <v>0.2</v>
      </c>
      <c r="Z661" s="11">
        <f t="shared" si="516"/>
        <v>35.299999999999997</v>
      </c>
      <c r="AA661" s="11">
        <f t="shared" si="517"/>
        <v>1</v>
      </c>
      <c r="AB661" s="11">
        <f t="shared" si="518"/>
        <v>3.2</v>
      </c>
      <c r="AC661" s="11">
        <f t="shared" si="519"/>
        <v>1</v>
      </c>
      <c r="AD661" s="11" t="s">
        <v>4883</v>
      </c>
      <c r="AE661" s="13" t="s">
        <v>4884</v>
      </c>
      <c r="AF661" s="13" t="s">
        <v>4885</v>
      </c>
      <c r="AG661" s="15" t="s">
        <v>4886</v>
      </c>
      <c r="AH661" s="16" t="s">
        <v>88</v>
      </c>
      <c r="AI661" s="17">
        <v>10</v>
      </c>
      <c r="AJ661" s="17">
        <v>20020905</v>
      </c>
      <c r="AK661" s="18">
        <v>56</v>
      </c>
      <c r="AL661" s="18">
        <v>202212</v>
      </c>
      <c r="AM661" s="18">
        <v>2022</v>
      </c>
      <c r="AN661" s="17">
        <v>20185509</v>
      </c>
      <c r="AO661" s="17">
        <v>23040339</v>
      </c>
      <c r="AP661" s="17">
        <v>3176590</v>
      </c>
      <c r="AQ661" s="27">
        <v>1</v>
      </c>
      <c r="AR661" s="23"/>
      <c r="AS661" s="27">
        <v>1</v>
      </c>
      <c r="AT661" s="27">
        <v>2</v>
      </c>
      <c r="AU661" s="27">
        <v>2</v>
      </c>
      <c r="AV661" s="27">
        <v>2</v>
      </c>
      <c r="AW661" s="23">
        <v>0</v>
      </c>
      <c r="AX661" s="21">
        <v>0</v>
      </c>
      <c r="AY661" s="21">
        <v>0</v>
      </c>
      <c r="AZ661" s="23" t="s">
        <v>62</v>
      </c>
      <c r="BA661" s="23" t="s">
        <v>62</v>
      </c>
      <c r="BB661" s="23" t="s">
        <v>62</v>
      </c>
      <c r="BC661" s="23" t="s">
        <v>62</v>
      </c>
      <c r="BD661" s="23" t="s">
        <v>62</v>
      </c>
      <c r="BE661" s="27">
        <v>13</v>
      </c>
      <c r="BF661" s="23"/>
      <c r="BG661" s="23"/>
    </row>
    <row r="662" spans="1:59" ht="15">
      <c r="A662" s="9" t="s">
        <v>4887</v>
      </c>
      <c r="B662" s="25">
        <v>4448</v>
      </c>
      <c r="C662" s="11">
        <v>1446342</v>
      </c>
      <c r="D662" s="11">
        <v>6098107959</v>
      </c>
      <c r="E662" s="12">
        <v>1901110007101</v>
      </c>
      <c r="F662" s="13" t="s">
        <v>4888</v>
      </c>
      <c r="G662" s="13" t="s">
        <v>80</v>
      </c>
      <c r="H662" s="13" t="s">
        <v>53</v>
      </c>
      <c r="I662" s="13" t="s">
        <v>54</v>
      </c>
      <c r="J662" s="13" t="s">
        <v>119</v>
      </c>
      <c r="K662" s="11">
        <v>26</v>
      </c>
      <c r="L662" s="11" t="s">
        <v>4889</v>
      </c>
      <c r="M662" s="14">
        <v>1</v>
      </c>
      <c r="N662" s="14">
        <v>0</v>
      </c>
      <c r="O662" s="14">
        <v>0</v>
      </c>
      <c r="P662" s="14">
        <v>0</v>
      </c>
      <c r="Q662" s="14">
        <v>0</v>
      </c>
      <c r="R662" s="21">
        <v>0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1" t="s">
        <v>4890</v>
      </c>
      <c r="AE662" s="13" t="s">
        <v>4891</v>
      </c>
      <c r="AF662" s="13" t="s">
        <v>4892</v>
      </c>
      <c r="AG662" s="15" t="s">
        <v>4893</v>
      </c>
      <c r="AH662" s="16" t="s">
        <v>61</v>
      </c>
      <c r="AI662" s="17">
        <v>10</v>
      </c>
      <c r="AJ662" s="18">
        <v>19870301</v>
      </c>
      <c r="AK662" s="18">
        <v>51</v>
      </c>
      <c r="AL662" s="18">
        <v>202307</v>
      </c>
      <c r="AM662" s="18">
        <v>2022</v>
      </c>
      <c r="AN662" s="17">
        <v>24646742</v>
      </c>
      <c r="AO662" s="17">
        <v>6611153</v>
      </c>
      <c r="AP662" s="17">
        <v>700000</v>
      </c>
      <c r="AQ662" s="20">
        <v>1</v>
      </c>
      <c r="AR662" s="21"/>
      <c r="AS662" s="20">
        <v>1</v>
      </c>
      <c r="AT662" s="20">
        <v>2</v>
      </c>
      <c r="AU662" s="20">
        <v>2</v>
      </c>
      <c r="AV662" s="20">
        <v>2</v>
      </c>
      <c r="AW662" s="23">
        <v>0</v>
      </c>
      <c r="AX662" s="20">
        <v>1</v>
      </c>
      <c r="AY662" s="21">
        <v>0</v>
      </c>
      <c r="AZ662" s="23" t="s">
        <v>62</v>
      </c>
      <c r="BA662" s="23" t="s">
        <v>62</v>
      </c>
      <c r="BB662" s="23" t="s">
        <v>62</v>
      </c>
      <c r="BC662" s="23" t="s">
        <v>62</v>
      </c>
      <c r="BD662" s="23" t="s">
        <v>62</v>
      </c>
      <c r="BE662" s="20">
        <v>13</v>
      </c>
      <c r="BF662" s="21"/>
      <c r="BG662" s="24"/>
    </row>
    <row r="663" spans="1:59" ht="15">
      <c r="A663" s="9" t="s">
        <v>4894</v>
      </c>
      <c r="B663" s="25">
        <v>1214</v>
      </c>
      <c r="C663" s="11">
        <v>1887908</v>
      </c>
      <c r="D663" s="11">
        <v>4048113458</v>
      </c>
      <c r="E663" s="12">
        <v>2112110005628</v>
      </c>
      <c r="F663" s="13" t="s">
        <v>4895</v>
      </c>
      <c r="G663" s="13" t="s">
        <v>80</v>
      </c>
      <c r="H663" s="13" t="s">
        <v>53</v>
      </c>
      <c r="I663" s="13" t="s">
        <v>307</v>
      </c>
      <c r="J663" s="13" t="s">
        <v>292</v>
      </c>
      <c r="K663" s="11">
        <v>8</v>
      </c>
      <c r="L663" s="11" t="s">
        <v>4896</v>
      </c>
      <c r="M663" s="14">
        <v>1</v>
      </c>
      <c r="N663" s="14" t="s">
        <v>121</v>
      </c>
      <c r="O663" s="14">
        <v>0</v>
      </c>
      <c r="P663" s="14">
        <v>0</v>
      </c>
      <c r="Q663" s="26">
        <v>76300</v>
      </c>
      <c r="R663" s="26">
        <v>865515</v>
      </c>
      <c r="S663" s="14">
        <v>0</v>
      </c>
      <c r="T663" s="14">
        <v>0</v>
      </c>
      <c r="U663" s="14">
        <v>0</v>
      </c>
      <c r="V663" s="26">
        <v>84547</v>
      </c>
      <c r="W663" s="26">
        <v>39148</v>
      </c>
      <c r="X663" s="26">
        <v>6729302</v>
      </c>
      <c r="Y663" s="11">
        <f>INT(O663 / 10000) / 10</f>
        <v>0</v>
      </c>
      <c r="Z663" s="11">
        <f>INT((P663+Q663+X663) / 10000) / 10</f>
        <v>68</v>
      </c>
      <c r="AA663" s="11">
        <f>INT((R663) / 10000) / 10</f>
        <v>8.6</v>
      </c>
      <c r="AB663" s="11">
        <f>INT((S663+T663) / 10000) / 10</f>
        <v>0</v>
      </c>
      <c r="AC663" s="11">
        <f>INT((V663+U663+W663) / 10000) / 10</f>
        <v>1.2</v>
      </c>
      <c r="AD663" s="11" t="s">
        <v>4897</v>
      </c>
      <c r="AE663" s="13" t="s">
        <v>4898</v>
      </c>
      <c r="AF663" s="13" t="s">
        <v>4899</v>
      </c>
      <c r="AG663" s="15" t="s">
        <v>4900</v>
      </c>
      <c r="AH663" s="16" t="s">
        <v>88</v>
      </c>
      <c r="AI663" s="17">
        <v>10</v>
      </c>
      <c r="AJ663" s="17">
        <v>20010801</v>
      </c>
      <c r="AK663" s="18">
        <v>111</v>
      </c>
      <c r="AL663" s="18">
        <v>202212</v>
      </c>
      <c r="AM663" s="18">
        <v>2022</v>
      </c>
      <c r="AN663" s="17">
        <v>124616878</v>
      </c>
      <c r="AO663" s="17">
        <v>79740933</v>
      </c>
      <c r="AP663" s="17">
        <v>11570950</v>
      </c>
      <c r="AQ663" s="27">
        <v>1</v>
      </c>
      <c r="AR663" s="27">
        <v>1</v>
      </c>
      <c r="AS663" s="27">
        <v>2</v>
      </c>
      <c r="AT663" s="27">
        <v>2</v>
      </c>
      <c r="AU663" s="27">
        <v>2</v>
      </c>
      <c r="AV663" s="27">
        <v>1</v>
      </c>
      <c r="AW663" s="23">
        <v>0</v>
      </c>
      <c r="AX663" s="21">
        <v>0</v>
      </c>
      <c r="AY663" s="21">
        <v>0</v>
      </c>
      <c r="AZ663" s="23" t="s">
        <v>62</v>
      </c>
      <c r="BA663" s="23" t="s">
        <v>62</v>
      </c>
      <c r="BB663" s="23" t="s">
        <v>62</v>
      </c>
      <c r="BC663" s="23" t="s">
        <v>62</v>
      </c>
      <c r="BD663" s="23" t="s">
        <v>62</v>
      </c>
      <c r="BE663" s="27">
        <v>13</v>
      </c>
      <c r="BF663" s="23"/>
      <c r="BG663" s="23"/>
    </row>
    <row r="664" spans="1:59" ht="15">
      <c r="A664" s="9" t="s">
        <v>4901</v>
      </c>
      <c r="B664" s="25">
        <v>24353</v>
      </c>
      <c r="C664" s="11">
        <v>2614206</v>
      </c>
      <c r="D664" s="11">
        <v>6058208254</v>
      </c>
      <c r="E664" s="12">
        <v>1841710004480</v>
      </c>
      <c r="F664" s="13" t="s">
        <v>4902</v>
      </c>
      <c r="G664" s="13" t="s">
        <v>52</v>
      </c>
      <c r="H664" s="13" t="s">
        <v>53</v>
      </c>
      <c r="I664" s="13" t="s">
        <v>54</v>
      </c>
      <c r="J664" s="13" t="s">
        <v>55</v>
      </c>
      <c r="K664" s="11">
        <v>63</v>
      </c>
      <c r="L664" s="11" t="s">
        <v>4903</v>
      </c>
      <c r="M664" s="14">
        <v>1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1" t="s">
        <v>4904</v>
      </c>
      <c r="AE664" s="13" t="s">
        <v>4905</v>
      </c>
      <c r="AF664" s="13" t="s">
        <v>4906</v>
      </c>
      <c r="AG664" s="15" t="s">
        <v>4907</v>
      </c>
      <c r="AH664" s="16" t="s">
        <v>61</v>
      </c>
      <c r="AI664" s="17">
        <v>10</v>
      </c>
      <c r="AJ664" s="17">
        <v>20040119</v>
      </c>
      <c r="AK664" s="18">
        <v>101</v>
      </c>
      <c r="AL664" s="18">
        <v>201903</v>
      </c>
      <c r="AM664" s="18">
        <v>2022</v>
      </c>
      <c r="AN664" s="17">
        <v>26691056</v>
      </c>
      <c r="AO664" s="17">
        <v>16900804</v>
      </c>
      <c r="AP664" s="17">
        <v>0</v>
      </c>
      <c r="AQ664" s="20">
        <v>1</v>
      </c>
      <c r="AR664" s="21"/>
      <c r="AS664" s="20">
        <v>2</v>
      </c>
      <c r="AT664" s="22">
        <v>2</v>
      </c>
      <c r="AU664" s="22">
        <v>2</v>
      </c>
      <c r="AV664" s="20">
        <v>2</v>
      </c>
      <c r="AW664" s="23">
        <v>0</v>
      </c>
      <c r="AX664" s="21">
        <v>0</v>
      </c>
      <c r="AY664" s="21">
        <v>0</v>
      </c>
      <c r="AZ664" s="23" t="s">
        <v>62</v>
      </c>
      <c r="BA664" s="23" t="s">
        <v>62</v>
      </c>
      <c r="BB664" s="23" t="s">
        <v>62</v>
      </c>
      <c r="BC664" s="23" t="s">
        <v>62</v>
      </c>
      <c r="BD664" s="23" t="s">
        <v>62</v>
      </c>
      <c r="BE664" s="20">
        <v>13</v>
      </c>
      <c r="BF664" s="21"/>
      <c r="BG664" s="24"/>
    </row>
    <row r="665" spans="1:59" ht="15">
      <c r="A665" s="9" t="s">
        <v>4908</v>
      </c>
      <c r="B665" s="25">
        <v>22264</v>
      </c>
      <c r="C665" s="11">
        <v>1427411</v>
      </c>
      <c r="D665" s="11">
        <v>6028119172</v>
      </c>
      <c r="E665" s="12">
        <v>1801110341775</v>
      </c>
      <c r="F665" s="13" t="s">
        <v>4909</v>
      </c>
      <c r="G665" s="13" t="s">
        <v>52</v>
      </c>
      <c r="H665" s="13" t="s">
        <v>53</v>
      </c>
      <c r="I665" s="13" t="s">
        <v>54</v>
      </c>
      <c r="J665" s="13" t="s">
        <v>799</v>
      </c>
      <c r="K665" s="11">
        <v>47</v>
      </c>
      <c r="L665" s="11" t="s">
        <v>4910</v>
      </c>
      <c r="M665" s="14">
        <v>1</v>
      </c>
      <c r="N665" s="14" t="s">
        <v>121</v>
      </c>
      <c r="O665" s="14">
        <v>0</v>
      </c>
      <c r="P665" s="26">
        <v>913783</v>
      </c>
      <c r="Q665" s="14">
        <v>0</v>
      </c>
      <c r="R665" s="14">
        <v>0</v>
      </c>
      <c r="S665" s="14">
        <v>0</v>
      </c>
      <c r="T665" s="29">
        <v>1719443</v>
      </c>
      <c r="U665" s="26">
        <v>244733</v>
      </c>
      <c r="V665" s="26">
        <v>86555</v>
      </c>
      <c r="W665" s="26">
        <v>850485</v>
      </c>
      <c r="X665" s="26">
        <v>7643332</v>
      </c>
      <c r="Y665" s="11">
        <f t="shared" ref="Y665:Y675" si="520">INT(O665 / 10000) / 10</f>
        <v>0</v>
      </c>
      <c r="Z665" s="11">
        <f t="shared" ref="Z665:Z675" si="521">INT((P665+Q665+X665) / 10000) / 10</f>
        <v>85.5</v>
      </c>
      <c r="AA665" s="11">
        <f t="shared" ref="AA665:AA675" si="522">INT((R665) / 10000) / 10</f>
        <v>0</v>
      </c>
      <c r="AB665" s="11">
        <f t="shared" ref="AB665:AB675" si="523">INT((S665+T665) / 10000) / 10</f>
        <v>17.100000000000001</v>
      </c>
      <c r="AC665" s="11">
        <f t="shared" ref="AC665:AC675" si="524">INT((V665+U665+W665) / 10000) / 10</f>
        <v>11.8</v>
      </c>
      <c r="AD665" s="11" t="s">
        <v>4911</v>
      </c>
      <c r="AE665" s="13" t="s">
        <v>4912</v>
      </c>
      <c r="AF665" s="13" t="s">
        <v>4913</v>
      </c>
      <c r="AG665" s="15" t="s">
        <v>4914</v>
      </c>
      <c r="AH665" s="16" t="s">
        <v>88</v>
      </c>
      <c r="AI665" s="17">
        <v>10</v>
      </c>
      <c r="AJ665" s="17">
        <v>20001225</v>
      </c>
      <c r="AK665" s="18">
        <v>164</v>
      </c>
      <c r="AL665" s="18">
        <v>202212</v>
      </c>
      <c r="AM665" s="18">
        <v>2022</v>
      </c>
      <c r="AN665" s="17">
        <v>80733300</v>
      </c>
      <c r="AO665" s="17">
        <v>63087138</v>
      </c>
      <c r="AP665" s="17">
        <v>7430500</v>
      </c>
      <c r="AQ665" s="20">
        <v>1</v>
      </c>
      <c r="AR665" s="21"/>
      <c r="AS665" s="20">
        <v>2</v>
      </c>
      <c r="AT665" s="20">
        <v>2</v>
      </c>
      <c r="AU665" s="20">
        <v>1</v>
      </c>
      <c r="AV665" s="20">
        <v>1</v>
      </c>
      <c r="AW665" s="20">
        <v>30</v>
      </c>
      <c r="AX665" s="21">
        <v>0</v>
      </c>
      <c r="AY665" s="21">
        <v>0</v>
      </c>
      <c r="AZ665" s="23" t="s">
        <v>62</v>
      </c>
      <c r="BA665" s="23" t="s">
        <v>62</v>
      </c>
      <c r="BB665" s="23" t="s">
        <v>62</v>
      </c>
      <c r="BC665" s="23" t="s">
        <v>62</v>
      </c>
      <c r="BD665" s="23" t="s">
        <v>62</v>
      </c>
      <c r="BE665" s="20">
        <v>13</v>
      </c>
      <c r="BF665" s="21"/>
      <c r="BG665" s="24"/>
    </row>
    <row r="666" spans="1:59" ht="15">
      <c r="A666" s="9" t="s">
        <v>4915</v>
      </c>
      <c r="B666" s="25">
        <v>2620</v>
      </c>
      <c r="C666" s="11">
        <v>1109707</v>
      </c>
      <c r="D666" s="11">
        <v>1258119281</v>
      </c>
      <c r="E666" s="12">
        <v>1311110002813</v>
      </c>
      <c r="F666" s="13" t="s">
        <v>4916</v>
      </c>
      <c r="G666" s="13" t="s">
        <v>80</v>
      </c>
      <c r="H666" s="13" t="s">
        <v>53</v>
      </c>
      <c r="I666" s="13" t="s">
        <v>54</v>
      </c>
      <c r="J666" s="13" t="s">
        <v>257</v>
      </c>
      <c r="K666" s="11">
        <v>17</v>
      </c>
      <c r="L666" s="11" t="s">
        <v>4917</v>
      </c>
      <c r="M666" s="14">
        <v>1</v>
      </c>
      <c r="N666" s="14" t="s">
        <v>121</v>
      </c>
      <c r="O666" s="14">
        <v>0</v>
      </c>
      <c r="P666" s="26">
        <v>372644</v>
      </c>
      <c r="Q666" s="14">
        <v>0</v>
      </c>
      <c r="R666" s="26">
        <v>3101803</v>
      </c>
      <c r="S666" s="14">
        <v>0</v>
      </c>
      <c r="T666" s="14">
        <v>0</v>
      </c>
      <c r="U666" s="14">
        <v>0</v>
      </c>
      <c r="V666" s="26">
        <v>84745</v>
      </c>
      <c r="W666" s="26">
        <v>139700</v>
      </c>
      <c r="X666" s="26">
        <v>74950</v>
      </c>
      <c r="Y666" s="11">
        <f t="shared" si="520"/>
        <v>0</v>
      </c>
      <c r="Z666" s="11">
        <f t="shared" si="521"/>
        <v>4.4000000000000004</v>
      </c>
      <c r="AA666" s="11">
        <f t="shared" si="522"/>
        <v>31</v>
      </c>
      <c r="AB666" s="11">
        <f t="shared" si="523"/>
        <v>0</v>
      </c>
      <c r="AC666" s="11">
        <f t="shared" si="524"/>
        <v>2.2000000000000002</v>
      </c>
      <c r="AD666" s="11" t="s">
        <v>4918</v>
      </c>
      <c r="AE666" s="13" t="s">
        <v>4919</v>
      </c>
      <c r="AF666" s="13" t="s">
        <v>4920</v>
      </c>
      <c r="AG666" s="15" t="s">
        <v>4921</v>
      </c>
      <c r="AH666" s="16" t="s">
        <v>88</v>
      </c>
      <c r="AI666" s="17">
        <v>10</v>
      </c>
      <c r="AJ666" s="17">
        <v>19750801</v>
      </c>
      <c r="AK666" s="18">
        <v>112</v>
      </c>
      <c r="AL666" s="18">
        <v>202212</v>
      </c>
      <c r="AM666" s="18">
        <v>2022</v>
      </c>
      <c r="AN666" s="17">
        <v>84234809</v>
      </c>
      <c r="AO666" s="17">
        <v>94806410</v>
      </c>
      <c r="AP666" s="17">
        <v>850000</v>
      </c>
      <c r="AQ666" s="20">
        <v>3</v>
      </c>
      <c r="AR666" s="20">
        <v>3</v>
      </c>
      <c r="AS666" s="20">
        <v>1</v>
      </c>
      <c r="AT666" s="20">
        <v>2</v>
      </c>
      <c r="AU666" s="20">
        <v>2</v>
      </c>
      <c r="AV666" s="20">
        <v>2</v>
      </c>
      <c r="AW666" s="23">
        <v>0</v>
      </c>
      <c r="AX666" s="21">
        <v>0</v>
      </c>
      <c r="AY666" s="21">
        <v>0</v>
      </c>
      <c r="AZ666" s="23" t="s">
        <v>62</v>
      </c>
      <c r="BA666" s="23" t="s">
        <v>62</v>
      </c>
      <c r="BB666" s="23" t="s">
        <v>62</v>
      </c>
      <c r="BC666" s="23" t="s">
        <v>62</v>
      </c>
      <c r="BD666" s="23" t="s">
        <v>62</v>
      </c>
      <c r="BE666" s="20">
        <v>13</v>
      </c>
      <c r="BF666" s="21"/>
      <c r="BG666" s="24"/>
    </row>
    <row r="667" spans="1:59" ht="15">
      <c r="A667" s="9" t="s">
        <v>4922</v>
      </c>
      <c r="B667" s="25">
        <v>846</v>
      </c>
      <c r="C667" s="11">
        <v>1983435</v>
      </c>
      <c r="D667" s="11">
        <v>6218113989</v>
      </c>
      <c r="E667" s="12">
        <v>1801110046937</v>
      </c>
      <c r="F667" s="13" t="s">
        <v>4923</v>
      </c>
      <c r="G667" s="13" t="s">
        <v>80</v>
      </c>
      <c r="H667" s="13" t="s">
        <v>53</v>
      </c>
      <c r="I667" s="13" t="s">
        <v>307</v>
      </c>
      <c r="J667" s="13" t="s">
        <v>607</v>
      </c>
      <c r="K667" s="11">
        <v>4</v>
      </c>
      <c r="L667" s="11" t="s">
        <v>4924</v>
      </c>
      <c r="M667" s="14">
        <v>1</v>
      </c>
      <c r="N667" s="14" t="s">
        <v>121</v>
      </c>
      <c r="O667" s="14">
        <v>0</v>
      </c>
      <c r="P667" s="26">
        <v>1364</v>
      </c>
      <c r="Q667" s="14">
        <v>0</v>
      </c>
      <c r="R667" s="26">
        <v>226000</v>
      </c>
      <c r="S667" s="14">
        <v>0</v>
      </c>
      <c r="T667" s="26">
        <v>35837</v>
      </c>
      <c r="U667" s="14">
        <v>0</v>
      </c>
      <c r="V667" s="26">
        <v>62770</v>
      </c>
      <c r="W667" s="14">
        <v>0</v>
      </c>
      <c r="X667" s="26">
        <v>617866</v>
      </c>
      <c r="Y667" s="11">
        <f t="shared" si="520"/>
        <v>0</v>
      </c>
      <c r="Z667" s="11">
        <f t="shared" si="521"/>
        <v>6.1</v>
      </c>
      <c r="AA667" s="11">
        <f t="shared" si="522"/>
        <v>2.2000000000000002</v>
      </c>
      <c r="AB667" s="11">
        <f t="shared" si="523"/>
        <v>0.3</v>
      </c>
      <c r="AC667" s="11">
        <f t="shared" si="524"/>
        <v>0.6</v>
      </c>
      <c r="AD667" s="11" t="s">
        <v>4925</v>
      </c>
      <c r="AE667" s="13" t="s">
        <v>4926</v>
      </c>
      <c r="AF667" s="13" t="s">
        <v>4927</v>
      </c>
      <c r="AG667" s="15" t="s">
        <v>4928</v>
      </c>
      <c r="AH667" s="16" t="s">
        <v>88</v>
      </c>
      <c r="AI667" s="17">
        <v>10</v>
      </c>
      <c r="AJ667" s="17">
        <v>19821116</v>
      </c>
      <c r="AK667" s="18">
        <v>228</v>
      </c>
      <c r="AL667" s="18">
        <v>202212</v>
      </c>
      <c r="AM667" s="18">
        <v>2022</v>
      </c>
      <c r="AN667" s="17">
        <v>100341161</v>
      </c>
      <c r="AO667" s="17">
        <v>293981857</v>
      </c>
      <c r="AP667" s="17">
        <v>1400000</v>
      </c>
      <c r="AQ667" s="27">
        <v>1</v>
      </c>
      <c r="AR667" s="27">
        <v>1</v>
      </c>
      <c r="AS667" s="27">
        <v>1</v>
      </c>
      <c r="AT667" s="27">
        <v>1</v>
      </c>
      <c r="AU667" s="27">
        <v>2</v>
      </c>
      <c r="AV667" s="27">
        <v>2</v>
      </c>
      <c r="AW667" s="23">
        <v>0</v>
      </c>
      <c r="AX667" s="21">
        <v>0</v>
      </c>
      <c r="AY667" s="21">
        <v>0</v>
      </c>
      <c r="AZ667" s="23" t="s">
        <v>62</v>
      </c>
      <c r="BA667" s="23" t="s">
        <v>62</v>
      </c>
      <c r="BB667" s="23" t="s">
        <v>62</v>
      </c>
      <c r="BC667" s="23" t="s">
        <v>62</v>
      </c>
      <c r="BD667" s="23" t="s">
        <v>62</v>
      </c>
      <c r="BE667" s="27">
        <v>13</v>
      </c>
      <c r="BF667" s="23"/>
      <c r="BG667" s="23"/>
    </row>
    <row r="668" spans="1:59" ht="15">
      <c r="A668" s="9" t="s">
        <v>4929</v>
      </c>
      <c r="B668" s="25">
        <v>6737</v>
      </c>
      <c r="C668" s="11">
        <v>1199495</v>
      </c>
      <c r="D668" s="11">
        <v>3168102125</v>
      </c>
      <c r="E668" s="12">
        <v>1614110010012</v>
      </c>
      <c r="F668" s="13" t="s">
        <v>4930</v>
      </c>
      <c r="G668" s="13" t="s">
        <v>80</v>
      </c>
      <c r="H668" s="13" t="s">
        <v>53</v>
      </c>
      <c r="I668" s="13" t="s">
        <v>307</v>
      </c>
      <c r="J668" s="13" t="s">
        <v>1787</v>
      </c>
      <c r="K668" s="11">
        <v>37</v>
      </c>
      <c r="M668" s="21">
        <v>1</v>
      </c>
      <c r="N668" s="14" t="s">
        <v>121</v>
      </c>
      <c r="O668" s="14">
        <v>0</v>
      </c>
      <c r="P668" s="32">
        <v>1801</v>
      </c>
      <c r="Q668" s="32">
        <v>164948</v>
      </c>
      <c r="R668" s="32">
        <v>4170204</v>
      </c>
      <c r="S668" s="14">
        <v>0</v>
      </c>
      <c r="T668" s="14">
        <v>0</v>
      </c>
      <c r="U668" s="32">
        <v>628876</v>
      </c>
      <c r="V668" s="32">
        <v>261478</v>
      </c>
      <c r="W668" s="14">
        <v>0</v>
      </c>
      <c r="X668" s="32">
        <v>16474584</v>
      </c>
      <c r="Y668" s="11">
        <f t="shared" si="520"/>
        <v>0</v>
      </c>
      <c r="Z668" s="11">
        <f t="shared" si="521"/>
        <v>166.4</v>
      </c>
      <c r="AA668" s="11">
        <f t="shared" si="522"/>
        <v>41.7</v>
      </c>
      <c r="AB668" s="11">
        <f t="shared" si="523"/>
        <v>0</v>
      </c>
      <c r="AC668" s="11">
        <f t="shared" si="524"/>
        <v>8.9</v>
      </c>
      <c r="AD668" s="11" t="s">
        <v>4931</v>
      </c>
      <c r="AE668" s="13" t="s">
        <v>4932</v>
      </c>
      <c r="AF668" s="13" t="s">
        <v>4933</v>
      </c>
      <c r="AG668" s="15" t="s">
        <v>1792</v>
      </c>
      <c r="AH668" s="16" t="s">
        <v>88</v>
      </c>
      <c r="AI668" s="17">
        <v>10</v>
      </c>
      <c r="AJ668" s="17">
        <v>20011201</v>
      </c>
      <c r="AK668" s="18">
        <v>171</v>
      </c>
      <c r="AL668" s="18">
        <v>202212</v>
      </c>
      <c r="AM668" s="18">
        <v>2022</v>
      </c>
      <c r="AN668" s="17">
        <v>176420922</v>
      </c>
      <c r="AO668" s="17">
        <v>147276425</v>
      </c>
      <c r="AP668" s="17">
        <v>30000000</v>
      </c>
      <c r="AQ668" s="27">
        <v>2</v>
      </c>
      <c r="AR668" s="27">
        <v>2</v>
      </c>
      <c r="AS668" s="27">
        <v>1</v>
      </c>
      <c r="AT668" s="27">
        <v>2</v>
      </c>
      <c r="AU668" s="27">
        <v>2</v>
      </c>
      <c r="AV668" s="27">
        <v>2</v>
      </c>
      <c r="AW668" s="23">
        <v>0</v>
      </c>
      <c r="AX668" s="20">
        <v>1</v>
      </c>
      <c r="AY668" s="21">
        <v>0</v>
      </c>
      <c r="AZ668" s="23" t="s">
        <v>62</v>
      </c>
      <c r="BA668" s="23" t="s">
        <v>62</v>
      </c>
      <c r="BB668" s="23" t="s">
        <v>62</v>
      </c>
      <c r="BC668" s="23" t="s">
        <v>62</v>
      </c>
      <c r="BD668" s="23" t="s">
        <v>62</v>
      </c>
      <c r="BE668" s="27">
        <v>13</v>
      </c>
      <c r="BF668" s="23"/>
      <c r="BG668" s="23"/>
    </row>
    <row r="669" spans="1:59" ht="15">
      <c r="A669" s="9" t="s">
        <v>4934</v>
      </c>
      <c r="B669" s="25">
        <v>7268</v>
      </c>
      <c r="C669" s="11">
        <v>1734817</v>
      </c>
      <c r="D669" s="11">
        <v>4048105318</v>
      </c>
      <c r="E669" s="12">
        <v>1712110003430</v>
      </c>
      <c r="F669" s="13" t="s">
        <v>4935</v>
      </c>
      <c r="G669" s="13" t="s">
        <v>80</v>
      </c>
      <c r="H669" s="13" t="s">
        <v>53</v>
      </c>
      <c r="I669" s="13" t="s">
        <v>54</v>
      </c>
      <c r="J669" s="13" t="s">
        <v>599</v>
      </c>
      <c r="K669" s="11">
        <v>38</v>
      </c>
      <c r="L669" s="11" t="s">
        <v>4936</v>
      </c>
      <c r="M669" s="14">
        <v>1</v>
      </c>
      <c r="N669" s="14" t="s">
        <v>121</v>
      </c>
      <c r="O669" s="14">
        <v>0</v>
      </c>
      <c r="P669" s="14">
        <v>0</v>
      </c>
      <c r="Q669" s="14">
        <v>0</v>
      </c>
      <c r="R669" s="26">
        <v>342596</v>
      </c>
      <c r="S669" s="14">
        <v>0</v>
      </c>
      <c r="T669" s="14">
        <v>0</v>
      </c>
      <c r="U669" s="26">
        <v>32336</v>
      </c>
      <c r="V669" s="26">
        <v>2687</v>
      </c>
      <c r="W669" s="14">
        <v>0</v>
      </c>
      <c r="X669" s="14">
        <v>0</v>
      </c>
      <c r="Y669" s="11">
        <f t="shared" si="520"/>
        <v>0</v>
      </c>
      <c r="Z669" s="11">
        <f t="shared" si="521"/>
        <v>0</v>
      </c>
      <c r="AA669" s="11">
        <f t="shared" si="522"/>
        <v>3.4</v>
      </c>
      <c r="AB669" s="11">
        <f t="shared" si="523"/>
        <v>0</v>
      </c>
      <c r="AC669" s="11">
        <f t="shared" si="524"/>
        <v>0.3</v>
      </c>
      <c r="AD669" s="11" t="s">
        <v>1873</v>
      </c>
      <c r="AE669" s="13" t="s">
        <v>4937</v>
      </c>
      <c r="AF669" s="13" t="s">
        <v>4938</v>
      </c>
      <c r="AG669" s="15" t="s">
        <v>4939</v>
      </c>
      <c r="AH669" s="16" t="s">
        <v>88</v>
      </c>
      <c r="AI669" s="17">
        <v>10</v>
      </c>
      <c r="AJ669" s="17">
        <v>19881115</v>
      </c>
      <c r="AK669" s="18">
        <v>51</v>
      </c>
      <c r="AL669" s="18">
        <v>202303</v>
      </c>
      <c r="AM669" s="18">
        <v>2022</v>
      </c>
      <c r="AN669" s="17">
        <v>26640220</v>
      </c>
      <c r="AO669" s="17">
        <v>22094523</v>
      </c>
      <c r="AP669" s="17">
        <v>2100000</v>
      </c>
      <c r="AQ669" s="27">
        <v>1</v>
      </c>
      <c r="AR669" s="23"/>
      <c r="AS669" s="27">
        <v>1</v>
      </c>
      <c r="AT669" s="27">
        <v>1</v>
      </c>
      <c r="AU669" s="27">
        <v>1</v>
      </c>
      <c r="AV669" s="27">
        <v>2</v>
      </c>
      <c r="AW669" s="23">
        <v>0</v>
      </c>
      <c r="AX669" s="20">
        <v>1</v>
      </c>
      <c r="AY669" s="21">
        <v>0</v>
      </c>
      <c r="AZ669" s="23" t="s">
        <v>62</v>
      </c>
      <c r="BA669" s="23" t="s">
        <v>62</v>
      </c>
      <c r="BB669" s="23" t="s">
        <v>62</v>
      </c>
      <c r="BC669" s="23" t="s">
        <v>62</v>
      </c>
      <c r="BD669" s="23" t="s">
        <v>62</v>
      </c>
      <c r="BE669" s="27">
        <v>13</v>
      </c>
      <c r="BF669" s="23"/>
      <c r="BG669" s="23"/>
    </row>
    <row r="670" spans="1:59" ht="15">
      <c r="A670" s="9" t="s">
        <v>4940</v>
      </c>
      <c r="B670" s="25">
        <v>12239</v>
      </c>
      <c r="C670" s="11">
        <v>6649540</v>
      </c>
      <c r="D670" s="11">
        <v>3558700236</v>
      </c>
      <c r="E670" s="12">
        <v>1911110070321</v>
      </c>
      <c r="F670" s="13" t="s">
        <v>4941</v>
      </c>
      <c r="G670" s="13" t="s">
        <v>80</v>
      </c>
      <c r="H670" s="13" t="s">
        <v>53</v>
      </c>
      <c r="I670" s="13" t="s">
        <v>54</v>
      </c>
      <c r="J670" s="13" t="s">
        <v>111</v>
      </c>
      <c r="K670" s="11">
        <v>55</v>
      </c>
      <c r="L670" s="11" t="s">
        <v>4942</v>
      </c>
      <c r="M670" s="14">
        <v>1</v>
      </c>
      <c r="N670" s="14" t="s">
        <v>121</v>
      </c>
      <c r="O670" s="14">
        <v>0</v>
      </c>
      <c r="P670" s="14">
        <v>0</v>
      </c>
      <c r="Q670" s="14">
        <v>0</v>
      </c>
      <c r="R670" s="14">
        <v>0</v>
      </c>
      <c r="S670" s="14">
        <v>0</v>
      </c>
      <c r="T670" s="26">
        <v>287551</v>
      </c>
      <c r="U670" s="14">
        <v>0</v>
      </c>
      <c r="V670" s="26">
        <v>286478</v>
      </c>
      <c r="W670" s="29">
        <v>653736</v>
      </c>
      <c r="X670" s="19">
        <v>118200</v>
      </c>
      <c r="Y670" s="11">
        <f t="shared" si="520"/>
        <v>0</v>
      </c>
      <c r="Z670" s="11">
        <f t="shared" si="521"/>
        <v>1.1000000000000001</v>
      </c>
      <c r="AA670" s="11">
        <f t="shared" si="522"/>
        <v>0</v>
      </c>
      <c r="AB670" s="11">
        <f t="shared" si="523"/>
        <v>2.8</v>
      </c>
      <c r="AC670" s="11">
        <f t="shared" si="524"/>
        <v>9.4</v>
      </c>
      <c r="AD670" s="11" t="s">
        <v>4943</v>
      </c>
      <c r="AE670" s="13" t="s">
        <v>4944</v>
      </c>
      <c r="AF670" s="13" t="s">
        <v>4945</v>
      </c>
      <c r="AG670" s="15" t="s">
        <v>4946</v>
      </c>
      <c r="AH670" s="16" t="s">
        <v>88</v>
      </c>
      <c r="AI670" s="17">
        <v>10</v>
      </c>
      <c r="AJ670" s="17">
        <v>20160101</v>
      </c>
      <c r="AK670" s="18">
        <v>225</v>
      </c>
      <c r="AL670" s="18">
        <v>202212</v>
      </c>
      <c r="AM670" s="18">
        <v>2022</v>
      </c>
      <c r="AN670" s="17">
        <v>101528627</v>
      </c>
      <c r="AO670" s="17">
        <v>23589476</v>
      </c>
      <c r="AP670" s="17">
        <v>60000</v>
      </c>
      <c r="AQ670" s="20">
        <v>1</v>
      </c>
      <c r="AR670" s="21"/>
      <c r="AS670" s="20">
        <v>2</v>
      </c>
      <c r="AT670" s="20">
        <v>2</v>
      </c>
      <c r="AU670" s="20">
        <v>2</v>
      </c>
      <c r="AV670" s="20">
        <v>2</v>
      </c>
      <c r="AW670" s="23">
        <v>0</v>
      </c>
      <c r="AX670" s="21">
        <v>0</v>
      </c>
      <c r="AY670" s="21">
        <v>0</v>
      </c>
      <c r="AZ670" s="23" t="s">
        <v>62</v>
      </c>
      <c r="BA670" s="23" t="s">
        <v>62</v>
      </c>
      <c r="BB670" s="23" t="s">
        <v>62</v>
      </c>
      <c r="BC670" s="23" t="s">
        <v>62</v>
      </c>
      <c r="BD670" s="23" t="s">
        <v>62</v>
      </c>
      <c r="BE670" s="20">
        <v>13</v>
      </c>
      <c r="BF670" s="21"/>
      <c r="BG670" s="24"/>
    </row>
    <row r="671" spans="1:59" ht="15">
      <c r="A671" s="9" t="s">
        <v>4947</v>
      </c>
      <c r="B671" s="25">
        <v>9147</v>
      </c>
      <c r="C671" s="11">
        <v>4066320</v>
      </c>
      <c r="D671" s="11">
        <v>3118140518</v>
      </c>
      <c r="E671" s="12">
        <v>1650110036749</v>
      </c>
      <c r="F671" s="13" t="s">
        <v>4948</v>
      </c>
      <c r="G671" s="13" t="s">
        <v>80</v>
      </c>
      <c r="H671" s="13" t="s">
        <v>53</v>
      </c>
      <c r="I671" s="13" t="s">
        <v>54</v>
      </c>
      <c r="J671" s="13" t="s">
        <v>128</v>
      </c>
      <c r="K671" s="11">
        <v>46</v>
      </c>
      <c r="L671" s="11" t="s">
        <v>4949</v>
      </c>
      <c r="M671" s="14">
        <v>1</v>
      </c>
      <c r="N671" s="14" t="s">
        <v>121</v>
      </c>
      <c r="O671" s="26">
        <v>11112916</v>
      </c>
      <c r="P671" s="19">
        <v>8840369</v>
      </c>
      <c r="Q671" s="14">
        <v>0</v>
      </c>
      <c r="R671" s="14">
        <v>0</v>
      </c>
      <c r="S671" s="14">
        <v>0</v>
      </c>
      <c r="T671" s="26">
        <v>141812</v>
      </c>
      <c r="U671" s="35">
        <v>262196</v>
      </c>
      <c r="V671" s="26">
        <v>337523</v>
      </c>
      <c r="W671" s="14">
        <v>0</v>
      </c>
      <c r="X671" s="26">
        <v>1626471</v>
      </c>
      <c r="Y671" s="11">
        <f t="shared" si="520"/>
        <v>111.1</v>
      </c>
      <c r="Z671" s="11">
        <f t="shared" si="521"/>
        <v>104.6</v>
      </c>
      <c r="AA671" s="11">
        <f t="shared" si="522"/>
        <v>0</v>
      </c>
      <c r="AB671" s="11">
        <f t="shared" si="523"/>
        <v>1.4</v>
      </c>
      <c r="AC671" s="11">
        <f t="shared" si="524"/>
        <v>5.9</v>
      </c>
      <c r="AD671" s="11" t="s">
        <v>4950</v>
      </c>
      <c r="AE671" s="13" t="s">
        <v>4951</v>
      </c>
      <c r="AF671" s="13" t="s">
        <v>4952</v>
      </c>
      <c r="AG671" s="15" t="s">
        <v>4953</v>
      </c>
      <c r="AH671" s="16" t="s">
        <v>88</v>
      </c>
      <c r="AI671" s="17">
        <v>10</v>
      </c>
      <c r="AJ671" s="17">
        <v>20111215</v>
      </c>
      <c r="AK671" s="18">
        <v>201</v>
      </c>
      <c r="AL671" s="18">
        <v>202305</v>
      </c>
      <c r="AM671" s="18">
        <v>2022</v>
      </c>
      <c r="AN671" s="17">
        <v>120679198</v>
      </c>
      <c r="AO671" s="17">
        <v>101072080</v>
      </c>
      <c r="AP671" s="17">
        <v>850000</v>
      </c>
      <c r="AQ671" s="20">
        <v>1</v>
      </c>
      <c r="AR671" s="21"/>
      <c r="AS671" s="20">
        <v>2</v>
      </c>
      <c r="AT671" s="20">
        <v>2</v>
      </c>
      <c r="AU671" s="20">
        <v>2</v>
      </c>
      <c r="AV671" s="20">
        <v>2</v>
      </c>
      <c r="AW671" s="23">
        <v>0</v>
      </c>
      <c r="AX671" s="21">
        <v>0</v>
      </c>
      <c r="AY671" s="21">
        <v>0</v>
      </c>
      <c r="AZ671" s="23" t="s">
        <v>62</v>
      </c>
      <c r="BA671" s="23" t="s">
        <v>62</v>
      </c>
      <c r="BB671" s="23" t="s">
        <v>62</v>
      </c>
      <c r="BC671" s="23" t="s">
        <v>62</v>
      </c>
      <c r="BD671" s="23" t="s">
        <v>62</v>
      </c>
      <c r="BE671" s="20">
        <v>13</v>
      </c>
      <c r="BF671" s="21"/>
      <c r="BG671" s="24"/>
    </row>
    <row r="672" spans="1:59" ht="15">
      <c r="A672" s="9" t="s">
        <v>4954</v>
      </c>
      <c r="B672" s="25">
        <v>13330</v>
      </c>
      <c r="C672" s="11">
        <v>1781875</v>
      </c>
      <c r="D672" s="11">
        <v>2208144955</v>
      </c>
      <c r="E672" s="12">
        <v>1101111447021</v>
      </c>
      <c r="F672" s="13" t="s">
        <v>4955</v>
      </c>
      <c r="G672" s="13" t="s">
        <v>80</v>
      </c>
      <c r="H672" s="13" t="s">
        <v>53</v>
      </c>
      <c r="I672" s="13" t="s">
        <v>307</v>
      </c>
      <c r="J672" s="13" t="s">
        <v>2073</v>
      </c>
      <c r="K672" s="11">
        <v>59</v>
      </c>
      <c r="L672" s="11" t="s">
        <v>4956</v>
      </c>
      <c r="M672" s="14">
        <v>1</v>
      </c>
      <c r="N672" s="14" t="s">
        <v>121</v>
      </c>
      <c r="O672" s="26">
        <v>1098293</v>
      </c>
      <c r="P672" s="26">
        <v>1267849</v>
      </c>
      <c r="Q672" s="26">
        <v>106425356</v>
      </c>
      <c r="R672" s="26">
        <v>746444808</v>
      </c>
      <c r="S672" s="14">
        <v>0</v>
      </c>
      <c r="T672" s="26">
        <v>268600</v>
      </c>
      <c r="U672" s="14">
        <v>0</v>
      </c>
      <c r="V672" s="26">
        <v>12984016</v>
      </c>
      <c r="W672" s="14">
        <v>0</v>
      </c>
      <c r="X672" s="26">
        <v>7586109</v>
      </c>
      <c r="Y672" s="11">
        <f t="shared" si="520"/>
        <v>10.9</v>
      </c>
      <c r="Z672" s="11">
        <f t="shared" si="521"/>
        <v>1152.7</v>
      </c>
      <c r="AA672" s="11">
        <f t="shared" si="522"/>
        <v>7464.4</v>
      </c>
      <c r="AB672" s="11">
        <f t="shared" si="523"/>
        <v>2.6</v>
      </c>
      <c r="AC672" s="11">
        <f t="shared" si="524"/>
        <v>129.80000000000001</v>
      </c>
      <c r="AD672" s="11" t="s">
        <v>4957</v>
      </c>
      <c r="AE672" s="13" t="s">
        <v>4958</v>
      </c>
      <c r="AF672" s="13" t="s">
        <v>4959</v>
      </c>
      <c r="AG672" s="15" t="s">
        <v>2255</v>
      </c>
      <c r="AH672" s="16" t="s">
        <v>88</v>
      </c>
      <c r="AI672" s="17">
        <v>10</v>
      </c>
      <c r="AJ672" s="17">
        <v>19970731</v>
      </c>
      <c r="AK672" s="18">
        <v>142</v>
      </c>
      <c r="AL672" s="18">
        <v>202306</v>
      </c>
      <c r="AM672" s="18">
        <v>2022</v>
      </c>
      <c r="AN672" s="17">
        <v>160988179</v>
      </c>
      <c r="AO672" s="17">
        <v>289209853</v>
      </c>
      <c r="AP672" s="17">
        <v>109580320</v>
      </c>
      <c r="AQ672" s="20">
        <v>1</v>
      </c>
      <c r="AR672" s="21"/>
      <c r="AS672" s="20">
        <v>2</v>
      </c>
      <c r="AT672" s="20">
        <v>2</v>
      </c>
      <c r="AU672" s="20">
        <v>2</v>
      </c>
      <c r="AV672" s="20">
        <v>2</v>
      </c>
      <c r="AW672" s="23">
        <v>0</v>
      </c>
      <c r="AX672" s="21">
        <v>0</v>
      </c>
      <c r="AY672" s="21">
        <v>0</v>
      </c>
      <c r="AZ672" s="23" t="s">
        <v>62</v>
      </c>
      <c r="BA672" s="23" t="s">
        <v>62</v>
      </c>
      <c r="BB672" s="23" t="s">
        <v>62</v>
      </c>
      <c r="BC672" s="23" t="s">
        <v>62</v>
      </c>
      <c r="BD672" s="23" t="s">
        <v>62</v>
      </c>
      <c r="BE672" s="20">
        <v>13</v>
      </c>
      <c r="BF672" s="21"/>
      <c r="BG672" s="24"/>
    </row>
    <row r="673" spans="1:59" ht="15">
      <c r="A673" s="9" t="s">
        <v>4960</v>
      </c>
      <c r="B673" s="25">
        <v>12244</v>
      </c>
      <c r="C673" s="11">
        <v>6805183</v>
      </c>
      <c r="D673" s="11">
        <v>5628800447</v>
      </c>
      <c r="E673" s="12">
        <v>2849110158351</v>
      </c>
      <c r="F673" s="13" t="s">
        <v>4961</v>
      </c>
      <c r="G673" s="13" t="s">
        <v>80</v>
      </c>
      <c r="H673" s="13" t="s">
        <v>53</v>
      </c>
      <c r="I673" s="13" t="s">
        <v>54</v>
      </c>
      <c r="J673" s="13" t="s">
        <v>111</v>
      </c>
      <c r="K673" s="11">
        <v>55</v>
      </c>
      <c r="L673" s="11" t="s">
        <v>4962</v>
      </c>
      <c r="M673" s="14">
        <v>1</v>
      </c>
      <c r="N673" s="14" t="s">
        <v>121</v>
      </c>
      <c r="O673" s="26">
        <v>4437631</v>
      </c>
      <c r="P673" s="14">
        <v>0</v>
      </c>
      <c r="Q673" s="14">
        <v>0</v>
      </c>
      <c r="R673" s="26">
        <v>20500</v>
      </c>
      <c r="S673" s="14">
        <v>0</v>
      </c>
      <c r="T673" s="14">
        <v>0</v>
      </c>
      <c r="U673" s="14">
        <v>0</v>
      </c>
      <c r="V673" s="26">
        <v>184871</v>
      </c>
      <c r="W673" s="26">
        <v>440505</v>
      </c>
      <c r="X673" s="26">
        <v>1084338</v>
      </c>
      <c r="Y673" s="11">
        <f t="shared" si="520"/>
        <v>44.3</v>
      </c>
      <c r="Z673" s="11">
        <f t="shared" si="521"/>
        <v>10.8</v>
      </c>
      <c r="AA673" s="11">
        <f t="shared" si="522"/>
        <v>0.2</v>
      </c>
      <c r="AB673" s="11">
        <f t="shared" si="523"/>
        <v>0</v>
      </c>
      <c r="AC673" s="11">
        <f t="shared" si="524"/>
        <v>6.2</v>
      </c>
      <c r="AD673" s="11" t="s">
        <v>4963</v>
      </c>
      <c r="AE673" s="13" t="s">
        <v>4964</v>
      </c>
      <c r="AF673" s="13" t="s">
        <v>4965</v>
      </c>
      <c r="AG673" s="15" t="s">
        <v>4966</v>
      </c>
      <c r="AH673" s="16" t="s">
        <v>88</v>
      </c>
      <c r="AI673" s="17">
        <v>10</v>
      </c>
      <c r="AJ673" s="17">
        <v>20160907</v>
      </c>
      <c r="AK673" s="18">
        <v>207</v>
      </c>
      <c r="AL673" s="18">
        <v>202212</v>
      </c>
      <c r="AM673" s="18">
        <v>2022</v>
      </c>
      <c r="AN673" s="17">
        <v>17321516</v>
      </c>
      <c r="AO673" s="17">
        <v>10323989</v>
      </c>
      <c r="AP673" s="17">
        <v>800000</v>
      </c>
      <c r="AQ673" s="20">
        <v>1</v>
      </c>
      <c r="AR673" s="21"/>
      <c r="AS673" s="20">
        <v>1</v>
      </c>
      <c r="AT673" s="20">
        <v>2</v>
      </c>
      <c r="AU673" s="20">
        <v>2</v>
      </c>
      <c r="AV673" s="20">
        <v>2</v>
      </c>
      <c r="AW673" s="23">
        <v>0</v>
      </c>
      <c r="AX673" s="21">
        <v>0</v>
      </c>
      <c r="AY673" s="21">
        <v>0</v>
      </c>
      <c r="AZ673" s="23" t="s">
        <v>62</v>
      </c>
      <c r="BA673" s="23" t="s">
        <v>62</v>
      </c>
      <c r="BB673" s="23" t="s">
        <v>62</v>
      </c>
      <c r="BC673" s="23" t="s">
        <v>62</v>
      </c>
      <c r="BD673" s="23" t="s">
        <v>62</v>
      </c>
      <c r="BE673" s="20">
        <v>13</v>
      </c>
      <c r="BF673" s="21"/>
      <c r="BG673" s="24"/>
    </row>
    <row r="674" spans="1:59" ht="15">
      <c r="A674" s="9" t="s">
        <v>4967</v>
      </c>
      <c r="B674" s="25">
        <v>12468</v>
      </c>
      <c r="C674" s="11">
        <v>4169971</v>
      </c>
      <c r="D674" s="11">
        <v>1208789182</v>
      </c>
      <c r="E674" s="12">
        <v>1101114978007</v>
      </c>
      <c r="F674" s="13" t="s">
        <v>4968</v>
      </c>
      <c r="G674" s="13" t="s">
        <v>80</v>
      </c>
      <c r="H674" s="13" t="s">
        <v>53</v>
      </c>
      <c r="I674" s="13" t="s">
        <v>1113</v>
      </c>
      <c r="J674" s="13" t="s">
        <v>65</v>
      </c>
      <c r="K674" s="11">
        <v>56</v>
      </c>
      <c r="L674" s="11" t="s">
        <v>4969</v>
      </c>
      <c r="M674" s="14">
        <v>1</v>
      </c>
      <c r="N674" s="14" t="s">
        <v>121</v>
      </c>
      <c r="O674" s="14">
        <v>0</v>
      </c>
      <c r="P674" s="14">
        <v>0</v>
      </c>
      <c r="Q674" s="14">
        <v>0</v>
      </c>
      <c r="R674" s="14">
        <v>0</v>
      </c>
      <c r="S674" s="14">
        <v>0</v>
      </c>
      <c r="T674" s="14">
        <v>0</v>
      </c>
      <c r="U674" s="14">
        <v>0</v>
      </c>
      <c r="V674" s="26">
        <v>182918</v>
      </c>
      <c r="W674" s="14">
        <v>0</v>
      </c>
      <c r="X674" s="14">
        <v>0</v>
      </c>
      <c r="Y674" s="11">
        <f t="shared" si="520"/>
        <v>0</v>
      </c>
      <c r="Z674" s="11">
        <f t="shared" si="521"/>
        <v>0</v>
      </c>
      <c r="AA674" s="11">
        <f t="shared" si="522"/>
        <v>0</v>
      </c>
      <c r="AB674" s="11">
        <f t="shared" si="523"/>
        <v>0</v>
      </c>
      <c r="AC674" s="11">
        <f t="shared" si="524"/>
        <v>1.8</v>
      </c>
      <c r="AD674" s="11" t="s">
        <v>4970</v>
      </c>
      <c r="AE674" s="13" t="s">
        <v>4971</v>
      </c>
      <c r="AF674" s="13" t="s">
        <v>4972</v>
      </c>
      <c r="AG674" s="15" t="s">
        <v>4973</v>
      </c>
      <c r="AH674" s="16" t="s">
        <v>88</v>
      </c>
      <c r="AI674" s="17">
        <v>10</v>
      </c>
      <c r="AJ674" s="17">
        <v>20121011</v>
      </c>
      <c r="AK674" s="18">
        <v>213</v>
      </c>
      <c r="AL674" s="18">
        <v>202303</v>
      </c>
      <c r="AM674" s="18">
        <v>2022</v>
      </c>
      <c r="AN674" s="17">
        <v>80782796</v>
      </c>
      <c r="AO674" s="17">
        <v>210375915</v>
      </c>
      <c r="AP674" s="17">
        <v>267674</v>
      </c>
      <c r="AQ674" s="20">
        <v>1</v>
      </c>
      <c r="AR674" s="21"/>
      <c r="AS674" s="20">
        <v>2</v>
      </c>
      <c r="AT674" s="20">
        <v>2</v>
      </c>
      <c r="AU674" s="20">
        <v>2</v>
      </c>
      <c r="AV674" s="20">
        <v>2</v>
      </c>
      <c r="AW674" s="23">
        <v>0</v>
      </c>
      <c r="AX674" s="21">
        <v>0</v>
      </c>
      <c r="AY674" s="21">
        <v>0</v>
      </c>
      <c r="AZ674" s="23" t="s">
        <v>62</v>
      </c>
      <c r="BA674" s="23" t="s">
        <v>62</v>
      </c>
      <c r="BB674" s="23" t="s">
        <v>62</v>
      </c>
      <c r="BC674" s="23" t="s">
        <v>62</v>
      </c>
      <c r="BD674" s="23" t="s">
        <v>62</v>
      </c>
      <c r="BE674" s="20">
        <v>13</v>
      </c>
      <c r="BF674" s="21"/>
      <c r="BG674" s="24"/>
    </row>
    <row r="675" spans="1:59" ht="15">
      <c r="A675" s="9" t="s">
        <v>4974</v>
      </c>
      <c r="B675" s="25">
        <v>11883</v>
      </c>
      <c r="C675" s="11">
        <v>1893155</v>
      </c>
      <c r="D675" s="11">
        <v>1048145083</v>
      </c>
      <c r="E675" s="12">
        <v>1101111640021</v>
      </c>
      <c r="F675" s="13" t="s">
        <v>4975</v>
      </c>
      <c r="G675" s="13" t="s">
        <v>80</v>
      </c>
      <c r="H675" s="13" t="s">
        <v>53</v>
      </c>
      <c r="I675" s="13" t="s">
        <v>307</v>
      </c>
      <c r="J675" s="13" t="s">
        <v>143</v>
      </c>
      <c r="K675" s="11">
        <v>53</v>
      </c>
      <c r="L675" s="11" t="s">
        <v>4976</v>
      </c>
      <c r="M675" s="14">
        <v>1</v>
      </c>
      <c r="N675" s="14" t="s">
        <v>121</v>
      </c>
      <c r="O675" s="14">
        <v>0</v>
      </c>
      <c r="P675" s="14">
        <v>0</v>
      </c>
      <c r="Q675" s="14">
        <v>0</v>
      </c>
      <c r="R675" s="14">
        <v>0</v>
      </c>
      <c r="S675" s="14">
        <v>0</v>
      </c>
      <c r="T675" s="14">
        <v>0</v>
      </c>
      <c r="U675" s="14">
        <v>0</v>
      </c>
      <c r="V675" s="26">
        <v>8800</v>
      </c>
      <c r="W675" s="14">
        <v>0</v>
      </c>
      <c r="X675" s="14">
        <v>0</v>
      </c>
      <c r="Y675" s="11">
        <f t="shared" si="520"/>
        <v>0</v>
      </c>
      <c r="Z675" s="11">
        <f t="shared" si="521"/>
        <v>0</v>
      </c>
      <c r="AA675" s="11">
        <f t="shared" si="522"/>
        <v>0</v>
      </c>
      <c r="AB675" s="11">
        <f t="shared" si="523"/>
        <v>0</v>
      </c>
      <c r="AC675" s="11">
        <f t="shared" si="524"/>
        <v>0</v>
      </c>
      <c r="AD675" s="11" t="s">
        <v>4977</v>
      </c>
      <c r="AE675" s="13" t="s">
        <v>4978</v>
      </c>
      <c r="AF675" s="13" t="s">
        <v>4979</v>
      </c>
      <c r="AG675" s="48" t="s">
        <v>4979</v>
      </c>
      <c r="AH675" s="16" t="s">
        <v>88</v>
      </c>
      <c r="AI675" s="17">
        <v>10</v>
      </c>
      <c r="AJ675" s="17">
        <v>19990126</v>
      </c>
      <c r="AK675" s="18">
        <v>102</v>
      </c>
      <c r="AL675" s="18">
        <v>202212</v>
      </c>
      <c r="AM675" s="18">
        <v>2022</v>
      </c>
      <c r="AN675" s="17">
        <v>419358978</v>
      </c>
      <c r="AO675" s="17">
        <v>93268976</v>
      </c>
      <c r="AP675" s="17">
        <v>1000000</v>
      </c>
      <c r="AQ675" s="20">
        <v>1</v>
      </c>
      <c r="AR675" s="20">
        <v>1</v>
      </c>
      <c r="AS675" s="20">
        <v>2</v>
      </c>
      <c r="AT675" s="20">
        <v>2</v>
      </c>
      <c r="AU675" s="20">
        <v>2</v>
      </c>
      <c r="AV675" s="20">
        <v>2</v>
      </c>
      <c r="AW675" s="23">
        <v>0</v>
      </c>
      <c r="AX675" s="21">
        <v>0</v>
      </c>
      <c r="AY675" s="21">
        <v>0</v>
      </c>
      <c r="AZ675" s="23" t="s">
        <v>62</v>
      </c>
      <c r="BA675" s="23" t="s">
        <v>62</v>
      </c>
      <c r="BB675" s="23" t="s">
        <v>62</v>
      </c>
      <c r="BC675" s="23" t="s">
        <v>62</v>
      </c>
      <c r="BD675" s="23" t="s">
        <v>62</v>
      </c>
      <c r="BE675" s="20">
        <v>13</v>
      </c>
      <c r="BF675" s="21"/>
      <c r="BG675" s="24"/>
    </row>
    <row r="676" spans="1:59" ht="15">
      <c r="A676" s="9" t="s">
        <v>4980</v>
      </c>
      <c r="B676" s="25">
        <v>11870</v>
      </c>
      <c r="C676" s="11">
        <v>6824771</v>
      </c>
      <c r="D676" s="11">
        <v>6018600603</v>
      </c>
      <c r="E676" s="12">
        <v>1101140191243</v>
      </c>
      <c r="F676" s="13" t="s">
        <v>4981</v>
      </c>
      <c r="G676" s="13" t="s">
        <v>80</v>
      </c>
      <c r="H676" s="13" t="s">
        <v>53</v>
      </c>
      <c r="I676" s="13" t="s">
        <v>54</v>
      </c>
      <c r="J676" s="13" t="s">
        <v>143</v>
      </c>
      <c r="K676" s="11">
        <v>53</v>
      </c>
      <c r="L676" s="40" t="s">
        <v>4982</v>
      </c>
      <c r="M676" s="44">
        <v>1</v>
      </c>
      <c r="N676" s="14">
        <v>0</v>
      </c>
      <c r="O676" s="14">
        <v>0</v>
      </c>
      <c r="P676" s="14">
        <v>0</v>
      </c>
      <c r="Q676" s="14">
        <v>0</v>
      </c>
      <c r="R676" s="14">
        <v>0</v>
      </c>
      <c r="S676" s="14">
        <v>0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1" t="s">
        <v>4983</v>
      </c>
      <c r="AE676" s="13" t="s">
        <v>4984</v>
      </c>
      <c r="AF676" s="13" t="s">
        <v>4985</v>
      </c>
      <c r="AG676" s="15" t="s">
        <v>4986</v>
      </c>
      <c r="AH676" s="16" t="s">
        <v>61</v>
      </c>
      <c r="AI676" s="17">
        <v>10</v>
      </c>
      <c r="AJ676" s="17">
        <v>20161028</v>
      </c>
      <c r="AK676" s="18">
        <v>52</v>
      </c>
      <c r="AL676" s="18">
        <v>202303</v>
      </c>
      <c r="AM676" s="18">
        <v>2022</v>
      </c>
      <c r="AN676" s="17">
        <v>33989930</v>
      </c>
      <c r="AO676" s="17">
        <v>4578387</v>
      </c>
      <c r="AP676" s="17">
        <v>3522450</v>
      </c>
      <c r="AQ676" s="20">
        <v>1</v>
      </c>
      <c r="AR676" s="20">
        <v>1</v>
      </c>
      <c r="AS676" s="20">
        <v>2</v>
      </c>
      <c r="AT676" s="20">
        <v>2</v>
      </c>
      <c r="AU676" s="20">
        <v>2</v>
      </c>
      <c r="AV676" s="20">
        <v>2</v>
      </c>
      <c r="AW676" s="23">
        <v>0</v>
      </c>
      <c r="AX676" s="21">
        <v>0</v>
      </c>
      <c r="AY676" s="21">
        <v>0</v>
      </c>
      <c r="AZ676" s="23" t="s">
        <v>62</v>
      </c>
      <c r="BA676" s="23" t="s">
        <v>62</v>
      </c>
      <c r="BB676" s="23" t="s">
        <v>62</v>
      </c>
      <c r="BC676" s="23" t="s">
        <v>62</v>
      </c>
      <c r="BD676" s="23" t="s">
        <v>62</v>
      </c>
      <c r="BE676" s="20">
        <v>13</v>
      </c>
      <c r="BF676" s="21"/>
      <c r="BG676" s="24"/>
    </row>
    <row r="677" spans="1:59" ht="15">
      <c r="A677" s="9" t="s">
        <v>4987</v>
      </c>
      <c r="B677" s="25">
        <v>3812</v>
      </c>
      <c r="C677" s="11">
        <v>1143779</v>
      </c>
      <c r="D677" s="11">
        <v>1398100869</v>
      </c>
      <c r="E677" s="12">
        <v>1101110514871</v>
      </c>
      <c r="F677" s="13" t="s">
        <v>4988</v>
      </c>
      <c r="G677" s="13" t="s">
        <v>80</v>
      </c>
      <c r="H677" s="13" t="s">
        <v>53</v>
      </c>
      <c r="I677" s="13" t="s">
        <v>54</v>
      </c>
      <c r="J677" s="13" t="s">
        <v>361</v>
      </c>
      <c r="K677" s="11">
        <v>34</v>
      </c>
      <c r="L677" s="11" t="s">
        <v>4989</v>
      </c>
      <c r="M677" s="14">
        <v>1</v>
      </c>
      <c r="N677" s="14" t="s">
        <v>121</v>
      </c>
      <c r="O677" s="14">
        <v>0</v>
      </c>
      <c r="P677" s="14">
        <v>0</v>
      </c>
      <c r="Q677" s="14">
        <v>0</v>
      </c>
      <c r="R677" s="26">
        <v>515760</v>
      </c>
      <c r="S677" s="14">
        <v>0</v>
      </c>
      <c r="T677" s="14">
        <v>0</v>
      </c>
      <c r="U677" s="14">
        <v>0</v>
      </c>
      <c r="V677" s="14">
        <v>0</v>
      </c>
      <c r="W677" s="26">
        <v>100423</v>
      </c>
      <c r="X677" s="14">
        <v>0</v>
      </c>
      <c r="Y677" s="11">
        <f t="shared" ref="Y677:Y680" si="525">INT(O677 / 10000) / 10</f>
        <v>0</v>
      </c>
      <c r="Z677" s="11">
        <f t="shared" ref="Z677:Z680" si="526">INT((P677+Q677+X677) / 10000) / 10</f>
        <v>0</v>
      </c>
      <c r="AA677" s="11">
        <f t="shared" ref="AA677:AA680" si="527">INT((R677) / 10000) / 10</f>
        <v>5.0999999999999996</v>
      </c>
      <c r="AB677" s="11">
        <f t="shared" ref="AB677:AB680" si="528">INT((S677+T677) / 10000) / 10</f>
        <v>0</v>
      </c>
      <c r="AC677" s="11">
        <f t="shared" ref="AC677:AC680" si="529">INT((V677+U677+W677) / 10000) / 10</f>
        <v>1</v>
      </c>
      <c r="AD677" s="11" t="s">
        <v>4990</v>
      </c>
      <c r="AE677" s="13" t="s">
        <v>4991</v>
      </c>
      <c r="AF677" s="13" t="s">
        <v>4992</v>
      </c>
      <c r="AG677" s="15" t="s">
        <v>4993</v>
      </c>
      <c r="AH677" s="16" t="s">
        <v>88</v>
      </c>
      <c r="AI677" s="17">
        <v>10</v>
      </c>
      <c r="AJ677" s="17">
        <v>19861227</v>
      </c>
      <c r="AK677" s="18">
        <v>111</v>
      </c>
      <c r="AL677" s="18">
        <v>202304</v>
      </c>
      <c r="AM677" s="18">
        <v>2022</v>
      </c>
      <c r="AN677" s="17">
        <v>23445994</v>
      </c>
      <c r="AO677" s="17">
        <v>43597555</v>
      </c>
      <c r="AP677" s="17">
        <v>500000</v>
      </c>
      <c r="AQ677" s="21">
        <v>1</v>
      </c>
      <c r="AR677" s="21"/>
      <c r="AS677" s="20">
        <v>1</v>
      </c>
      <c r="AT677" s="21"/>
      <c r="AU677" s="21"/>
      <c r="AV677" s="20">
        <v>1</v>
      </c>
      <c r="AW677" s="23">
        <v>0</v>
      </c>
      <c r="AX677" s="21">
        <v>0</v>
      </c>
      <c r="AY677" s="21">
        <v>0</v>
      </c>
      <c r="AZ677" s="23" t="s">
        <v>62</v>
      </c>
      <c r="BA677" s="23" t="s">
        <v>62</v>
      </c>
      <c r="BB677" s="23" t="s">
        <v>62</v>
      </c>
      <c r="BC677" s="23" t="s">
        <v>62</v>
      </c>
      <c r="BD677" s="23" t="s">
        <v>62</v>
      </c>
      <c r="BE677" s="20">
        <v>13</v>
      </c>
      <c r="BF677" s="21"/>
      <c r="BG677" s="24"/>
    </row>
    <row r="678" spans="1:59" ht="15">
      <c r="A678" s="9" t="s">
        <v>4994</v>
      </c>
      <c r="B678" s="25">
        <v>1599</v>
      </c>
      <c r="C678" s="11">
        <v>5829595</v>
      </c>
      <c r="D678" s="11">
        <v>4178147390</v>
      </c>
      <c r="E678" s="12">
        <v>2062110050365</v>
      </c>
      <c r="F678" s="13" t="s">
        <v>4995</v>
      </c>
      <c r="G678" s="13" t="s">
        <v>80</v>
      </c>
      <c r="H678" s="13" t="s">
        <v>53</v>
      </c>
      <c r="I678" s="13" t="s">
        <v>1113</v>
      </c>
      <c r="J678" s="13" t="s">
        <v>3357</v>
      </c>
      <c r="K678" s="11">
        <v>13</v>
      </c>
      <c r="L678" s="40" t="s">
        <v>4996</v>
      </c>
      <c r="M678" s="44">
        <v>1</v>
      </c>
      <c r="N678" s="14" t="s">
        <v>121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26">
        <v>4241898</v>
      </c>
      <c r="Y678" s="11">
        <f t="shared" si="525"/>
        <v>0</v>
      </c>
      <c r="Z678" s="11">
        <f t="shared" si="526"/>
        <v>42.4</v>
      </c>
      <c r="AA678" s="11">
        <f t="shared" si="527"/>
        <v>0</v>
      </c>
      <c r="AB678" s="11">
        <f t="shared" si="528"/>
        <v>0</v>
      </c>
      <c r="AC678" s="11">
        <f t="shared" si="529"/>
        <v>0</v>
      </c>
      <c r="AD678" s="11" t="s">
        <v>4997</v>
      </c>
      <c r="AE678" s="13" t="s">
        <v>4998</v>
      </c>
      <c r="AF678" s="13" t="s">
        <v>4999</v>
      </c>
      <c r="AG678" s="15" t="s">
        <v>5000</v>
      </c>
      <c r="AH678" s="16" t="s">
        <v>88</v>
      </c>
      <c r="AI678" s="17">
        <v>10</v>
      </c>
      <c r="AJ678" s="17">
        <v>20131024</v>
      </c>
      <c r="AK678" s="18">
        <v>149</v>
      </c>
      <c r="AL678" s="18">
        <v>202212</v>
      </c>
      <c r="AM678" s="18">
        <v>2022</v>
      </c>
      <c r="AN678" s="17">
        <v>248233826</v>
      </c>
      <c r="AO678" s="17">
        <v>512544824</v>
      </c>
      <c r="AP678" s="17">
        <v>551800000</v>
      </c>
      <c r="AQ678" s="27">
        <v>1</v>
      </c>
      <c r="AR678" s="27">
        <v>1</v>
      </c>
      <c r="AS678" s="27">
        <v>1</v>
      </c>
      <c r="AT678" s="27">
        <v>2</v>
      </c>
      <c r="AU678" s="27">
        <v>2</v>
      </c>
      <c r="AV678" s="27">
        <v>2</v>
      </c>
      <c r="AW678" s="23">
        <v>0</v>
      </c>
      <c r="AX678" s="21">
        <v>0</v>
      </c>
      <c r="AY678" s="21">
        <v>0</v>
      </c>
      <c r="AZ678" s="23" t="s">
        <v>62</v>
      </c>
      <c r="BA678" s="23" t="s">
        <v>62</v>
      </c>
      <c r="BB678" s="23" t="s">
        <v>62</v>
      </c>
      <c r="BC678" s="23" t="s">
        <v>62</v>
      </c>
      <c r="BD678" s="23" t="s">
        <v>62</v>
      </c>
      <c r="BE678" s="27">
        <v>13</v>
      </c>
      <c r="BF678" s="23"/>
      <c r="BG678" s="23"/>
    </row>
    <row r="679" spans="1:59" ht="15">
      <c r="A679" s="9" t="s">
        <v>5001</v>
      </c>
      <c r="B679" s="25">
        <v>646</v>
      </c>
      <c r="C679" s="11">
        <v>10942821</v>
      </c>
      <c r="D679" s="11">
        <v>7688702158</v>
      </c>
      <c r="E679" s="12">
        <v>2341110126205</v>
      </c>
      <c r="F679" s="13" t="s">
        <v>5002</v>
      </c>
      <c r="G679" s="13" t="s">
        <v>80</v>
      </c>
      <c r="H679" s="13" t="s">
        <v>53</v>
      </c>
      <c r="I679" s="13" t="s">
        <v>1113</v>
      </c>
      <c r="J679" s="13" t="s">
        <v>103</v>
      </c>
      <c r="K679" s="11">
        <v>1</v>
      </c>
      <c r="L679" s="11" t="s">
        <v>5003</v>
      </c>
      <c r="M679" s="14">
        <v>1</v>
      </c>
      <c r="N679" s="14" t="s">
        <v>121</v>
      </c>
      <c r="O679" s="14">
        <v>0</v>
      </c>
      <c r="P679" s="14">
        <v>0</v>
      </c>
      <c r="Q679" s="14">
        <v>0</v>
      </c>
      <c r="R679" s="14">
        <v>0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1">
        <f t="shared" si="525"/>
        <v>0</v>
      </c>
      <c r="Z679" s="11">
        <f t="shared" si="526"/>
        <v>0</v>
      </c>
      <c r="AA679" s="11">
        <f t="shared" si="527"/>
        <v>0</v>
      </c>
      <c r="AB679" s="11">
        <f t="shared" si="528"/>
        <v>0</v>
      </c>
      <c r="AC679" s="11">
        <f t="shared" si="529"/>
        <v>0</v>
      </c>
      <c r="AD679" s="11" t="s">
        <v>5004</v>
      </c>
      <c r="AE679" s="13" t="s">
        <v>5005</v>
      </c>
      <c r="AF679" s="13" t="s">
        <v>5006</v>
      </c>
      <c r="AG679" s="15" t="s">
        <v>5007</v>
      </c>
      <c r="AH679" s="16" t="s">
        <v>3149</v>
      </c>
      <c r="AI679" s="17">
        <v>10</v>
      </c>
      <c r="AJ679" s="18">
        <v>20211108</v>
      </c>
      <c r="AK679" s="18">
        <v>207</v>
      </c>
      <c r="AL679" s="18">
        <v>202211</v>
      </c>
      <c r="AM679" s="14"/>
      <c r="AN679" s="19"/>
      <c r="AO679" s="19"/>
      <c r="AP679" s="19"/>
      <c r="AQ679" s="20">
        <v>1</v>
      </c>
      <c r="AR679" s="21"/>
      <c r="AS679" s="20">
        <v>1</v>
      </c>
      <c r="AT679" s="20">
        <v>2</v>
      </c>
      <c r="AU679" s="20">
        <v>2</v>
      </c>
      <c r="AV679" s="20">
        <v>1</v>
      </c>
      <c r="AW679" s="23">
        <v>0</v>
      </c>
      <c r="AX679" s="21">
        <v>0</v>
      </c>
      <c r="AY679" s="21">
        <v>0</v>
      </c>
      <c r="AZ679" s="23" t="s">
        <v>62</v>
      </c>
      <c r="BA679" s="23" t="s">
        <v>62</v>
      </c>
      <c r="BB679" s="23" t="s">
        <v>62</v>
      </c>
      <c r="BC679" s="23" t="s">
        <v>62</v>
      </c>
      <c r="BD679" s="23" t="s">
        <v>62</v>
      </c>
      <c r="BE679" s="20">
        <v>13</v>
      </c>
      <c r="BF679" s="21"/>
      <c r="BG679" s="24"/>
    </row>
    <row r="680" spans="1:59" ht="15">
      <c r="A680" s="9" t="s">
        <v>5008</v>
      </c>
      <c r="B680" s="25">
        <v>4355</v>
      </c>
      <c r="C680" s="11">
        <v>4055010</v>
      </c>
      <c r="D680" s="11">
        <v>1348681275</v>
      </c>
      <c r="E680" s="12">
        <v>1314110267601</v>
      </c>
      <c r="F680" s="13" t="s">
        <v>5009</v>
      </c>
      <c r="G680" s="13" t="s">
        <v>80</v>
      </c>
      <c r="H680" s="13" t="s">
        <v>53</v>
      </c>
      <c r="I680" s="13" t="s">
        <v>54</v>
      </c>
      <c r="J680" s="13" t="s">
        <v>119</v>
      </c>
      <c r="K680" s="11">
        <v>26</v>
      </c>
      <c r="L680" s="11" t="s">
        <v>5010</v>
      </c>
      <c r="M680" s="14">
        <v>1</v>
      </c>
      <c r="N680" s="14" t="s">
        <v>121</v>
      </c>
      <c r="O680" s="14">
        <v>0</v>
      </c>
      <c r="P680" s="14">
        <v>0</v>
      </c>
      <c r="Q680" s="14">
        <v>0</v>
      </c>
      <c r="R680" s="32">
        <v>1550279</v>
      </c>
      <c r="S680" s="14">
        <v>0</v>
      </c>
      <c r="T680" s="14">
        <v>0</v>
      </c>
      <c r="U680" s="14">
        <v>0</v>
      </c>
      <c r="V680" s="32">
        <v>30901</v>
      </c>
      <c r="W680" s="14">
        <v>0</v>
      </c>
      <c r="X680" s="14">
        <v>0</v>
      </c>
      <c r="Y680" s="11">
        <f t="shared" si="525"/>
        <v>0</v>
      </c>
      <c r="Z680" s="11">
        <f t="shared" si="526"/>
        <v>0</v>
      </c>
      <c r="AA680" s="11">
        <f t="shared" si="527"/>
        <v>15.5</v>
      </c>
      <c r="AB680" s="11">
        <f t="shared" si="528"/>
        <v>0</v>
      </c>
      <c r="AC680" s="11">
        <f t="shared" si="529"/>
        <v>0.3</v>
      </c>
      <c r="AD680" s="11" t="s">
        <v>5011</v>
      </c>
      <c r="AE680" s="13" t="s">
        <v>5012</v>
      </c>
      <c r="AF680" s="13" t="s">
        <v>5013</v>
      </c>
      <c r="AG680" s="15" t="s">
        <v>5014</v>
      </c>
      <c r="AH680" s="16" t="s">
        <v>88</v>
      </c>
      <c r="AI680" s="17">
        <v>10</v>
      </c>
      <c r="AJ680" s="17">
        <v>20111110</v>
      </c>
      <c r="AK680" s="18">
        <v>51</v>
      </c>
      <c r="AL680" s="18">
        <v>202212</v>
      </c>
      <c r="AM680" s="18">
        <v>2022</v>
      </c>
      <c r="AN680" s="17">
        <v>12390410</v>
      </c>
      <c r="AO680" s="17">
        <v>17142820</v>
      </c>
      <c r="AP680" s="17">
        <v>2914690</v>
      </c>
      <c r="AQ680" s="20">
        <v>1</v>
      </c>
      <c r="AR680" s="20">
        <v>1</v>
      </c>
      <c r="AS680" s="20">
        <v>1</v>
      </c>
      <c r="AT680" s="20">
        <v>2</v>
      </c>
      <c r="AU680" s="20">
        <v>2</v>
      </c>
      <c r="AV680" s="20">
        <v>2</v>
      </c>
      <c r="AW680" s="23">
        <v>0</v>
      </c>
      <c r="AX680" s="20">
        <v>1</v>
      </c>
      <c r="AY680" s="21">
        <v>0</v>
      </c>
      <c r="AZ680" s="23" t="s">
        <v>62</v>
      </c>
      <c r="BA680" s="23" t="s">
        <v>62</v>
      </c>
      <c r="BB680" s="23" t="s">
        <v>62</v>
      </c>
      <c r="BC680" s="23" t="s">
        <v>62</v>
      </c>
      <c r="BD680" s="23" t="s">
        <v>62</v>
      </c>
      <c r="BE680" s="20">
        <v>13</v>
      </c>
      <c r="BF680" s="21"/>
      <c r="BG680" s="24"/>
    </row>
    <row r="681" spans="1:59" ht="15">
      <c r="A681" s="9" t="s">
        <v>5015</v>
      </c>
      <c r="B681" s="25">
        <v>23772</v>
      </c>
      <c r="C681" s="11">
        <v>4130169</v>
      </c>
      <c r="D681" s="11">
        <v>1198656404</v>
      </c>
      <c r="E681" s="12">
        <v>1101114873372</v>
      </c>
      <c r="F681" s="13" t="s">
        <v>5016</v>
      </c>
      <c r="G681" s="13" t="s">
        <v>52</v>
      </c>
      <c r="H681" s="13" t="s">
        <v>53</v>
      </c>
      <c r="I681" s="13" t="s">
        <v>54</v>
      </c>
      <c r="J681" s="13" t="s">
        <v>189</v>
      </c>
      <c r="K681" s="11">
        <v>61</v>
      </c>
      <c r="L681" s="11" t="s">
        <v>5017</v>
      </c>
      <c r="M681" s="14">
        <v>1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1" t="s">
        <v>5018</v>
      </c>
      <c r="AE681" s="13" t="s">
        <v>5019</v>
      </c>
      <c r="AF681" s="13" t="s">
        <v>5020</v>
      </c>
      <c r="AG681" s="15" t="s">
        <v>5021</v>
      </c>
      <c r="AH681" s="16" t="s">
        <v>61</v>
      </c>
      <c r="AI681" s="17">
        <v>10</v>
      </c>
      <c r="AJ681" s="17">
        <v>20120518</v>
      </c>
      <c r="AK681" s="18">
        <v>128</v>
      </c>
      <c r="AL681" s="18">
        <v>201903</v>
      </c>
      <c r="AM681" s="14"/>
      <c r="AN681" s="19"/>
      <c r="AO681" s="19"/>
      <c r="AP681" s="19"/>
      <c r="AQ681" s="20">
        <v>1</v>
      </c>
      <c r="AR681" s="21"/>
      <c r="AS681" s="20">
        <v>2</v>
      </c>
      <c r="AT681" s="22">
        <v>2</v>
      </c>
      <c r="AU681" s="22">
        <v>2</v>
      </c>
      <c r="AV681" s="20">
        <v>2</v>
      </c>
      <c r="AW681" s="23">
        <v>0</v>
      </c>
      <c r="AX681" s="21">
        <v>0</v>
      </c>
      <c r="AY681" s="21">
        <v>0</v>
      </c>
      <c r="AZ681" s="23" t="s">
        <v>62</v>
      </c>
      <c r="BA681" s="23" t="s">
        <v>62</v>
      </c>
      <c r="BB681" s="23" t="s">
        <v>62</v>
      </c>
      <c r="BC681" s="23" t="s">
        <v>62</v>
      </c>
      <c r="BD681" s="23" t="s">
        <v>62</v>
      </c>
      <c r="BE681" s="20">
        <v>13</v>
      </c>
      <c r="BF681" s="21"/>
      <c r="BG681" s="24"/>
    </row>
    <row r="682" spans="1:59" ht="15">
      <c r="A682" s="9" t="s">
        <v>5022</v>
      </c>
      <c r="B682" s="25">
        <v>5292</v>
      </c>
      <c r="C682" s="11">
        <v>1895203</v>
      </c>
      <c r="D682" s="11">
        <v>1338115457</v>
      </c>
      <c r="E682" s="12">
        <v>1101110589600</v>
      </c>
      <c r="F682" s="13" t="s">
        <v>5023</v>
      </c>
      <c r="G682" s="13" t="s">
        <v>80</v>
      </c>
      <c r="H682" s="13" t="s">
        <v>53</v>
      </c>
      <c r="I682" s="13" t="s">
        <v>54</v>
      </c>
      <c r="J682" s="13" t="s">
        <v>1589</v>
      </c>
      <c r="K682" s="11">
        <v>31</v>
      </c>
      <c r="L682" s="11" t="s">
        <v>5024</v>
      </c>
      <c r="M682" s="14">
        <v>1</v>
      </c>
      <c r="N682" s="14" t="s">
        <v>121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4">
        <v>0</v>
      </c>
      <c r="V682" s="26">
        <v>6026</v>
      </c>
      <c r="W682" s="14">
        <v>0</v>
      </c>
      <c r="X682" s="14">
        <v>0</v>
      </c>
      <c r="Y682" s="11">
        <f t="shared" ref="Y682:Y687" si="530">INT(O682 / 10000) / 10</f>
        <v>0</v>
      </c>
      <c r="Z682" s="11">
        <f t="shared" ref="Z682:Z687" si="531">INT((P682+Q682+X682) / 10000) / 10</f>
        <v>0</v>
      </c>
      <c r="AA682" s="11">
        <f t="shared" ref="AA682:AA687" si="532">INT((R682) / 10000) / 10</f>
        <v>0</v>
      </c>
      <c r="AB682" s="11">
        <f t="shared" ref="AB682:AB687" si="533">INT((S682+T682) / 10000) / 10</f>
        <v>0</v>
      </c>
      <c r="AC682" s="11">
        <f t="shared" ref="AC682:AC687" si="534">INT((V682+U682+W682) / 10000) / 10</f>
        <v>0</v>
      </c>
      <c r="AD682" s="11" t="s">
        <v>5025</v>
      </c>
      <c r="AE682" s="13" t="s">
        <v>5026</v>
      </c>
      <c r="AF682" s="13" t="s">
        <v>5027</v>
      </c>
      <c r="AG682" s="15" t="s">
        <v>5028</v>
      </c>
      <c r="AH682" s="16" t="s">
        <v>88</v>
      </c>
      <c r="AI682" s="17">
        <v>10</v>
      </c>
      <c r="AJ682" s="17">
        <v>19880906</v>
      </c>
      <c r="AK682" s="18">
        <v>222</v>
      </c>
      <c r="AL682" s="18">
        <v>202304</v>
      </c>
      <c r="AM682" s="18">
        <v>2022</v>
      </c>
      <c r="AN682" s="17">
        <v>33469613</v>
      </c>
      <c r="AO682" s="17">
        <v>23660285</v>
      </c>
      <c r="AP682" s="17">
        <v>1500000</v>
      </c>
      <c r="AQ682" s="20">
        <v>1</v>
      </c>
      <c r="AR682" s="21"/>
      <c r="AS682" s="20">
        <v>1</v>
      </c>
      <c r="AT682" s="20">
        <v>2</v>
      </c>
      <c r="AU682" s="20">
        <v>2</v>
      </c>
      <c r="AV682" s="20">
        <v>2</v>
      </c>
      <c r="AW682" s="23">
        <v>0</v>
      </c>
      <c r="AX682" s="21">
        <v>0</v>
      </c>
      <c r="AY682" s="21">
        <v>0</v>
      </c>
      <c r="AZ682" s="23" t="s">
        <v>62</v>
      </c>
      <c r="BA682" s="23" t="s">
        <v>62</v>
      </c>
      <c r="BB682" s="23" t="s">
        <v>62</v>
      </c>
      <c r="BC682" s="23" t="s">
        <v>62</v>
      </c>
      <c r="BD682" s="23" t="s">
        <v>62</v>
      </c>
      <c r="BE682" s="20">
        <v>13</v>
      </c>
      <c r="BF682" s="21"/>
      <c r="BG682" s="24"/>
    </row>
    <row r="683" spans="1:59" ht="15">
      <c r="A683" s="9" t="s">
        <v>5029</v>
      </c>
      <c r="B683" s="25">
        <v>213</v>
      </c>
      <c r="C683" s="11">
        <v>1336573</v>
      </c>
      <c r="D683" s="11">
        <v>1308154937</v>
      </c>
      <c r="E683" s="12">
        <v>1211110059395</v>
      </c>
      <c r="F683" s="13" t="s">
        <v>5030</v>
      </c>
      <c r="G683" s="13" t="s">
        <v>80</v>
      </c>
      <c r="H683" s="13" t="s">
        <v>53</v>
      </c>
      <c r="I683" s="13" t="s">
        <v>54</v>
      </c>
      <c r="J683" s="13" t="s">
        <v>103</v>
      </c>
      <c r="K683" s="11">
        <v>1</v>
      </c>
      <c r="L683" s="11" t="s">
        <v>5031</v>
      </c>
      <c r="M683" s="14">
        <v>1</v>
      </c>
      <c r="N683" s="14" t="s">
        <v>121</v>
      </c>
      <c r="O683" s="14">
        <v>0</v>
      </c>
      <c r="P683" s="14">
        <v>0</v>
      </c>
      <c r="Q683" s="14">
        <v>0</v>
      </c>
      <c r="R683" s="32">
        <v>3520</v>
      </c>
      <c r="S683" s="14">
        <v>0</v>
      </c>
      <c r="T683" s="32">
        <v>22160</v>
      </c>
      <c r="U683" s="14">
        <v>0</v>
      </c>
      <c r="V683" s="32">
        <v>1550</v>
      </c>
      <c r="W683" s="32">
        <v>3000</v>
      </c>
      <c r="X683" s="14">
        <v>0</v>
      </c>
      <c r="Y683" s="11">
        <f t="shared" si="530"/>
        <v>0</v>
      </c>
      <c r="Z683" s="11">
        <f t="shared" si="531"/>
        <v>0</v>
      </c>
      <c r="AA683" s="11">
        <f t="shared" si="532"/>
        <v>0</v>
      </c>
      <c r="AB683" s="11">
        <f t="shared" si="533"/>
        <v>0.2</v>
      </c>
      <c r="AC683" s="11">
        <f t="shared" si="534"/>
        <v>0</v>
      </c>
      <c r="AD683" s="11" t="s">
        <v>5032</v>
      </c>
      <c r="AE683" s="13" t="s">
        <v>5033</v>
      </c>
      <c r="AF683" s="13" t="s">
        <v>5034</v>
      </c>
      <c r="AG683" s="15" t="s">
        <v>5035</v>
      </c>
      <c r="AH683" s="16" t="s">
        <v>88</v>
      </c>
      <c r="AI683" s="17">
        <v>10</v>
      </c>
      <c r="AJ683" s="17">
        <v>19971219</v>
      </c>
      <c r="AK683" s="18">
        <v>50</v>
      </c>
      <c r="AL683" s="18">
        <v>202304</v>
      </c>
      <c r="AM683" s="18">
        <v>2022</v>
      </c>
      <c r="AN683" s="17">
        <v>7350872</v>
      </c>
      <c r="AO683" s="17">
        <v>19488268</v>
      </c>
      <c r="AP683" s="17">
        <v>710000</v>
      </c>
      <c r="AQ683" s="20">
        <v>1</v>
      </c>
      <c r="AR683" s="21"/>
      <c r="AS683" s="20">
        <v>2</v>
      </c>
      <c r="AT683" s="20">
        <v>2</v>
      </c>
      <c r="AU683" s="20">
        <v>2</v>
      </c>
      <c r="AV683" s="20">
        <v>2</v>
      </c>
      <c r="AW683" s="23">
        <v>0</v>
      </c>
      <c r="AX683" s="21">
        <v>0</v>
      </c>
      <c r="AY683" s="21">
        <v>0</v>
      </c>
      <c r="AZ683" s="23" t="s">
        <v>62</v>
      </c>
      <c r="BA683" s="23" t="s">
        <v>62</v>
      </c>
      <c r="BB683" s="23" t="s">
        <v>62</v>
      </c>
      <c r="BC683" s="23" t="s">
        <v>62</v>
      </c>
      <c r="BD683" s="23" t="s">
        <v>62</v>
      </c>
      <c r="BE683" s="20">
        <v>13</v>
      </c>
      <c r="BF683" s="21"/>
      <c r="BG683" s="24"/>
    </row>
    <row r="684" spans="1:59" ht="15">
      <c r="A684" s="9" t="s">
        <v>5036</v>
      </c>
      <c r="B684" s="25">
        <v>12277</v>
      </c>
      <c r="C684" s="11">
        <v>1704488</v>
      </c>
      <c r="D684" s="11">
        <v>2148664631</v>
      </c>
      <c r="E684" s="12">
        <v>1101112024026</v>
      </c>
      <c r="F684" s="13" t="s">
        <v>5037</v>
      </c>
      <c r="G684" s="13" t="s">
        <v>80</v>
      </c>
      <c r="H684" s="13" t="s">
        <v>53</v>
      </c>
      <c r="I684" s="13" t="s">
        <v>307</v>
      </c>
      <c r="J684" s="13" t="s">
        <v>65</v>
      </c>
      <c r="K684" s="11">
        <v>56</v>
      </c>
      <c r="L684" s="11" t="s">
        <v>5038</v>
      </c>
      <c r="M684" s="14">
        <v>2</v>
      </c>
      <c r="N684" s="14" t="s">
        <v>121</v>
      </c>
      <c r="O684" s="14">
        <v>0</v>
      </c>
      <c r="P684" s="14">
        <v>0</v>
      </c>
      <c r="Q684" s="14">
        <v>0</v>
      </c>
      <c r="R684" s="14">
        <v>0</v>
      </c>
      <c r="S684" s="14">
        <v>0</v>
      </c>
      <c r="T684" s="83">
        <v>121928</v>
      </c>
      <c r="U684" s="14">
        <v>0</v>
      </c>
      <c r="V684" s="19">
        <v>495551</v>
      </c>
      <c r="W684" s="19">
        <v>406185</v>
      </c>
      <c r="X684" s="14">
        <v>0</v>
      </c>
      <c r="Y684" s="11">
        <f t="shared" si="530"/>
        <v>0</v>
      </c>
      <c r="Z684" s="11">
        <f t="shared" si="531"/>
        <v>0</v>
      </c>
      <c r="AA684" s="11">
        <f t="shared" si="532"/>
        <v>0</v>
      </c>
      <c r="AB684" s="11">
        <f t="shared" si="533"/>
        <v>1.2</v>
      </c>
      <c r="AC684" s="11">
        <f t="shared" si="534"/>
        <v>9</v>
      </c>
      <c r="AD684" s="11" t="s">
        <v>5039</v>
      </c>
      <c r="AE684" s="13" t="s">
        <v>5040</v>
      </c>
      <c r="AF684" s="13" t="s">
        <v>5041</v>
      </c>
      <c r="AG684" s="15" t="s">
        <v>5042</v>
      </c>
      <c r="AH684" s="16" t="s">
        <v>232</v>
      </c>
      <c r="AI684" s="17">
        <v>10</v>
      </c>
      <c r="AJ684" s="17">
        <v>20000712</v>
      </c>
      <c r="AK684" s="18">
        <v>213</v>
      </c>
      <c r="AL684" s="18">
        <v>202306</v>
      </c>
      <c r="AM684" s="18">
        <v>2022</v>
      </c>
      <c r="AN684" s="17">
        <v>55261686</v>
      </c>
      <c r="AO684" s="17">
        <v>299234468</v>
      </c>
      <c r="AP684" s="17">
        <v>5960480</v>
      </c>
      <c r="AQ684" s="20">
        <v>1</v>
      </c>
      <c r="AR684" s="21"/>
      <c r="AS684" s="20">
        <v>2</v>
      </c>
      <c r="AT684" s="20">
        <v>2</v>
      </c>
      <c r="AU684" s="20">
        <v>2</v>
      </c>
      <c r="AV684" s="20">
        <v>2</v>
      </c>
      <c r="AW684" s="23">
        <v>0</v>
      </c>
      <c r="AX684" s="21">
        <v>0</v>
      </c>
      <c r="AY684" s="21">
        <v>0</v>
      </c>
      <c r="AZ684" s="23" t="s">
        <v>62</v>
      </c>
      <c r="BA684" s="23" t="s">
        <v>62</v>
      </c>
      <c r="BB684" s="23" t="s">
        <v>62</v>
      </c>
      <c r="BC684" s="23" t="s">
        <v>62</v>
      </c>
      <c r="BD684" s="23" t="s">
        <v>62</v>
      </c>
      <c r="BE684" s="20">
        <v>13</v>
      </c>
      <c r="BF684" s="21"/>
      <c r="BG684" s="24"/>
    </row>
    <row r="685" spans="1:59" ht="15">
      <c r="A685" s="9" t="s">
        <v>5043</v>
      </c>
      <c r="B685" s="25">
        <v>5547</v>
      </c>
      <c r="C685" s="11">
        <v>1476146</v>
      </c>
      <c r="D685" s="11">
        <v>3128114575</v>
      </c>
      <c r="E685" s="12">
        <v>1243110018486</v>
      </c>
      <c r="F685" s="13" t="s">
        <v>5044</v>
      </c>
      <c r="G685" s="13" t="s">
        <v>80</v>
      </c>
      <c r="H685" s="13" t="s">
        <v>53</v>
      </c>
      <c r="I685" s="13" t="s">
        <v>307</v>
      </c>
      <c r="J685" s="13" t="s">
        <v>204</v>
      </c>
      <c r="K685" s="11">
        <v>32</v>
      </c>
      <c r="L685" s="40" t="s">
        <v>5045</v>
      </c>
      <c r="M685" s="44">
        <v>1</v>
      </c>
      <c r="N685" s="14" t="s">
        <v>121</v>
      </c>
      <c r="O685" s="14">
        <v>0</v>
      </c>
      <c r="P685" s="14">
        <v>0</v>
      </c>
      <c r="Q685" s="47">
        <v>660</v>
      </c>
      <c r="R685" s="26">
        <v>184132</v>
      </c>
      <c r="S685" s="14">
        <v>0</v>
      </c>
      <c r="T685" s="26">
        <v>54100</v>
      </c>
      <c r="U685" s="26">
        <v>10673</v>
      </c>
      <c r="V685" s="26">
        <v>10884</v>
      </c>
      <c r="W685" s="14">
        <v>0</v>
      </c>
      <c r="X685" s="26">
        <v>7990810</v>
      </c>
      <c r="Y685" s="11">
        <f t="shared" si="530"/>
        <v>0</v>
      </c>
      <c r="Z685" s="11">
        <f t="shared" si="531"/>
        <v>79.900000000000006</v>
      </c>
      <c r="AA685" s="11">
        <f t="shared" si="532"/>
        <v>1.8</v>
      </c>
      <c r="AB685" s="11">
        <f t="shared" si="533"/>
        <v>0.5</v>
      </c>
      <c r="AC685" s="11">
        <f t="shared" si="534"/>
        <v>0.2</v>
      </c>
      <c r="AD685" s="11" t="s">
        <v>5046</v>
      </c>
      <c r="AE685" s="13" t="s">
        <v>5047</v>
      </c>
      <c r="AF685" s="13" t="s">
        <v>5048</v>
      </c>
      <c r="AG685" s="15" t="s">
        <v>5049</v>
      </c>
      <c r="AH685" s="16" t="s">
        <v>88</v>
      </c>
      <c r="AI685" s="17">
        <v>10</v>
      </c>
      <c r="AJ685" s="17">
        <v>19861022</v>
      </c>
      <c r="AK685" s="18">
        <v>111</v>
      </c>
      <c r="AL685" s="18">
        <v>202304</v>
      </c>
      <c r="AM685" s="18">
        <v>2022</v>
      </c>
      <c r="AN685" s="17">
        <v>47991330</v>
      </c>
      <c r="AO685" s="17">
        <v>46875965</v>
      </c>
      <c r="AP685" s="17">
        <v>15879000</v>
      </c>
      <c r="AQ685" s="20">
        <v>1</v>
      </c>
      <c r="AR685" s="20">
        <v>1</v>
      </c>
      <c r="AS685" s="20">
        <v>1</v>
      </c>
      <c r="AT685" s="20">
        <v>2</v>
      </c>
      <c r="AU685" s="20">
        <v>2</v>
      </c>
      <c r="AV685" s="20">
        <v>2</v>
      </c>
      <c r="AW685" s="23">
        <v>0</v>
      </c>
      <c r="AX685" s="21">
        <v>0</v>
      </c>
      <c r="AY685" s="21">
        <v>0</v>
      </c>
      <c r="AZ685" s="23" t="s">
        <v>62</v>
      </c>
      <c r="BA685" s="30" t="s">
        <v>62</v>
      </c>
      <c r="BB685" s="23" t="s">
        <v>62</v>
      </c>
      <c r="BC685" s="23" t="s">
        <v>62</v>
      </c>
      <c r="BD685" s="23" t="s">
        <v>62</v>
      </c>
      <c r="BE685" s="20">
        <v>13</v>
      </c>
      <c r="BF685" s="21"/>
      <c r="BG685" s="24"/>
    </row>
    <row r="686" spans="1:59" ht="15">
      <c r="A686" s="9" t="s">
        <v>5050</v>
      </c>
      <c r="B686" s="25">
        <v>5379</v>
      </c>
      <c r="C686" s="11">
        <v>1904796</v>
      </c>
      <c r="D686" s="11">
        <v>4098159615</v>
      </c>
      <c r="E686" s="12">
        <v>2001110130173</v>
      </c>
      <c r="F686" s="13" t="s">
        <v>5051</v>
      </c>
      <c r="G686" s="13" t="s">
        <v>80</v>
      </c>
      <c r="H686" s="13" t="s">
        <v>53</v>
      </c>
      <c r="I686" s="13" t="s">
        <v>54</v>
      </c>
      <c r="J686" s="13" t="s">
        <v>1522</v>
      </c>
      <c r="K686" s="11">
        <v>33</v>
      </c>
      <c r="L686" s="11" t="s">
        <v>5052</v>
      </c>
      <c r="M686" s="14">
        <v>1</v>
      </c>
      <c r="N686" s="14" t="s">
        <v>121</v>
      </c>
      <c r="O686" s="14">
        <v>0</v>
      </c>
      <c r="P686" s="14">
        <v>0</v>
      </c>
      <c r="Q686" s="14">
        <v>0</v>
      </c>
      <c r="R686" s="14">
        <v>0</v>
      </c>
      <c r="S686" s="14">
        <v>0</v>
      </c>
      <c r="T686" s="26">
        <v>15580</v>
      </c>
      <c r="U686" s="14">
        <v>0</v>
      </c>
      <c r="V686" s="14">
        <v>0</v>
      </c>
      <c r="W686" s="26">
        <v>1566579</v>
      </c>
      <c r="X686" s="26">
        <v>979416</v>
      </c>
      <c r="Y686" s="11">
        <f t="shared" si="530"/>
        <v>0</v>
      </c>
      <c r="Z686" s="11">
        <f t="shared" si="531"/>
        <v>9.6999999999999993</v>
      </c>
      <c r="AA686" s="11">
        <f t="shared" si="532"/>
        <v>0</v>
      </c>
      <c r="AB686" s="11">
        <f t="shared" si="533"/>
        <v>0.1</v>
      </c>
      <c r="AC686" s="11">
        <f t="shared" si="534"/>
        <v>15.6</v>
      </c>
      <c r="AD686" s="11" t="s">
        <v>5053</v>
      </c>
      <c r="AE686" s="13" t="s">
        <v>5054</v>
      </c>
      <c r="AF686" s="13" t="s">
        <v>5055</v>
      </c>
      <c r="AG686" s="15" t="s">
        <v>5056</v>
      </c>
      <c r="AH686" s="16" t="s">
        <v>88</v>
      </c>
      <c r="AI686" s="17">
        <v>10</v>
      </c>
      <c r="AJ686" s="17">
        <v>20010302</v>
      </c>
      <c r="AK686" s="18">
        <v>104</v>
      </c>
      <c r="AL686" s="18">
        <v>202306</v>
      </c>
      <c r="AM686" s="18">
        <v>2022</v>
      </c>
      <c r="AN686" s="17">
        <v>38281943</v>
      </c>
      <c r="AO686" s="17">
        <v>59493580</v>
      </c>
      <c r="AP686" s="17">
        <v>5135389</v>
      </c>
      <c r="AQ686" s="20">
        <v>2</v>
      </c>
      <c r="AR686" s="20">
        <v>4</v>
      </c>
      <c r="AS686" s="20">
        <v>1</v>
      </c>
      <c r="AT686" s="20">
        <v>2</v>
      </c>
      <c r="AU686" s="20">
        <v>2</v>
      </c>
      <c r="AV686" s="20">
        <v>2</v>
      </c>
      <c r="AW686" s="23">
        <v>0</v>
      </c>
      <c r="AX686" s="21">
        <v>0</v>
      </c>
      <c r="AY686" s="21">
        <v>0</v>
      </c>
      <c r="AZ686" s="23" t="s">
        <v>62</v>
      </c>
      <c r="BA686" s="23" t="s">
        <v>62</v>
      </c>
      <c r="BB686" s="23" t="s">
        <v>62</v>
      </c>
      <c r="BC686" s="23" t="s">
        <v>62</v>
      </c>
      <c r="BD686" s="23" t="s">
        <v>62</v>
      </c>
      <c r="BE686" s="20">
        <v>13</v>
      </c>
      <c r="BF686" s="21"/>
      <c r="BG686" s="24"/>
    </row>
    <row r="687" spans="1:59" ht="15">
      <c r="A687" s="9" t="s">
        <v>5057</v>
      </c>
      <c r="B687" s="25">
        <v>794</v>
      </c>
      <c r="C687" s="11">
        <v>1149391</v>
      </c>
      <c r="D687" s="11">
        <v>6218101862</v>
      </c>
      <c r="E687" s="12">
        <v>1801110006858</v>
      </c>
      <c r="F687" s="13" t="s">
        <v>5058</v>
      </c>
      <c r="G687" s="13" t="s">
        <v>80</v>
      </c>
      <c r="H687" s="13" t="s">
        <v>53</v>
      </c>
      <c r="I687" s="13" t="s">
        <v>54</v>
      </c>
      <c r="J687" s="13" t="s">
        <v>607</v>
      </c>
      <c r="K687" s="11">
        <v>4</v>
      </c>
      <c r="L687" s="11" t="s">
        <v>5059</v>
      </c>
      <c r="M687" s="14">
        <v>1</v>
      </c>
      <c r="N687" s="14" t="s">
        <v>121</v>
      </c>
      <c r="O687" s="14">
        <v>0</v>
      </c>
      <c r="P687" s="14">
        <v>0</v>
      </c>
      <c r="Q687" s="14">
        <v>0</v>
      </c>
      <c r="R687" s="26">
        <v>734650</v>
      </c>
      <c r="S687" s="14">
        <v>0</v>
      </c>
      <c r="T687" s="26">
        <v>8700</v>
      </c>
      <c r="U687" s="14">
        <v>0</v>
      </c>
      <c r="V687" s="14">
        <v>0</v>
      </c>
      <c r="W687" s="14">
        <v>0</v>
      </c>
      <c r="X687" s="14">
        <v>0</v>
      </c>
      <c r="Y687" s="11">
        <f t="shared" si="530"/>
        <v>0</v>
      </c>
      <c r="Z687" s="11">
        <f t="shared" si="531"/>
        <v>0</v>
      </c>
      <c r="AA687" s="11">
        <f t="shared" si="532"/>
        <v>7.3</v>
      </c>
      <c r="AB687" s="11">
        <f t="shared" si="533"/>
        <v>0</v>
      </c>
      <c r="AC687" s="11">
        <f t="shared" si="534"/>
        <v>0</v>
      </c>
      <c r="AD687" s="11" t="s">
        <v>5060</v>
      </c>
      <c r="AE687" s="13" t="s">
        <v>5061</v>
      </c>
      <c r="AF687" s="13" t="s">
        <v>5062</v>
      </c>
      <c r="AG687" s="15" t="s">
        <v>5063</v>
      </c>
      <c r="AH687" s="16" t="s">
        <v>88</v>
      </c>
      <c r="AI687" s="17">
        <v>10</v>
      </c>
      <c r="AJ687" s="17">
        <v>19680821</v>
      </c>
      <c r="AK687" s="18">
        <v>53</v>
      </c>
      <c r="AL687" s="18">
        <v>202212</v>
      </c>
      <c r="AM687" s="18">
        <v>2022</v>
      </c>
      <c r="AN687" s="17">
        <v>12964399</v>
      </c>
      <c r="AO687" s="17">
        <v>23748473</v>
      </c>
      <c r="AP687" s="17">
        <v>200000</v>
      </c>
      <c r="AQ687" s="27">
        <v>2</v>
      </c>
      <c r="AR687" s="27">
        <v>2</v>
      </c>
      <c r="AS687" s="27">
        <v>1</v>
      </c>
      <c r="AT687" s="27">
        <v>2</v>
      </c>
      <c r="AU687" s="27">
        <v>2</v>
      </c>
      <c r="AV687" s="27">
        <v>2</v>
      </c>
      <c r="AW687" s="23">
        <v>0</v>
      </c>
      <c r="AX687" s="21">
        <v>0</v>
      </c>
      <c r="AY687" s="21">
        <v>0</v>
      </c>
      <c r="AZ687" s="23" t="s">
        <v>62</v>
      </c>
      <c r="BA687" s="23" t="s">
        <v>62</v>
      </c>
      <c r="BB687" s="23" t="s">
        <v>62</v>
      </c>
      <c r="BC687" s="23" t="s">
        <v>62</v>
      </c>
      <c r="BD687" s="23" t="s">
        <v>62</v>
      </c>
      <c r="BE687" s="27">
        <v>13</v>
      </c>
      <c r="BF687" s="23"/>
      <c r="BG687" s="23"/>
    </row>
    <row r="688" spans="1:59" ht="15">
      <c r="A688" s="9" t="s">
        <v>5064</v>
      </c>
      <c r="B688" s="25">
        <v>22648</v>
      </c>
      <c r="C688" s="11">
        <v>1757808</v>
      </c>
      <c r="D688" s="11">
        <v>6178101408</v>
      </c>
      <c r="E688" s="12">
        <v>1801110042092</v>
      </c>
      <c r="F688" s="13" t="s">
        <v>5065</v>
      </c>
      <c r="G688" s="13" t="s">
        <v>52</v>
      </c>
      <c r="H688" s="13" t="s">
        <v>53</v>
      </c>
      <c r="I688" s="13" t="s">
        <v>54</v>
      </c>
      <c r="J688" s="13" t="s">
        <v>173</v>
      </c>
      <c r="K688" s="11">
        <v>50</v>
      </c>
      <c r="L688" s="11" t="s">
        <v>5066</v>
      </c>
      <c r="M688" s="14">
        <v>1</v>
      </c>
      <c r="N688" s="14">
        <v>0</v>
      </c>
      <c r="O688" s="14">
        <v>0</v>
      </c>
      <c r="P688" s="14">
        <v>0</v>
      </c>
      <c r="Q688" s="14">
        <v>0</v>
      </c>
      <c r="R688" s="14">
        <v>0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1" t="s">
        <v>175</v>
      </c>
      <c r="AE688" s="13" t="s">
        <v>5067</v>
      </c>
      <c r="AF688" s="13" t="s">
        <v>5068</v>
      </c>
      <c r="AG688" s="15" t="s">
        <v>5069</v>
      </c>
      <c r="AH688" s="16" t="s">
        <v>61</v>
      </c>
      <c r="AI688" s="17">
        <v>10</v>
      </c>
      <c r="AJ688" s="17">
        <v>19811029</v>
      </c>
      <c r="AK688" s="18">
        <v>72</v>
      </c>
      <c r="AL688" s="18">
        <v>201903</v>
      </c>
      <c r="AM688" s="14"/>
      <c r="AN688" s="19"/>
      <c r="AO688" s="19"/>
      <c r="AP688" s="19"/>
      <c r="AQ688" s="20">
        <v>1</v>
      </c>
      <c r="AR688" s="21"/>
      <c r="AS688" s="20">
        <v>2</v>
      </c>
      <c r="AT688" s="20">
        <v>2</v>
      </c>
      <c r="AU688" s="20">
        <v>2</v>
      </c>
      <c r="AV688" s="20">
        <v>2</v>
      </c>
      <c r="AW688" s="23">
        <v>0</v>
      </c>
      <c r="AX688" s="21">
        <v>0</v>
      </c>
      <c r="AY688" s="21">
        <v>0</v>
      </c>
      <c r="AZ688" s="23" t="s">
        <v>62</v>
      </c>
      <c r="BA688" s="23" t="s">
        <v>62</v>
      </c>
      <c r="BB688" s="23" t="s">
        <v>62</v>
      </c>
      <c r="BC688" s="23" t="s">
        <v>62</v>
      </c>
      <c r="BD688" s="23" t="s">
        <v>62</v>
      </c>
      <c r="BE688" s="20">
        <v>13</v>
      </c>
      <c r="BF688" s="21"/>
      <c r="BG688" s="24"/>
    </row>
    <row r="689" spans="1:59" ht="15">
      <c r="A689" s="9" t="s">
        <v>5070</v>
      </c>
      <c r="B689" s="25">
        <v>23981</v>
      </c>
      <c r="C689" s="11">
        <v>2182788</v>
      </c>
      <c r="D689" s="11">
        <v>1388122555</v>
      </c>
      <c r="E689" s="12">
        <v>1341110119566</v>
      </c>
      <c r="F689" s="13" t="s">
        <v>5071</v>
      </c>
      <c r="G689" s="13" t="s">
        <v>52</v>
      </c>
      <c r="H689" s="13" t="s">
        <v>53</v>
      </c>
      <c r="I689" s="13" t="s">
        <v>54</v>
      </c>
      <c r="J689" s="13" t="s">
        <v>95</v>
      </c>
      <c r="K689" s="11">
        <v>62</v>
      </c>
      <c r="L689" s="11" t="s">
        <v>5072</v>
      </c>
      <c r="M689" s="14">
        <v>1</v>
      </c>
      <c r="N689" s="14">
        <v>0</v>
      </c>
      <c r="O689" s="14">
        <v>0</v>
      </c>
      <c r="P689" s="14">
        <v>0</v>
      </c>
      <c r="Q689" s="14">
        <v>0</v>
      </c>
      <c r="R689" s="14">
        <v>0</v>
      </c>
      <c r="S689" s="14">
        <v>0</v>
      </c>
      <c r="T689" s="14">
        <v>0</v>
      </c>
      <c r="U689" s="14">
        <v>0</v>
      </c>
      <c r="V689" s="14">
        <v>0</v>
      </c>
      <c r="W689" s="14">
        <v>0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0</v>
      </c>
      <c r="AD689" s="11" t="s">
        <v>5073</v>
      </c>
      <c r="AE689" s="13" t="s">
        <v>5074</v>
      </c>
      <c r="AF689" s="13" t="s">
        <v>5075</v>
      </c>
      <c r="AG689" s="15" t="s">
        <v>5076</v>
      </c>
      <c r="AH689" s="16" t="s">
        <v>61</v>
      </c>
      <c r="AI689" s="17">
        <v>10</v>
      </c>
      <c r="AJ689" s="17">
        <v>20040628</v>
      </c>
      <c r="AK689" s="18">
        <v>220</v>
      </c>
      <c r="AL689" s="18">
        <v>202105</v>
      </c>
      <c r="AM689" s="18">
        <v>2022</v>
      </c>
      <c r="AN689" s="17">
        <v>8037147</v>
      </c>
      <c r="AO689" s="17">
        <v>1757927</v>
      </c>
      <c r="AP689" s="17">
        <v>700000</v>
      </c>
      <c r="AQ689" s="20">
        <v>1</v>
      </c>
      <c r="AR689" s="21"/>
      <c r="AS689" s="20">
        <v>2</v>
      </c>
      <c r="AT689" s="20">
        <v>2</v>
      </c>
      <c r="AU689" s="20">
        <v>2</v>
      </c>
      <c r="AV689" s="20">
        <v>2</v>
      </c>
      <c r="AW689" s="23">
        <v>0</v>
      </c>
      <c r="AX689" s="21">
        <v>0</v>
      </c>
      <c r="AY689" s="21">
        <v>0</v>
      </c>
      <c r="AZ689" s="23" t="s">
        <v>62</v>
      </c>
      <c r="BA689" s="23" t="s">
        <v>62</v>
      </c>
      <c r="BB689" s="23" t="s">
        <v>62</v>
      </c>
      <c r="BC689" s="23" t="s">
        <v>62</v>
      </c>
      <c r="BD689" s="23" t="s">
        <v>62</v>
      </c>
      <c r="BE689" s="20">
        <v>13</v>
      </c>
      <c r="BF689" s="21"/>
      <c r="BG689" s="24"/>
    </row>
    <row r="690" spans="1:59" ht="15">
      <c r="A690" s="9" t="s">
        <v>5077</v>
      </c>
      <c r="B690" s="25">
        <v>1573</v>
      </c>
      <c r="C690" s="11">
        <v>3960905</v>
      </c>
      <c r="D690" s="11">
        <v>6108604700</v>
      </c>
      <c r="E690" s="12">
        <v>2301110172244</v>
      </c>
      <c r="F690" s="13" t="s">
        <v>5078</v>
      </c>
      <c r="G690" s="13" t="s">
        <v>80</v>
      </c>
      <c r="H690" s="13" t="s">
        <v>53</v>
      </c>
      <c r="I690" s="13" t="s">
        <v>307</v>
      </c>
      <c r="J690" s="13" t="s">
        <v>532</v>
      </c>
      <c r="K690" s="11">
        <v>14</v>
      </c>
      <c r="L690" s="11" t="s">
        <v>5079</v>
      </c>
      <c r="M690" s="14">
        <v>1</v>
      </c>
      <c r="N690" s="14" t="s">
        <v>121</v>
      </c>
      <c r="O690" s="14">
        <v>0</v>
      </c>
      <c r="P690" s="26">
        <v>12985</v>
      </c>
      <c r="Q690" s="29">
        <v>18640</v>
      </c>
      <c r="R690" s="26">
        <v>108913</v>
      </c>
      <c r="S690" s="14">
        <v>0</v>
      </c>
      <c r="T690" s="26">
        <v>335808</v>
      </c>
      <c r="U690" s="14">
        <v>0</v>
      </c>
      <c r="V690" s="26">
        <v>181811</v>
      </c>
      <c r="W690" s="14">
        <v>0</v>
      </c>
      <c r="X690" s="26">
        <v>16435324</v>
      </c>
      <c r="Y690" s="11">
        <f t="shared" ref="Y690:Y691" si="535">INT(O690 / 10000) / 10</f>
        <v>0</v>
      </c>
      <c r="Z690" s="11">
        <f t="shared" ref="Z690:Z691" si="536">INT((P690+Q690+X690) / 10000) / 10</f>
        <v>164.6</v>
      </c>
      <c r="AA690" s="11">
        <f t="shared" ref="AA690:AA691" si="537">INT((R690) / 10000) / 10</f>
        <v>1</v>
      </c>
      <c r="AB690" s="11">
        <f t="shared" ref="AB690:AB691" si="538">INT((S690+T690) / 10000) / 10</f>
        <v>3.3</v>
      </c>
      <c r="AC690" s="11">
        <f t="shared" ref="AC690:AC691" si="539">INT((V690+U690+W690) / 10000) / 10</f>
        <v>1.8</v>
      </c>
      <c r="AD690" s="11" t="s">
        <v>5080</v>
      </c>
      <c r="AE690" s="13" t="s">
        <v>5081</v>
      </c>
      <c r="AF690" s="13" t="s">
        <v>5082</v>
      </c>
      <c r="AG690" s="15" t="s">
        <v>5083</v>
      </c>
      <c r="AH690" s="16" t="s">
        <v>644</v>
      </c>
      <c r="AI690" s="17">
        <v>10</v>
      </c>
      <c r="AJ690" s="17">
        <v>20110101</v>
      </c>
      <c r="AK690" s="18">
        <v>204</v>
      </c>
      <c r="AL690" s="18">
        <v>202306</v>
      </c>
      <c r="AM690" s="18">
        <v>2022</v>
      </c>
      <c r="AN690" s="17">
        <v>235165568</v>
      </c>
      <c r="AO690" s="17">
        <v>147864036</v>
      </c>
      <c r="AP690" s="17">
        <v>2404080</v>
      </c>
      <c r="AQ690" s="20">
        <v>1</v>
      </c>
      <c r="AR690" s="20">
        <v>1</v>
      </c>
      <c r="AS690" s="20">
        <v>1</v>
      </c>
      <c r="AT690" s="20">
        <v>2</v>
      </c>
      <c r="AU690" s="20">
        <v>2</v>
      </c>
      <c r="AV690" s="20">
        <v>1</v>
      </c>
      <c r="AW690" s="23">
        <v>0</v>
      </c>
      <c r="AX690" s="21">
        <v>0</v>
      </c>
      <c r="AY690" s="21">
        <v>0</v>
      </c>
      <c r="AZ690" s="23" t="s">
        <v>62</v>
      </c>
      <c r="BA690" s="23" t="s">
        <v>62</v>
      </c>
      <c r="BB690" s="23" t="s">
        <v>62</v>
      </c>
      <c r="BC690" s="23" t="s">
        <v>62</v>
      </c>
      <c r="BD690" s="23" t="s">
        <v>62</v>
      </c>
      <c r="BE690" s="20">
        <v>13</v>
      </c>
      <c r="BF690" s="21"/>
      <c r="BG690" s="24"/>
    </row>
    <row r="691" spans="1:59">
      <c r="A691" s="9" t="s">
        <v>5084</v>
      </c>
      <c r="B691" s="25">
        <v>9647</v>
      </c>
      <c r="C691" s="11">
        <v>1466726</v>
      </c>
      <c r="D691" s="11">
        <v>2158170261</v>
      </c>
      <c r="E691" s="12">
        <v>1101111558480</v>
      </c>
      <c r="F691" s="13" t="s">
        <v>5085</v>
      </c>
      <c r="G691" s="13" t="s">
        <v>80</v>
      </c>
      <c r="H691" s="13" t="s">
        <v>53</v>
      </c>
      <c r="I691" s="13" t="s">
        <v>54</v>
      </c>
      <c r="J691" s="13" t="s">
        <v>277</v>
      </c>
      <c r="K691" s="11">
        <v>48</v>
      </c>
      <c r="L691" s="11" t="s">
        <v>5086</v>
      </c>
      <c r="M691" s="14">
        <v>1</v>
      </c>
      <c r="N691" s="14" t="s">
        <v>121</v>
      </c>
      <c r="O691" s="53">
        <v>391607</v>
      </c>
      <c r="P691" s="84">
        <v>1111433</v>
      </c>
      <c r="Q691" s="14">
        <v>0</v>
      </c>
      <c r="R691" s="53">
        <v>78817</v>
      </c>
      <c r="S691" s="14">
        <v>0</v>
      </c>
      <c r="T691" s="14">
        <v>0</v>
      </c>
      <c r="U691" s="14">
        <v>0</v>
      </c>
      <c r="V691" s="53">
        <v>8404</v>
      </c>
      <c r="W691" s="53">
        <v>39536</v>
      </c>
      <c r="X691" s="14">
        <v>0</v>
      </c>
      <c r="Y691" s="11">
        <f t="shared" si="535"/>
        <v>3.9</v>
      </c>
      <c r="Z691" s="11">
        <f t="shared" si="536"/>
        <v>11.1</v>
      </c>
      <c r="AA691" s="11">
        <f t="shared" si="537"/>
        <v>0.7</v>
      </c>
      <c r="AB691" s="11">
        <f t="shared" si="538"/>
        <v>0</v>
      </c>
      <c r="AC691" s="11">
        <f t="shared" si="539"/>
        <v>0.4</v>
      </c>
      <c r="AD691" s="11" t="s">
        <v>5087</v>
      </c>
      <c r="AE691" s="13" t="s">
        <v>5088</v>
      </c>
      <c r="AF691" s="13" t="s">
        <v>5089</v>
      </c>
      <c r="AG691" s="15" t="s">
        <v>5090</v>
      </c>
      <c r="AH691" s="16" t="s">
        <v>88</v>
      </c>
      <c r="AI691" s="17">
        <v>10</v>
      </c>
      <c r="AJ691" s="17">
        <v>19980623</v>
      </c>
      <c r="AK691" s="18">
        <v>141</v>
      </c>
      <c r="AL691" s="18">
        <v>202302</v>
      </c>
      <c r="AM691" s="18">
        <v>2022</v>
      </c>
      <c r="AN691" s="17">
        <v>44402617</v>
      </c>
      <c r="AO691" s="17">
        <v>35603971</v>
      </c>
      <c r="AP691" s="17">
        <v>1174880</v>
      </c>
      <c r="AQ691" s="23">
        <v>1</v>
      </c>
      <c r="AR691" s="23"/>
      <c r="AS691" s="27">
        <v>2</v>
      </c>
      <c r="AT691" s="27">
        <v>2</v>
      </c>
      <c r="AU691" s="27">
        <v>2</v>
      </c>
      <c r="AV691" s="27">
        <v>2</v>
      </c>
      <c r="AW691" s="23">
        <v>0</v>
      </c>
      <c r="AX691" s="21">
        <v>0</v>
      </c>
      <c r="AY691" s="21">
        <v>0</v>
      </c>
      <c r="AZ691" s="23" t="s">
        <v>62</v>
      </c>
      <c r="BA691" s="23" t="s">
        <v>62</v>
      </c>
      <c r="BB691" s="23" t="s">
        <v>62</v>
      </c>
      <c r="BC691" s="23" t="s">
        <v>62</v>
      </c>
      <c r="BD691" s="23" t="s">
        <v>62</v>
      </c>
      <c r="BE691" s="27">
        <v>13</v>
      </c>
      <c r="BF691" s="23"/>
      <c r="BG691" s="23"/>
    </row>
    <row r="692" spans="1:59" ht="15">
      <c r="A692" s="9" t="s">
        <v>5091</v>
      </c>
      <c r="B692" s="25">
        <v>5439</v>
      </c>
      <c r="C692" s="11">
        <v>1631585</v>
      </c>
      <c r="D692" s="11">
        <v>1308158137</v>
      </c>
      <c r="E692" s="12">
        <v>1211110064352</v>
      </c>
      <c r="F692" s="13" t="s">
        <v>5092</v>
      </c>
      <c r="G692" s="13" t="s">
        <v>80</v>
      </c>
      <c r="H692" s="13" t="s">
        <v>53</v>
      </c>
      <c r="I692" s="13" t="s">
        <v>54</v>
      </c>
      <c r="J692" s="13" t="s">
        <v>204</v>
      </c>
      <c r="K692" s="11">
        <v>32</v>
      </c>
      <c r="L692" s="11" t="s">
        <v>5093</v>
      </c>
      <c r="M692" s="14">
        <v>2</v>
      </c>
      <c r="N692" s="14" t="s">
        <v>83</v>
      </c>
      <c r="O692" s="26">
        <v>1379629167</v>
      </c>
      <c r="P692" s="14">
        <v>0</v>
      </c>
      <c r="Q692" s="14">
        <v>0</v>
      </c>
      <c r="R692" s="26">
        <v>60000000</v>
      </c>
      <c r="S692" s="14">
        <v>0</v>
      </c>
      <c r="T692" s="14">
        <v>0</v>
      </c>
      <c r="U692" s="14">
        <v>0</v>
      </c>
      <c r="V692" s="26">
        <v>9718182</v>
      </c>
      <c r="W692" s="14">
        <v>0</v>
      </c>
      <c r="X692" s="14">
        <v>0</v>
      </c>
      <c r="Y692" s="11">
        <f t="shared" ref="Y692:Y693" si="540">INT(O692 / 10000000)/ 10</f>
        <v>13.7</v>
      </c>
      <c r="Z692" s="11">
        <f t="shared" ref="Z692:Z693" si="541">INT((P692+Q692+X692) / 10000000)/ 10</f>
        <v>0</v>
      </c>
      <c r="AA692" s="11">
        <f t="shared" ref="AA692:AA693" si="542">INT((R692) / 10000000)/ 10</f>
        <v>0.6</v>
      </c>
      <c r="AB692" s="11">
        <f t="shared" ref="AB692:AB693" si="543">INT((S692+T692) / 10000000)/ 10</f>
        <v>0</v>
      </c>
      <c r="AC692" s="11">
        <f t="shared" ref="AC692:AC693" si="544">INT((V692+U692+W692) / 10000000)/ 10</f>
        <v>0</v>
      </c>
      <c r="AD692" s="11" t="s">
        <v>5094</v>
      </c>
      <c r="AE692" s="13" t="s">
        <v>5095</v>
      </c>
      <c r="AF692" s="13" t="s">
        <v>5096</v>
      </c>
      <c r="AG692" s="15" t="s">
        <v>5097</v>
      </c>
      <c r="AH692" s="16" t="s">
        <v>88</v>
      </c>
      <c r="AI692" s="17">
        <v>10</v>
      </c>
      <c r="AJ692" s="17">
        <v>19990101</v>
      </c>
      <c r="AK692" s="18">
        <v>50</v>
      </c>
      <c r="AL692" s="18">
        <v>202304</v>
      </c>
      <c r="AM692" s="18">
        <v>2022</v>
      </c>
      <c r="AN692" s="17">
        <v>21931081</v>
      </c>
      <c r="AO692" s="17">
        <v>21732403</v>
      </c>
      <c r="AP692" s="17">
        <v>200000</v>
      </c>
      <c r="AQ692" s="20">
        <v>2</v>
      </c>
      <c r="AR692" s="20">
        <v>2</v>
      </c>
      <c r="AS692" s="20">
        <v>2</v>
      </c>
      <c r="AT692" s="20">
        <v>2</v>
      </c>
      <c r="AU692" s="20">
        <v>2</v>
      </c>
      <c r="AV692" s="20">
        <v>2</v>
      </c>
      <c r="AW692" s="23">
        <v>0</v>
      </c>
      <c r="AX692" s="21">
        <v>0</v>
      </c>
      <c r="AY692" s="21">
        <v>0</v>
      </c>
      <c r="AZ692" s="23" t="s">
        <v>62</v>
      </c>
      <c r="BA692" s="23" t="s">
        <v>62</v>
      </c>
      <c r="BB692" s="23" t="s">
        <v>62</v>
      </c>
      <c r="BC692" s="23" t="s">
        <v>62</v>
      </c>
      <c r="BD692" s="23" t="s">
        <v>62</v>
      </c>
      <c r="BE692" s="20">
        <v>13</v>
      </c>
      <c r="BF692" s="21"/>
      <c r="BG692" s="24"/>
    </row>
    <row r="693" spans="1:59" ht="15">
      <c r="A693" s="9" t="s">
        <v>5098</v>
      </c>
      <c r="B693" s="25">
        <v>10676</v>
      </c>
      <c r="C693" s="11">
        <v>2101868</v>
      </c>
      <c r="D693" s="11">
        <v>1078646956</v>
      </c>
      <c r="E693" s="12">
        <v>1101112964090</v>
      </c>
      <c r="F693" s="13" t="s">
        <v>5099</v>
      </c>
      <c r="G693" s="13" t="s">
        <v>80</v>
      </c>
      <c r="H693" s="13" t="s">
        <v>53</v>
      </c>
      <c r="I693" s="13" t="s">
        <v>54</v>
      </c>
      <c r="J693" s="13" t="s">
        <v>583</v>
      </c>
      <c r="K693" s="11">
        <v>16</v>
      </c>
      <c r="L693" s="11" t="s">
        <v>5100</v>
      </c>
      <c r="M693" s="14">
        <v>1</v>
      </c>
      <c r="N693" s="14" t="s">
        <v>83</v>
      </c>
      <c r="O693" s="14">
        <v>0</v>
      </c>
      <c r="P693" s="14">
        <v>0</v>
      </c>
      <c r="Q693" s="14">
        <v>0</v>
      </c>
      <c r="R693" s="32">
        <v>152727868</v>
      </c>
      <c r="S693" s="14">
        <v>0</v>
      </c>
      <c r="T693" s="14">
        <v>0</v>
      </c>
      <c r="U693" s="14">
        <v>0</v>
      </c>
      <c r="V693" s="32">
        <v>34990000</v>
      </c>
      <c r="W693" s="32">
        <v>325390000</v>
      </c>
      <c r="X693" s="33">
        <v>1650390439</v>
      </c>
      <c r="Y693" s="11">
        <f t="shared" si="540"/>
        <v>0</v>
      </c>
      <c r="Z693" s="11">
        <f t="shared" si="541"/>
        <v>16.5</v>
      </c>
      <c r="AA693" s="11">
        <f t="shared" si="542"/>
        <v>1.5</v>
      </c>
      <c r="AB693" s="11">
        <f t="shared" si="543"/>
        <v>0</v>
      </c>
      <c r="AC693" s="11">
        <f t="shared" si="544"/>
        <v>3.6</v>
      </c>
      <c r="AD693" s="11" t="s">
        <v>5101</v>
      </c>
      <c r="AE693" s="13" t="s">
        <v>5102</v>
      </c>
      <c r="AF693" s="13" t="s">
        <v>5103</v>
      </c>
      <c r="AG693" s="15" t="s">
        <v>5104</v>
      </c>
      <c r="AH693" s="16" t="s">
        <v>88</v>
      </c>
      <c r="AI693" s="17">
        <v>10</v>
      </c>
      <c r="AJ693" s="17">
        <v>20040302</v>
      </c>
      <c r="AK693" s="18">
        <v>143</v>
      </c>
      <c r="AL693" s="18">
        <v>202303</v>
      </c>
      <c r="AM693" s="18">
        <v>2022</v>
      </c>
      <c r="AN693" s="17">
        <v>47485088</v>
      </c>
      <c r="AO693" s="17">
        <v>51314315</v>
      </c>
      <c r="AP693" s="17">
        <v>10859600</v>
      </c>
      <c r="AQ693" s="27">
        <v>3</v>
      </c>
      <c r="AR693" s="27">
        <v>3</v>
      </c>
      <c r="AS693" s="27">
        <v>1</v>
      </c>
      <c r="AT693" s="27">
        <v>2</v>
      </c>
      <c r="AU693" s="27">
        <v>2</v>
      </c>
      <c r="AV693" s="27">
        <v>2</v>
      </c>
      <c r="AW693" s="23">
        <v>0</v>
      </c>
      <c r="AX693" s="20">
        <v>1</v>
      </c>
      <c r="AY693" s="21">
        <v>0</v>
      </c>
      <c r="AZ693" s="23" t="s">
        <v>62</v>
      </c>
      <c r="BA693" s="23" t="s">
        <v>62</v>
      </c>
      <c r="BB693" s="23" t="s">
        <v>62</v>
      </c>
      <c r="BC693" s="23" t="s">
        <v>62</v>
      </c>
      <c r="BD693" s="23" t="s">
        <v>62</v>
      </c>
      <c r="BE693" s="27">
        <v>13</v>
      </c>
      <c r="BF693" s="23"/>
      <c r="BG693" s="23"/>
    </row>
    <row r="694" spans="1:59" ht="15">
      <c r="A694" s="9" t="s">
        <v>5105</v>
      </c>
      <c r="B694" s="25">
        <v>21317</v>
      </c>
      <c r="C694" s="11">
        <v>2778866</v>
      </c>
      <c r="D694" s="11">
        <v>1408119413</v>
      </c>
      <c r="E694" s="12">
        <v>1355110176640</v>
      </c>
      <c r="F694" s="13" t="s">
        <v>5106</v>
      </c>
      <c r="G694" s="13" t="s">
        <v>52</v>
      </c>
      <c r="H694" s="13" t="s">
        <v>53</v>
      </c>
      <c r="I694" s="13" t="s">
        <v>54</v>
      </c>
      <c r="J694" s="13" t="s">
        <v>425</v>
      </c>
      <c r="K694" s="11">
        <v>36</v>
      </c>
      <c r="L694" s="11" t="s">
        <v>5107</v>
      </c>
      <c r="M694" s="14">
        <v>1</v>
      </c>
      <c r="N694" s="14">
        <v>0</v>
      </c>
      <c r="O694" s="14">
        <v>0</v>
      </c>
      <c r="P694" s="14">
        <v>0</v>
      </c>
      <c r="Q694" s="14">
        <v>0</v>
      </c>
      <c r="R694" s="14">
        <v>0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21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1" t="s">
        <v>5108</v>
      </c>
      <c r="AE694" s="13" t="s">
        <v>5109</v>
      </c>
      <c r="AF694" s="13" t="s">
        <v>5110</v>
      </c>
      <c r="AG694" s="15" t="s">
        <v>5111</v>
      </c>
      <c r="AH694" s="16" t="s">
        <v>88</v>
      </c>
      <c r="AI694" s="17">
        <v>10</v>
      </c>
      <c r="AJ694" s="17">
        <v>20070104</v>
      </c>
      <c r="AK694" s="18">
        <v>50</v>
      </c>
      <c r="AL694" s="18">
        <v>202007</v>
      </c>
      <c r="AM694" s="18">
        <v>2022</v>
      </c>
      <c r="AN694" s="17">
        <v>10619862</v>
      </c>
      <c r="AO694" s="17">
        <v>14552309</v>
      </c>
      <c r="AP694" s="17">
        <v>300000</v>
      </c>
      <c r="AQ694" s="23">
        <v>1</v>
      </c>
      <c r="AR694" s="23"/>
      <c r="AS694" s="27">
        <v>2</v>
      </c>
      <c r="AT694" s="22">
        <v>2</v>
      </c>
      <c r="AU694" s="22">
        <v>2</v>
      </c>
      <c r="AV694" s="27">
        <v>2</v>
      </c>
      <c r="AW694" s="23">
        <v>0</v>
      </c>
      <c r="AX694" s="21">
        <v>0</v>
      </c>
      <c r="AY694" s="21">
        <v>0</v>
      </c>
      <c r="AZ694" s="23" t="s">
        <v>62</v>
      </c>
      <c r="BA694" s="23" t="s">
        <v>62</v>
      </c>
      <c r="BB694" s="23" t="s">
        <v>62</v>
      </c>
      <c r="BC694" s="23" t="s">
        <v>62</v>
      </c>
      <c r="BD694" s="23" t="s">
        <v>62</v>
      </c>
      <c r="BE694" s="27">
        <v>13</v>
      </c>
      <c r="BF694" s="23"/>
      <c r="BG694" s="23"/>
    </row>
    <row r="695" spans="1:59" ht="15">
      <c r="A695" s="9" t="s">
        <v>5112</v>
      </c>
      <c r="B695" s="25">
        <v>21092</v>
      </c>
      <c r="C695" s="11">
        <v>9285926</v>
      </c>
      <c r="D695" s="11">
        <v>7308601458</v>
      </c>
      <c r="E695" s="12">
        <v>1942110310912</v>
      </c>
      <c r="F695" s="13" t="s">
        <v>5113</v>
      </c>
      <c r="G695" s="13" t="s">
        <v>52</v>
      </c>
      <c r="H695" s="13" t="s">
        <v>53</v>
      </c>
      <c r="I695" s="13" t="s">
        <v>54</v>
      </c>
      <c r="J695" s="13" t="s">
        <v>1589</v>
      </c>
      <c r="K695" s="11">
        <v>31</v>
      </c>
      <c r="L695" s="11" t="s">
        <v>5114</v>
      </c>
      <c r="M695" s="14">
        <v>1</v>
      </c>
      <c r="N695" s="14" t="s">
        <v>121</v>
      </c>
      <c r="O695" s="14">
        <v>0</v>
      </c>
      <c r="P695" s="14">
        <v>0</v>
      </c>
      <c r="Q695" s="14">
        <v>0</v>
      </c>
      <c r="R695" s="85">
        <v>2201374</v>
      </c>
      <c r="S695" s="14">
        <v>0</v>
      </c>
      <c r="T695" s="85">
        <v>71576</v>
      </c>
      <c r="U695" s="19">
        <v>1397</v>
      </c>
      <c r="V695" s="83">
        <v>98443</v>
      </c>
      <c r="W695" s="85">
        <v>208600</v>
      </c>
      <c r="X695" s="19">
        <v>1072011</v>
      </c>
      <c r="Y695" s="11">
        <f t="shared" ref="Y695:Y696" si="545">INT(O695 / 10000) / 10</f>
        <v>0</v>
      </c>
      <c r="Z695" s="11">
        <f t="shared" ref="Z695:Z696" si="546">INT((P695+Q695+X695) / 10000) / 10</f>
        <v>10.7</v>
      </c>
      <c r="AA695" s="11">
        <f t="shared" ref="AA695:AA696" si="547">INT((R695) / 10000) / 10</f>
        <v>22</v>
      </c>
      <c r="AB695" s="11">
        <f t="shared" ref="AB695:AB696" si="548">INT((S695+T695) / 10000) / 10</f>
        <v>0.7</v>
      </c>
      <c r="AC695" s="11">
        <f t="shared" ref="AC695:AC696" si="549">INT((V695+U695+W695) / 10000) / 10</f>
        <v>3</v>
      </c>
      <c r="AD695" s="11" t="s">
        <v>5115</v>
      </c>
      <c r="AE695" s="13" t="s">
        <v>5116</v>
      </c>
      <c r="AF695" s="13" t="s">
        <v>5117</v>
      </c>
      <c r="AG695" s="15" t="s">
        <v>5118</v>
      </c>
      <c r="AH695" s="16" t="s">
        <v>232</v>
      </c>
      <c r="AI695" s="17">
        <v>10</v>
      </c>
      <c r="AJ695" s="17">
        <v>20191231</v>
      </c>
      <c r="AK695" s="18">
        <v>105</v>
      </c>
      <c r="AL695" s="18">
        <v>202306</v>
      </c>
      <c r="AM695" s="18">
        <v>2022</v>
      </c>
      <c r="AN695" s="17">
        <v>50661226</v>
      </c>
      <c r="AO695" s="17">
        <v>129702046</v>
      </c>
      <c r="AP695" s="17">
        <v>4380500</v>
      </c>
      <c r="AQ695" s="20">
        <v>1</v>
      </c>
      <c r="AR695" s="21"/>
      <c r="AS695" s="20">
        <v>1</v>
      </c>
      <c r="AT695" s="20">
        <v>2</v>
      </c>
      <c r="AU695" s="20">
        <v>2</v>
      </c>
      <c r="AV695" s="20">
        <v>2</v>
      </c>
      <c r="AW695" s="23">
        <v>0</v>
      </c>
      <c r="AX695" s="21">
        <v>0</v>
      </c>
      <c r="AY695" s="21">
        <v>0</v>
      </c>
      <c r="AZ695" s="23" t="s">
        <v>62</v>
      </c>
      <c r="BA695" s="23" t="s">
        <v>62</v>
      </c>
      <c r="BB695" s="23" t="s">
        <v>62</v>
      </c>
      <c r="BC695" s="23" t="s">
        <v>62</v>
      </c>
      <c r="BD695" s="23" t="s">
        <v>62</v>
      </c>
      <c r="BE695" s="20">
        <v>13</v>
      </c>
      <c r="BF695" s="21"/>
      <c r="BG695" s="24"/>
    </row>
    <row r="696" spans="1:59" ht="15">
      <c r="A696" s="9" t="s">
        <v>5119</v>
      </c>
      <c r="B696" s="25">
        <v>10822</v>
      </c>
      <c r="C696" s="11">
        <v>1779103</v>
      </c>
      <c r="D696" s="11">
        <v>1208114656</v>
      </c>
      <c r="E696" s="12">
        <v>1101110252405</v>
      </c>
      <c r="F696" s="13" t="s">
        <v>5120</v>
      </c>
      <c r="G696" s="13" t="s">
        <v>80</v>
      </c>
      <c r="H696" s="13" t="s">
        <v>53</v>
      </c>
      <c r="I696" s="13" t="s">
        <v>54</v>
      </c>
      <c r="J696" s="13" t="s">
        <v>315</v>
      </c>
      <c r="K696" s="11">
        <v>49</v>
      </c>
      <c r="L696" s="11" t="s">
        <v>5121</v>
      </c>
      <c r="M696" s="14">
        <v>1</v>
      </c>
      <c r="N696" s="14" t="s">
        <v>121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35">
        <v>45491</v>
      </c>
      <c r="V696" s="14">
        <v>0</v>
      </c>
      <c r="W696" s="14">
        <v>0</v>
      </c>
      <c r="X696" s="26">
        <v>6018408</v>
      </c>
      <c r="Y696" s="11">
        <f t="shared" si="545"/>
        <v>0</v>
      </c>
      <c r="Z696" s="11">
        <f t="shared" si="546"/>
        <v>60.1</v>
      </c>
      <c r="AA696" s="11">
        <f t="shared" si="547"/>
        <v>0</v>
      </c>
      <c r="AB696" s="11">
        <f t="shared" si="548"/>
        <v>0</v>
      </c>
      <c r="AC696" s="11">
        <f t="shared" si="549"/>
        <v>0.4</v>
      </c>
      <c r="AD696" s="11" t="s">
        <v>5122</v>
      </c>
      <c r="AE696" s="13" t="s">
        <v>5123</v>
      </c>
      <c r="AF696" s="13" t="s">
        <v>5124</v>
      </c>
      <c r="AG696" s="15" t="s">
        <v>5125</v>
      </c>
      <c r="AH696" s="16" t="s">
        <v>232</v>
      </c>
      <c r="AI696" s="17">
        <v>10</v>
      </c>
      <c r="AJ696" s="17">
        <v>19790427</v>
      </c>
      <c r="AK696" s="18">
        <v>177</v>
      </c>
      <c r="AL696" s="18">
        <v>202306</v>
      </c>
      <c r="AM696" s="18">
        <v>2022</v>
      </c>
      <c r="AN696" s="17">
        <v>36567431</v>
      </c>
      <c r="AO696" s="17">
        <v>403656887</v>
      </c>
      <c r="AP696" s="17">
        <v>24100000</v>
      </c>
      <c r="AQ696" s="20">
        <v>1</v>
      </c>
      <c r="AR696" s="21"/>
      <c r="AS696" s="20">
        <v>2</v>
      </c>
      <c r="AT696" s="20">
        <v>2</v>
      </c>
      <c r="AU696" s="20">
        <v>2</v>
      </c>
      <c r="AV696" s="20">
        <v>2</v>
      </c>
      <c r="AW696" s="23">
        <v>0</v>
      </c>
      <c r="AX696" s="21">
        <v>0</v>
      </c>
      <c r="AY696" s="20">
        <v>1</v>
      </c>
      <c r="AZ696" s="20" t="s">
        <v>5126</v>
      </c>
      <c r="BA696" s="28" t="s">
        <v>5123</v>
      </c>
      <c r="BB696" s="20" t="s">
        <v>90</v>
      </c>
      <c r="BC696" s="20" t="s">
        <v>731</v>
      </c>
      <c r="BD696" s="20" t="s">
        <v>5127</v>
      </c>
      <c r="BE696" s="20">
        <v>13</v>
      </c>
      <c r="BF696" s="21"/>
      <c r="BG696" s="24"/>
    </row>
    <row r="697" spans="1:59" ht="15">
      <c r="A697" s="9" t="s">
        <v>5128</v>
      </c>
      <c r="B697" s="25">
        <v>8038</v>
      </c>
      <c r="C697" s="11">
        <v>1238970</v>
      </c>
      <c r="D697" s="11">
        <v>5148135889</v>
      </c>
      <c r="E697" s="12">
        <v>1701110166571</v>
      </c>
      <c r="F697" s="13" t="s">
        <v>5129</v>
      </c>
      <c r="G697" s="13" t="s">
        <v>80</v>
      </c>
      <c r="H697" s="13" t="s">
        <v>53</v>
      </c>
      <c r="I697" s="13" t="s">
        <v>54</v>
      </c>
      <c r="J697" s="13" t="s">
        <v>956</v>
      </c>
      <c r="K697" s="11">
        <v>41</v>
      </c>
      <c r="L697" s="11" t="s">
        <v>5130</v>
      </c>
      <c r="M697" s="14">
        <v>1</v>
      </c>
      <c r="N697" s="14" t="s">
        <v>83</v>
      </c>
      <c r="O697" s="14">
        <v>0</v>
      </c>
      <c r="P697" s="14">
        <v>0</v>
      </c>
      <c r="Q697" s="14">
        <v>0</v>
      </c>
      <c r="R697" s="26">
        <v>201884147</v>
      </c>
      <c r="S697" s="14">
        <v>0</v>
      </c>
      <c r="T697" s="14">
        <v>0</v>
      </c>
      <c r="U697" s="14">
        <v>0</v>
      </c>
      <c r="V697" s="26">
        <v>229650000</v>
      </c>
      <c r="W697" s="19">
        <v>294279919</v>
      </c>
      <c r="X697" s="29">
        <v>473162288</v>
      </c>
      <c r="Y697" s="11">
        <f t="shared" ref="Y697:Y698" si="550">INT(O697 / 10000000)/ 10</f>
        <v>0</v>
      </c>
      <c r="Z697" s="11">
        <f t="shared" ref="Z697:Z698" si="551">INT((P697+Q697+X697) / 10000000)/ 10</f>
        <v>4.7</v>
      </c>
      <c r="AA697" s="11">
        <f t="shared" ref="AA697:AA698" si="552">INT((R697) / 10000000)/ 10</f>
        <v>2</v>
      </c>
      <c r="AB697" s="11">
        <f t="shared" ref="AB697:AB698" si="553">INT((S697+T697) / 10000000)/ 10</f>
        <v>0</v>
      </c>
      <c r="AC697" s="11">
        <f t="shared" ref="AC697:AC698" si="554">INT((V697+U697+W697) / 10000000)/ 10</f>
        <v>5.2</v>
      </c>
      <c r="AD697" s="11" t="s">
        <v>5131</v>
      </c>
      <c r="AE697" s="13" t="s">
        <v>5132</v>
      </c>
      <c r="AF697" s="13" t="s">
        <v>5133</v>
      </c>
      <c r="AG697" s="15" t="s">
        <v>5134</v>
      </c>
      <c r="AH697" s="16" t="s">
        <v>88</v>
      </c>
      <c r="AI697" s="17">
        <v>10</v>
      </c>
      <c r="AJ697" s="17">
        <v>20000128</v>
      </c>
      <c r="AK697" s="18">
        <v>226</v>
      </c>
      <c r="AL697" s="18">
        <v>202212</v>
      </c>
      <c r="AM697" s="18">
        <v>2022</v>
      </c>
      <c r="AN697" s="17">
        <v>40914241</v>
      </c>
      <c r="AO697" s="17">
        <v>40106184</v>
      </c>
      <c r="AP697" s="17">
        <v>980000</v>
      </c>
      <c r="AQ697" s="27">
        <v>2</v>
      </c>
      <c r="AR697" s="27">
        <v>2</v>
      </c>
      <c r="AS697" s="27">
        <v>1</v>
      </c>
      <c r="AT697" s="27">
        <v>2</v>
      </c>
      <c r="AU697" s="27">
        <v>2</v>
      </c>
      <c r="AV697" s="27">
        <v>2</v>
      </c>
      <c r="AW697" s="23">
        <v>0</v>
      </c>
      <c r="AX697" s="21">
        <v>0</v>
      </c>
      <c r="AY697" s="21">
        <v>0</v>
      </c>
      <c r="AZ697" s="23" t="s">
        <v>62</v>
      </c>
      <c r="BA697" s="23" t="s">
        <v>62</v>
      </c>
      <c r="BB697" s="23" t="s">
        <v>62</v>
      </c>
      <c r="BC697" s="23" t="s">
        <v>62</v>
      </c>
      <c r="BD697" s="23" t="s">
        <v>62</v>
      </c>
      <c r="BE697" s="27">
        <v>13</v>
      </c>
      <c r="BF697" s="23"/>
      <c r="BG697" s="23"/>
    </row>
    <row r="698" spans="1:59" ht="15">
      <c r="A698" s="9" t="s">
        <v>5135</v>
      </c>
      <c r="B698" s="25">
        <v>1442</v>
      </c>
      <c r="C698" s="11">
        <v>1693440</v>
      </c>
      <c r="D698" s="11">
        <v>2148711029</v>
      </c>
      <c r="E698" s="12">
        <v>1101112496754</v>
      </c>
      <c r="F698" s="13" t="s">
        <v>5136</v>
      </c>
      <c r="G698" s="13" t="s">
        <v>80</v>
      </c>
      <c r="H698" s="13" t="s">
        <v>53</v>
      </c>
      <c r="I698" s="13" t="s">
        <v>307</v>
      </c>
      <c r="J698" s="13" t="s">
        <v>2672</v>
      </c>
      <c r="K698" s="11">
        <v>10</v>
      </c>
      <c r="L698" s="11" t="s">
        <v>5137</v>
      </c>
      <c r="M698" s="14">
        <v>1</v>
      </c>
      <c r="N698" s="14" t="s">
        <v>83</v>
      </c>
      <c r="O698" s="14">
        <v>0</v>
      </c>
      <c r="P698" s="14">
        <v>0</v>
      </c>
      <c r="Q698" s="14">
        <v>0</v>
      </c>
      <c r="R698" s="14">
        <v>0</v>
      </c>
      <c r="S698" s="14">
        <v>0</v>
      </c>
      <c r="T698" s="26">
        <v>94137533</v>
      </c>
      <c r="U698" s="14">
        <v>0</v>
      </c>
      <c r="V698" s="19">
        <v>24550000</v>
      </c>
      <c r="W698" s="14">
        <v>0</v>
      </c>
      <c r="X698" s="14">
        <v>0</v>
      </c>
      <c r="Y698" s="11">
        <f t="shared" si="550"/>
        <v>0</v>
      </c>
      <c r="Z698" s="11">
        <f t="shared" si="551"/>
        <v>0</v>
      </c>
      <c r="AA698" s="11">
        <f t="shared" si="552"/>
        <v>0</v>
      </c>
      <c r="AB698" s="11">
        <f t="shared" si="553"/>
        <v>0.9</v>
      </c>
      <c r="AC698" s="11">
        <f t="shared" si="554"/>
        <v>0.2</v>
      </c>
      <c r="AD698" s="11" t="s">
        <v>5138</v>
      </c>
      <c r="AE698" s="13" t="s">
        <v>5139</v>
      </c>
      <c r="AF698" s="13" t="s">
        <v>5140</v>
      </c>
      <c r="AG698" s="15" t="s">
        <v>5141</v>
      </c>
      <c r="AH698" s="16" t="s">
        <v>88</v>
      </c>
      <c r="AI698" s="17">
        <v>10</v>
      </c>
      <c r="AJ698" s="17">
        <v>20020412</v>
      </c>
      <c r="AK698" s="18">
        <v>63</v>
      </c>
      <c r="AL698" s="18">
        <v>202212</v>
      </c>
      <c r="AM698" s="18">
        <v>2022</v>
      </c>
      <c r="AN698" s="17">
        <v>62965524</v>
      </c>
      <c r="AO698" s="17">
        <v>94263778</v>
      </c>
      <c r="AP698" s="17">
        <v>1535950</v>
      </c>
      <c r="AQ698" s="27">
        <v>1</v>
      </c>
      <c r="AR698" s="27">
        <v>1</v>
      </c>
      <c r="AS698" s="27">
        <v>1</v>
      </c>
      <c r="AT698" s="27">
        <v>2</v>
      </c>
      <c r="AU698" s="27">
        <v>2</v>
      </c>
      <c r="AV698" s="27">
        <v>2</v>
      </c>
      <c r="AW698" s="23">
        <v>0</v>
      </c>
      <c r="AX698" s="21">
        <v>0</v>
      </c>
      <c r="AY698" s="21">
        <v>0</v>
      </c>
      <c r="AZ698" s="23" t="s">
        <v>62</v>
      </c>
      <c r="BA698" s="23" t="s">
        <v>62</v>
      </c>
      <c r="BB698" s="23" t="s">
        <v>62</v>
      </c>
      <c r="BC698" s="23" t="s">
        <v>62</v>
      </c>
      <c r="BD698" s="23" t="s">
        <v>62</v>
      </c>
      <c r="BE698" s="27">
        <v>13</v>
      </c>
      <c r="BF698" s="23"/>
      <c r="BG698" s="23"/>
    </row>
    <row r="699" spans="1:59" ht="15">
      <c r="A699" s="9" t="s">
        <v>5142</v>
      </c>
      <c r="B699" s="25">
        <v>22372</v>
      </c>
      <c r="C699" s="56">
        <v>2931715</v>
      </c>
      <c r="D699" s="56">
        <v>1378104419</v>
      </c>
      <c r="E699" s="57">
        <v>1201130000494</v>
      </c>
      <c r="F699" s="58" t="s">
        <v>5143</v>
      </c>
      <c r="G699" s="58" t="s">
        <v>52</v>
      </c>
      <c r="H699" s="58" t="s">
        <v>53</v>
      </c>
      <c r="I699" s="58" t="s">
        <v>54</v>
      </c>
      <c r="J699" s="58" t="s">
        <v>277</v>
      </c>
      <c r="K699" s="56">
        <v>48</v>
      </c>
      <c r="L699" s="56" t="s">
        <v>5144</v>
      </c>
      <c r="M699" s="86">
        <v>1</v>
      </c>
      <c r="N699" s="86" t="s">
        <v>121</v>
      </c>
      <c r="O699" s="87">
        <v>3628574</v>
      </c>
      <c r="P699" s="14">
        <v>0</v>
      </c>
      <c r="Q699" s="14">
        <v>0</v>
      </c>
      <c r="R699" s="14">
        <v>0</v>
      </c>
      <c r="S699" s="14">
        <v>0</v>
      </c>
      <c r="T699" s="14">
        <v>0</v>
      </c>
      <c r="U699" s="14">
        <v>0</v>
      </c>
      <c r="V699" s="26">
        <v>16024</v>
      </c>
      <c r="W699" s="29">
        <v>4100</v>
      </c>
      <c r="X699" s="14">
        <v>0</v>
      </c>
      <c r="Y699" s="11">
        <f t="shared" ref="Y699:Y702" si="555">INT(O699 / 10000) / 10</f>
        <v>36.200000000000003</v>
      </c>
      <c r="Z699" s="11">
        <f t="shared" ref="Z699:Z702" si="556">INT((P699+Q699+X699) / 10000) / 10</f>
        <v>0</v>
      </c>
      <c r="AA699" s="11">
        <f t="shared" ref="AA699:AA702" si="557">INT((R699) / 10000) / 10</f>
        <v>0</v>
      </c>
      <c r="AB699" s="11">
        <f t="shared" ref="AB699:AB702" si="558">INT((S699+T699) / 10000) / 10</f>
        <v>0</v>
      </c>
      <c r="AC699" s="11">
        <f t="shared" ref="AC699:AC702" si="559">INT((V699+U699+W699) / 10000) / 10</f>
        <v>0.2</v>
      </c>
      <c r="AD699" s="56" t="s">
        <v>301</v>
      </c>
      <c r="AE699" s="58" t="s">
        <v>5145</v>
      </c>
      <c r="AF699" s="58" t="s">
        <v>5146</v>
      </c>
      <c r="AG699" s="15" t="s">
        <v>5147</v>
      </c>
      <c r="AH699" s="59" t="s">
        <v>61</v>
      </c>
      <c r="AI699" s="60">
        <v>10</v>
      </c>
      <c r="AJ699" s="60">
        <v>19940401</v>
      </c>
      <c r="AK699" s="61">
        <v>100</v>
      </c>
      <c r="AL699" s="61">
        <v>200812</v>
      </c>
      <c r="AM699" s="86"/>
      <c r="AN699" s="87"/>
      <c r="AO699" s="87"/>
      <c r="AP699" s="87"/>
      <c r="AQ699" s="62">
        <v>1</v>
      </c>
      <c r="AR699" s="63"/>
      <c r="AS699" s="62">
        <v>2</v>
      </c>
      <c r="AT699" s="62">
        <v>2</v>
      </c>
      <c r="AU699" s="62">
        <v>2</v>
      </c>
      <c r="AV699" s="62">
        <v>2</v>
      </c>
      <c r="AW699" s="23">
        <v>0</v>
      </c>
      <c r="AX699" s="21">
        <v>0</v>
      </c>
      <c r="AY699" s="21">
        <v>0</v>
      </c>
      <c r="AZ699" s="23" t="s">
        <v>62</v>
      </c>
      <c r="BA699" s="23" t="s">
        <v>62</v>
      </c>
      <c r="BB699" s="23" t="s">
        <v>62</v>
      </c>
      <c r="BC699" s="23" t="s">
        <v>62</v>
      </c>
      <c r="BD699" s="23" t="s">
        <v>62</v>
      </c>
      <c r="BE699" s="62">
        <v>13</v>
      </c>
      <c r="BF699" s="63"/>
      <c r="BG699" s="63"/>
    </row>
    <row r="700" spans="1:59" ht="15">
      <c r="A700" s="9" t="s">
        <v>5148</v>
      </c>
      <c r="B700" s="25">
        <v>11601</v>
      </c>
      <c r="C700" s="11">
        <v>1580383</v>
      </c>
      <c r="D700" s="11">
        <v>6018103401</v>
      </c>
      <c r="E700" s="12">
        <v>1801110005511</v>
      </c>
      <c r="F700" s="13" t="s">
        <v>5149</v>
      </c>
      <c r="G700" s="13" t="s">
        <v>80</v>
      </c>
      <c r="H700" s="13" t="s">
        <v>53</v>
      </c>
      <c r="I700" s="13" t="s">
        <v>54</v>
      </c>
      <c r="J700" s="13" t="s">
        <v>2759</v>
      </c>
      <c r="K700" s="11">
        <v>51</v>
      </c>
      <c r="L700" s="40" t="s">
        <v>5150</v>
      </c>
      <c r="M700" s="44">
        <v>1</v>
      </c>
      <c r="N700" s="14" t="s">
        <v>121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4">
        <v>0</v>
      </c>
      <c r="V700" s="14">
        <v>0</v>
      </c>
      <c r="W700" s="29">
        <v>515063</v>
      </c>
      <c r="X700" s="14">
        <v>0</v>
      </c>
      <c r="Y700" s="11">
        <f t="shared" si="555"/>
        <v>0</v>
      </c>
      <c r="Z700" s="11">
        <f t="shared" si="556"/>
        <v>0</v>
      </c>
      <c r="AA700" s="11">
        <f t="shared" si="557"/>
        <v>0</v>
      </c>
      <c r="AB700" s="11">
        <f t="shared" si="558"/>
        <v>0</v>
      </c>
      <c r="AC700" s="11">
        <f t="shared" si="559"/>
        <v>5.0999999999999996</v>
      </c>
      <c r="AD700" s="11" t="s">
        <v>5151</v>
      </c>
      <c r="AE700" s="13" t="s">
        <v>5152</v>
      </c>
      <c r="AF700" s="13" t="s">
        <v>5153</v>
      </c>
      <c r="AG700" s="15" t="s">
        <v>5154</v>
      </c>
      <c r="AH700" s="16" t="s">
        <v>88</v>
      </c>
      <c r="AI700" s="17">
        <v>10</v>
      </c>
      <c r="AJ700" s="17">
        <v>19690830</v>
      </c>
      <c r="AK700" s="18">
        <v>54</v>
      </c>
      <c r="AL700" s="18">
        <v>202303</v>
      </c>
      <c r="AM700" s="18">
        <v>2022</v>
      </c>
      <c r="AN700" s="17">
        <v>17581831</v>
      </c>
      <c r="AO700" s="17">
        <v>22200205</v>
      </c>
      <c r="AP700" s="17">
        <v>6502015</v>
      </c>
      <c r="AQ700" s="20">
        <v>1</v>
      </c>
      <c r="AR700" s="21"/>
      <c r="AS700" s="20">
        <v>2</v>
      </c>
      <c r="AT700" s="20">
        <v>2</v>
      </c>
      <c r="AU700" s="20">
        <v>2</v>
      </c>
      <c r="AV700" s="20">
        <v>2</v>
      </c>
      <c r="AW700" s="23">
        <v>0</v>
      </c>
      <c r="AX700" s="21">
        <v>0</v>
      </c>
      <c r="AY700" s="21">
        <v>0</v>
      </c>
      <c r="AZ700" s="23" t="s">
        <v>62</v>
      </c>
      <c r="BA700" s="23" t="s">
        <v>62</v>
      </c>
      <c r="BB700" s="23" t="s">
        <v>62</v>
      </c>
      <c r="BC700" s="23" t="s">
        <v>62</v>
      </c>
      <c r="BD700" s="23" t="s">
        <v>62</v>
      </c>
      <c r="BE700" s="20">
        <v>13</v>
      </c>
      <c r="BF700" s="21"/>
      <c r="BG700" s="24"/>
    </row>
    <row r="701" spans="1:59" ht="15">
      <c r="A701" s="9" t="s">
        <v>5155</v>
      </c>
      <c r="B701" s="25">
        <v>8329</v>
      </c>
      <c r="C701" s="11">
        <v>1225032</v>
      </c>
      <c r="D701" s="11">
        <v>4168101732</v>
      </c>
      <c r="E701" s="12">
        <v>2046110000306</v>
      </c>
      <c r="F701" s="13" t="s">
        <v>5156</v>
      </c>
      <c r="G701" s="13" t="s">
        <v>80</v>
      </c>
      <c r="H701" s="13" t="s">
        <v>53</v>
      </c>
      <c r="I701" s="13" t="s">
        <v>54</v>
      </c>
      <c r="J701" s="13" t="s">
        <v>630</v>
      </c>
      <c r="K701" s="11">
        <v>45</v>
      </c>
      <c r="L701" s="11" t="s">
        <v>5157</v>
      </c>
      <c r="M701" s="14">
        <v>1</v>
      </c>
      <c r="N701" s="14" t="s">
        <v>121</v>
      </c>
      <c r="O701" s="14">
        <v>0</v>
      </c>
      <c r="P701" s="14">
        <v>0</v>
      </c>
      <c r="Q701" s="14">
        <v>0</v>
      </c>
      <c r="R701" s="29">
        <v>58070</v>
      </c>
      <c r="S701" s="14">
        <v>0</v>
      </c>
      <c r="T701" s="29">
        <v>1190736</v>
      </c>
      <c r="U701" s="14">
        <v>0</v>
      </c>
      <c r="V701" s="14">
        <v>0</v>
      </c>
      <c r="W701" s="14">
        <v>0</v>
      </c>
      <c r="X701" s="14">
        <v>0</v>
      </c>
      <c r="Y701" s="11">
        <f t="shared" si="555"/>
        <v>0</v>
      </c>
      <c r="Z701" s="11">
        <f t="shared" si="556"/>
        <v>0</v>
      </c>
      <c r="AA701" s="11">
        <f t="shared" si="557"/>
        <v>0.5</v>
      </c>
      <c r="AB701" s="11">
        <f t="shared" si="558"/>
        <v>11.9</v>
      </c>
      <c r="AC701" s="11">
        <f t="shared" si="559"/>
        <v>0</v>
      </c>
      <c r="AD701" s="11" t="s">
        <v>5158</v>
      </c>
      <c r="AE701" s="13" t="s">
        <v>5159</v>
      </c>
      <c r="AF701" s="13" t="s">
        <v>5160</v>
      </c>
      <c r="AG701" s="15" t="s">
        <v>5161</v>
      </c>
      <c r="AH701" s="16" t="s">
        <v>88</v>
      </c>
      <c r="AI701" s="17">
        <v>10</v>
      </c>
      <c r="AJ701" s="17">
        <v>19860401</v>
      </c>
      <c r="AK701" s="18">
        <v>103</v>
      </c>
      <c r="AL701" s="18">
        <v>202212</v>
      </c>
      <c r="AM701" s="18">
        <v>2022</v>
      </c>
      <c r="AN701" s="17">
        <v>21517899</v>
      </c>
      <c r="AO701" s="17">
        <v>20285003</v>
      </c>
      <c r="AP701" s="17">
        <v>1710010</v>
      </c>
      <c r="AQ701" s="27">
        <v>1</v>
      </c>
      <c r="AR701" s="23"/>
      <c r="AS701" s="27">
        <v>1</v>
      </c>
      <c r="AT701" s="27">
        <v>2</v>
      </c>
      <c r="AU701" s="27">
        <v>2</v>
      </c>
      <c r="AV701" s="27">
        <v>1</v>
      </c>
      <c r="AW701" s="23">
        <v>0</v>
      </c>
      <c r="AX701" s="21">
        <v>0</v>
      </c>
      <c r="AY701" s="21">
        <v>0</v>
      </c>
      <c r="AZ701" s="23" t="s">
        <v>62</v>
      </c>
      <c r="BA701" s="23" t="s">
        <v>62</v>
      </c>
      <c r="BB701" s="23" t="s">
        <v>62</v>
      </c>
      <c r="BC701" s="23" t="s">
        <v>62</v>
      </c>
      <c r="BD701" s="23" t="s">
        <v>62</v>
      </c>
      <c r="BE701" s="27">
        <v>13</v>
      </c>
      <c r="BF701" s="23"/>
      <c r="BG701" s="23"/>
    </row>
    <row r="702" spans="1:59" ht="15">
      <c r="A702" s="9" t="s">
        <v>5162</v>
      </c>
      <c r="B702" s="25">
        <v>13449</v>
      </c>
      <c r="C702" s="11">
        <v>1778695</v>
      </c>
      <c r="D702" s="11">
        <v>2208180932</v>
      </c>
      <c r="E702" s="12">
        <v>1101111909865</v>
      </c>
      <c r="F702" s="13" t="s">
        <v>5163</v>
      </c>
      <c r="G702" s="13" t="s">
        <v>80</v>
      </c>
      <c r="H702" s="13" t="s">
        <v>53</v>
      </c>
      <c r="I702" s="13" t="s">
        <v>54</v>
      </c>
      <c r="J702" s="13" t="s">
        <v>65</v>
      </c>
      <c r="K702" s="11">
        <v>56</v>
      </c>
      <c r="L702" s="11" t="s">
        <v>5164</v>
      </c>
      <c r="M702" s="14">
        <v>1</v>
      </c>
      <c r="N702" s="14" t="s">
        <v>121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26">
        <v>44597</v>
      </c>
      <c r="U702" s="14">
        <v>0</v>
      </c>
      <c r="V702" s="29">
        <v>97168</v>
      </c>
      <c r="W702" s="26">
        <v>20601</v>
      </c>
      <c r="X702" s="14">
        <v>0</v>
      </c>
      <c r="Y702" s="11">
        <f t="shared" si="555"/>
        <v>0</v>
      </c>
      <c r="Z702" s="11">
        <f t="shared" si="556"/>
        <v>0</v>
      </c>
      <c r="AA702" s="11">
        <f t="shared" si="557"/>
        <v>0</v>
      </c>
      <c r="AB702" s="11">
        <f t="shared" si="558"/>
        <v>0.4</v>
      </c>
      <c r="AC702" s="11">
        <f t="shared" si="559"/>
        <v>1.1000000000000001</v>
      </c>
      <c r="AD702" s="11" t="s">
        <v>5165</v>
      </c>
      <c r="AE702" s="13" t="s">
        <v>5166</v>
      </c>
      <c r="AF702" s="13" t="s">
        <v>5167</v>
      </c>
      <c r="AG702" s="15" t="s">
        <v>5168</v>
      </c>
      <c r="AH702" s="16" t="s">
        <v>232</v>
      </c>
      <c r="AI702" s="17">
        <v>10</v>
      </c>
      <c r="AJ702" s="17">
        <v>20000316</v>
      </c>
      <c r="AK702" s="18">
        <v>104</v>
      </c>
      <c r="AL702" s="18">
        <v>202306</v>
      </c>
      <c r="AM702" s="18">
        <v>2022</v>
      </c>
      <c r="AN702" s="17">
        <v>18252938</v>
      </c>
      <c r="AO702" s="17">
        <v>47240090</v>
      </c>
      <c r="AP702" s="17">
        <v>4104142</v>
      </c>
      <c r="AQ702" s="20">
        <v>1</v>
      </c>
      <c r="AR702" s="21"/>
      <c r="AS702" s="20">
        <v>2</v>
      </c>
      <c r="AT702" s="20">
        <v>2</v>
      </c>
      <c r="AU702" s="20">
        <v>2</v>
      </c>
      <c r="AV702" s="20">
        <v>2</v>
      </c>
      <c r="AW702" s="23">
        <v>0</v>
      </c>
      <c r="AX702" s="21">
        <v>0</v>
      </c>
      <c r="AY702" s="21">
        <v>0</v>
      </c>
      <c r="AZ702" s="23" t="s">
        <v>62</v>
      </c>
      <c r="BA702" s="23" t="s">
        <v>62</v>
      </c>
      <c r="BB702" s="23" t="s">
        <v>62</v>
      </c>
      <c r="BC702" s="23" t="s">
        <v>62</v>
      </c>
      <c r="BD702" s="23" t="s">
        <v>62</v>
      </c>
      <c r="BE702" s="20">
        <v>13</v>
      </c>
      <c r="BF702" s="21"/>
      <c r="BG702" s="24"/>
    </row>
    <row r="703" spans="1:59" ht="15">
      <c r="A703" s="9" t="s">
        <v>5169</v>
      </c>
      <c r="B703" s="25">
        <v>9393</v>
      </c>
      <c r="C703" s="11">
        <v>9362648</v>
      </c>
      <c r="D703" s="11">
        <v>2878601366</v>
      </c>
      <c r="E703" s="12">
        <v>1341110534491</v>
      </c>
      <c r="F703" s="13" t="s">
        <v>5170</v>
      </c>
      <c r="G703" s="13" t="s">
        <v>80</v>
      </c>
      <c r="H703" s="13" t="s">
        <v>53</v>
      </c>
      <c r="I703" s="13" t="s">
        <v>307</v>
      </c>
      <c r="J703" s="13" t="s">
        <v>799</v>
      </c>
      <c r="K703" s="11">
        <v>47</v>
      </c>
      <c r="L703" s="11" t="s">
        <v>5171</v>
      </c>
      <c r="M703" s="14">
        <v>1</v>
      </c>
      <c r="N703" s="14" t="s">
        <v>83</v>
      </c>
      <c r="O703" s="14">
        <v>0</v>
      </c>
      <c r="P703" s="14">
        <v>0</v>
      </c>
      <c r="Q703" s="14">
        <v>0</v>
      </c>
      <c r="R703" s="19">
        <v>407204000</v>
      </c>
      <c r="S703" s="14">
        <v>0</v>
      </c>
      <c r="T703" s="14">
        <v>0</v>
      </c>
      <c r="U703" s="35">
        <v>4849000</v>
      </c>
      <c r="V703" s="35">
        <v>313290540</v>
      </c>
      <c r="W703" s="31">
        <v>2391816000</v>
      </c>
      <c r="X703" s="35">
        <v>102917417</v>
      </c>
      <c r="Y703" s="11">
        <f>INT(O703 / 10000000)/ 10</f>
        <v>0</v>
      </c>
      <c r="Z703" s="11">
        <f>INT((P703+Q703+X703) / 10000000)/ 10</f>
        <v>1</v>
      </c>
      <c r="AA703" s="11">
        <f>INT((R703) / 10000000)/ 10</f>
        <v>4</v>
      </c>
      <c r="AB703" s="11">
        <f>INT((S703+T703) / 10000000)/ 10</f>
        <v>0</v>
      </c>
      <c r="AC703" s="11">
        <f>INT((V703+U703+W703) / 10000000)/ 10</f>
        <v>27</v>
      </c>
      <c r="AD703" s="11" t="s">
        <v>5172</v>
      </c>
      <c r="AE703" s="13" t="s">
        <v>5173</v>
      </c>
      <c r="AF703" s="13" t="s">
        <v>5174</v>
      </c>
      <c r="AG703" s="15" t="s">
        <v>5175</v>
      </c>
      <c r="AH703" s="16" t="s">
        <v>88</v>
      </c>
      <c r="AI703" s="17">
        <v>10</v>
      </c>
      <c r="AJ703" s="17">
        <v>20191001</v>
      </c>
      <c r="AK703" s="18">
        <v>59</v>
      </c>
      <c r="AL703" s="18">
        <v>202212</v>
      </c>
      <c r="AM703" s="18">
        <v>2022</v>
      </c>
      <c r="AN703" s="17">
        <v>37008977</v>
      </c>
      <c r="AO703" s="17">
        <v>30010486</v>
      </c>
      <c r="AP703" s="17">
        <v>10000000</v>
      </c>
      <c r="AQ703" s="20">
        <v>1</v>
      </c>
      <c r="AR703" s="21"/>
      <c r="AS703" s="20">
        <v>1</v>
      </c>
      <c r="AT703" s="20">
        <v>2</v>
      </c>
      <c r="AU703" s="20">
        <v>2</v>
      </c>
      <c r="AV703" s="20">
        <v>2</v>
      </c>
      <c r="AW703" s="23">
        <v>0</v>
      </c>
      <c r="AX703" s="21">
        <v>0</v>
      </c>
      <c r="AY703" s="21">
        <v>0</v>
      </c>
      <c r="AZ703" s="23" t="s">
        <v>62</v>
      </c>
      <c r="BA703" s="23" t="s">
        <v>62</v>
      </c>
      <c r="BB703" s="23" t="s">
        <v>62</v>
      </c>
      <c r="BC703" s="23" t="s">
        <v>62</v>
      </c>
      <c r="BD703" s="23" t="s">
        <v>62</v>
      </c>
      <c r="BE703" s="20">
        <v>13</v>
      </c>
      <c r="BF703" s="21"/>
      <c r="BG703" s="24"/>
    </row>
    <row r="704" spans="1:59" ht="15">
      <c r="A704" s="9" t="s">
        <v>5176</v>
      </c>
      <c r="B704" s="25">
        <v>13409</v>
      </c>
      <c r="C704" s="11">
        <v>6649167</v>
      </c>
      <c r="D704" s="11">
        <v>4508100316</v>
      </c>
      <c r="E704" s="12">
        <v>1601110416415</v>
      </c>
      <c r="F704" s="13" t="s">
        <v>5177</v>
      </c>
      <c r="G704" s="13" t="s">
        <v>80</v>
      </c>
      <c r="H704" s="13" t="s">
        <v>53</v>
      </c>
      <c r="I704" s="13" t="s">
        <v>54</v>
      </c>
      <c r="J704" s="13" t="s">
        <v>941</v>
      </c>
      <c r="K704" s="11">
        <v>60</v>
      </c>
      <c r="L704" s="11" t="s">
        <v>5178</v>
      </c>
      <c r="M704" s="14">
        <v>1</v>
      </c>
      <c r="N704" s="14" t="s">
        <v>121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4">
        <v>0</v>
      </c>
      <c r="V704" s="29">
        <v>20698</v>
      </c>
      <c r="W704" s="14">
        <v>0</v>
      </c>
      <c r="X704" s="14">
        <v>0</v>
      </c>
      <c r="Y704" s="11">
        <f>INT(O704 / 10000) / 10</f>
        <v>0</v>
      </c>
      <c r="Z704" s="11">
        <f>INT((P704+Q704+X704) / 10000) / 10</f>
        <v>0</v>
      </c>
      <c r="AA704" s="11">
        <f>INT((R704) / 10000) / 10</f>
        <v>0</v>
      </c>
      <c r="AB704" s="11">
        <f>INT((S704+T704) / 10000) / 10</f>
        <v>0</v>
      </c>
      <c r="AC704" s="11">
        <f>INT((V704+U704+W704) / 10000) / 10</f>
        <v>0.2</v>
      </c>
      <c r="AD704" s="11" t="s">
        <v>5179</v>
      </c>
      <c r="AE704" s="13" t="s">
        <v>5180</v>
      </c>
      <c r="AF704" s="13" t="s">
        <v>5181</v>
      </c>
      <c r="AG704" s="15" t="s">
        <v>5182</v>
      </c>
      <c r="AH704" s="16" t="s">
        <v>88</v>
      </c>
      <c r="AI704" s="17">
        <v>10</v>
      </c>
      <c r="AJ704" s="17">
        <v>20160106</v>
      </c>
      <c r="AK704" s="18">
        <v>50</v>
      </c>
      <c r="AL704" s="18">
        <v>202212</v>
      </c>
      <c r="AM704" s="18">
        <v>2022</v>
      </c>
      <c r="AN704" s="17">
        <v>8558461</v>
      </c>
      <c r="AO704" s="17">
        <v>15523399</v>
      </c>
      <c r="AP704" s="17">
        <v>50000</v>
      </c>
      <c r="AQ704" s="20">
        <v>1</v>
      </c>
      <c r="AR704" s="21"/>
      <c r="AS704" s="20">
        <v>2</v>
      </c>
      <c r="AT704" s="21"/>
      <c r="AU704" s="21"/>
      <c r="AV704" s="20">
        <v>2</v>
      </c>
      <c r="AW704" s="23">
        <v>0</v>
      </c>
      <c r="AX704" s="21">
        <v>0</v>
      </c>
      <c r="AY704" s="21">
        <v>0</v>
      </c>
      <c r="AZ704" s="23" t="s">
        <v>62</v>
      </c>
      <c r="BA704" s="23" t="s">
        <v>62</v>
      </c>
      <c r="BB704" s="23" t="s">
        <v>62</v>
      </c>
      <c r="BC704" s="23" t="s">
        <v>62</v>
      </c>
      <c r="BD704" s="23" t="s">
        <v>62</v>
      </c>
      <c r="BE704" s="20">
        <v>13</v>
      </c>
      <c r="BF704" s="21"/>
      <c r="BG704" s="24"/>
    </row>
    <row r="705" spans="1:59" ht="15">
      <c r="A705" s="9" t="s">
        <v>5183</v>
      </c>
      <c r="B705" s="25">
        <v>4633</v>
      </c>
      <c r="C705" s="11">
        <v>1186680</v>
      </c>
      <c r="D705" s="11">
        <v>1128151854</v>
      </c>
      <c r="E705" s="12">
        <v>1101111673866</v>
      </c>
      <c r="F705" s="13" t="s">
        <v>5184</v>
      </c>
      <c r="G705" s="13" t="s">
        <v>80</v>
      </c>
      <c r="H705" s="13" t="s">
        <v>53</v>
      </c>
      <c r="I705" s="13" t="s">
        <v>54</v>
      </c>
      <c r="J705" s="13" t="s">
        <v>397</v>
      </c>
      <c r="K705" s="11">
        <v>28</v>
      </c>
      <c r="L705" s="11" t="s">
        <v>5185</v>
      </c>
      <c r="M705" s="14">
        <v>1</v>
      </c>
      <c r="N705" s="14" t="s">
        <v>83</v>
      </c>
      <c r="O705" s="14">
        <v>0</v>
      </c>
      <c r="P705" s="14">
        <v>0</v>
      </c>
      <c r="Q705" s="14">
        <v>0</v>
      </c>
      <c r="R705" s="33">
        <v>6500000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1">
        <f>INT(O705 / 10000000)/ 10</f>
        <v>0</v>
      </c>
      <c r="Z705" s="11">
        <f>INT((P705+Q705+X705) / 10000000)/ 10</f>
        <v>0</v>
      </c>
      <c r="AA705" s="11">
        <f>INT((R705) / 10000000)/ 10</f>
        <v>0</v>
      </c>
      <c r="AB705" s="11">
        <f>INT((S705+T705) / 10000000)/ 10</f>
        <v>0</v>
      </c>
      <c r="AC705" s="11">
        <f>INT((V705+U705+W705) / 10000000)/ 10</f>
        <v>0</v>
      </c>
      <c r="AD705" s="11" t="s">
        <v>5186</v>
      </c>
      <c r="AE705" s="13" t="s">
        <v>5187</v>
      </c>
      <c r="AF705" s="13" t="s">
        <v>5188</v>
      </c>
      <c r="AG705" s="15" t="s">
        <v>5189</v>
      </c>
      <c r="AH705" s="16" t="s">
        <v>88</v>
      </c>
      <c r="AI705" s="17">
        <v>10</v>
      </c>
      <c r="AJ705" s="17">
        <v>19990331</v>
      </c>
      <c r="AK705" s="18">
        <v>53</v>
      </c>
      <c r="AL705" s="18">
        <v>202212</v>
      </c>
      <c r="AM705" s="18">
        <v>2022</v>
      </c>
      <c r="AN705" s="17">
        <v>7161509</v>
      </c>
      <c r="AO705" s="17">
        <v>26239656</v>
      </c>
      <c r="AP705" s="17">
        <v>607045</v>
      </c>
      <c r="AQ705" s="21">
        <v>1</v>
      </c>
      <c r="AR705" s="21"/>
      <c r="AS705" s="20">
        <v>1</v>
      </c>
      <c r="AT705" s="20">
        <v>2</v>
      </c>
      <c r="AU705" s="20">
        <v>2</v>
      </c>
      <c r="AV705" s="20">
        <v>2</v>
      </c>
      <c r="AW705" s="23">
        <v>0</v>
      </c>
      <c r="AX705" s="21">
        <v>0</v>
      </c>
      <c r="AY705" s="21">
        <v>0</v>
      </c>
      <c r="AZ705" s="23" t="s">
        <v>62</v>
      </c>
      <c r="BA705" s="23" t="s">
        <v>62</v>
      </c>
      <c r="BB705" s="23" t="s">
        <v>62</v>
      </c>
      <c r="BC705" s="23" t="s">
        <v>62</v>
      </c>
      <c r="BD705" s="23" t="s">
        <v>62</v>
      </c>
      <c r="BE705" s="20">
        <v>13</v>
      </c>
      <c r="BF705" s="21"/>
      <c r="BG705" s="24"/>
    </row>
    <row r="706" spans="1:59" ht="15">
      <c r="A706" s="9" t="s">
        <v>5190</v>
      </c>
      <c r="B706" s="25">
        <v>10923</v>
      </c>
      <c r="C706" s="11">
        <v>1312616</v>
      </c>
      <c r="D706" s="11">
        <v>2068169585</v>
      </c>
      <c r="E706" s="12">
        <v>1101112497950</v>
      </c>
      <c r="F706" s="13" t="s">
        <v>5191</v>
      </c>
      <c r="G706" s="13" t="s">
        <v>80</v>
      </c>
      <c r="H706" s="13" t="s">
        <v>53</v>
      </c>
      <c r="I706" s="13" t="s">
        <v>54</v>
      </c>
      <c r="J706" s="13" t="s">
        <v>315</v>
      </c>
      <c r="K706" s="11">
        <v>49</v>
      </c>
      <c r="L706" s="11" t="s">
        <v>5192</v>
      </c>
      <c r="M706" s="14">
        <v>1</v>
      </c>
      <c r="N706" s="14">
        <v>0</v>
      </c>
      <c r="O706" s="14">
        <v>0</v>
      </c>
      <c r="P706" s="14">
        <v>0</v>
      </c>
      <c r="Q706" s="14">
        <v>0</v>
      </c>
      <c r="R706" s="14">
        <v>0</v>
      </c>
      <c r="S706" s="14">
        <v>0</v>
      </c>
      <c r="T706" s="14">
        <v>0</v>
      </c>
      <c r="U706" s="14">
        <v>0</v>
      </c>
      <c r="V706" s="14">
        <v>0</v>
      </c>
      <c r="W706" s="14">
        <v>0</v>
      </c>
      <c r="X706" s="14">
        <v>0</v>
      </c>
      <c r="Y706" s="14">
        <v>0</v>
      </c>
      <c r="Z706" s="14">
        <v>0</v>
      </c>
      <c r="AA706" s="14">
        <v>0</v>
      </c>
      <c r="AB706" s="14">
        <v>0</v>
      </c>
      <c r="AC706" s="14">
        <v>0</v>
      </c>
      <c r="AD706" s="11" t="s">
        <v>5193</v>
      </c>
      <c r="AE706" s="13" t="s">
        <v>5194</v>
      </c>
      <c r="AF706" s="13" t="s">
        <v>5195</v>
      </c>
      <c r="AG706" s="15" t="s">
        <v>5196</v>
      </c>
      <c r="AH706" s="16" t="s">
        <v>61</v>
      </c>
      <c r="AI706" s="17">
        <v>10</v>
      </c>
      <c r="AJ706" s="17">
        <v>20020415</v>
      </c>
      <c r="AK706" s="18">
        <v>63</v>
      </c>
      <c r="AL706" s="18">
        <v>202212</v>
      </c>
      <c r="AM706" s="18">
        <v>2022</v>
      </c>
      <c r="AN706" s="17">
        <v>6638552</v>
      </c>
      <c r="AO706" s="17">
        <v>3808337</v>
      </c>
      <c r="AP706" s="17">
        <v>1200000</v>
      </c>
      <c r="AQ706" s="20">
        <v>1</v>
      </c>
      <c r="AR706" s="21"/>
      <c r="AS706" s="20">
        <v>2</v>
      </c>
      <c r="AT706" s="20">
        <v>2</v>
      </c>
      <c r="AU706" s="20">
        <v>2</v>
      </c>
      <c r="AV706" s="20">
        <v>2</v>
      </c>
      <c r="AW706" s="23">
        <v>0</v>
      </c>
      <c r="AX706" s="20">
        <v>1</v>
      </c>
      <c r="AY706" s="21">
        <v>0</v>
      </c>
      <c r="AZ706" s="23" t="s">
        <v>62</v>
      </c>
      <c r="BA706" s="23" t="s">
        <v>62</v>
      </c>
      <c r="BB706" s="23" t="s">
        <v>62</v>
      </c>
      <c r="BC706" s="23" t="s">
        <v>62</v>
      </c>
      <c r="BD706" s="23" t="s">
        <v>62</v>
      </c>
      <c r="BE706" s="20">
        <v>13</v>
      </c>
      <c r="BF706" s="21"/>
      <c r="BG706" s="24"/>
    </row>
    <row r="707" spans="1:59" ht="15">
      <c r="A707" s="9" t="s">
        <v>5197</v>
      </c>
      <c r="B707" s="25">
        <v>11952</v>
      </c>
      <c r="C707" s="11">
        <v>2822270</v>
      </c>
      <c r="D707" s="11">
        <v>1078686642</v>
      </c>
      <c r="E707" s="12">
        <v>1101113597783</v>
      </c>
      <c r="F707" s="13" t="s">
        <v>5198</v>
      </c>
      <c r="G707" s="13" t="s">
        <v>80</v>
      </c>
      <c r="H707" s="13" t="s">
        <v>53</v>
      </c>
      <c r="I707" s="13" t="s">
        <v>54</v>
      </c>
      <c r="J707" s="13" t="s">
        <v>143</v>
      </c>
      <c r="K707" s="11">
        <v>53</v>
      </c>
      <c r="L707" s="11" t="s">
        <v>5199</v>
      </c>
      <c r="M707" s="14">
        <v>1</v>
      </c>
      <c r="N707" s="14" t="s">
        <v>83</v>
      </c>
      <c r="O707" s="14">
        <v>0</v>
      </c>
      <c r="P707" s="29">
        <v>3270000</v>
      </c>
      <c r="Q707" s="14">
        <v>0</v>
      </c>
      <c r="R707" s="14">
        <v>0</v>
      </c>
      <c r="S707" s="14">
        <v>0</v>
      </c>
      <c r="T707" s="14">
        <v>0</v>
      </c>
      <c r="U707" s="14">
        <v>0</v>
      </c>
      <c r="V707" s="26">
        <v>23681818</v>
      </c>
      <c r="W707" s="29">
        <v>144500000</v>
      </c>
      <c r="X707" s="14">
        <v>0</v>
      </c>
      <c r="Y707" s="11">
        <f>INT(O707 / 10000000)/ 10</f>
        <v>0</v>
      </c>
      <c r="Z707" s="11">
        <f>INT((P707+Q707+X707) / 10000000)/ 10</f>
        <v>0</v>
      </c>
      <c r="AA707" s="11">
        <f>INT((R707) / 10000000)/ 10</f>
        <v>0</v>
      </c>
      <c r="AB707" s="11">
        <f>INT((S707+T707) / 10000000)/ 10</f>
        <v>0</v>
      </c>
      <c r="AC707" s="11">
        <f>INT((V707+U707+W707) / 10000000)/ 10</f>
        <v>1.6</v>
      </c>
      <c r="AD707" s="11" t="s">
        <v>5200</v>
      </c>
      <c r="AE707" s="13" t="s">
        <v>5201</v>
      </c>
      <c r="AF707" s="13" t="s">
        <v>5202</v>
      </c>
      <c r="AG707" s="15" t="s">
        <v>5203</v>
      </c>
      <c r="AH707" s="16" t="s">
        <v>88</v>
      </c>
      <c r="AI707" s="17">
        <v>10</v>
      </c>
      <c r="AJ707" s="17">
        <v>20070111</v>
      </c>
      <c r="AK707" s="18">
        <v>52</v>
      </c>
      <c r="AL707" s="18">
        <v>202304</v>
      </c>
      <c r="AM707" s="18">
        <v>2022</v>
      </c>
      <c r="AN707" s="17">
        <v>66693395</v>
      </c>
      <c r="AO707" s="17">
        <v>22951172</v>
      </c>
      <c r="AP707" s="17">
        <v>300000</v>
      </c>
      <c r="AQ707" s="20">
        <v>1</v>
      </c>
      <c r="AR707" s="21"/>
      <c r="AS707" s="20">
        <v>2</v>
      </c>
      <c r="AT707" s="20">
        <v>2</v>
      </c>
      <c r="AU707" s="20">
        <v>2</v>
      </c>
      <c r="AV707" s="20">
        <v>2</v>
      </c>
      <c r="AW707" s="23">
        <v>0</v>
      </c>
      <c r="AX707" s="21">
        <v>0</v>
      </c>
      <c r="AY707" s="21">
        <v>0</v>
      </c>
      <c r="AZ707" s="23" t="s">
        <v>62</v>
      </c>
      <c r="BA707" s="23" t="s">
        <v>62</v>
      </c>
      <c r="BB707" s="23" t="s">
        <v>62</v>
      </c>
      <c r="BC707" s="23" t="s">
        <v>62</v>
      </c>
      <c r="BD707" s="23" t="s">
        <v>62</v>
      </c>
      <c r="BE707" s="20">
        <v>13</v>
      </c>
      <c r="BF707" s="21"/>
      <c r="BG707" s="24"/>
    </row>
    <row r="708" spans="1:59" ht="15">
      <c r="A708" s="9" t="s">
        <v>5204</v>
      </c>
      <c r="B708" s="25">
        <v>14780</v>
      </c>
      <c r="C708" s="11">
        <v>1120460</v>
      </c>
      <c r="D708" s="11">
        <v>2208166148</v>
      </c>
      <c r="E708" s="12">
        <v>1101111761273</v>
      </c>
      <c r="F708" s="13" t="s">
        <v>5205</v>
      </c>
      <c r="G708" s="13" t="s">
        <v>80</v>
      </c>
      <c r="H708" s="13" t="s">
        <v>53</v>
      </c>
      <c r="I708" s="13" t="s">
        <v>54</v>
      </c>
      <c r="J708" s="13" t="s">
        <v>55</v>
      </c>
      <c r="K708" s="11">
        <v>63</v>
      </c>
      <c r="L708" s="11" t="s">
        <v>5206</v>
      </c>
      <c r="M708" s="14">
        <v>1</v>
      </c>
      <c r="N708" s="14">
        <v>0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1" t="s">
        <v>5207</v>
      </c>
      <c r="AE708" s="13" t="s">
        <v>5208</v>
      </c>
      <c r="AF708" s="13" t="s">
        <v>5209</v>
      </c>
      <c r="AG708" s="15" t="s">
        <v>5210</v>
      </c>
      <c r="AH708" s="16" t="s">
        <v>61</v>
      </c>
      <c r="AI708" s="17">
        <v>10</v>
      </c>
      <c r="AJ708" s="17">
        <v>19990827</v>
      </c>
      <c r="AK708" s="18">
        <v>50</v>
      </c>
      <c r="AL708" s="18">
        <v>202302</v>
      </c>
      <c r="AM708" s="18">
        <v>2022</v>
      </c>
      <c r="AN708" s="17">
        <v>8798502</v>
      </c>
      <c r="AO708" s="17">
        <v>7798759</v>
      </c>
      <c r="AP708" s="17">
        <v>500000</v>
      </c>
      <c r="AQ708" s="20">
        <v>1</v>
      </c>
      <c r="AR708" s="21"/>
      <c r="AS708" s="20">
        <v>2</v>
      </c>
      <c r="AT708" s="21"/>
      <c r="AU708" s="21"/>
      <c r="AV708" s="20">
        <v>2</v>
      </c>
      <c r="AW708" s="23">
        <v>0</v>
      </c>
      <c r="AX708" s="21">
        <v>0</v>
      </c>
      <c r="AY708" s="21">
        <v>0</v>
      </c>
      <c r="AZ708" s="23" t="s">
        <v>62</v>
      </c>
      <c r="BA708" s="23" t="s">
        <v>62</v>
      </c>
      <c r="BB708" s="23" t="s">
        <v>62</v>
      </c>
      <c r="BC708" s="23" t="s">
        <v>62</v>
      </c>
      <c r="BD708" s="23" t="s">
        <v>62</v>
      </c>
      <c r="BE708" s="20">
        <v>13</v>
      </c>
      <c r="BF708" s="21"/>
      <c r="BG708" s="24"/>
    </row>
    <row r="709" spans="1:59" ht="15">
      <c r="A709" s="9" t="s">
        <v>5211</v>
      </c>
      <c r="B709" s="25">
        <v>9359</v>
      </c>
      <c r="C709" s="11">
        <v>4014869</v>
      </c>
      <c r="D709" s="11">
        <v>1208769814</v>
      </c>
      <c r="E709" s="12">
        <v>1101114630566</v>
      </c>
      <c r="F709" s="13" t="s">
        <v>5212</v>
      </c>
      <c r="G709" s="13" t="s">
        <v>80</v>
      </c>
      <c r="H709" s="13" t="s">
        <v>53</v>
      </c>
      <c r="I709" s="13" t="s">
        <v>54</v>
      </c>
      <c r="J709" s="13" t="s">
        <v>799</v>
      </c>
      <c r="K709" s="11">
        <v>47</v>
      </c>
      <c r="L709" s="11" t="s">
        <v>5213</v>
      </c>
      <c r="M709" s="14">
        <v>1</v>
      </c>
      <c r="N709" s="14" t="s">
        <v>121</v>
      </c>
      <c r="O709" s="14">
        <v>0</v>
      </c>
      <c r="P709" s="14">
        <v>0</v>
      </c>
      <c r="Q709" s="14">
        <v>0</v>
      </c>
      <c r="R709" s="50">
        <v>700</v>
      </c>
      <c r="S709" s="14">
        <v>0</v>
      </c>
      <c r="T709" s="14">
        <v>0</v>
      </c>
      <c r="U709" s="29">
        <v>14736</v>
      </c>
      <c r="V709" s="29">
        <v>12152</v>
      </c>
      <c r="W709" s="29">
        <v>20154</v>
      </c>
      <c r="X709" s="14">
        <v>0</v>
      </c>
      <c r="Y709" s="11">
        <f>INT(O709 / 10000) / 10</f>
        <v>0</v>
      </c>
      <c r="Z709" s="11">
        <f>INT((P709+Q709+X709) / 10000) / 10</f>
        <v>0</v>
      </c>
      <c r="AA709" s="11">
        <f>INT((R709) / 10000) / 10</f>
        <v>0</v>
      </c>
      <c r="AB709" s="11">
        <f>INT((S709+T709) / 10000) / 10</f>
        <v>0</v>
      </c>
      <c r="AC709" s="11">
        <f>INT((V709+U709+W709) / 10000) / 10</f>
        <v>0.4</v>
      </c>
      <c r="AD709" s="11" t="s">
        <v>5214</v>
      </c>
      <c r="AE709" s="13" t="s">
        <v>5215</v>
      </c>
      <c r="AF709" s="13" t="s">
        <v>5216</v>
      </c>
      <c r="AG709" s="15" t="s">
        <v>5217</v>
      </c>
      <c r="AH709" s="16" t="s">
        <v>88</v>
      </c>
      <c r="AI709" s="17">
        <v>10</v>
      </c>
      <c r="AJ709" s="17">
        <v>20110622</v>
      </c>
      <c r="AK709" s="18">
        <v>57</v>
      </c>
      <c r="AL709" s="18">
        <v>202212</v>
      </c>
      <c r="AM709" s="18">
        <v>2022</v>
      </c>
      <c r="AN709" s="17">
        <v>45814668</v>
      </c>
      <c r="AO709" s="17">
        <v>21934559</v>
      </c>
      <c r="AP709" s="17">
        <v>3500000</v>
      </c>
      <c r="AQ709" s="20">
        <v>1</v>
      </c>
      <c r="AR709" s="21"/>
      <c r="AS709" s="20">
        <v>2</v>
      </c>
      <c r="AT709" s="20">
        <v>2</v>
      </c>
      <c r="AU709" s="20">
        <v>2</v>
      </c>
      <c r="AV709" s="20">
        <v>2</v>
      </c>
      <c r="AW709" s="23">
        <v>0</v>
      </c>
      <c r="AX709" s="21">
        <v>0</v>
      </c>
      <c r="AY709" s="21">
        <v>0</v>
      </c>
      <c r="AZ709" s="23" t="s">
        <v>62</v>
      </c>
      <c r="BA709" s="23" t="s">
        <v>62</v>
      </c>
      <c r="BB709" s="23" t="s">
        <v>62</v>
      </c>
      <c r="BC709" s="23" t="s">
        <v>62</v>
      </c>
      <c r="BD709" s="23" t="s">
        <v>62</v>
      </c>
      <c r="BE709" s="20">
        <v>13</v>
      </c>
      <c r="BF709" s="21"/>
      <c r="BG709" s="24"/>
    </row>
    <row r="710" spans="1:59" ht="15">
      <c r="A710" s="9" t="s">
        <v>5218</v>
      </c>
      <c r="B710" s="25">
        <v>22663</v>
      </c>
      <c r="C710" s="11">
        <v>1905951</v>
      </c>
      <c r="D710" s="11">
        <v>6138100241</v>
      </c>
      <c r="E710" s="12">
        <v>1911110000386</v>
      </c>
      <c r="F710" s="13" t="s">
        <v>5219</v>
      </c>
      <c r="G710" s="13" t="s">
        <v>52</v>
      </c>
      <c r="H710" s="13" t="s">
        <v>53</v>
      </c>
      <c r="I710" s="13" t="s">
        <v>54</v>
      </c>
      <c r="J710" s="13" t="s">
        <v>173</v>
      </c>
      <c r="K710" s="11">
        <v>50</v>
      </c>
      <c r="L710" s="11" t="s">
        <v>5220</v>
      </c>
      <c r="M710" s="14">
        <v>1</v>
      </c>
      <c r="N710" s="14">
        <v>0</v>
      </c>
      <c r="O710" s="14">
        <v>0</v>
      </c>
      <c r="P710" s="14">
        <v>0</v>
      </c>
      <c r="Q710" s="14">
        <v>0</v>
      </c>
      <c r="R710" s="14">
        <v>0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0</v>
      </c>
      <c r="AC710" s="14">
        <v>0</v>
      </c>
      <c r="AD710" s="11" t="s">
        <v>616</v>
      </c>
      <c r="AE710" s="13" t="s">
        <v>5221</v>
      </c>
      <c r="AF710" s="13" t="s">
        <v>5222</v>
      </c>
      <c r="AG710" s="15" t="s">
        <v>5223</v>
      </c>
      <c r="AH710" s="16" t="s">
        <v>61</v>
      </c>
      <c r="AI710" s="17">
        <v>10</v>
      </c>
      <c r="AJ710" s="17">
        <v>19650413</v>
      </c>
      <c r="AK710" s="18">
        <v>163</v>
      </c>
      <c r="AL710" s="18">
        <v>201903</v>
      </c>
      <c r="AM710" s="14"/>
      <c r="AN710" s="19"/>
      <c r="AO710" s="19"/>
      <c r="AP710" s="19"/>
      <c r="AQ710" s="20">
        <v>1</v>
      </c>
      <c r="AR710" s="21"/>
      <c r="AS710" s="20">
        <v>2</v>
      </c>
      <c r="AT710" s="20">
        <v>2</v>
      </c>
      <c r="AU710" s="20">
        <v>2</v>
      </c>
      <c r="AV710" s="20">
        <v>2</v>
      </c>
      <c r="AW710" s="23">
        <v>0</v>
      </c>
      <c r="AX710" s="21">
        <v>0</v>
      </c>
      <c r="AY710" s="21">
        <v>0</v>
      </c>
      <c r="AZ710" s="23" t="s">
        <v>62</v>
      </c>
      <c r="BA710" s="23" t="s">
        <v>62</v>
      </c>
      <c r="BB710" s="23" t="s">
        <v>62</v>
      </c>
      <c r="BC710" s="23" t="s">
        <v>62</v>
      </c>
      <c r="BD710" s="23" t="s">
        <v>62</v>
      </c>
      <c r="BE710" s="20">
        <v>13</v>
      </c>
      <c r="BF710" s="21"/>
      <c r="BG710" s="24"/>
    </row>
    <row r="711" spans="1:59" ht="15">
      <c r="A711" s="9" t="s">
        <v>5224</v>
      </c>
      <c r="B711" s="25">
        <v>20359</v>
      </c>
      <c r="C711" s="11">
        <v>1732801</v>
      </c>
      <c r="D711" s="11">
        <v>1348123533</v>
      </c>
      <c r="E711" s="12">
        <v>1101110644826</v>
      </c>
      <c r="F711" s="13" t="s">
        <v>5225</v>
      </c>
      <c r="G711" s="13" t="s">
        <v>52</v>
      </c>
      <c r="H711" s="13" t="s">
        <v>53</v>
      </c>
      <c r="I711" s="13" t="s">
        <v>54</v>
      </c>
      <c r="J711" s="13" t="s">
        <v>2301</v>
      </c>
      <c r="K711" s="11">
        <v>12</v>
      </c>
      <c r="L711" s="11" t="s">
        <v>5226</v>
      </c>
      <c r="M711" s="14">
        <v>1</v>
      </c>
      <c r="N711" s="14" t="s">
        <v>121</v>
      </c>
      <c r="O711" s="14">
        <v>0</v>
      </c>
      <c r="P711" s="14">
        <v>0</v>
      </c>
      <c r="Q711" s="14">
        <v>0</v>
      </c>
      <c r="R711" s="35">
        <v>112800</v>
      </c>
      <c r="S711" s="14">
        <v>0</v>
      </c>
      <c r="T711" s="35">
        <v>63441</v>
      </c>
      <c r="U711" s="35">
        <v>5794</v>
      </c>
      <c r="V711" s="14">
        <v>0</v>
      </c>
      <c r="W711" s="14">
        <v>0</v>
      </c>
      <c r="X711" s="35">
        <v>72500</v>
      </c>
      <c r="Y711" s="11">
        <f t="shared" ref="Y711:Y714" si="560">INT(O711 / 10000) / 10</f>
        <v>0</v>
      </c>
      <c r="Z711" s="11">
        <f t="shared" ref="Z711:Z714" si="561">INT((P711+Q711+X711) / 10000) / 10</f>
        <v>0.7</v>
      </c>
      <c r="AA711" s="11">
        <f t="shared" ref="AA711:AA714" si="562">INT((R711) / 10000) / 10</f>
        <v>1.1000000000000001</v>
      </c>
      <c r="AB711" s="11">
        <f t="shared" ref="AB711:AB714" si="563">INT((S711+T711) / 10000) / 10</f>
        <v>0.6</v>
      </c>
      <c r="AC711" s="11">
        <f t="shared" ref="AC711:AC714" si="564">INT((V711+U711+W711) / 10000) / 10</f>
        <v>0</v>
      </c>
      <c r="AD711" s="11" t="s">
        <v>5227</v>
      </c>
      <c r="AE711" s="13" t="s">
        <v>5228</v>
      </c>
      <c r="AF711" s="13" t="s">
        <v>5229</v>
      </c>
      <c r="AG711" s="15" t="s">
        <v>5230</v>
      </c>
      <c r="AH711" s="16" t="s">
        <v>88</v>
      </c>
      <c r="AI711" s="17">
        <v>10</v>
      </c>
      <c r="AJ711" s="17">
        <v>19890823</v>
      </c>
      <c r="AK711" s="18">
        <v>52</v>
      </c>
      <c r="AL711" s="18">
        <v>202112</v>
      </c>
      <c r="AM711" s="18">
        <v>2022</v>
      </c>
      <c r="AN711" s="17">
        <v>40709714</v>
      </c>
      <c r="AO711" s="17">
        <v>39306324</v>
      </c>
      <c r="AP711" s="17">
        <v>1312905</v>
      </c>
      <c r="AQ711" s="23">
        <v>1</v>
      </c>
      <c r="AR711" s="23"/>
      <c r="AS711" s="27">
        <v>2</v>
      </c>
      <c r="AT711" s="23"/>
      <c r="AU711" s="23"/>
      <c r="AV711" s="27">
        <v>2</v>
      </c>
      <c r="AW711" s="23">
        <v>0</v>
      </c>
      <c r="AX711" s="21">
        <v>0</v>
      </c>
      <c r="AY711" s="21">
        <v>0</v>
      </c>
      <c r="AZ711" s="23" t="s">
        <v>62</v>
      </c>
      <c r="BA711" s="23" t="s">
        <v>62</v>
      </c>
      <c r="BB711" s="23" t="s">
        <v>62</v>
      </c>
      <c r="BC711" s="23" t="s">
        <v>62</v>
      </c>
      <c r="BD711" s="23" t="s">
        <v>62</v>
      </c>
      <c r="BE711" s="27">
        <v>13</v>
      </c>
      <c r="BF711" s="23"/>
      <c r="BG711" s="23"/>
    </row>
    <row r="712" spans="1:59" ht="15">
      <c r="A712" s="9" t="s">
        <v>5231</v>
      </c>
      <c r="B712" s="25">
        <v>5413</v>
      </c>
      <c r="C712" s="11">
        <v>1608778</v>
      </c>
      <c r="D712" s="11">
        <v>6028150004</v>
      </c>
      <c r="E712" s="12">
        <v>1801110694348</v>
      </c>
      <c r="F712" s="13" t="s">
        <v>5232</v>
      </c>
      <c r="G712" s="13" t="s">
        <v>80</v>
      </c>
      <c r="H712" s="13" t="s">
        <v>53</v>
      </c>
      <c r="I712" s="13" t="s">
        <v>54</v>
      </c>
      <c r="J712" s="13" t="s">
        <v>1522</v>
      </c>
      <c r="K712" s="11">
        <v>33</v>
      </c>
      <c r="L712" s="11" t="s">
        <v>5233</v>
      </c>
      <c r="M712" s="14">
        <v>2</v>
      </c>
      <c r="N712" s="14" t="s">
        <v>121</v>
      </c>
      <c r="O712" s="19">
        <v>195418</v>
      </c>
      <c r="P712" s="19">
        <v>876954</v>
      </c>
      <c r="Q712" s="14">
        <v>0</v>
      </c>
      <c r="R712" s="14">
        <v>0</v>
      </c>
      <c r="S712" s="14">
        <v>0</v>
      </c>
      <c r="T712" s="14">
        <v>0</v>
      </c>
      <c r="U712" s="14">
        <v>0</v>
      </c>
      <c r="V712" s="29">
        <v>3394</v>
      </c>
      <c r="W712" s="31">
        <v>48978</v>
      </c>
      <c r="X712" s="14">
        <v>0</v>
      </c>
      <c r="Y712" s="11">
        <f t="shared" si="560"/>
        <v>1.9</v>
      </c>
      <c r="Z712" s="11">
        <f t="shared" si="561"/>
        <v>8.6999999999999993</v>
      </c>
      <c r="AA712" s="11">
        <f t="shared" si="562"/>
        <v>0</v>
      </c>
      <c r="AB712" s="11">
        <f t="shared" si="563"/>
        <v>0</v>
      </c>
      <c r="AC712" s="11">
        <f t="shared" si="564"/>
        <v>0.5</v>
      </c>
      <c r="AD712" s="11" t="s">
        <v>5234</v>
      </c>
      <c r="AE712" s="13" t="s">
        <v>5235</v>
      </c>
      <c r="AF712" s="13" t="s">
        <v>5236</v>
      </c>
      <c r="AG712" s="15" t="s">
        <v>5237</v>
      </c>
      <c r="AH712" s="16" t="s">
        <v>88</v>
      </c>
      <c r="AI712" s="17">
        <v>10</v>
      </c>
      <c r="AJ712" s="17">
        <v>20091001</v>
      </c>
      <c r="AK712" s="18">
        <v>122</v>
      </c>
      <c r="AL712" s="18">
        <v>202303</v>
      </c>
      <c r="AM712" s="18">
        <v>2022</v>
      </c>
      <c r="AN712" s="17">
        <v>43862798</v>
      </c>
      <c r="AO712" s="17">
        <v>73751191</v>
      </c>
      <c r="AP712" s="17">
        <v>1789990</v>
      </c>
      <c r="AQ712" s="21">
        <v>1</v>
      </c>
      <c r="AR712" s="21"/>
      <c r="AS712" s="20">
        <v>1</v>
      </c>
      <c r="AT712" s="20">
        <v>2</v>
      </c>
      <c r="AU712" s="20">
        <v>2</v>
      </c>
      <c r="AV712" s="20">
        <v>2</v>
      </c>
      <c r="AW712" s="23">
        <v>0</v>
      </c>
      <c r="AX712" s="21">
        <v>0</v>
      </c>
      <c r="AY712" s="21">
        <v>0</v>
      </c>
      <c r="AZ712" s="23" t="s">
        <v>62</v>
      </c>
      <c r="BA712" s="23" t="s">
        <v>62</v>
      </c>
      <c r="BB712" s="23" t="s">
        <v>62</v>
      </c>
      <c r="BC712" s="23" t="s">
        <v>62</v>
      </c>
      <c r="BD712" s="23" t="s">
        <v>62</v>
      </c>
      <c r="BE712" s="27">
        <v>13</v>
      </c>
      <c r="BF712" s="20" t="s">
        <v>1528</v>
      </c>
      <c r="BG712" s="24"/>
    </row>
    <row r="713" spans="1:59" ht="15">
      <c r="A713" s="9" t="s">
        <v>5238</v>
      </c>
      <c r="B713" s="25">
        <v>1117</v>
      </c>
      <c r="C713" s="11">
        <v>1768609</v>
      </c>
      <c r="D713" s="11">
        <v>2208130276</v>
      </c>
      <c r="E713" s="12">
        <v>1101110033433</v>
      </c>
      <c r="F713" s="13" t="s">
        <v>5239</v>
      </c>
      <c r="G713" s="13" t="s">
        <v>80</v>
      </c>
      <c r="H713" s="13" t="s">
        <v>53</v>
      </c>
      <c r="I713" s="13" t="s">
        <v>1113</v>
      </c>
      <c r="J713" s="13" t="s">
        <v>265</v>
      </c>
      <c r="K713" s="11">
        <v>6</v>
      </c>
      <c r="L713" s="11" t="s">
        <v>5240</v>
      </c>
      <c r="M713" s="14">
        <v>1</v>
      </c>
      <c r="N713" s="14" t="s">
        <v>121</v>
      </c>
      <c r="O713" s="14">
        <v>0</v>
      </c>
      <c r="P713" s="19">
        <v>10500</v>
      </c>
      <c r="Q713" s="29">
        <v>57200</v>
      </c>
      <c r="R713" s="29">
        <v>649747</v>
      </c>
      <c r="S713" s="14">
        <v>0</v>
      </c>
      <c r="T713" s="26">
        <v>487811</v>
      </c>
      <c r="U713" s="14">
        <v>0</v>
      </c>
      <c r="V713" s="14">
        <v>0</v>
      </c>
      <c r="W713" s="29">
        <v>66000</v>
      </c>
      <c r="X713" s="14">
        <v>0</v>
      </c>
      <c r="Y713" s="11">
        <f t="shared" si="560"/>
        <v>0</v>
      </c>
      <c r="Z713" s="11">
        <f t="shared" si="561"/>
        <v>0.6</v>
      </c>
      <c r="AA713" s="11">
        <f t="shared" si="562"/>
        <v>6.4</v>
      </c>
      <c r="AB713" s="11">
        <f t="shared" si="563"/>
        <v>4.8</v>
      </c>
      <c r="AC713" s="11">
        <f t="shared" si="564"/>
        <v>0.6</v>
      </c>
      <c r="AD713" s="11" t="s">
        <v>5241</v>
      </c>
      <c r="AE713" s="13" t="s">
        <v>5242</v>
      </c>
      <c r="AF713" s="13" t="s">
        <v>5243</v>
      </c>
      <c r="AG713" s="15" t="s">
        <v>5244</v>
      </c>
      <c r="AH713" s="16" t="s">
        <v>644</v>
      </c>
      <c r="AI713" s="17">
        <v>10</v>
      </c>
      <c r="AJ713" s="17">
        <v>19571012</v>
      </c>
      <c r="AK713" s="18">
        <v>274</v>
      </c>
      <c r="AL713" s="18">
        <v>202306</v>
      </c>
      <c r="AM713" s="18">
        <v>2022</v>
      </c>
      <c r="AN713" s="17">
        <v>177572920</v>
      </c>
      <c r="AO713" s="17">
        <v>443969944</v>
      </c>
      <c r="AP713" s="17">
        <v>15000000</v>
      </c>
      <c r="AQ713" s="27">
        <v>1</v>
      </c>
      <c r="AR713" s="27">
        <v>1</v>
      </c>
      <c r="AS713" s="27">
        <v>1</v>
      </c>
      <c r="AT713" s="27">
        <v>2</v>
      </c>
      <c r="AU713" s="27">
        <v>2</v>
      </c>
      <c r="AV713" s="27">
        <v>2</v>
      </c>
      <c r="AW713" s="23">
        <v>0</v>
      </c>
      <c r="AX713" s="21">
        <v>0</v>
      </c>
      <c r="AY713" s="21">
        <v>0</v>
      </c>
      <c r="AZ713" s="23" t="s">
        <v>62</v>
      </c>
      <c r="BA713" s="23" t="s">
        <v>62</v>
      </c>
      <c r="BB713" s="23" t="s">
        <v>62</v>
      </c>
      <c r="BC713" s="23" t="s">
        <v>62</v>
      </c>
      <c r="BD713" s="23" t="s">
        <v>62</v>
      </c>
      <c r="BE713" s="27">
        <v>13</v>
      </c>
      <c r="BF713" s="23"/>
      <c r="BG713" s="23"/>
    </row>
    <row r="714" spans="1:59" ht="15">
      <c r="A714" s="9" t="s">
        <v>5245</v>
      </c>
      <c r="B714" s="25">
        <v>1637</v>
      </c>
      <c r="C714" s="11">
        <v>2871504</v>
      </c>
      <c r="D714" s="11">
        <v>2088109680</v>
      </c>
      <c r="E714" s="12">
        <v>1101110614556</v>
      </c>
      <c r="F714" s="13" t="s">
        <v>5246</v>
      </c>
      <c r="G714" s="13" t="s">
        <v>80</v>
      </c>
      <c r="H714" s="13" t="s">
        <v>53</v>
      </c>
      <c r="I714" s="13" t="s">
        <v>307</v>
      </c>
      <c r="J714" s="13" t="s">
        <v>2301</v>
      </c>
      <c r="K714" s="11">
        <v>12</v>
      </c>
      <c r="L714" s="11" t="s">
        <v>5247</v>
      </c>
      <c r="M714" s="14">
        <v>1</v>
      </c>
      <c r="N714" s="14" t="s">
        <v>121</v>
      </c>
      <c r="O714" s="14">
        <v>0</v>
      </c>
      <c r="P714" s="14">
        <v>0</v>
      </c>
      <c r="Q714" s="14">
        <v>0</v>
      </c>
      <c r="R714" s="14">
        <v>0</v>
      </c>
      <c r="S714" s="14">
        <v>0</v>
      </c>
      <c r="T714" s="14">
        <v>0</v>
      </c>
      <c r="U714" s="14">
        <v>0</v>
      </c>
      <c r="V714" s="14">
        <v>0</v>
      </c>
      <c r="W714" s="35">
        <v>40736</v>
      </c>
      <c r="X714" s="26">
        <v>2884963</v>
      </c>
      <c r="Y714" s="11">
        <f t="shared" si="560"/>
        <v>0</v>
      </c>
      <c r="Z714" s="11">
        <f t="shared" si="561"/>
        <v>28.8</v>
      </c>
      <c r="AA714" s="11">
        <f t="shared" si="562"/>
        <v>0</v>
      </c>
      <c r="AB714" s="11">
        <f t="shared" si="563"/>
        <v>0</v>
      </c>
      <c r="AC714" s="11">
        <f t="shared" si="564"/>
        <v>0.4</v>
      </c>
      <c r="AD714" s="11" t="s">
        <v>5248</v>
      </c>
      <c r="AE714" s="13" t="s">
        <v>5249</v>
      </c>
      <c r="AF714" s="13" t="s">
        <v>5250</v>
      </c>
      <c r="AG714" s="15" t="s">
        <v>5251</v>
      </c>
      <c r="AH714" s="16" t="s">
        <v>88</v>
      </c>
      <c r="AI714" s="17">
        <v>10</v>
      </c>
      <c r="AJ714" s="17">
        <v>19890311</v>
      </c>
      <c r="AK714" s="18">
        <v>121</v>
      </c>
      <c r="AL714" s="18">
        <v>202212</v>
      </c>
      <c r="AM714" s="18">
        <v>2022</v>
      </c>
      <c r="AN714" s="17">
        <v>323261603</v>
      </c>
      <c r="AO714" s="17">
        <v>143254869</v>
      </c>
      <c r="AP714" s="17">
        <v>20000000</v>
      </c>
      <c r="AQ714" s="23">
        <v>1</v>
      </c>
      <c r="AR714" s="23"/>
      <c r="AS714" s="27">
        <v>1</v>
      </c>
      <c r="AT714" s="23"/>
      <c r="AU714" s="23"/>
      <c r="AV714" s="27">
        <v>1</v>
      </c>
      <c r="AW714" s="23">
        <v>0</v>
      </c>
      <c r="AX714" s="21">
        <v>0</v>
      </c>
      <c r="AY714" s="21">
        <v>0</v>
      </c>
      <c r="AZ714" s="23" t="s">
        <v>62</v>
      </c>
      <c r="BA714" s="23" t="s">
        <v>62</v>
      </c>
      <c r="BB714" s="23" t="s">
        <v>62</v>
      </c>
      <c r="BC714" s="23" t="s">
        <v>62</v>
      </c>
      <c r="BD714" s="23" t="s">
        <v>62</v>
      </c>
      <c r="BE714" s="27">
        <v>13</v>
      </c>
      <c r="BF714" s="23"/>
      <c r="BG714" s="23"/>
    </row>
    <row r="715" spans="1:59" ht="15">
      <c r="A715" s="9" t="s">
        <v>5252</v>
      </c>
      <c r="B715" s="25">
        <v>907</v>
      </c>
      <c r="C715" s="11">
        <v>1325498</v>
      </c>
      <c r="D715" s="11">
        <v>5158101572</v>
      </c>
      <c r="E715" s="12">
        <v>1701110018772</v>
      </c>
      <c r="F715" s="13" t="s">
        <v>5253</v>
      </c>
      <c r="G715" s="13" t="s">
        <v>80</v>
      </c>
      <c r="H715" s="13" t="s">
        <v>53</v>
      </c>
      <c r="I715" s="13" t="s">
        <v>54</v>
      </c>
      <c r="J715" s="13" t="s">
        <v>607</v>
      </c>
      <c r="K715" s="11">
        <v>4</v>
      </c>
      <c r="L715" s="11" t="s">
        <v>5254</v>
      </c>
      <c r="M715" s="14">
        <v>1</v>
      </c>
      <c r="N715" s="14" t="s">
        <v>83</v>
      </c>
      <c r="O715" s="14">
        <v>0</v>
      </c>
      <c r="P715" s="14">
        <v>0</v>
      </c>
      <c r="Q715" s="14">
        <v>0</v>
      </c>
      <c r="R715" s="32">
        <v>30000000</v>
      </c>
      <c r="S715" s="14">
        <v>0</v>
      </c>
      <c r="T715" s="14">
        <v>0</v>
      </c>
      <c r="U715" s="33">
        <v>5400000</v>
      </c>
      <c r="V715" s="14">
        <v>0</v>
      </c>
      <c r="W715" s="14">
        <v>0</v>
      </c>
      <c r="X715" s="14">
        <v>0</v>
      </c>
      <c r="Y715" s="11">
        <f>INT(O715 / 10000000)/ 10</f>
        <v>0</v>
      </c>
      <c r="Z715" s="11">
        <f>INT((P715+Q715+X715) / 10000000)/ 10</f>
        <v>0</v>
      </c>
      <c r="AA715" s="11">
        <f>INT((R715) / 10000000)/ 10</f>
        <v>0.3</v>
      </c>
      <c r="AB715" s="11">
        <f>INT((S715+T715) / 10000000)/ 10</f>
        <v>0</v>
      </c>
      <c r="AC715" s="11">
        <f>INT((V715+U715+W715) / 10000000)/ 10</f>
        <v>0</v>
      </c>
      <c r="AD715" s="11" t="s">
        <v>5255</v>
      </c>
      <c r="AE715" s="13" t="s">
        <v>5256</v>
      </c>
      <c r="AF715" s="13" t="s">
        <v>5257</v>
      </c>
      <c r="AG715" s="15" t="s">
        <v>5258</v>
      </c>
      <c r="AH715" s="16" t="s">
        <v>88</v>
      </c>
      <c r="AI715" s="17">
        <v>10</v>
      </c>
      <c r="AJ715" s="17">
        <v>19830905</v>
      </c>
      <c r="AK715" s="18">
        <v>100</v>
      </c>
      <c r="AL715" s="18">
        <v>202212</v>
      </c>
      <c r="AM715" s="18">
        <v>2022</v>
      </c>
      <c r="AN715" s="17">
        <v>81231592</v>
      </c>
      <c r="AO715" s="17">
        <v>95715510</v>
      </c>
      <c r="AP715" s="17">
        <v>3650000</v>
      </c>
      <c r="AQ715" s="27">
        <v>2</v>
      </c>
      <c r="AR715" s="27">
        <v>2</v>
      </c>
      <c r="AS715" s="27">
        <v>1</v>
      </c>
      <c r="AT715" s="27">
        <v>2</v>
      </c>
      <c r="AU715" s="27">
        <v>2</v>
      </c>
      <c r="AV715" s="27">
        <v>2</v>
      </c>
      <c r="AW715" s="23">
        <v>0</v>
      </c>
      <c r="AX715" s="21">
        <v>0</v>
      </c>
      <c r="AY715" s="20">
        <v>1</v>
      </c>
      <c r="AZ715" s="27" t="s">
        <v>5259</v>
      </c>
      <c r="BA715" s="28" t="s">
        <v>5256</v>
      </c>
      <c r="BB715" s="27" t="s">
        <v>2151</v>
      </c>
      <c r="BC715" s="27" t="s">
        <v>714</v>
      </c>
      <c r="BD715" s="27" t="s">
        <v>5260</v>
      </c>
      <c r="BE715" s="27">
        <v>13</v>
      </c>
      <c r="BF715" s="23"/>
      <c r="BG715" s="23"/>
    </row>
    <row r="716" spans="1:59" ht="15">
      <c r="A716" s="9" t="s">
        <v>5261</v>
      </c>
      <c r="B716" s="25">
        <v>3302</v>
      </c>
      <c r="C716" s="11">
        <v>1983148</v>
      </c>
      <c r="D716" s="11">
        <v>3018150270</v>
      </c>
      <c r="E716" s="12">
        <v>1543110010906</v>
      </c>
      <c r="F716" s="13" t="s">
        <v>5262</v>
      </c>
      <c r="G716" s="13" t="s">
        <v>80</v>
      </c>
      <c r="H716" s="13" t="s">
        <v>53</v>
      </c>
      <c r="I716" s="13" t="s">
        <v>54</v>
      </c>
      <c r="J716" s="13" t="s">
        <v>868</v>
      </c>
      <c r="K716" s="11">
        <v>22</v>
      </c>
      <c r="L716" s="11" t="s">
        <v>5263</v>
      </c>
      <c r="M716" s="14">
        <v>1</v>
      </c>
      <c r="N716" s="14" t="s">
        <v>121</v>
      </c>
      <c r="O716" s="14">
        <v>0</v>
      </c>
      <c r="P716" s="14">
        <v>0</v>
      </c>
      <c r="Q716" s="14">
        <v>0</v>
      </c>
      <c r="R716" s="26">
        <v>10000</v>
      </c>
      <c r="S716" s="14">
        <v>0</v>
      </c>
      <c r="T716" s="14">
        <v>0</v>
      </c>
      <c r="U716" s="14">
        <v>0</v>
      </c>
      <c r="V716" s="14">
        <v>0</v>
      </c>
      <c r="W716" s="26">
        <v>9030</v>
      </c>
      <c r="X716" s="26">
        <v>1911144</v>
      </c>
      <c r="Y716" s="11">
        <f t="shared" ref="Y716:Y719" si="565">INT(O716 / 10000) / 10</f>
        <v>0</v>
      </c>
      <c r="Z716" s="11">
        <f t="shared" ref="Z716:Z719" si="566">INT((P716+Q716+X716) / 10000) / 10</f>
        <v>19.100000000000001</v>
      </c>
      <c r="AA716" s="11">
        <f t="shared" ref="AA716:AA719" si="567">INT((R716) / 10000) / 10</f>
        <v>0.1</v>
      </c>
      <c r="AB716" s="11">
        <f t="shared" ref="AB716:AB719" si="568">INT((S716+T716) / 10000) / 10</f>
        <v>0</v>
      </c>
      <c r="AC716" s="11">
        <f t="shared" ref="AC716:AC719" si="569">INT((V716+U716+W716) / 10000) / 10</f>
        <v>0</v>
      </c>
      <c r="AD716" s="11" t="s">
        <v>5264</v>
      </c>
      <c r="AE716" s="13" t="s">
        <v>5265</v>
      </c>
      <c r="AF716" s="13" t="s">
        <v>5266</v>
      </c>
      <c r="AG716" s="15" t="s">
        <v>5267</v>
      </c>
      <c r="AH716" s="16" t="s">
        <v>88</v>
      </c>
      <c r="AI716" s="17">
        <v>10</v>
      </c>
      <c r="AJ716" s="18">
        <v>20010222</v>
      </c>
      <c r="AK716" s="18">
        <v>55</v>
      </c>
      <c r="AL716" s="18">
        <v>202304</v>
      </c>
      <c r="AM716" s="18">
        <v>2022</v>
      </c>
      <c r="AN716" s="17">
        <v>143226525</v>
      </c>
      <c r="AO716" s="17">
        <v>61680304</v>
      </c>
      <c r="AP716" s="17">
        <v>3000000</v>
      </c>
      <c r="AQ716" s="20">
        <v>1</v>
      </c>
      <c r="AR716" s="21"/>
      <c r="AS716" s="20">
        <v>1</v>
      </c>
      <c r="AT716" s="20">
        <v>2</v>
      </c>
      <c r="AU716" s="20">
        <v>2</v>
      </c>
      <c r="AV716" s="20">
        <v>2</v>
      </c>
      <c r="AW716" s="23">
        <v>0</v>
      </c>
      <c r="AX716" s="20">
        <v>1</v>
      </c>
      <c r="AY716" s="21">
        <v>0</v>
      </c>
      <c r="AZ716" s="23" t="s">
        <v>62</v>
      </c>
      <c r="BA716" s="23" t="s">
        <v>62</v>
      </c>
      <c r="BB716" s="23" t="s">
        <v>62</v>
      </c>
      <c r="BC716" s="23" t="s">
        <v>62</v>
      </c>
      <c r="BD716" s="23" t="s">
        <v>62</v>
      </c>
      <c r="BE716" s="20">
        <v>13</v>
      </c>
      <c r="BF716" s="21"/>
      <c r="BG716" s="24"/>
    </row>
    <row r="717" spans="1:59" ht="15">
      <c r="A717" s="9" t="s">
        <v>5268</v>
      </c>
      <c r="B717" s="25">
        <v>5481</v>
      </c>
      <c r="C717" s="11">
        <v>1355102</v>
      </c>
      <c r="D717" s="11">
        <v>6088104658</v>
      </c>
      <c r="E717" s="12">
        <v>1901110001351</v>
      </c>
      <c r="F717" s="13" t="s">
        <v>5269</v>
      </c>
      <c r="G717" s="13" t="s">
        <v>80</v>
      </c>
      <c r="H717" s="13" t="s">
        <v>53</v>
      </c>
      <c r="I717" s="13" t="s">
        <v>54</v>
      </c>
      <c r="J717" s="13" t="s">
        <v>361</v>
      </c>
      <c r="K717" s="11">
        <v>34</v>
      </c>
      <c r="L717" s="11" t="s">
        <v>5270</v>
      </c>
      <c r="M717" s="14">
        <v>1</v>
      </c>
      <c r="N717" s="14" t="s">
        <v>121</v>
      </c>
      <c r="O717" s="14">
        <v>0</v>
      </c>
      <c r="P717" s="14">
        <v>0</v>
      </c>
      <c r="Q717" s="14">
        <v>0</v>
      </c>
      <c r="R717" s="35">
        <v>867896</v>
      </c>
      <c r="S717" s="14">
        <v>0</v>
      </c>
      <c r="T717" s="26">
        <v>15000</v>
      </c>
      <c r="U717" s="26">
        <v>54036</v>
      </c>
      <c r="V717" s="14">
        <v>0</v>
      </c>
      <c r="W717" s="35">
        <v>44000</v>
      </c>
      <c r="X717" s="14">
        <v>0</v>
      </c>
      <c r="Y717" s="11">
        <f t="shared" si="565"/>
        <v>0</v>
      </c>
      <c r="Z717" s="11">
        <f t="shared" si="566"/>
        <v>0</v>
      </c>
      <c r="AA717" s="11">
        <f t="shared" si="567"/>
        <v>8.6</v>
      </c>
      <c r="AB717" s="11">
        <f t="shared" si="568"/>
        <v>0.1</v>
      </c>
      <c r="AC717" s="11">
        <f t="shared" si="569"/>
        <v>0.9</v>
      </c>
      <c r="AD717" s="11" t="s">
        <v>5271</v>
      </c>
      <c r="AE717" s="13" t="s">
        <v>5272</v>
      </c>
      <c r="AF717" s="13" t="s">
        <v>5273</v>
      </c>
      <c r="AG717" s="15" t="s">
        <v>5274</v>
      </c>
      <c r="AH717" s="16" t="s">
        <v>88</v>
      </c>
      <c r="AI717" s="17">
        <v>10</v>
      </c>
      <c r="AJ717" s="17">
        <v>19860523</v>
      </c>
      <c r="AK717" s="18">
        <v>148</v>
      </c>
      <c r="AL717" s="18">
        <v>202304</v>
      </c>
      <c r="AM717" s="18">
        <v>2022</v>
      </c>
      <c r="AN717" s="17">
        <v>46524925</v>
      </c>
      <c r="AO717" s="17">
        <v>20089122</v>
      </c>
      <c r="AP717" s="17">
        <v>260100</v>
      </c>
      <c r="AQ717" s="21">
        <v>1</v>
      </c>
      <c r="AR717" s="21"/>
      <c r="AS717" s="20">
        <v>1</v>
      </c>
      <c r="AT717" s="21"/>
      <c r="AU717" s="21"/>
      <c r="AV717" s="20">
        <v>1</v>
      </c>
      <c r="AW717" s="23">
        <v>0</v>
      </c>
      <c r="AX717" s="21">
        <v>0</v>
      </c>
      <c r="AY717" s="21">
        <v>0</v>
      </c>
      <c r="AZ717" s="23" t="s">
        <v>62</v>
      </c>
      <c r="BA717" s="23" t="s">
        <v>62</v>
      </c>
      <c r="BB717" s="23" t="s">
        <v>62</v>
      </c>
      <c r="BC717" s="23" t="s">
        <v>62</v>
      </c>
      <c r="BD717" s="23" t="s">
        <v>62</v>
      </c>
      <c r="BE717" s="20">
        <v>13</v>
      </c>
      <c r="BF717" s="21"/>
      <c r="BG717" s="24"/>
    </row>
    <row r="718" spans="1:59" ht="15">
      <c r="A718" s="9" t="s">
        <v>5275</v>
      </c>
      <c r="B718" s="25">
        <v>2981</v>
      </c>
      <c r="C718" s="11">
        <v>1926053</v>
      </c>
      <c r="D718" s="11">
        <v>1028134557</v>
      </c>
      <c r="E718" s="12">
        <v>1101111060930</v>
      </c>
      <c r="F718" s="13" t="s">
        <v>5276</v>
      </c>
      <c r="G718" s="13" t="s">
        <v>80</v>
      </c>
      <c r="H718" s="13" t="s">
        <v>53</v>
      </c>
      <c r="I718" s="13" t="s">
        <v>307</v>
      </c>
      <c r="J718" s="13" t="s">
        <v>992</v>
      </c>
      <c r="K718" s="11">
        <v>20</v>
      </c>
      <c r="L718" s="11" t="s">
        <v>5277</v>
      </c>
      <c r="M718" s="14">
        <v>1</v>
      </c>
      <c r="N718" s="14" t="s">
        <v>121</v>
      </c>
      <c r="O718" s="14">
        <v>0</v>
      </c>
      <c r="P718" s="29">
        <v>343318</v>
      </c>
      <c r="Q718" s="29">
        <v>214695</v>
      </c>
      <c r="R718" s="88">
        <v>4487870</v>
      </c>
      <c r="S718" s="14">
        <v>0</v>
      </c>
      <c r="T718" s="26">
        <v>29473</v>
      </c>
      <c r="U718" s="26">
        <v>1106897</v>
      </c>
      <c r="V718" s="14">
        <v>0</v>
      </c>
      <c r="W718" s="14">
        <v>0</v>
      </c>
      <c r="X718" s="26">
        <v>521305</v>
      </c>
      <c r="Y718" s="11">
        <f t="shared" si="565"/>
        <v>0</v>
      </c>
      <c r="Z718" s="11">
        <f t="shared" si="566"/>
        <v>10.7</v>
      </c>
      <c r="AA718" s="11">
        <f t="shared" si="567"/>
        <v>44.8</v>
      </c>
      <c r="AB718" s="11">
        <f t="shared" si="568"/>
        <v>0.2</v>
      </c>
      <c r="AC718" s="11">
        <f t="shared" si="569"/>
        <v>11</v>
      </c>
      <c r="AD718" s="11" t="s">
        <v>5278</v>
      </c>
      <c r="AE718" s="13" t="s">
        <v>5279</v>
      </c>
      <c r="AF718" s="13" t="s">
        <v>5280</v>
      </c>
      <c r="AG718" s="15" t="s">
        <v>5281</v>
      </c>
      <c r="AH718" s="16" t="s">
        <v>88</v>
      </c>
      <c r="AI718" s="17">
        <v>10</v>
      </c>
      <c r="AJ718" s="17">
        <v>19940726</v>
      </c>
      <c r="AK718" s="18">
        <v>244</v>
      </c>
      <c r="AL718" s="18">
        <v>202212</v>
      </c>
      <c r="AM718" s="18">
        <v>2022</v>
      </c>
      <c r="AN718" s="17">
        <v>174012122</v>
      </c>
      <c r="AO718" s="17">
        <v>296823283</v>
      </c>
      <c r="AP718" s="17">
        <v>4594340</v>
      </c>
      <c r="AQ718" s="20">
        <v>1</v>
      </c>
      <c r="AR718" s="21"/>
      <c r="AS718" s="20">
        <v>2</v>
      </c>
      <c r="AT718" s="20">
        <v>2</v>
      </c>
      <c r="AU718" s="20">
        <v>2</v>
      </c>
      <c r="AV718" s="20">
        <v>2</v>
      </c>
      <c r="AW718" s="23">
        <v>0</v>
      </c>
      <c r="AX718" s="21">
        <v>0</v>
      </c>
      <c r="AY718" s="21">
        <v>0</v>
      </c>
      <c r="AZ718" s="23" t="s">
        <v>62</v>
      </c>
      <c r="BA718" s="23" t="s">
        <v>62</v>
      </c>
      <c r="BB718" s="23" t="s">
        <v>62</v>
      </c>
      <c r="BC718" s="23" t="s">
        <v>62</v>
      </c>
      <c r="BD718" s="23" t="s">
        <v>62</v>
      </c>
      <c r="BE718" s="20">
        <v>13</v>
      </c>
      <c r="BF718" s="24"/>
      <c r="BG718" s="24"/>
    </row>
    <row r="719" spans="1:59" ht="15">
      <c r="A719" s="9" t="s">
        <v>5282</v>
      </c>
      <c r="B719" s="25">
        <v>5383</v>
      </c>
      <c r="C719" s="11">
        <v>1437968</v>
      </c>
      <c r="D719" s="11">
        <v>1248119880</v>
      </c>
      <c r="E719" s="12">
        <v>1301110020783</v>
      </c>
      <c r="F719" s="13" t="s">
        <v>5283</v>
      </c>
      <c r="G719" s="13" t="s">
        <v>80</v>
      </c>
      <c r="H719" s="13" t="s">
        <v>53</v>
      </c>
      <c r="I719" s="13" t="s">
        <v>54</v>
      </c>
      <c r="J719" s="13" t="s">
        <v>1522</v>
      </c>
      <c r="K719" s="11">
        <v>33</v>
      </c>
      <c r="L719" s="11" t="s">
        <v>5284</v>
      </c>
      <c r="M719" s="14">
        <v>2</v>
      </c>
      <c r="N719" s="14" t="s">
        <v>121</v>
      </c>
      <c r="O719" s="14">
        <v>0</v>
      </c>
      <c r="P719" s="14">
        <v>0</v>
      </c>
      <c r="Q719" s="14">
        <v>0</v>
      </c>
      <c r="R719" s="19">
        <v>333300</v>
      </c>
      <c r="S719" s="14">
        <v>0</v>
      </c>
      <c r="T719" s="38">
        <v>188641</v>
      </c>
      <c r="U719" s="14">
        <v>0</v>
      </c>
      <c r="V719" s="14">
        <v>0</v>
      </c>
      <c r="W719" s="19">
        <v>19470</v>
      </c>
      <c r="X719" s="38">
        <v>494611</v>
      </c>
      <c r="Y719" s="11">
        <f t="shared" si="565"/>
        <v>0</v>
      </c>
      <c r="Z719" s="11">
        <f t="shared" si="566"/>
        <v>4.9000000000000004</v>
      </c>
      <c r="AA719" s="11">
        <f t="shared" si="567"/>
        <v>3.3</v>
      </c>
      <c r="AB719" s="11">
        <f t="shared" si="568"/>
        <v>1.8</v>
      </c>
      <c r="AC719" s="11">
        <f t="shared" si="569"/>
        <v>0.1</v>
      </c>
      <c r="AD719" s="11" t="s">
        <v>5285</v>
      </c>
      <c r="AE719" s="13" t="s">
        <v>5286</v>
      </c>
      <c r="AF719" s="13" t="s">
        <v>5287</v>
      </c>
      <c r="AG719" s="15" t="s">
        <v>5288</v>
      </c>
      <c r="AH719" s="16" t="s">
        <v>88</v>
      </c>
      <c r="AI719" s="17">
        <v>10</v>
      </c>
      <c r="AJ719" s="17">
        <v>19921228</v>
      </c>
      <c r="AK719" s="18">
        <v>54</v>
      </c>
      <c r="AL719" s="18">
        <v>202212</v>
      </c>
      <c r="AM719" s="18">
        <v>2022</v>
      </c>
      <c r="AN719" s="17">
        <v>54833629</v>
      </c>
      <c r="AO719" s="17">
        <v>27281323</v>
      </c>
      <c r="AP719" s="17">
        <v>800000</v>
      </c>
      <c r="AQ719" s="21">
        <v>1</v>
      </c>
      <c r="AR719" s="21"/>
      <c r="AS719" s="20">
        <v>2</v>
      </c>
      <c r="AT719" s="21"/>
      <c r="AU719" s="21"/>
      <c r="AV719" s="20">
        <v>2</v>
      </c>
      <c r="AW719" s="23">
        <v>0</v>
      </c>
      <c r="AX719" s="21">
        <v>0</v>
      </c>
      <c r="AY719" s="21">
        <v>0</v>
      </c>
      <c r="AZ719" s="23" t="s">
        <v>62</v>
      </c>
      <c r="BA719" s="23" t="s">
        <v>62</v>
      </c>
      <c r="BB719" s="23" t="s">
        <v>62</v>
      </c>
      <c r="BC719" s="23" t="s">
        <v>62</v>
      </c>
      <c r="BD719" s="23" t="s">
        <v>62</v>
      </c>
      <c r="BE719" s="20">
        <v>13</v>
      </c>
      <c r="BF719" s="21"/>
      <c r="BG719" s="24"/>
    </row>
    <row r="720" spans="1:59" ht="15">
      <c r="A720" s="9" t="s">
        <v>5289</v>
      </c>
      <c r="B720" s="25">
        <v>24124</v>
      </c>
      <c r="C720" s="11">
        <v>1873793</v>
      </c>
      <c r="D720" s="11">
        <v>2148615576</v>
      </c>
      <c r="E720" s="12">
        <v>1102340003535</v>
      </c>
      <c r="F720" s="13" t="s">
        <v>5290</v>
      </c>
      <c r="G720" s="13" t="s">
        <v>52</v>
      </c>
      <c r="H720" s="13" t="s">
        <v>53</v>
      </c>
      <c r="I720" s="13" t="s">
        <v>54</v>
      </c>
      <c r="J720" s="13" t="s">
        <v>55</v>
      </c>
      <c r="K720" s="11">
        <v>63</v>
      </c>
      <c r="L720" s="40" t="s">
        <v>5291</v>
      </c>
      <c r="M720" s="44">
        <v>1</v>
      </c>
      <c r="N720" s="14">
        <v>0</v>
      </c>
      <c r="O720" s="14">
        <v>0</v>
      </c>
      <c r="P720" s="14">
        <v>0</v>
      </c>
      <c r="Q720" s="14">
        <v>0</v>
      </c>
      <c r="R720" s="14">
        <v>0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1" t="s">
        <v>5292</v>
      </c>
      <c r="AE720" s="13" t="s">
        <v>5293</v>
      </c>
      <c r="AF720" s="13" t="s">
        <v>5294</v>
      </c>
      <c r="AG720" s="15" t="s">
        <v>5295</v>
      </c>
      <c r="AH720" s="16" t="s">
        <v>61</v>
      </c>
      <c r="AI720" s="17">
        <v>10</v>
      </c>
      <c r="AJ720" s="17">
        <v>19970423</v>
      </c>
      <c r="AK720" s="18">
        <v>201</v>
      </c>
      <c r="AL720" s="18">
        <v>201903</v>
      </c>
      <c r="AM720" s="14"/>
      <c r="AN720" s="19"/>
      <c r="AO720" s="19"/>
      <c r="AP720" s="19"/>
      <c r="AQ720" s="20">
        <v>1</v>
      </c>
      <c r="AR720" s="21"/>
      <c r="AS720" s="20">
        <v>2</v>
      </c>
      <c r="AT720" s="20">
        <v>2</v>
      </c>
      <c r="AU720" s="20">
        <v>2</v>
      </c>
      <c r="AV720" s="20">
        <v>2</v>
      </c>
      <c r="AW720" s="23">
        <v>0</v>
      </c>
      <c r="AX720" s="21">
        <v>0</v>
      </c>
      <c r="AY720" s="21">
        <v>0</v>
      </c>
      <c r="AZ720" s="23" t="s">
        <v>62</v>
      </c>
      <c r="BA720" s="23" t="s">
        <v>62</v>
      </c>
      <c r="BB720" s="23" t="s">
        <v>62</v>
      </c>
      <c r="BC720" s="23" t="s">
        <v>62</v>
      </c>
      <c r="BD720" s="23" t="s">
        <v>62</v>
      </c>
      <c r="BE720" s="20">
        <v>13</v>
      </c>
      <c r="BF720" s="21"/>
      <c r="BG720" s="24"/>
    </row>
    <row r="721" spans="1:59" ht="15">
      <c r="A721" s="9" t="s">
        <v>5296</v>
      </c>
      <c r="B721" s="25">
        <v>8946</v>
      </c>
      <c r="C721" s="11">
        <v>1710411</v>
      </c>
      <c r="D721" s="11">
        <v>5028109151</v>
      </c>
      <c r="E721" s="12">
        <v>1701110019960</v>
      </c>
      <c r="F721" s="13" t="s">
        <v>5297</v>
      </c>
      <c r="G721" s="13" t="s">
        <v>80</v>
      </c>
      <c r="H721" s="13" t="s">
        <v>53</v>
      </c>
      <c r="I721" s="13" t="s">
        <v>54</v>
      </c>
      <c r="J721" s="13" t="s">
        <v>345</v>
      </c>
      <c r="K721" s="11">
        <v>35</v>
      </c>
      <c r="L721" s="11" t="s">
        <v>5298</v>
      </c>
      <c r="M721" s="14">
        <v>1</v>
      </c>
      <c r="N721" s="14" t="s">
        <v>83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29">
        <v>130235896</v>
      </c>
      <c r="U721" s="14">
        <v>0</v>
      </c>
      <c r="V721" s="14">
        <v>0</v>
      </c>
      <c r="W721" s="14">
        <v>0</v>
      </c>
      <c r="X721" s="14">
        <v>0</v>
      </c>
      <c r="Y721" s="11">
        <f>INT(O721 / 10000000)/ 10</f>
        <v>0</v>
      </c>
      <c r="Z721" s="11">
        <f>INT((P721+Q721+X721) / 10000000)/ 10</f>
        <v>0</v>
      </c>
      <c r="AA721" s="11">
        <f>INT((R721) / 10000000)/ 10</f>
        <v>0</v>
      </c>
      <c r="AB721" s="11">
        <f>INT((S721+T721) / 10000000)/ 10</f>
        <v>1.3</v>
      </c>
      <c r="AC721" s="11">
        <f>INT((V721+U721+W721) / 10000000)/ 10</f>
        <v>0</v>
      </c>
      <c r="AD721" s="11" t="s">
        <v>5299</v>
      </c>
      <c r="AE721" s="13" t="s">
        <v>5300</v>
      </c>
      <c r="AF721" s="13" t="s">
        <v>5301</v>
      </c>
      <c r="AG721" s="15" t="s">
        <v>5302</v>
      </c>
      <c r="AH721" s="16" t="s">
        <v>88</v>
      </c>
      <c r="AI721" s="17">
        <v>10</v>
      </c>
      <c r="AJ721" s="17">
        <v>19840706</v>
      </c>
      <c r="AK721" s="18">
        <v>51</v>
      </c>
      <c r="AL721" s="18">
        <v>202306</v>
      </c>
      <c r="AM721" s="18">
        <v>2022</v>
      </c>
      <c r="AN721" s="17">
        <v>64232184</v>
      </c>
      <c r="AO721" s="17">
        <v>23334895</v>
      </c>
      <c r="AP721" s="17">
        <v>1000000</v>
      </c>
      <c r="AQ721" s="23">
        <v>1</v>
      </c>
      <c r="AR721" s="23"/>
      <c r="AS721" s="27">
        <v>2</v>
      </c>
      <c r="AT721" s="27">
        <v>2</v>
      </c>
      <c r="AU721" s="27">
        <v>2</v>
      </c>
      <c r="AV721" s="27">
        <v>2</v>
      </c>
      <c r="AW721" s="23">
        <v>0</v>
      </c>
      <c r="AX721" s="21">
        <v>0</v>
      </c>
      <c r="AY721" s="21">
        <v>0</v>
      </c>
      <c r="AZ721" s="23" t="s">
        <v>62</v>
      </c>
      <c r="BA721" s="30" t="s">
        <v>62</v>
      </c>
      <c r="BB721" s="23" t="s">
        <v>62</v>
      </c>
      <c r="BC721" s="23" t="s">
        <v>62</v>
      </c>
      <c r="BD721" s="23" t="s">
        <v>62</v>
      </c>
      <c r="BE721" s="27">
        <v>13</v>
      </c>
      <c r="BF721" s="23"/>
      <c r="BG721" s="23"/>
    </row>
    <row r="722" spans="1:59" ht="15">
      <c r="A722" s="9" t="s">
        <v>5303</v>
      </c>
      <c r="B722" s="25">
        <v>3589</v>
      </c>
      <c r="C722" s="11">
        <v>1883604</v>
      </c>
      <c r="D722" s="11">
        <v>1248102768</v>
      </c>
      <c r="E722" s="12">
        <v>1348110000563</v>
      </c>
      <c r="F722" s="13" t="s">
        <v>5304</v>
      </c>
      <c r="G722" s="13" t="s">
        <v>80</v>
      </c>
      <c r="H722" s="13" t="s">
        <v>53</v>
      </c>
      <c r="I722" s="13" t="s">
        <v>54</v>
      </c>
      <c r="J722" s="13" t="s">
        <v>119</v>
      </c>
      <c r="K722" s="11">
        <v>26</v>
      </c>
      <c r="L722" s="11" t="s">
        <v>5305</v>
      </c>
      <c r="M722" s="14">
        <v>1</v>
      </c>
      <c r="N722" s="14" t="s">
        <v>121</v>
      </c>
      <c r="O722" s="14">
        <v>0</v>
      </c>
      <c r="P722" s="19">
        <v>10620</v>
      </c>
      <c r="Q722" s="14">
        <v>0</v>
      </c>
      <c r="R722" s="19">
        <v>107286</v>
      </c>
      <c r="S722" s="14">
        <v>0</v>
      </c>
      <c r="T722" s="26">
        <v>7000</v>
      </c>
      <c r="U722" s="14">
        <v>0</v>
      </c>
      <c r="V722" s="14">
        <v>0</v>
      </c>
      <c r="W722" s="31">
        <v>374877</v>
      </c>
      <c r="X722" s="26">
        <v>1223623</v>
      </c>
      <c r="Y722" s="11">
        <f t="shared" ref="Y722:Y723" si="570">INT(O722 / 10000) / 10</f>
        <v>0</v>
      </c>
      <c r="Z722" s="11">
        <f t="shared" ref="Z722:Z723" si="571">INT((P722+Q722+X722) / 10000) / 10</f>
        <v>12.3</v>
      </c>
      <c r="AA722" s="11">
        <f t="shared" ref="AA722:AA723" si="572">INT((R722) / 10000) / 10</f>
        <v>1</v>
      </c>
      <c r="AB722" s="11">
        <f t="shared" ref="AB722:AB723" si="573">INT((S722+T722) / 10000) / 10</f>
        <v>0</v>
      </c>
      <c r="AC722" s="11">
        <f t="shared" ref="AC722:AC723" si="574">INT((V722+U722+W722) / 10000) / 10</f>
        <v>3.7</v>
      </c>
      <c r="AD722" s="11" t="s">
        <v>5306</v>
      </c>
      <c r="AE722" s="13" t="s">
        <v>5307</v>
      </c>
      <c r="AF722" s="13" t="s">
        <v>5308</v>
      </c>
      <c r="AG722" s="15" t="s">
        <v>5309</v>
      </c>
      <c r="AH722" s="16" t="s">
        <v>644</v>
      </c>
      <c r="AI722" s="17">
        <v>10</v>
      </c>
      <c r="AJ722" s="17">
        <v>19760401</v>
      </c>
      <c r="AK722" s="18">
        <v>110</v>
      </c>
      <c r="AL722" s="18">
        <v>202306</v>
      </c>
      <c r="AM722" s="18">
        <v>2022</v>
      </c>
      <c r="AN722" s="17">
        <v>40152082</v>
      </c>
      <c r="AO722" s="17">
        <v>56757438</v>
      </c>
      <c r="AP722" s="17">
        <v>12102700</v>
      </c>
      <c r="AQ722" s="20">
        <v>1</v>
      </c>
      <c r="AR722" s="20">
        <v>1</v>
      </c>
      <c r="AS722" s="20">
        <v>2</v>
      </c>
      <c r="AT722" s="20">
        <v>2</v>
      </c>
      <c r="AU722" s="20">
        <v>2</v>
      </c>
      <c r="AV722" s="20">
        <v>2</v>
      </c>
      <c r="AW722" s="23">
        <v>0</v>
      </c>
      <c r="AX722" s="21">
        <v>0</v>
      </c>
      <c r="AY722" s="21">
        <v>0</v>
      </c>
      <c r="AZ722" s="23" t="s">
        <v>62</v>
      </c>
      <c r="BA722" s="23" t="s">
        <v>62</v>
      </c>
      <c r="BB722" s="23" t="s">
        <v>62</v>
      </c>
      <c r="BC722" s="23" t="s">
        <v>62</v>
      </c>
      <c r="BD722" s="23" t="s">
        <v>62</v>
      </c>
      <c r="BE722" s="20">
        <v>13</v>
      </c>
      <c r="BF722" s="21"/>
      <c r="BG722" s="24"/>
    </row>
    <row r="723" spans="1:59" ht="15">
      <c r="A723" s="9" t="s">
        <v>5310</v>
      </c>
      <c r="B723" s="25">
        <v>7917</v>
      </c>
      <c r="C723" s="11">
        <v>1932734</v>
      </c>
      <c r="D723" s="11">
        <v>6098143197</v>
      </c>
      <c r="E723" s="12">
        <v>1942110042424</v>
      </c>
      <c r="F723" s="13" t="s">
        <v>5311</v>
      </c>
      <c r="G723" s="13" t="s">
        <v>80</v>
      </c>
      <c r="H723" s="13" t="s">
        <v>53</v>
      </c>
      <c r="I723" s="13" t="s">
        <v>54</v>
      </c>
      <c r="J723" s="13" t="s">
        <v>1646</v>
      </c>
      <c r="K723" s="11">
        <v>40</v>
      </c>
      <c r="L723" s="11" t="s">
        <v>5312</v>
      </c>
      <c r="M723" s="14">
        <v>1</v>
      </c>
      <c r="N723" s="14" t="s">
        <v>121</v>
      </c>
      <c r="O723" s="14">
        <v>0</v>
      </c>
      <c r="P723" s="14">
        <v>0</v>
      </c>
      <c r="Q723" s="14">
        <v>0</v>
      </c>
      <c r="R723" s="14">
        <v>0</v>
      </c>
      <c r="S723" s="14">
        <v>0</v>
      </c>
      <c r="T723" s="14">
        <v>0</v>
      </c>
      <c r="U723" s="14">
        <v>0</v>
      </c>
      <c r="V723" s="35">
        <v>4985</v>
      </c>
      <c r="W723" s="14">
        <v>0</v>
      </c>
      <c r="X723" s="14">
        <v>0</v>
      </c>
      <c r="Y723" s="11">
        <f t="shared" si="570"/>
        <v>0</v>
      </c>
      <c r="Z723" s="11">
        <f t="shared" si="571"/>
        <v>0</v>
      </c>
      <c r="AA723" s="11">
        <f t="shared" si="572"/>
        <v>0</v>
      </c>
      <c r="AB723" s="11">
        <f t="shared" si="573"/>
        <v>0</v>
      </c>
      <c r="AC723" s="11">
        <f t="shared" si="574"/>
        <v>0</v>
      </c>
      <c r="AD723" s="11" t="s">
        <v>5313</v>
      </c>
      <c r="AE723" s="13" t="s">
        <v>5314</v>
      </c>
      <c r="AF723" s="13" t="s">
        <v>5315</v>
      </c>
      <c r="AG723" s="15" t="s">
        <v>5316</v>
      </c>
      <c r="AH723" s="16" t="s">
        <v>88</v>
      </c>
      <c r="AI723" s="17">
        <v>10</v>
      </c>
      <c r="AJ723" s="17">
        <v>20000722</v>
      </c>
      <c r="AK723" s="18">
        <v>100</v>
      </c>
      <c r="AL723" s="18">
        <v>202303</v>
      </c>
      <c r="AM723" s="18">
        <v>2022</v>
      </c>
      <c r="AN723" s="17">
        <v>5823657</v>
      </c>
      <c r="AO723" s="17">
        <v>12267783</v>
      </c>
      <c r="AP723" s="17">
        <v>850000</v>
      </c>
      <c r="AQ723" s="27">
        <v>1</v>
      </c>
      <c r="AR723" s="23"/>
      <c r="AS723" s="27">
        <v>1</v>
      </c>
      <c r="AT723" s="27">
        <v>2</v>
      </c>
      <c r="AU723" s="27">
        <v>2</v>
      </c>
      <c r="AV723" s="27">
        <v>2</v>
      </c>
      <c r="AW723" s="23">
        <v>0</v>
      </c>
      <c r="AX723" s="20">
        <v>1</v>
      </c>
      <c r="AY723" s="21">
        <v>0</v>
      </c>
      <c r="AZ723" s="23" t="s">
        <v>62</v>
      </c>
      <c r="BA723" s="30" t="s">
        <v>62</v>
      </c>
      <c r="BB723" s="23" t="s">
        <v>62</v>
      </c>
      <c r="BC723" s="23" t="s">
        <v>62</v>
      </c>
      <c r="BD723" s="23" t="s">
        <v>62</v>
      </c>
      <c r="BE723" s="27">
        <v>13</v>
      </c>
      <c r="BF723" s="23"/>
      <c r="BG723" s="23"/>
    </row>
    <row r="724" spans="1:59" ht="15">
      <c r="A724" s="9" t="s">
        <v>5317</v>
      </c>
      <c r="B724" s="25">
        <v>21150</v>
      </c>
      <c r="C724" s="11">
        <v>1576478</v>
      </c>
      <c r="D724" s="11">
        <v>1338123791</v>
      </c>
      <c r="E724" s="12">
        <v>1301110028620</v>
      </c>
      <c r="F724" s="13" t="s">
        <v>5318</v>
      </c>
      <c r="G724" s="13" t="s">
        <v>52</v>
      </c>
      <c r="H724" s="13" t="s">
        <v>53</v>
      </c>
      <c r="I724" s="13" t="s">
        <v>54</v>
      </c>
      <c r="J724" s="13" t="s">
        <v>361</v>
      </c>
      <c r="K724" s="11">
        <v>34</v>
      </c>
      <c r="L724" s="11" t="s">
        <v>5319</v>
      </c>
      <c r="M724" s="14">
        <v>2</v>
      </c>
      <c r="N724" s="14">
        <v>0</v>
      </c>
      <c r="O724" s="14">
        <v>0</v>
      </c>
      <c r="P724" s="14">
        <v>0</v>
      </c>
      <c r="Q724" s="14">
        <v>0</v>
      </c>
      <c r="R724" s="14">
        <v>0</v>
      </c>
      <c r="S724" s="14">
        <v>0</v>
      </c>
      <c r="T724" s="14">
        <v>0</v>
      </c>
      <c r="U724" s="14">
        <v>0</v>
      </c>
      <c r="V724" s="14">
        <v>0</v>
      </c>
      <c r="W724" s="14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1" t="s">
        <v>5320</v>
      </c>
      <c r="AE724" s="13" t="s">
        <v>5321</v>
      </c>
      <c r="AF724" s="13" t="s">
        <v>5322</v>
      </c>
      <c r="AG724" s="15" t="s">
        <v>5323</v>
      </c>
      <c r="AH724" s="16" t="s">
        <v>61</v>
      </c>
      <c r="AI724" s="17">
        <v>10</v>
      </c>
      <c r="AJ724" s="17">
        <v>19880101</v>
      </c>
      <c r="AK724" s="18">
        <v>81</v>
      </c>
      <c r="AL724" s="18">
        <v>201903</v>
      </c>
      <c r="AM724" s="14"/>
      <c r="AN724" s="19"/>
      <c r="AO724" s="19"/>
      <c r="AP724" s="19"/>
      <c r="AQ724" s="21">
        <v>1</v>
      </c>
      <c r="AR724" s="21"/>
      <c r="AS724" s="20">
        <v>2</v>
      </c>
      <c r="AT724" s="22">
        <v>2</v>
      </c>
      <c r="AU724" s="22">
        <v>2</v>
      </c>
      <c r="AV724" s="20">
        <v>2</v>
      </c>
      <c r="AW724" s="23">
        <v>0</v>
      </c>
      <c r="AX724" s="21">
        <v>0</v>
      </c>
      <c r="AY724" s="21">
        <v>0</v>
      </c>
      <c r="AZ724" s="23" t="s">
        <v>62</v>
      </c>
      <c r="BA724" s="23" t="s">
        <v>62</v>
      </c>
      <c r="BB724" s="23" t="s">
        <v>62</v>
      </c>
      <c r="BC724" s="23" t="s">
        <v>62</v>
      </c>
      <c r="BD724" s="23" t="s">
        <v>62</v>
      </c>
      <c r="BE724" s="20">
        <v>13</v>
      </c>
      <c r="BF724" s="21"/>
      <c r="BG724" s="24"/>
    </row>
    <row r="725" spans="1:59" ht="15">
      <c r="A725" s="9" t="s">
        <v>5324</v>
      </c>
      <c r="B725" s="25">
        <v>8369</v>
      </c>
      <c r="C725" s="11">
        <v>2102494</v>
      </c>
      <c r="D725" s="11">
        <v>1088165140</v>
      </c>
      <c r="E725" s="12">
        <v>1101112971178</v>
      </c>
      <c r="F725" s="13" t="s">
        <v>5325</v>
      </c>
      <c r="G725" s="13" t="s">
        <v>80</v>
      </c>
      <c r="H725" s="13" t="s">
        <v>53</v>
      </c>
      <c r="I725" s="13" t="s">
        <v>54</v>
      </c>
      <c r="J725" s="13" t="s">
        <v>128</v>
      </c>
      <c r="K725" s="11">
        <v>46</v>
      </c>
      <c r="L725" s="11" t="s">
        <v>5326</v>
      </c>
      <c r="M725" s="14">
        <v>1</v>
      </c>
      <c r="N725" s="14" t="s">
        <v>121</v>
      </c>
      <c r="O725" s="14">
        <v>0</v>
      </c>
      <c r="P725" s="14">
        <v>0</v>
      </c>
      <c r="Q725" s="14">
        <v>0</v>
      </c>
      <c r="R725" s="14">
        <v>0</v>
      </c>
      <c r="S725" s="14">
        <v>0</v>
      </c>
      <c r="T725" s="35">
        <v>11607</v>
      </c>
      <c r="U725" s="14">
        <v>0</v>
      </c>
      <c r="V725" s="26">
        <v>99706</v>
      </c>
      <c r="W725" s="26">
        <v>100000</v>
      </c>
      <c r="X725" s="14">
        <v>0</v>
      </c>
      <c r="Y725" s="11">
        <f>INT(O725 / 10000) / 10</f>
        <v>0</v>
      </c>
      <c r="Z725" s="11">
        <f>INT((P725+Q725+X725) / 10000) / 10</f>
        <v>0</v>
      </c>
      <c r="AA725" s="11">
        <f>INT((R725) / 10000) / 10</f>
        <v>0</v>
      </c>
      <c r="AB725" s="11">
        <f>INT((S725+T725) / 10000) / 10</f>
        <v>0.1</v>
      </c>
      <c r="AC725" s="11">
        <f>INT((V725+U725+W725) / 10000) / 10</f>
        <v>1.9</v>
      </c>
      <c r="AD725" s="11" t="s">
        <v>5327</v>
      </c>
      <c r="AE725" s="13" t="s">
        <v>5328</v>
      </c>
      <c r="AF725" s="13" t="s">
        <v>5329</v>
      </c>
      <c r="AG725" s="15" t="s">
        <v>5330</v>
      </c>
      <c r="AH725" s="16" t="s">
        <v>88</v>
      </c>
      <c r="AI725" s="17">
        <v>10</v>
      </c>
      <c r="AJ725" s="17">
        <v>20040311</v>
      </c>
      <c r="AK725" s="18">
        <v>104</v>
      </c>
      <c r="AL725" s="18">
        <v>202212</v>
      </c>
      <c r="AM725" s="18">
        <v>2022</v>
      </c>
      <c r="AN725" s="17">
        <v>104922003</v>
      </c>
      <c r="AO725" s="17">
        <v>22448691</v>
      </c>
      <c r="AP725" s="17">
        <v>4160000</v>
      </c>
      <c r="AQ725" s="20">
        <v>1</v>
      </c>
      <c r="AR725" s="21"/>
      <c r="AS725" s="20">
        <v>2</v>
      </c>
      <c r="AT725" s="20">
        <v>2</v>
      </c>
      <c r="AU725" s="20">
        <v>2</v>
      </c>
      <c r="AV725" s="20">
        <v>2</v>
      </c>
      <c r="AW725" s="23">
        <v>0</v>
      </c>
      <c r="AX725" s="21">
        <v>0</v>
      </c>
      <c r="AY725" s="21">
        <v>0</v>
      </c>
      <c r="AZ725" s="23" t="s">
        <v>62</v>
      </c>
      <c r="BA725" s="23" t="s">
        <v>62</v>
      </c>
      <c r="BB725" s="23" t="s">
        <v>62</v>
      </c>
      <c r="BC725" s="23" t="s">
        <v>62</v>
      </c>
      <c r="BD725" s="23" t="s">
        <v>62</v>
      </c>
      <c r="BE725" s="20">
        <v>13</v>
      </c>
      <c r="BF725" s="21"/>
      <c r="BG725" s="24"/>
    </row>
    <row r="726" spans="1:59" ht="15">
      <c r="A726" s="9" t="s">
        <v>5331</v>
      </c>
      <c r="B726" s="25">
        <v>15257</v>
      </c>
      <c r="C726" s="11">
        <v>6510825</v>
      </c>
      <c r="D726" s="11">
        <v>1218638016</v>
      </c>
      <c r="E726" s="12">
        <v>1201140007571</v>
      </c>
      <c r="F726" s="13" t="s">
        <v>5332</v>
      </c>
      <c r="G726" s="13" t="s">
        <v>80</v>
      </c>
      <c r="H726" s="13" t="s">
        <v>53</v>
      </c>
      <c r="I726" s="13" t="s">
        <v>54</v>
      </c>
      <c r="J726" s="13" t="s">
        <v>103</v>
      </c>
      <c r="K726" s="11">
        <v>1</v>
      </c>
      <c r="L726" s="11" t="s">
        <v>5333</v>
      </c>
      <c r="M726" s="14">
        <v>1</v>
      </c>
      <c r="N726" s="14" t="s">
        <v>83</v>
      </c>
      <c r="O726" s="14">
        <v>0</v>
      </c>
      <c r="P726" s="14">
        <v>0</v>
      </c>
      <c r="Q726" s="14">
        <v>0</v>
      </c>
      <c r="R726" s="14">
        <v>0</v>
      </c>
      <c r="S726" s="14">
        <v>0</v>
      </c>
      <c r="T726" s="14">
        <v>0</v>
      </c>
      <c r="U726" s="14">
        <v>0</v>
      </c>
      <c r="V726" s="35">
        <v>24896418</v>
      </c>
      <c r="W726" s="35">
        <v>37194272</v>
      </c>
      <c r="X726" s="14">
        <v>0</v>
      </c>
      <c r="Y726" s="11">
        <f>INT(O726 / 10000000)/ 10</f>
        <v>0</v>
      </c>
      <c r="Z726" s="11">
        <f>INT((P726+Q726+X726) / 10000000)/ 10</f>
        <v>0</v>
      </c>
      <c r="AA726" s="11">
        <f>INT((R726) / 10000000)/ 10</f>
        <v>0</v>
      </c>
      <c r="AB726" s="11">
        <f>INT((S726+T726) / 10000000)/ 10</f>
        <v>0</v>
      </c>
      <c r="AC726" s="11">
        <f>INT((V726+U726+W726) / 10000000)/ 10</f>
        <v>0.6</v>
      </c>
      <c r="AD726" s="11" t="s">
        <v>5334</v>
      </c>
      <c r="AE726" s="13" t="s">
        <v>5335</v>
      </c>
      <c r="AF726" s="13" t="s">
        <v>5336</v>
      </c>
      <c r="AG726" s="15" t="s">
        <v>5337</v>
      </c>
      <c r="AH726" s="16" t="s">
        <v>88</v>
      </c>
      <c r="AI726" s="17">
        <v>10</v>
      </c>
      <c r="AJ726" s="17">
        <v>20160101</v>
      </c>
      <c r="AK726" s="18">
        <v>100</v>
      </c>
      <c r="AL726" s="18">
        <v>202303</v>
      </c>
      <c r="AM726" s="14"/>
      <c r="AN726" s="19"/>
      <c r="AO726" s="19"/>
      <c r="AP726" s="19"/>
      <c r="AQ726" s="20">
        <v>1</v>
      </c>
      <c r="AR726" s="21"/>
      <c r="AS726" s="20">
        <v>1</v>
      </c>
      <c r="AT726" s="20">
        <v>2</v>
      </c>
      <c r="AU726" s="20">
        <v>2</v>
      </c>
      <c r="AV726" s="20">
        <v>1</v>
      </c>
      <c r="AW726" s="23">
        <v>0</v>
      </c>
      <c r="AX726" s="20">
        <v>1</v>
      </c>
      <c r="AY726" s="21">
        <v>0</v>
      </c>
      <c r="AZ726" s="23" t="s">
        <v>62</v>
      </c>
      <c r="BA726" s="23" t="s">
        <v>62</v>
      </c>
      <c r="BB726" s="23" t="s">
        <v>62</v>
      </c>
      <c r="BC726" s="23" t="s">
        <v>62</v>
      </c>
      <c r="BD726" s="23" t="s">
        <v>62</v>
      </c>
      <c r="BE726" s="20">
        <v>13</v>
      </c>
      <c r="BF726" s="20" t="s">
        <v>5338</v>
      </c>
      <c r="BG726" s="24"/>
    </row>
    <row r="727" spans="1:59" ht="15">
      <c r="A727" s="9" t="s">
        <v>5339</v>
      </c>
      <c r="B727" s="25">
        <v>11128</v>
      </c>
      <c r="C727" s="11">
        <v>1201723</v>
      </c>
      <c r="D727" s="11">
        <v>1258100346</v>
      </c>
      <c r="E727" s="12">
        <v>1347110000309</v>
      </c>
      <c r="F727" s="13" t="s">
        <v>5340</v>
      </c>
      <c r="G727" s="13" t="s">
        <v>80</v>
      </c>
      <c r="H727" s="13" t="s">
        <v>53</v>
      </c>
      <c r="I727" s="13" t="s">
        <v>54</v>
      </c>
      <c r="J727" s="13" t="s">
        <v>173</v>
      </c>
      <c r="K727" s="11">
        <v>50</v>
      </c>
      <c r="L727" s="11" t="s">
        <v>5341</v>
      </c>
      <c r="M727" s="14">
        <v>1</v>
      </c>
      <c r="N727" s="14">
        <v>0</v>
      </c>
      <c r="O727" s="14">
        <v>0</v>
      </c>
      <c r="P727" s="14">
        <v>0</v>
      </c>
      <c r="Q727" s="14">
        <v>0</v>
      </c>
      <c r="R727" s="14">
        <v>0</v>
      </c>
      <c r="S727" s="14">
        <v>0</v>
      </c>
      <c r="T727" s="14">
        <v>0</v>
      </c>
      <c r="U727" s="14">
        <v>0</v>
      </c>
      <c r="V727" s="14">
        <v>0</v>
      </c>
      <c r="W727" s="14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1" t="s">
        <v>5342</v>
      </c>
      <c r="AE727" s="13" t="s">
        <v>5343</v>
      </c>
      <c r="AF727" s="13" t="s">
        <v>5344</v>
      </c>
      <c r="AG727" s="15" t="s">
        <v>5345</v>
      </c>
      <c r="AH727" s="16" t="s">
        <v>88</v>
      </c>
      <c r="AI727" s="17">
        <v>10</v>
      </c>
      <c r="AJ727" s="17">
        <v>19660329</v>
      </c>
      <c r="AK727" s="18">
        <v>215</v>
      </c>
      <c r="AL727" s="18">
        <v>202212</v>
      </c>
      <c r="AM727" s="18">
        <v>2022</v>
      </c>
      <c r="AN727" s="17">
        <v>22154416</v>
      </c>
      <c r="AO727" s="17">
        <v>8826095</v>
      </c>
      <c r="AP727" s="17">
        <v>600200</v>
      </c>
      <c r="AQ727" s="20">
        <v>1</v>
      </c>
      <c r="AR727" s="21"/>
      <c r="AS727" s="20">
        <v>2</v>
      </c>
      <c r="AT727" s="20">
        <v>2</v>
      </c>
      <c r="AU727" s="20">
        <v>2</v>
      </c>
      <c r="AV727" s="20">
        <v>2</v>
      </c>
      <c r="AW727" s="23">
        <v>0</v>
      </c>
      <c r="AX727" s="21">
        <v>0</v>
      </c>
      <c r="AY727" s="21">
        <v>0</v>
      </c>
      <c r="AZ727" s="23" t="s">
        <v>62</v>
      </c>
      <c r="BA727" s="23" t="s">
        <v>62</v>
      </c>
      <c r="BB727" s="23" t="s">
        <v>62</v>
      </c>
      <c r="BC727" s="23" t="s">
        <v>62</v>
      </c>
      <c r="BD727" s="23" t="s">
        <v>62</v>
      </c>
      <c r="BE727" s="20">
        <v>13</v>
      </c>
      <c r="BF727" s="21"/>
      <c r="BG727" s="24"/>
    </row>
    <row r="728" spans="1:59" ht="15">
      <c r="A728" s="9" t="s">
        <v>5346</v>
      </c>
      <c r="B728" s="25">
        <v>23280</v>
      </c>
      <c r="C728" s="11">
        <v>3047708</v>
      </c>
      <c r="D728" s="11">
        <v>2128207349</v>
      </c>
      <c r="E728" s="12">
        <v>1148710010015</v>
      </c>
      <c r="F728" s="13" t="s">
        <v>5347</v>
      </c>
      <c r="G728" s="13" t="s">
        <v>52</v>
      </c>
      <c r="H728" s="13" t="s">
        <v>53</v>
      </c>
      <c r="I728" s="13" t="s">
        <v>54</v>
      </c>
      <c r="J728" s="13" t="s">
        <v>143</v>
      </c>
      <c r="K728" s="11">
        <v>53</v>
      </c>
      <c r="L728" s="11" t="s">
        <v>5348</v>
      </c>
      <c r="M728" s="14">
        <v>2</v>
      </c>
      <c r="N728" s="14">
        <v>0</v>
      </c>
      <c r="O728" s="14">
        <v>0</v>
      </c>
      <c r="P728" s="14">
        <v>0</v>
      </c>
      <c r="Q728" s="14">
        <v>0</v>
      </c>
      <c r="R728" s="14">
        <v>0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0</v>
      </c>
      <c r="AD728" s="11" t="s">
        <v>5349</v>
      </c>
      <c r="AE728" s="13" t="s">
        <v>5350</v>
      </c>
      <c r="AF728" s="13" t="s">
        <v>5351</v>
      </c>
      <c r="AG728" s="15" t="s">
        <v>5352</v>
      </c>
      <c r="AH728" s="16" t="s">
        <v>61</v>
      </c>
      <c r="AI728" s="17">
        <v>10</v>
      </c>
      <c r="AJ728" s="17">
        <v>20031101</v>
      </c>
      <c r="AK728" s="18">
        <v>206</v>
      </c>
      <c r="AL728" s="18">
        <v>202112</v>
      </c>
      <c r="AM728" s="14"/>
      <c r="AN728" s="19"/>
      <c r="AO728" s="19"/>
      <c r="AP728" s="19"/>
      <c r="AQ728" s="20">
        <v>1</v>
      </c>
      <c r="AR728" s="21"/>
      <c r="AS728" s="20">
        <v>1</v>
      </c>
      <c r="AT728" s="20">
        <v>1</v>
      </c>
      <c r="AU728" s="20">
        <v>1</v>
      </c>
      <c r="AV728" s="20">
        <v>2</v>
      </c>
      <c r="AW728" s="23">
        <v>0</v>
      </c>
      <c r="AX728" s="21">
        <v>0</v>
      </c>
      <c r="AY728" s="21">
        <v>0</v>
      </c>
      <c r="AZ728" s="23" t="s">
        <v>62</v>
      </c>
      <c r="BA728" s="23" t="s">
        <v>62</v>
      </c>
      <c r="BB728" s="23" t="s">
        <v>62</v>
      </c>
      <c r="BC728" s="23" t="s">
        <v>62</v>
      </c>
      <c r="BD728" s="23" t="s">
        <v>62</v>
      </c>
      <c r="BE728" s="20">
        <v>13</v>
      </c>
      <c r="BF728" s="21"/>
      <c r="BG728" s="24"/>
    </row>
    <row r="729" spans="1:59" ht="15">
      <c r="A729" s="9" t="s">
        <v>5353</v>
      </c>
      <c r="B729" s="25">
        <v>22670</v>
      </c>
      <c r="C729" s="11">
        <v>1707141</v>
      </c>
      <c r="D729" s="11">
        <v>6118100115</v>
      </c>
      <c r="E729" s="12">
        <v>1914110000108</v>
      </c>
      <c r="F729" s="13" t="s">
        <v>5354</v>
      </c>
      <c r="G729" s="13" t="s">
        <v>52</v>
      </c>
      <c r="H729" s="13" t="s">
        <v>53</v>
      </c>
      <c r="I729" s="13" t="s">
        <v>54</v>
      </c>
      <c r="J729" s="13" t="s">
        <v>173</v>
      </c>
      <c r="K729" s="11">
        <v>50</v>
      </c>
      <c r="L729" s="11" t="s">
        <v>5355</v>
      </c>
      <c r="M729" s="14">
        <v>1</v>
      </c>
      <c r="N729" s="14">
        <v>0</v>
      </c>
      <c r="O729" s="14">
        <v>0</v>
      </c>
      <c r="P729" s="14">
        <v>0</v>
      </c>
      <c r="Q729" s="14">
        <v>0</v>
      </c>
      <c r="R729" s="14">
        <v>0</v>
      </c>
      <c r="S729" s="14">
        <v>0</v>
      </c>
      <c r="T729" s="14">
        <v>0</v>
      </c>
      <c r="U729" s="14">
        <v>0</v>
      </c>
      <c r="V729" s="14">
        <v>0</v>
      </c>
      <c r="W729" s="14">
        <v>0</v>
      </c>
      <c r="X729" s="14">
        <v>0</v>
      </c>
      <c r="Y729" s="14">
        <v>0</v>
      </c>
      <c r="Z729" s="14">
        <v>0</v>
      </c>
      <c r="AA729" s="14">
        <v>0</v>
      </c>
      <c r="AB729" s="14">
        <v>0</v>
      </c>
      <c r="AC729" s="14">
        <v>0</v>
      </c>
      <c r="AD729" s="11" t="s">
        <v>5356</v>
      </c>
      <c r="AE729" s="13" t="s">
        <v>5357</v>
      </c>
      <c r="AF729" s="13" t="s">
        <v>5358</v>
      </c>
      <c r="AG729" s="15" t="s">
        <v>5359</v>
      </c>
      <c r="AH729" s="16" t="s">
        <v>61</v>
      </c>
      <c r="AI729" s="17">
        <v>10</v>
      </c>
      <c r="AJ729" s="17">
        <v>19790601</v>
      </c>
      <c r="AK729" s="18">
        <v>62</v>
      </c>
      <c r="AL729" s="18">
        <v>201903</v>
      </c>
      <c r="AM729" s="14"/>
      <c r="AN729" s="19"/>
      <c r="AO729" s="19"/>
      <c r="AP729" s="19"/>
      <c r="AQ729" s="20">
        <v>1</v>
      </c>
      <c r="AR729" s="21"/>
      <c r="AS729" s="20">
        <v>2</v>
      </c>
      <c r="AT729" s="20">
        <v>2</v>
      </c>
      <c r="AU729" s="20">
        <v>2</v>
      </c>
      <c r="AV729" s="20">
        <v>2</v>
      </c>
      <c r="AW729" s="23">
        <v>0</v>
      </c>
      <c r="AX729" s="21">
        <v>0</v>
      </c>
      <c r="AY729" s="21">
        <v>0</v>
      </c>
      <c r="AZ729" s="23" t="s">
        <v>62</v>
      </c>
      <c r="BA729" s="23" t="s">
        <v>62</v>
      </c>
      <c r="BB729" s="23" t="s">
        <v>62</v>
      </c>
      <c r="BC729" s="23" t="s">
        <v>62</v>
      </c>
      <c r="BD729" s="23" t="s">
        <v>62</v>
      </c>
      <c r="BE729" s="20">
        <v>13</v>
      </c>
      <c r="BF729" s="21"/>
      <c r="BG729" s="24"/>
    </row>
    <row r="730" spans="1:59" ht="15">
      <c r="A730" s="9" t="s">
        <v>5360</v>
      </c>
      <c r="B730" s="25">
        <v>23207</v>
      </c>
      <c r="C730" s="11">
        <v>2609612</v>
      </c>
      <c r="D730" s="11">
        <v>2258115488</v>
      </c>
      <c r="E730" s="12">
        <v>1449110003787</v>
      </c>
      <c r="F730" s="13" t="s">
        <v>5361</v>
      </c>
      <c r="G730" s="13" t="s">
        <v>52</v>
      </c>
      <c r="H730" s="13" t="s">
        <v>53</v>
      </c>
      <c r="I730" s="13" t="s">
        <v>54</v>
      </c>
      <c r="J730" s="13" t="s">
        <v>143</v>
      </c>
      <c r="K730" s="11">
        <v>53</v>
      </c>
      <c r="L730" s="11" t="s">
        <v>5362</v>
      </c>
      <c r="M730" s="14">
        <v>1</v>
      </c>
      <c r="N730" s="14">
        <v>0</v>
      </c>
      <c r="O730" s="14">
        <v>0</v>
      </c>
      <c r="P730" s="14">
        <v>0</v>
      </c>
      <c r="Q730" s="14">
        <v>0</v>
      </c>
      <c r="R730" s="14">
        <v>0</v>
      </c>
      <c r="S730" s="14">
        <v>0</v>
      </c>
      <c r="T730" s="14">
        <v>0</v>
      </c>
      <c r="U730" s="14">
        <v>0</v>
      </c>
      <c r="V730" s="14">
        <v>0</v>
      </c>
      <c r="W730" s="14">
        <v>0</v>
      </c>
      <c r="X730" s="14">
        <v>0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1" t="s">
        <v>5363</v>
      </c>
      <c r="AE730" s="13" t="s">
        <v>5364</v>
      </c>
      <c r="AF730" s="13" t="s">
        <v>5365</v>
      </c>
      <c r="AG730" s="15" t="s">
        <v>5366</v>
      </c>
      <c r="AH730" s="16" t="s">
        <v>61</v>
      </c>
      <c r="AI730" s="17">
        <v>10</v>
      </c>
      <c r="AJ730" s="17">
        <v>20030418</v>
      </c>
      <c r="AK730" s="18">
        <v>52</v>
      </c>
      <c r="AL730" s="18">
        <v>202004</v>
      </c>
      <c r="AM730" s="14"/>
      <c r="AN730" s="19"/>
      <c r="AO730" s="19"/>
      <c r="AP730" s="19"/>
      <c r="AQ730" s="20">
        <v>1</v>
      </c>
      <c r="AR730" s="21"/>
      <c r="AS730" s="20">
        <v>2</v>
      </c>
      <c r="AT730" s="20">
        <v>2</v>
      </c>
      <c r="AU730" s="20">
        <v>2</v>
      </c>
      <c r="AV730" s="20">
        <v>2</v>
      </c>
      <c r="AW730" s="23">
        <v>0</v>
      </c>
      <c r="AX730" s="21">
        <v>0</v>
      </c>
      <c r="AY730" s="21">
        <v>0</v>
      </c>
      <c r="AZ730" s="23" t="s">
        <v>62</v>
      </c>
      <c r="BA730" s="23" t="s">
        <v>62</v>
      </c>
      <c r="BB730" s="23" t="s">
        <v>62</v>
      </c>
      <c r="BC730" s="23" t="s">
        <v>62</v>
      </c>
      <c r="BD730" s="23" t="s">
        <v>62</v>
      </c>
      <c r="BE730" s="20">
        <v>13</v>
      </c>
      <c r="BF730" s="21"/>
      <c r="BG730" s="24"/>
    </row>
    <row r="731" spans="1:59" ht="15">
      <c r="A731" s="9" t="s">
        <v>5367</v>
      </c>
      <c r="B731" s="25">
        <v>7801</v>
      </c>
      <c r="C731" s="11">
        <v>1961699</v>
      </c>
      <c r="D731" s="11">
        <v>6038128937</v>
      </c>
      <c r="E731" s="12">
        <v>1801110209098</v>
      </c>
      <c r="F731" s="13" t="s">
        <v>5368</v>
      </c>
      <c r="G731" s="13" t="s">
        <v>80</v>
      </c>
      <c r="H731" s="13" t="s">
        <v>53</v>
      </c>
      <c r="I731" s="13" t="s">
        <v>54</v>
      </c>
      <c r="J731" s="13" t="s">
        <v>622</v>
      </c>
      <c r="K731" s="11">
        <v>39</v>
      </c>
      <c r="L731" s="11" t="s">
        <v>5369</v>
      </c>
      <c r="M731" s="14">
        <v>1</v>
      </c>
      <c r="N731" s="14" t="s">
        <v>121</v>
      </c>
      <c r="O731" s="14">
        <v>0</v>
      </c>
      <c r="P731" s="19">
        <v>413881</v>
      </c>
      <c r="Q731" s="19">
        <v>15000</v>
      </c>
      <c r="R731" s="33">
        <v>906289</v>
      </c>
      <c r="S731" s="14">
        <v>0</v>
      </c>
      <c r="T731" s="33">
        <v>38583</v>
      </c>
      <c r="U731" s="14">
        <v>0</v>
      </c>
      <c r="V731" s="32">
        <v>20606</v>
      </c>
      <c r="W731" s="14">
        <v>0</v>
      </c>
      <c r="X731" s="33">
        <v>36600</v>
      </c>
      <c r="Y731" s="11">
        <f t="shared" ref="Y731:Y734" si="575">INT(O731 / 10000) / 10</f>
        <v>0</v>
      </c>
      <c r="Z731" s="11">
        <f t="shared" ref="Z731:Z734" si="576">INT((P731+Q731+X731) / 10000) / 10</f>
        <v>4.5999999999999996</v>
      </c>
      <c r="AA731" s="11">
        <f t="shared" ref="AA731:AA734" si="577">INT((R731) / 10000) / 10</f>
        <v>9</v>
      </c>
      <c r="AB731" s="11">
        <f t="shared" ref="AB731:AB734" si="578">INT((S731+T731) / 10000) / 10</f>
        <v>0.3</v>
      </c>
      <c r="AC731" s="11">
        <f t="shared" ref="AC731:AC734" si="579">INT((V731+U731+W731) / 10000) / 10</f>
        <v>0.2</v>
      </c>
      <c r="AD731" s="11" t="s">
        <v>5370</v>
      </c>
      <c r="AE731" s="13" t="s">
        <v>5371</v>
      </c>
      <c r="AF731" s="13" t="s">
        <v>5372</v>
      </c>
      <c r="AG731" s="15" t="s">
        <v>5373</v>
      </c>
      <c r="AH731" s="16" t="s">
        <v>88</v>
      </c>
      <c r="AI731" s="17">
        <v>10</v>
      </c>
      <c r="AJ731" s="17">
        <v>19960625</v>
      </c>
      <c r="AK731" s="18">
        <v>205</v>
      </c>
      <c r="AL731" s="18">
        <v>202212</v>
      </c>
      <c r="AM731" s="18">
        <v>2022</v>
      </c>
      <c r="AN731" s="17">
        <v>106645070</v>
      </c>
      <c r="AO731" s="17">
        <v>82545126</v>
      </c>
      <c r="AP731" s="17">
        <v>520000</v>
      </c>
      <c r="AQ731" s="27">
        <v>2</v>
      </c>
      <c r="AR731" s="27">
        <v>2</v>
      </c>
      <c r="AS731" s="27">
        <v>1</v>
      </c>
      <c r="AT731" s="27">
        <v>2</v>
      </c>
      <c r="AU731" s="27">
        <v>2</v>
      </c>
      <c r="AV731" s="27">
        <v>2</v>
      </c>
      <c r="AW731" s="23">
        <v>0</v>
      </c>
      <c r="AX731" s="21">
        <v>0</v>
      </c>
      <c r="AY731" s="21">
        <v>0</v>
      </c>
      <c r="AZ731" s="23" t="s">
        <v>62</v>
      </c>
      <c r="BA731" s="23" t="s">
        <v>62</v>
      </c>
      <c r="BB731" s="23" t="s">
        <v>62</v>
      </c>
      <c r="BC731" s="23" t="s">
        <v>62</v>
      </c>
      <c r="BD731" s="23" t="s">
        <v>62</v>
      </c>
      <c r="BE731" s="27">
        <v>13</v>
      </c>
      <c r="BF731" s="23"/>
      <c r="BG731" s="23"/>
    </row>
    <row r="732" spans="1:59" ht="15">
      <c r="A732" s="9" t="s">
        <v>5374</v>
      </c>
      <c r="B732" s="25">
        <v>12229</v>
      </c>
      <c r="C732" s="11">
        <v>2138474</v>
      </c>
      <c r="D732" s="11">
        <v>2138123480</v>
      </c>
      <c r="E732" s="12">
        <v>1101110572655</v>
      </c>
      <c r="F732" s="13" t="s">
        <v>5375</v>
      </c>
      <c r="G732" s="13" t="s">
        <v>80</v>
      </c>
      <c r="H732" s="13" t="s">
        <v>53</v>
      </c>
      <c r="I732" s="13" t="s">
        <v>54</v>
      </c>
      <c r="J732" s="13" t="s">
        <v>111</v>
      </c>
      <c r="K732" s="11">
        <v>55</v>
      </c>
      <c r="L732" s="11" t="s">
        <v>5376</v>
      </c>
      <c r="M732" s="14">
        <v>1</v>
      </c>
      <c r="N732" s="14" t="s">
        <v>121</v>
      </c>
      <c r="O732" s="14">
        <v>0</v>
      </c>
      <c r="P732" s="14">
        <v>0</v>
      </c>
      <c r="Q732" s="14">
        <v>0</v>
      </c>
      <c r="R732" s="14">
        <v>0</v>
      </c>
      <c r="S732" s="14">
        <v>0</v>
      </c>
      <c r="T732" s="14">
        <v>0</v>
      </c>
      <c r="U732" s="14">
        <v>0</v>
      </c>
      <c r="V732" s="29">
        <v>80292</v>
      </c>
      <c r="W732" s="14">
        <v>0</v>
      </c>
      <c r="X732" s="14">
        <v>0</v>
      </c>
      <c r="Y732" s="11">
        <f t="shared" si="575"/>
        <v>0</v>
      </c>
      <c r="Z732" s="11">
        <f t="shared" si="576"/>
        <v>0</v>
      </c>
      <c r="AA732" s="11">
        <f t="shared" si="577"/>
        <v>0</v>
      </c>
      <c r="AB732" s="11">
        <f t="shared" si="578"/>
        <v>0</v>
      </c>
      <c r="AC732" s="11">
        <f t="shared" si="579"/>
        <v>0.8</v>
      </c>
      <c r="AD732" s="11" t="s">
        <v>5377</v>
      </c>
      <c r="AE732" s="13" t="s">
        <v>5378</v>
      </c>
      <c r="AF732" s="13" t="s">
        <v>5379</v>
      </c>
      <c r="AG732" s="15" t="s">
        <v>5380</v>
      </c>
      <c r="AH732" s="16" t="s">
        <v>88</v>
      </c>
      <c r="AI732" s="17">
        <v>10</v>
      </c>
      <c r="AJ732" s="17">
        <v>19880501</v>
      </c>
      <c r="AK732" s="18">
        <v>54</v>
      </c>
      <c r="AL732" s="18">
        <v>202212</v>
      </c>
      <c r="AM732" s="18">
        <v>2022</v>
      </c>
      <c r="AN732" s="17">
        <v>21447395</v>
      </c>
      <c r="AO732" s="17">
        <v>23383726</v>
      </c>
      <c r="AP732" s="17">
        <v>150000</v>
      </c>
      <c r="AQ732" s="21">
        <v>1</v>
      </c>
      <c r="AR732" s="21"/>
      <c r="AS732" s="20">
        <v>2</v>
      </c>
      <c r="AT732" s="20">
        <v>2</v>
      </c>
      <c r="AU732" s="20">
        <v>2</v>
      </c>
      <c r="AV732" s="21"/>
      <c r="AW732" s="23">
        <v>0</v>
      </c>
      <c r="AX732" s="21">
        <v>0</v>
      </c>
      <c r="AY732" s="21">
        <v>0</v>
      </c>
      <c r="AZ732" s="23" t="s">
        <v>62</v>
      </c>
      <c r="BA732" s="23" t="s">
        <v>62</v>
      </c>
      <c r="BB732" s="23" t="s">
        <v>62</v>
      </c>
      <c r="BC732" s="23" t="s">
        <v>62</v>
      </c>
      <c r="BD732" s="23" t="s">
        <v>62</v>
      </c>
      <c r="BE732" s="20">
        <v>13</v>
      </c>
      <c r="BF732" s="21"/>
      <c r="BG732" s="24"/>
    </row>
    <row r="733" spans="1:59" ht="15">
      <c r="A733" s="9" t="s">
        <v>5381</v>
      </c>
      <c r="B733" s="25">
        <v>7436</v>
      </c>
      <c r="C733" s="11">
        <v>1176229</v>
      </c>
      <c r="D733" s="11">
        <v>5058135338</v>
      </c>
      <c r="E733" s="12">
        <v>1712110032050</v>
      </c>
      <c r="F733" s="13" t="s">
        <v>5382</v>
      </c>
      <c r="G733" s="13" t="s">
        <v>80</v>
      </c>
      <c r="H733" s="13" t="s">
        <v>53</v>
      </c>
      <c r="I733" s="13" t="s">
        <v>54</v>
      </c>
      <c r="J733" s="13" t="s">
        <v>599</v>
      </c>
      <c r="K733" s="11">
        <v>38</v>
      </c>
      <c r="L733" s="11" t="s">
        <v>5383</v>
      </c>
      <c r="M733" s="14">
        <v>1</v>
      </c>
      <c r="N733" s="14" t="s">
        <v>121</v>
      </c>
      <c r="O733" s="14">
        <v>0</v>
      </c>
      <c r="P733" s="14">
        <v>0</v>
      </c>
      <c r="Q733" s="14">
        <v>0</v>
      </c>
      <c r="R733" s="32">
        <v>423800</v>
      </c>
      <c r="S733" s="14">
        <v>0</v>
      </c>
      <c r="T733" s="32">
        <v>54800</v>
      </c>
      <c r="U733" s="14">
        <v>0</v>
      </c>
      <c r="V733" s="32">
        <v>38270</v>
      </c>
      <c r="W733" s="33">
        <v>746173</v>
      </c>
      <c r="X733" s="33">
        <v>300000</v>
      </c>
      <c r="Y733" s="11">
        <f t="shared" si="575"/>
        <v>0</v>
      </c>
      <c r="Z733" s="11">
        <f t="shared" si="576"/>
        <v>3</v>
      </c>
      <c r="AA733" s="11">
        <f t="shared" si="577"/>
        <v>4.2</v>
      </c>
      <c r="AB733" s="11">
        <f t="shared" si="578"/>
        <v>0.5</v>
      </c>
      <c r="AC733" s="11">
        <f t="shared" si="579"/>
        <v>7.8</v>
      </c>
      <c r="AD733" s="11" t="s">
        <v>5384</v>
      </c>
      <c r="AE733" s="13" t="s">
        <v>5385</v>
      </c>
      <c r="AF733" s="13" t="s">
        <v>5386</v>
      </c>
      <c r="AG733" s="15" t="s">
        <v>5387</v>
      </c>
      <c r="AH733" s="16" t="s">
        <v>88</v>
      </c>
      <c r="AI733" s="17">
        <v>10</v>
      </c>
      <c r="AJ733" s="17">
        <v>20030110</v>
      </c>
      <c r="AK733" s="18">
        <v>51</v>
      </c>
      <c r="AL733" s="18">
        <v>202212</v>
      </c>
      <c r="AM733" s="18">
        <v>2022</v>
      </c>
      <c r="AN733" s="17">
        <v>20581129</v>
      </c>
      <c r="AO733" s="17">
        <v>18637723</v>
      </c>
      <c r="AP733" s="17">
        <v>150000</v>
      </c>
      <c r="AQ733" s="27">
        <v>1</v>
      </c>
      <c r="AR733" s="23"/>
      <c r="AS733" s="27">
        <v>1</v>
      </c>
      <c r="AT733" s="27">
        <v>2</v>
      </c>
      <c r="AU733" s="27">
        <v>2</v>
      </c>
      <c r="AV733" s="27">
        <v>2</v>
      </c>
      <c r="AW733" s="23">
        <v>0</v>
      </c>
      <c r="AX733" s="20">
        <v>1</v>
      </c>
      <c r="AY733" s="21">
        <v>0</v>
      </c>
      <c r="AZ733" s="23" t="s">
        <v>62</v>
      </c>
      <c r="BA733" s="23" t="s">
        <v>62</v>
      </c>
      <c r="BB733" s="23" t="s">
        <v>62</v>
      </c>
      <c r="BC733" s="23" t="s">
        <v>62</v>
      </c>
      <c r="BD733" s="23" t="s">
        <v>62</v>
      </c>
      <c r="BE733" s="27">
        <v>13</v>
      </c>
      <c r="BF733" s="23"/>
      <c r="BG733" s="23"/>
    </row>
    <row r="734" spans="1:59" ht="15">
      <c r="A734" s="9" t="s">
        <v>5388</v>
      </c>
      <c r="B734" s="25">
        <v>1292</v>
      </c>
      <c r="C734" s="11">
        <v>3689117</v>
      </c>
      <c r="D734" s="11">
        <v>2068638831</v>
      </c>
      <c r="E734" s="12">
        <v>1101114238039</v>
      </c>
      <c r="F734" s="13" t="s">
        <v>5389</v>
      </c>
      <c r="G734" s="13" t="s">
        <v>80</v>
      </c>
      <c r="H734" s="13" t="s">
        <v>53</v>
      </c>
      <c r="I734" s="13" t="s">
        <v>54</v>
      </c>
      <c r="J734" s="13" t="s">
        <v>292</v>
      </c>
      <c r="K734" s="11">
        <v>8</v>
      </c>
      <c r="L734" s="11" t="s">
        <v>5390</v>
      </c>
      <c r="M734" s="14">
        <v>1</v>
      </c>
      <c r="N734" s="14" t="s">
        <v>121</v>
      </c>
      <c r="O734" s="14">
        <v>0</v>
      </c>
      <c r="P734" s="14">
        <v>0</v>
      </c>
      <c r="Q734" s="14">
        <v>0</v>
      </c>
      <c r="R734" s="29">
        <v>356550</v>
      </c>
      <c r="S734" s="14">
        <v>0</v>
      </c>
      <c r="T734" s="26">
        <v>326780</v>
      </c>
      <c r="U734" s="29">
        <v>42920</v>
      </c>
      <c r="V734" s="26">
        <v>84757</v>
      </c>
      <c r="W734" s="14">
        <v>0</v>
      </c>
      <c r="X734" s="14">
        <v>0</v>
      </c>
      <c r="Y734" s="11">
        <f t="shared" si="575"/>
        <v>0</v>
      </c>
      <c r="Z734" s="11">
        <f t="shared" si="576"/>
        <v>0</v>
      </c>
      <c r="AA734" s="11">
        <f t="shared" si="577"/>
        <v>3.5</v>
      </c>
      <c r="AB734" s="11">
        <f t="shared" si="578"/>
        <v>3.2</v>
      </c>
      <c r="AC734" s="11">
        <f t="shared" si="579"/>
        <v>1.2</v>
      </c>
      <c r="AD734" s="11" t="s">
        <v>5391</v>
      </c>
      <c r="AE734" s="13" t="s">
        <v>5392</v>
      </c>
      <c r="AF734" s="13" t="s">
        <v>5393</v>
      </c>
      <c r="AG734" s="15" t="s">
        <v>5394</v>
      </c>
      <c r="AH734" s="16" t="s">
        <v>88</v>
      </c>
      <c r="AI734" s="17">
        <v>10</v>
      </c>
      <c r="AJ734" s="18">
        <v>20091217</v>
      </c>
      <c r="AK734" s="18">
        <v>52</v>
      </c>
      <c r="AL734" s="18">
        <v>202212</v>
      </c>
      <c r="AM734" s="18">
        <v>2022</v>
      </c>
      <c r="AN734" s="17">
        <v>16470136</v>
      </c>
      <c r="AO734" s="17">
        <v>12995306</v>
      </c>
      <c r="AP734" s="17">
        <v>500000</v>
      </c>
      <c r="AQ734" s="27">
        <v>1</v>
      </c>
      <c r="AR734" s="23"/>
      <c r="AS734" s="27">
        <v>2</v>
      </c>
      <c r="AT734" s="27">
        <v>2</v>
      </c>
      <c r="AU734" s="27">
        <v>2</v>
      </c>
      <c r="AV734" s="27">
        <v>1</v>
      </c>
      <c r="AW734" s="23">
        <v>0</v>
      </c>
      <c r="AX734" s="21">
        <v>0</v>
      </c>
      <c r="AY734" s="21">
        <v>0</v>
      </c>
      <c r="AZ734" s="23" t="s">
        <v>62</v>
      </c>
      <c r="BA734" s="23" t="s">
        <v>62</v>
      </c>
      <c r="BB734" s="23" t="s">
        <v>62</v>
      </c>
      <c r="BC734" s="23" t="s">
        <v>62</v>
      </c>
      <c r="BD734" s="23" t="s">
        <v>62</v>
      </c>
      <c r="BE734" s="27">
        <v>13</v>
      </c>
      <c r="BF734" s="23"/>
      <c r="BG734" s="23"/>
    </row>
    <row r="735" spans="1:59" ht="15">
      <c r="A735" s="9" t="s">
        <v>5395</v>
      </c>
      <c r="B735" s="25">
        <v>22649</v>
      </c>
      <c r="C735" s="11">
        <v>1978435</v>
      </c>
      <c r="D735" s="11">
        <v>6178101204</v>
      </c>
      <c r="E735" s="12">
        <v>1801110000199</v>
      </c>
      <c r="F735" s="13" t="s">
        <v>5396</v>
      </c>
      <c r="G735" s="13" t="s">
        <v>52</v>
      </c>
      <c r="H735" s="13" t="s">
        <v>53</v>
      </c>
      <c r="I735" s="13" t="s">
        <v>54</v>
      </c>
      <c r="J735" s="13" t="s">
        <v>173</v>
      </c>
      <c r="K735" s="11">
        <v>50</v>
      </c>
      <c r="L735" s="11" t="s">
        <v>5397</v>
      </c>
      <c r="M735" s="14">
        <v>1</v>
      </c>
      <c r="N735" s="14">
        <v>0</v>
      </c>
      <c r="O735" s="14">
        <v>0</v>
      </c>
      <c r="P735" s="14">
        <v>0</v>
      </c>
      <c r="Q735" s="14">
        <v>0</v>
      </c>
      <c r="R735" s="21">
        <v>0</v>
      </c>
      <c r="S735" s="14">
        <v>0</v>
      </c>
      <c r="T735" s="14">
        <v>0</v>
      </c>
      <c r="U735" s="21">
        <v>0</v>
      </c>
      <c r="V735" s="14">
        <v>0</v>
      </c>
      <c r="W735" s="14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1" t="s">
        <v>5398</v>
      </c>
      <c r="AE735" s="13" t="s">
        <v>5399</v>
      </c>
      <c r="AF735" s="13" t="s">
        <v>5400</v>
      </c>
      <c r="AG735" s="15" t="s">
        <v>5401</v>
      </c>
      <c r="AH735" s="16" t="s">
        <v>61</v>
      </c>
      <c r="AI735" s="17">
        <v>10</v>
      </c>
      <c r="AJ735" s="17">
        <v>19800601</v>
      </c>
      <c r="AK735" s="18">
        <v>68</v>
      </c>
      <c r="AL735" s="18">
        <v>201903</v>
      </c>
      <c r="AM735" s="14"/>
      <c r="AN735" s="19"/>
      <c r="AO735" s="19"/>
      <c r="AP735" s="19"/>
      <c r="AQ735" s="20">
        <v>1</v>
      </c>
      <c r="AR735" s="21"/>
      <c r="AS735" s="20">
        <v>2</v>
      </c>
      <c r="AT735" s="20">
        <v>2</v>
      </c>
      <c r="AU735" s="20">
        <v>2</v>
      </c>
      <c r="AV735" s="20">
        <v>2</v>
      </c>
      <c r="AW735" s="23">
        <v>0</v>
      </c>
      <c r="AX735" s="21">
        <v>0</v>
      </c>
      <c r="AY735" s="21">
        <v>0</v>
      </c>
      <c r="AZ735" s="23" t="s">
        <v>62</v>
      </c>
      <c r="BA735" s="23" t="s">
        <v>62</v>
      </c>
      <c r="BB735" s="23" t="s">
        <v>62</v>
      </c>
      <c r="BC735" s="23" t="s">
        <v>62</v>
      </c>
      <c r="BD735" s="23" t="s">
        <v>62</v>
      </c>
      <c r="BE735" s="20">
        <v>13</v>
      </c>
      <c r="BF735" s="21"/>
      <c r="BG735" s="24"/>
    </row>
    <row r="736" spans="1:59" ht="15">
      <c r="A736" s="9" t="s">
        <v>5402</v>
      </c>
      <c r="B736" s="25">
        <v>22115</v>
      </c>
      <c r="C736" s="11">
        <v>1112932</v>
      </c>
      <c r="D736" s="11">
        <v>1058192177</v>
      </c>
      <c r="E736" s="12">
        <v>1101111526304</v>
      </c>
      <c r="F736" s="13" t="s">
        <v>5403</v>
      </c>
      <c r="G736" s="13" t="s">
        <v>52</v>
      </c>
      <c r="H736" s="13" t="s">
        <v>53</v>
      </c>
      <c r="I736" s="13" t="s">
        <v>54</v>
      </c>
      <c r="J736" s="13" t="s">
        <v>128</v>
      </c>
      <c r="K736" s="11">
        <v>46</v>
      </c>
      <c r="L736" s="11" t="s">
        <v>5404</v>
      </c>
      <c r="M736" s="14">
        <v>2</v>
      </c>
      <c r="N736" s="14">
        <v>0</v>
      </c>
      <c r="O736" s="14">
        <v>0</v>
      </c>
      <c r="P736" s="14">
        <v>0</v>
      </c>
      <c r="Q736" s="14">
        <v>0</v>
      </c>
      <c r="R736" s="14">
        <v>0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1" t="s">
        <v>5405</v>
      </c>
      <c r="AE736" s="13" t="s">
        <v>5406</v>
      </c>
      <c r="AF736" s="13" t="s">
        <v>5407</v>
      </c>
      <c r="AG736" s="15" t="s">
        <v>5408</v>
      </c>
      <c r="AH736" s="16" t="s">
        <v>61</v>
      </c>
      <c r="AI736" s="17">
        <v>10</v>
      </c>
      <c r="AJ736" s="17">
        <v>19980401</v>
      </c>
      <c r="AK736" s="18">
        <v>57</v>
      </c>
      <c r="AL736" s="18">
        <v>201903</v>
      </c>
      <c r="AM736" s="14"/>
      <c r="AN736" s="19"/>
      <c r="AO736" s="19"/>
      <c r="AP736" s="19"/>
      <c r="AQ736" s="20">
        <v>1</v>
      </c>
      <c r="AR736" s="21"/>
      <c r="AS736" s="20">
        <v>2</v>
      </c>
      <c r="AT736" s="20">
        <v>2</v>
      </c>
      <c r="AU736" s="20">
        <v>2</v>
      </c>
      <c r="AV736" s="20">
        <v>2</v>
      </c>
      <c r="AW736" s="23">
        <v>0</v>
      </c>
      <c r="AX736" s="21">
        <v>0</v>
      </c>
      <c r="AY736" s="21">
        <v>0</v>
      </c>
      <c r="AZ736" s="23" t="s">
        <v>62</v>
      </c>
      <c r="BA736" s="23" t="s">
        <v>62</v>
      </c>
      <c r="BB736" s="23" t="s">
        <v>62</v>
      </c>
      <c r="BC736" s="23" t="s">
        <v>62</v>
      </c>
      <c r="BD736" s="23" t="s">
        <v>62</v>
      </c>
      <c r="BE736" s="20">
        <v>13</v>
      </c>
      <c r="BF736" s="21"/>
      <c r="BG736" s="24"/>
    </row>
    <row r="737" spans="1:59" ht="15">
      <c r="A737" s="9" t="s">
        <v>5409</v>
      </c>
      <c r="B737" s="25">
        <v>15274</v>
      </c>
      <c r="C737" s="11">
        <v>8648599</v>
      </c>
      <c r="D737" s="11">
        <v>4588601217</v>
      </c>
      <c r="E737" s="12">
        <v>1101116797827</v>
      </c>
      <c r="F737" s="13" t="s">
        <v>5410</v>
      </c>
      <c r="G737" s="13" t="s">
        <v>80</v>
      </c>
      <c r="H737" s="13" t="s">
        <v>53</v>
      </c>
      <c r="I737" s="13" t="s">
        <v>54</v>
      </c>
      <c r="J737" s="13" t="s">
        <v>630</v>
      </c>
      <c r="K737" s="11">
        <v>45</v>
      </c>
      <c r="L737" s="11" t="s">
        <v>5411</v>
      </c>
      <c r="M737" s="14">
        <v>1</v>
      </c>
      <c r="N737" s="14" t="s">
        <v>83</v>
      </c>
      <c r="O737" s="14">
        <v>0</v>
      </c>
      <c r="P737" s="14">
        <v>0</v>
      </c>
      <c r="Q737" s="14">
        <v>0</v>
      </c>
      <c r="R737" s="32">
        <v>3580000</v>
      </c>
      <c r="S737" s="14">
        <v>0</v>
      </c>
      <c r="T737" s="32">
        <v>19647143</v>
      </c>
      <c r="U737" s="14">
        <v>0</v>
      </c>
      <c r="V737" s="19">
        <v>42079525</v>
      </c>
      <c r="W737" s="14">
        <v>0</v>
      </c>
      <c r="X737" s="32">
        <v>32753200</v>
      </c>
      <c r="Y737" s="11">
        <f>INT(O737 / 10000000)/ 10</f>
        <v>0</v>
      </c>
      <c r="Z737" s="11">
        <f>INT((P737+Q737+X737) / 10000000)/ 10</f>
        <v>0.3</v>
      </c>
      <c r="AA737" s="11">
        <f>INT((R737) / 10000000)/ 10</f>
        <v>0</v>
      </c>
      <c r="AB737" s="11">
        <f>INT((S737+T737) / 10000000)/ 10</f>
        <v>0.1</v>
      </c>
      <c r="AC737" s="11">
        <f>INT((V737+U737+W737) / 10000000)/ 10</f>
        <v>0.4</v>
      </c>
      <c r="AD737" s="11" t="s">
        <v>5412</v>
      </c>
      <c r="AE737" s="13" t="s">
        <v>5413</v>
      </c>
      <c r="AF737" s="13" t="s">
        <v>5414</v>
      </c>
      <c r="AG737" s="15" t="s">
        <v>5415</v>
      </c>
      <c r="AH737" s="16" t="s">
        <v>88</v>
      </c>
      <c r="AI737" s="17">
        <v>10</v>
      </c>
      <c r="AJ737" s="17">
        <v>20180629</v>
      </c>
      <c r="AK737" s="18">
        <v>204</v>
      </c>
      <c r="AL737" s="18">
        <v>202212</v>
      </c>
      <c r="AM737" s="18">
        <v>2022</v>
      </c>
      <c r="AN737" s="17">
        <v>16941783</v>
      </c>
      <c r="AO737" s="17">
        <v>17349206</v>
      </c>
      <c r="AP737" s="17">
        <v>500000</v>
      </c>
      <c r="AQ737" s="27">
        <v>1</v>
      </c>
      <c r="AR737" s="23"/>
      <c r="AS737" s="27">
        <v>2</v>
      </c>
      <c r="AT737" s="27">
        <v>2</v>
      </c>
      <c r="AU737" s="27">
        <v>2</v>
      </c>
      <c r="AV737" s="27">
        <v>2</v>
      </c>
      <c r="AW737" s="23">
        <v>0</v>
      </c>
      <c r="AX737" s="21">
        <v>0</v>
      </c>
      <c r="AY737" s="21">
        <v>0</v>
      </c>
      <c r="AZ737" s="23" t="s">
        <v>62</v>
      </c>
      <c r="BA737" s="23" t="s">
        <v>62</v>
      </c>
      <c r="BB737" s="23" t="s">
        <v>62</v>
      </c>
      <c r="BC737" s="23" t="s">
        <v>62</v>
      </c>
      <c r="BD737" s="23" t="s">
        <v>62</v>
      </c>
      <c r="BE737" s="27">
        <v>13</v>
      </c>
      <c r="BF737" s="23"/>
      <c r="BG737" s="23"/>
    </row>
    <row r="738" spans="1:59" ht="15">
      <c r="A738" s="9" t="s">
        <v>5416</v>
      </c>
      <c r="B738" s="25">
        <v>5811</v>
      </c>
      <c r="C738" s="11">
        <v>1228261</v>
      </c>
      <c r="D738" s="11">
        <v>6138101838</v>
      </c>
      <c r="E738" s="12">
        <v>1911110001780</v>
      </c>
      <c r="F738" s="13" t="s">
        <v>5417</v>
      </c>
      <c r="G738" s="13" t="s">
        <v>80</v>
      </c>
      <c r="H738" s="13" t="s">
        <v>53</v>
      </c>
      <c r="I738" s="13" t="s">
        <v>54</v>
      </c>
      <c r="J738" s="13" t="s">
        <v>345</v>
      </c>
      <c r="K738" s="11">
        <v>35</v>
      </c>
      <c r="L738" s="11" t="s">
        <v>5418</v>
      </c>
      <c r="M738" s="14">
        <v>1</v>
      </c>
      <c r="N738" s="14">
        <v>0</v>
      </c>
      <c r="O738" s="14">
        <v>0</v>
      </c>
      <c r="P738" s="14">
        <v>0</v>
      </c>
      <c r="Q738" s="14">
        <v>0</v>
      </c>
      <c r="R738" s="14">
        <v>0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1" t="s">
        <v>5419</v>
      </c>
      <c r="AE738" s="13" t="s">
        <v>5420</v>
      </c>
      <c r="AF738" s="13" t="s">
        <v>5421</v>
      </c>
      <c r="AG738" s="15" t="s">
        <v>5422</v>
      </c>
      <c r="AH738" s="16" t="s">
        <v>88</v>
      </c>
      <c r="AI738" s="17">
        <v>10</v>
      </c>
      <c r="AJ738" s="17">
        <v>19830120</v>
      </c>
      <c r="AK738" s="18">
        <v>210</v>
      </c>
      <c r="AL738" s="18">
        <v>202212</v>
      </c>
      <c r="AM738" s="18">
        <v>2022</v>
      </c>
      <c r="AN738" s="17">
        <v>124791704</v>
      </c>
      <c r="AO738" s="17">
        <v>59752512</v>
      </c>
      <c r="AP738" s="17">
        <v>1376000</v>
      </c>
      <c r="AQ738" s="27">
        <v>1</v>
      </c>
      <c r="AR738" s="27">
        <v>1</v>
      </c>
      <c r="AS738" s="27">
        <v>1</v>
      </c>
      <c r="AT738" s="27">
        <v>1</v>
      </c>
      <c r="AU738" s="27">
        <v>1</v>
      </c>
      <c r="AV738" s="27">
        <v>1</v>
      </c>
      <c r="AW738" s="23">
        <v>0</v>
      </c>
      <c r="AX738" s="21">
        <v>0</v>
      </c>
      <c r="AY738" s="21">
        <v>0</v>
      </c>
      <c r="AZ738" s="23" t="s">
        <v>62</v>
      </c>
      <c r="BA738" s="23" t="s">
        <v>62</v>
      </c>
      <c r="BB738" s="23" t="s">
        <v>62</v>
      </c>
      <c r="BC738" s="23" t="s">
        <v>62</v>
      </c>
      <c r="BD738" s="23" t="s">
        <v>62</v>
      </c>
      <c r="BE738" s="27">
        <v>13</v>
      </c>
      <c r="BF738" s="23"/>
      <c r="BG738" s="23"/>
    </row>
    <row r="739" spans="1:59" ht="15">
      <c r="A739" s="9" t="s">
        <v>5423</v>
      </c>
      <c r="B739" s="25">
        <v>9018</v>
      </c>
      <c r="C739" s="11">
        <v>1186716</v>
      </c>
      <c r="D739" s="11">
        <v>5068115863</v>
      </c>
      <c r="E739" s="12">
        <v>1746110018520</v>
      </c>
      <c r="F739" s="13" t="s">
        <v>5424</v>
      </c>
      <c r="G739" s="13" t="s">
        <v>80</v>
      </c>
      <c r="H739" s="13" t="s">
        <v>53</v>
      </c>
      <c r="I739" s="13" t="s">
        <v>54</v>
      </c>
      <c r="J739" s="13" t="s">
        <v>128</v>
      </c>
      <c r="K739" s="11">
        <v>46</v>
      </c>
      <c r="L739" s="11" t="s">
        <v>5425</v>
      </c>
      <c r="M739" s="14">
        <v>1</v>
      </c>
      <c r="N739" s="14" t="s">
        <v>121</v>
      </c>
      <c r="O739" s="19">
        <v>106837</v>
      </c>
      <c r="P739" s="19">
        <v>610731</v>
      </c>
      <c r="Q739" s="19">
        <v>9017</v>
      </c>
      <c r="R739" s="14">
        <v>0</v>
      </c>
      <c r="S739" s="14">
        <v>0</v>
      </c>
      <c r="T739" s="26">
        <v>169735</v>
      </c>
      <c r="U739" s="29">
        <v>47433</v>
      </c>
      <c r="V739" s="26">
        <v>48209</v>
      </c>
      <c r="W739" s="14">
        <v>0</v>
      </c>
      <c r="X739" s="26">
        <v>556506</v>
      </c>
      <c r="Y739" s="11">
        <f t="shared" ref="Y739:Y740" si="580">INT(O739 / 10000) / 10</f>
        <v>1</v>
      </c>
      <c r="Z739" s="11">
        <f t="shared" ref="Z739:Z740" si="581">INT((P739+Q739+X739) / 10000) / 10</f>
        <v>11.7</v>
      </c>
      <c r="AA739" s="11">
        <f t="shared" ref="AA739:AA740" si="582">INT((R739) / 10000) / 10</f>
        <v>0</v>
      </c>
      <c r="AB739" s="11">
        <f t="shared" ref="AB739:AB740" si="583">INT((S739+T739) / 10000) / 10</f>
        <v>1.6</v>
      </c>
      <c r="AC739" s="11">
        <f t="shared" ref="AC739:AC740" si="584">INT((V739+U739+W739) / 10000) / 10</f>
        <v>0.9</v>
      </c>
      <c r="AD739" s="11" t="s">
        <v>5426</v>
      </c>
      <c r="AE739" s="13" t="s">
        <v>5427</v>
      </c>
      <c r="AF739" s="13" t="s">
        <v>5428</v>
      </c>
      <c r="AG739" s="15" t="s">
        <v>5429</v>
      </c>
      <c r="AH739" s="16" t="s">
        <v>88</v>
      </c>
      <c r="AI739" s="17">
        <v>10</v>
      </c>
      <c r="AJ739" s="17">
        <v>19940526</v>
      </c>
      <c r="AK739" s="18">
        <v>242</v>
      </c>
      <c r="AL739" s="18">
        <v>202212</v>
      </c>
      <c r="AM739" s="18">
        <v>2022</v>
      </c>
      <c r="AN739" s="17">
        <v>37310540</v>
      </c>
      <c r="AO739" s="17">
        <v>30921174</v>
      </c>
      <c r="AP739" s="17">
        <v>300000</v>
      </c>
      <c r="AQ739" s="20">
        <v>1</v>
      </c>
      <c r="AR739" s="21"/>
      <c r="AS739" s="20">
        <v>2</v>
      </c>
      <c r="AT739" s="20">
        <v>2</v>
      </c>
      <c r="AU739" s="20">
        <v>2</v>
      </c>
      <c r="AV739" s="20">
        <v>2</v>
      </c>
      <c r="AW739" s="23">
        <v>0</v>
      </c>
      <c r="AX739" s="21">
        <v>0</v>
      </c>
      <c r="AY739" s="21">
        <v>0</v>
      </c>
      <c r="AZ739" s="23" t="s">
        <v>62</v>
      </c>
      <c r="BA739" s="23" t="s">
        <v>62</v>
      </c>
      <c r="BB739" s="23" t="s">
        <v>62</v>
      </c>
      <c r="BC739" s="23" t="s">
        <v>62</v>
      </c>
      <c r="BD739" s="23" t="s">
        <v>62</v>
      </c>
      <c r="BE739" s="20">
        <v>13</v>
      </c>
      <c r="BF739" s="21"/>
      <c r="BG739" s="24"/>
    </row>
    <row r="740" spans="1:59" ht="15">
      <c r="A740" s="9" t="s">
        <v>5430</v>
      </c>
      <c r="B740" s="25">
        <v>4442</v>
      </c>
      <c r="C740" s="11">
        <v>1646363</v>
      </c>
      <c r="D740" s="11">
        <v>6068156150</v>
      </c>
      <c r="E740" s="12">
        <v>1801110170421</v>
      </c>
      <c r="F740" s="13" t="s">
        <v>5431</v>
      </c>
      <c r="G740" s="13" t="s">
        <v>80</v>
      </c>
      <c r="H740" s="13" t="s">
        <v>53</v>
      </c>
      <c r="I740" s="13" t="s">
        <v>54</v>
      </c>
      <c r="J740" s="13" t="s">
        <v>119</v>
      </c>
      <c r="K740" s="11">
        <v>26</v>
      </c>
      <c r="L740" s="11" t="s">
        <v>5432</v>
      </c>
      <c r="M740" s="14">
        <v>1</v>
      </c>
      <c r="N740" s="14" t="s">
        <v>121</v>
      </c>
      <c r="O740" s="14">
        <v>0</v>
      </c>
      <c r="P740" s="14">
        <v>0</v>
      </c>
      <c r="Q740" s="14">
        <v>0</v>
      </c>
      <c r="R740" s="35">
        <v>3151170</v>
      </c>
      <c r="S740" s="14">
        <v>0</v>
      </c>
      <c r="T740" s="26">
        <v>83198</v>
      </c>
      <c r="U740" s="14">
        <v>0</v>
      </c>
      <c r="V740" s="14">
        <v>0</v>
      </c>
      <c r="W740" s="14">
        <v>0</v>
      </c>
      <c r="X740" s="26">
        <v>108000</v>
      </c>
      <c r="Y740" s="11">
        <f t="shared" si="580"/>
        <v>0</v>
      </c>
      <c r="Z740" s="11">
        <f t="shared" si="581"/>
        <v>1</v>
      </c>
      <c r="AA740" s="11">
        <f t="shared" si="582"/>
        <v>31.5</v>
      </c>
      <c r="AB740" s="11">
        <f t="shared" si="583"/>
        <v>0.8</v>
      </c>
      <c r="AC740" s="11">
        <f t="shared" si="584"/>
        <v>0</v>
      </c>
      <c r="AD740" s="11" t="s">
        <v>5433</v>
      </c>
      <c r="AE740" s="13" t="s">
        <v>5434</v>
      </c>
      <c r="AF740" s="13" t="s">
        <v>5435</v>
      </c>
      <c r="AG740" s="15" t="s">
        <v>5436</v>
      </c>
      <c r="AH740" s="16" t="s">
        <v>88</v>
      </c>
      <c r="AI740" s="17">
        <v>10</v>
      </c>
      <c r="AJ740" s="17">
        <v>19950101</v>
      </c>
      <c r="AK740" s="18">
        <v>110</v>
      </c>
      <c r="AL740" s="18">
        <v>202304</v>
      </c>
      <c r="AM740" s="18">
        <v>2022</v>
      </c>
      <c r="AN740" s="17">
        <v>63214016</v>
      </c>
      <c r="AO740" s="17">
        <v>25863259</v>
      </c>
      <c r="AP740" s="17">
        <v>1300000</v>
      </c>
      <c r="AQ740" s="20">
        <v>1</v>
      </c>
      <c r="AR740" s="21"/>
      <c r="AS740" s="20">
        <v>1</v>
      </c>
      <c r="AT740" s="20">
        <v>2</v>
      </c>
      <c r="AU740" s="20">
        <v>2</v>
      </c>
      <c r="AV740" s="20">
        <v>2</v>
      </c>
      <c r="AW740" s="23">
        <v>0</v>
      </c>
      <c r="AX740" s="21">
        <v>0</v>
      </c>
      <c r="AY740" s="21">
        <v>0</v>
      </c>
      <c r="AZ740" s="23" t="s">
        <v>62</v>
      </c>
      <c r="BA740" s="23" t="s">
        <v>62</v>
      </c>
      <c r="BB740" s="23" t="s">
        <v>62</v>
      </c>
      <c r="BC740" s="23" t="s">
        <v>62</v>
      </c>
      <c r="BD740" s="23" t="s">
        <v>62</v>
      </c>
      <c r="BE740" s="20">
        <v>13</v>
      </c>
      <c r="BF740" s="21"/>
      <c r="BG740" s="24"/>
    </row>
    <row r="741" spans="1:59" ht="15">
      <c r="A741" s="9" t="s">
        <v>5437</v>
      </c>
      <c r="B741" s="25">
        <v>1281</v>
      </c>
      <c r="C741" s="11">
        <v>1115995</v>
      </c>
      <c r="D741" s="11">
        <v>6228125964</v>
      </c>
      <c r="E741" s="12">
        <v>1801110295980</v>
      </c>
      <c r="F741" s="13" t="s">
        <v>5438</v>
      </c>
      <c r="G741" s="13" t="s">
        <v>80</v>
      </c>
      <c r="H741" s="13" t="s">
        <v>53</v>
      </c>
      <c r="I741" s="13" t="s">
        <v>54</v>
      </c>
      <c r="J741" s="13" t="s">
        <v>292</v>
      </c>
      <c r="K741" s="11">
        <v>8</v>
      </c>
      <c r="L741" s="11" t="s">
        <v>5439</v>
      </c>
      <c r="M741" s="14">
        <v>1</v>
      </c>
      <c r="N741" s="14">
        <v>0</v>
      </c>
      <c r="O741" s="14">
        <v>0</v>
      </c>
      <c r="P741" s="14">
        <v>0</v>
      </c>
      <c r="Q741" s="14">
        <v>0</v>
      </c>
      <c r="R741" s="21">
        <v>0</v>
      </c>
      <c r="S741" s="14">
        <v>0</v>
      </c>
      <c r="T741" s="14">
        <v>0</v>
      </c>
      <c r="U741" s="14">
        <v>0</v>
      </c>
      <c r="V741" s="14">
        <v>0</v>
      </c>
      <c r="W741" s="14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1" t="s">
        <v>5440</v>
      </c>
      <c r="AE741" s="13" t="s">
        <v>5441</v>
      </c>
      <c r="AF741" s="13" t="s">
        <v>5442</v>
      </c>
      <c r="AG741" s="15" t="s">
        <v>5443</v>
      </c>
      <c r="AH741" s="16" t="s">
        <v>88</v>
      </c>
      <c r="AI741" s="17">
        <v>10</v>
      </c>
      <c r="AJ741" s="17">
        <v>19990805</v>
      </c>
      <c r="AK741" s="18">
        <v>52</v>
      </c>
      <c r="AL741" s="18">
        <v>202212</v>
      </c>
      <c r="AM741" s="18">
        <v>2022</v>
      </c>
      <c r="AN741" s="17">
        <v>54960977</v>
      </c>
      <c r="AO741" s="17">
        <v>60445366</v>
      </c>
      <c r="AP741" s="17">
        <v>1000000</v>
      </c>
      <c r="AQ741" s="27">
        <v>3</v>
      </c>
      <c r="AR741" s="27">
        <v>3</v>
      </c>
      <c r="AS741" s="27">
        <v>1</v>
      </c>
      <c r="AT741" s="27">
        <v>1</v>
      </c>
      <c r="AU741" s="27">
        <v>1</v>
      </c>
      <c r="AV741" s="27">
        <v>1</v>
      </c>
      <c r="AW741" s="23">
        <v>0</v>
      </c>
      <c r="AX741" s="21">
        <v>0</v>
      </c>
      <c r="AY741" s="21">
        <v>0</v>
      </c>
      <c r="AZ741" s="23" t="s">
        <v>62</v>
      </c>
      <c r="BA741" s="23" t="s">
        <v>62</v>
      </c>
      <c r="BB741" s="23" t="s">
        <v>62</v>
      </c>
      <c r="BC741" s="23" t="s">
        <v>62</v>
      </c>
      <c r="BD741" s="23" t="s">
        <v>62</v>
      </c>
      <c r="BE741" s="27">
        <v>13</v>
      </c>
      <c r="BF741" s="23"/>
      <c r="BG741" s="23"/>
    </row>
    <row r="742" spans="1:59" ht="15">
      <c r="A742" s="9" t="s">
        <v>5444</v>
      </c>
      <c r="B742" s="25">
        <v>7933</v>
      </c>
      <c r="C742" s="11">
        <v>12140546</v>
      </c>
      <c r="D742" s="11">
        <v>2058602816</v>
      </c>
      <c r="E742" s="12">
        <v>1954110044293</v>
      </c>
      <c r="F742" s="13" t="s">
        <v>5445</v>
      </c>
      <c r="G742" s="13" t="s">
        <v>80</v>
      </c>
      <c r="H742" s="13" t="s">
        <v>53</v>
      </c>
      <c r="I742" s="13" t="s">
        <v>54</v>
      </c>
      <c r="J742" s="13" t="s">
        <v>1646</v>
      </c>
      <c r="K742" s="11">
        <v>40</v>
      </c>
      <c r="L742" s="11" t="s">
        <v>5446</v>
      </c>
      <c r="M742" s="14">
        <v>1</v>
      </c>
      <c r="N742" s="14" t="s">
        <v>121</v>
      </c>
      <c r="O742" s="14">
        <v>0</v>
      </c>
      <c r="P742" s="89">
        <v>0</v>
      </c>
      <c r="Q742" s="89">
        <v>0</v>
      </c>
      <c r="R742" s="90">
        <v>0</v>
      </c>
      <c r="S742" s="90">
        <v>0</v>
      </c>
      <c r="T742" s="90">
        <v>0</v>
      </c>
      <c r="U742" s="90">
        <v>0</v>
      </c>
      <c r="V742" s="90">
        <v>0</v>
      </c>
      <c r="W742" s="90">
        <v>0</v>
      </c>
      <c r="X742" s="90">
        <v>0</v>
      </c>
      <c r="Y742" s="11">
        <f t="shared" ref="Y742:Y748" si="585">INT(O742 / 10000) / 10</f>
        <v>0</v>
      </c>
      <c r="Z742" s="11">
        <f t="shared" ref="Z742:Z748" si="586">INT((P742+Q742+X742) / 10000) / 10</f>
        <v>0</v>
      </c>
      <c r="AA742" s="11">
        <f t="shared" ref="AA742:AA748" si="587">INT((R742) / 10000) / 10</f>
        <v>0</v>
      </c>
      <c r="AB742" s="11">
        <f t="shared" ref="AB742:AB748" si="588">INT((S742+T742) / 10000) / 10</f>
        <v>0</v>
      </c>
      <c r="AC742" s="11">
        <f t="shared" ref="AC742:AC748" si="589">INT((V742+U742+W742) / 10000) / 10</f>
        <v>0</v>
      </c>
      <c r="AD742" s="11" t="s">
        <v>5447</v>
      </c>
      <c r="AE742" s="13" t="s">
        <v>5448</v>
      </c>
      <c r="AF742" s="13" t="s">
        <v>5449</v>
      </c>
      <c r="AG742" s="15" t="s">
        <v>5450</v>
      </c>
      <c r="AH742" s="16" t="s">
        <v>88</v>
      </c>
      <c r="AI742" s="17">
        <v>10</v>
      </c>
      <c r="AJ742" s="17">
        <v>20221223</v>
      </c>
      <c r="AK742" s="18">
        <v>100</v>
      </c>
      <c r="AL742" s="18">
        <v>202306</v>
      </c>
      <c r="AM742" s="18">
        <v>2022</v>
      </c>
      <c r="AN742" s="17">
        <v>0</v>
      </c>
      <c r="AO742" s="17">
        <v>43289061</v>
      </c>
      <c r="AP742" s="17">
        <v>99245</v>
      </c>
      <c r="AQ742" s="27">
        <v>1</v>
      </c>
      <c r="AR742" s="27">
        <v>1</v>
      </c>
      <c r="AS742" s="27">
        <v>1</v>
      </c>
      <c r="AT742" s="27">
        <v>2</v>
      </c>
      <c r="AU742" s="27">
        <v>2</v>
      </c>
      <c r="AV742" s="27">
        <v>2</v>
      </c>
      <c r="AW742" s="23">
        <v>0</v>
      </c>
      <c r="AX742" s="21">
        <v>0</v>
      </c>
      <c r="AY742" s="21">
        <v>0</v>
      </c>
      <c r="AZ742" s="23" t="s">
        <v>62</v>
      </c>
      <c r="BA742" s="23" t="s">
        <v>62</v>
      </c>
      <c r="BB742" s="23" t="s">
        <v>62</v>
      </c>
      <c r="BC742" s="23" t="s">
        <v>62</v>
      </c>
      <c r="BD742" s="23" t="s">
        <v>62</v>
      </c>
      <c r="BE742" s="27">
        <v>13</v>
      </c>
      <c r="BF742" s="23"/>
      <c r="BG742" s="23"/>
    </row>
    <row r="743" spans="1:59" ht="15">
      <c r="A743" s="9" t="s">
        <v>5451</v>
      </c>
      <c r="B743" s="25">
        <v>8182</v>
      </c>
      <c r="C743" s="11">
        <v>2779252</v>
      </c>
      <c r="D743" s="11">
        <v>4108607621</v>
      </c>
      <c r="E743" s="12">
        <v>2001110235189</v>
      </c>
      <c r="F743" s="13" t="s">
        <v>5452</v>
      </c>
      <c r="G743" s="13" t="s">
        <v>80</v>
      </c>
      <c r="H743" s="13" t="s">
        <v>53</v>
      </c>
      <c r="I743" s="13" t="s">
        <v>307</v>
      </c>
      <c r="J743" s="13" t="s">
        <v>1843</v>
      </c>
      <c r="K743" s="11">
        <v>44</v>
      </c>
      <c r="L743" s="11" t="s">
        <v>5453</v>
      </c>
      <c r="M743" s="14">
        <v>1</v>
      </c>
      <c r="N743" s="14" t="s">
        <v>121</v>
      </c>
      <c r="O743" s="14">
        <v>0</v>
      </c>
      <c r="P743" s="14">
        <v>0</v>
      </c>
      <c r="Q743" s="29">
        <v>3703</v>
      </c>
      <c r="R743" s="14">
        <v>0</v>
      </c>
      <c r="S743" s="14">
        <v>0</v>
      </c>
      <c r="T743" s="14">
        <v>0</v>
      </c>
      <c r="U743" s="91">
        <v>28283</v>
      </c>
      <c r="V743" s="29">
        <v>26361</v>
      </c>
      <c r="W743" s="14">
        <v>0</v>
      </c>
      <c r="X743" s="29">
        <v>5073494</v>
      </c>
      <c r="Y743" s="11">
        <f t="shared" si="585"/>
        <v>0</v>
      </c>
      <c r="Z743" s="11">
        <f t="shared" si="586"/>
        <v>50.7</v>
      </c>
      <c r="AA743" s="11">
        <f t="shared" si="587"/>
        <v>0</v>
      </c>
      <c r="AB743" s="11">
        <f t="shared" si="588"/>
        <v>0</v>
      </c>
      <c r="AC743" s="11">
        <f t="shared" si="589"/>
        <v>0.5</v>
      </c>
      <c r="AD743" s="11" t="s">
        <v>5454</v>
      </c>
      <c r="AE743" s="13" t="s">
        <v>5455</v>
      </c>
      <c r="AF743" s="13" t="s">
        <v>5456</v>
      </c>
      <c r="AG743" s="15" t="s">
        <v>5457</v>
      </c>
      <c r="AH743" s="16" t="s">
        <v>88</v>
      </c>
      <c r="AI743" s="17">
        <v>10</v>
      </c>
      <c r="AJ743" s="17">
        <v>20070103</v>
      </c>
      <c r="AK743" s="18">
        <v>53</v>
      </c>
      <c r="AL743" s="18">
        <v>202212</v>
      </c>
      <c r="AM743" s="18">
        <v>2022</v>
      </c>
      <c r="AN743" s="17">
        <v>115020050</v>
      </c>
      <c r="AO743" s="17">
        <v>200898244</v>
      </c>
      <c r="AP743" s="17">
        <v>46362280</v>
      </c>
      <c r="AQ743" s="27">
        <v>1</v>
      </c>
      <c r="AR743" s="23"/>
      <c r="AS743" s="27">
        <v>1</v>
      </c>
      <c r="AT743" s="27">
        <v>2</v>
      </c>
      <c r="AU743" s="27">
        <v>2</v>
      </c>
      <c r="AV743" s="27">
        <v>2</v>
      </c>
      <c r="AW743" s="23">
        <v>0</v>
      </c>
      <c r="AX743" s="20">
        <v>1</v>
      </c>
      <c r="AY743" s="20">
        <v>1</v>
      </c>
      <c r="AZ743" s="27" t="s">
        <v>5458</v>
      </c>
      <c r="BA743" s="27" t="s">
        <v>5459</v>
      </c>
      <c r="BB743" s="27" t="s">
        <v>5460</v>
      </c>
      <c r="BC743" s="27" t="s">
        <v>3958</v>
      </c>
      <c r="BD743" s="27" t="s">
        <v>5461</v>
      </c>
      <c r="BE743" s="27">
        <v>13</v>
      </c>
      <c r="BF743" s="23"/>
      <c r="BG743" s="23"/>
    </row>
    <row r="744" spans="1:59" ht="15">
      <c r="A744" s="9" t="s">
        <v>5462</v>
      </c>
      <c r="B744" s="25">
        <v>454</v>
      </c>
      <c r="C744" s="11">
        <v>5993358</v>
      </c>
      <c r="D744" s="11">
        <v>1018700153</v>
      </c>
      <c r="E744" s="12">
        <v>1101115590090</v>
      </c>
      <c r="F744" s="13" t="s">
        <v>5463</v>
      </c>
      <c r="G744" s="13" t="s">
        <v>80</v>
      </c>
      <c r="H744" s="13" t="s">
        <v>53</v>
      </c>
      <c r="I744" s="13" t="s">
        <v>307</v>
      </c>
      <c r="J744" s="13" t="s">
        <v>103</v>
      </c>
      <c r="K744" s="11">
        <v>1</v>
      </c>
      <c r="L744" s="11" t="s">
        <v>5464</v>
      </c>
      <c r="M744" s="14">
        <v>1</v>
      </c>
      <c r="N744" s="14" t="s">
        <v>121</v>
      </c>
      <c r="O744" s="14">
        <v>0</v>
      </c>
      <c r="P744" s="14">
        <v>0</v>
      </c>
      <c r="Q744" s="14">
        <v>0</v>
      </c>
      <c r="R744" s="33">
        <v>32202</v>
      </c>
      <c r="S744" s="14">
        <v>0</v>
      </c>
      <c r="T744" s="14">
        <v>0</v>
      </c>
      <c r="U744" s="32">
        <v>16876</v>
      </c>
      <c r="V744" s="33">
        <v>38359</v>
      </c>
      <c r="W744" s="33">
        <v>4800</v>
      </c>
      <c r="X744" s="32">
        <v>77700</v>
      </c>
      <c r="Y744" s="11">
        <f t="shared" si="585"/>
        <v>0</v>
      </c>
      <c r="Z744" s="11">
        <f t="shared" si="586"/>
        <v>0.7</v>
      </c>
      <c r="AA744" s="11">
        <f t="shared" si="587"/>
        <v>0.3</v>
      </c>
      <c r="AB744" s="11">
        <f t="shared" si="588"/>
        <v>0</v>
      </c>
      <c r="AC744" s="11">
        <f t="shared" si="589"/>
        <v>0.6</v>
      </c>
      <c r="AD744" s="11" t="s">
        <v>5465</v>
      </c>
      <c r="AE744" s="13" t="s">
        <v>5466</v>
      </c>
      <c r="AF744" s="13" t="s">
        <v>5467</v>
      </c>
      <c r="AG744" s="15" t="s">
        <v>5468</v>
      </c>
      <c r="AH744" s="16" t="s">
        <v>88</v>
      </c>
      <c r="AI744" s="17">
        <v>10</v>
      </c>
      <c r="AJ744" s="17">
        <v>20141219</v>
      </c>
      <c r="AK744" s="18">
        <v>102</v>
      </c>
      <c r="AL744" s="18">
        <v>202212</v>
      </c>
      <c r="AM744" s="18">
        <v>2022</v>
      </c>
      <c r="AN744" s="17">
        <v>30746195</v>
      </c>
      <c r="AO744" s="17">
        <v>15789749</v>
      </c>
      <c r="AP744" s="17">
        <v>10900000</v>
      </c>
      <c r="AQ744" s="20">
        <v>1</v>
      </c>
      <c r="AR744" s="21"/>
      <c r="AS744" s="20">
        <v>1</v>
      </c>
      <c r="AT744" s="20">
        <v>1</v>
      </c>
      <c r="AU744" s="20">
        <v>2</v>
      </c>
      <c r="AV744" s="20">
        <v>1</v>
      </c>
      <c r="AW744" s="23">
        <v>0</v>
      </c>
      <c r="AX744" s="21">
        <v>0</v>
      </c>
      <c r="AY744" s="21">
        <v>0</v>
      </c>
      <c r="AZ744" s="23" t="s">
        <v>62</v>
      </c>
      <c r="BA744" s="23" t="s">
        <v>62</v>
      </c>
      <c r="BB744" s="23" t="s">
        <v>62</v>
      </c>
      <c r="BC744" s="23" t="s">
        <v>62</v>
      </c>
      <c r="BD744" s="23" t="s">
        <v>62</v>
      </c>
      <c r="BE744" s="20">
        <v>13</v>
      </c>
      <c r="BF744" s="21"/>
      <c r="BG744" s="24"/>
    </row>
    <row r="745" spans="1:59" ht="15">
      <c r="A745" s="9" t="s">
        <v>5469</v>
      </c>
      <c r="B745" s="25">
        <v>5308</v>
      </c>
      <c r="C745" s="11">
        <v>1754028</v>
      </c>
      <c r="D745" s="11">
        <v>6038136306</v>
      </c>
      <c r="E745" s="12">
        <v>1801110266022</v>
      </c>
      <c r="F745" s="13" t="s">
        <v>5470</v>
      </c>
      <c r="G745" s="13" t="s">
        <v>80</v>
      </c>
      <c r="H745" s="13" t="s">
        <v>53</v>
      </c>
      <c r="I745" s="13" t="s">
        <v>54</v>
      </c>
      <c r="J745" s="13" t="s">
        <v>1589</v>
      </c>
      <c r="K745" s="11">
        <v>31</v>
      </c>
      <c r="L745" s="11" t="s">
        <v>5471</v>
      </c>
      <c r="M745" s="14">
        <v>1</v>
      </c>
      <c r="N745" s="14" t="s">
        <v>121</v>
      </c>
      <c r="O745" s="14">
        <v>0</v>
      </c>
      <c r="P745" s="14">
        <v>0</v>
      </c>
      <c r="Q745" s="14">
        <v>0</v>
      </c>
      <c r="R745" s="14">
        <v>0</v>
      </c>
      <c r="S745" s="14">
        <v>0</v>
      </c>
      <c r="T745" s="26">
        <v>51111</v>
      </c>
      <c r="U745" s="14">
        <v>0</v>
      </c>
      <c r="V745" s="26">
        <v>11800</v>
      </c>
      <c r="W745" s="88">
        <v>3190</v>
      </c>
      <c r="X745" s="26">
        <v>9000</v>
      </c>
      <c r="Y745" s="11">
        <f t="shared" si="585"/>
        <v>0</v>
      </c>
      <c r="Z745" s="11">
        <f t="shared" si="586"/>
        <v>0</v>
      </c>
      <c r="AA745" s="11">
        <f t="shared" si="587"/>
        <v>0</v>
      </c>
      <c r="AB745" s="11">
        <f t="shared" si="588"/>
        <v>0.5</v>
      </c>
      <c r="AC745" s="11">
        <f t="shared" si="589"/>
        <v>0.1</v>
      </c>
      <c r="AD745" s="11" t="s">
        <v>5472</v>
      </c>
      <c r="AE745" s="13" t="s">
        <v>5473</v>
      </c>
      <c r="AF745" s="13" t="s">
        <v>5474</v>
      </c>
      <c r="AG745" s="15" t="s">
        <v>5475</v>
      </c>
      <c r="AH745" s="16" t="s">
        <v>88</v>
      </c>
      <c r="AI745" s="17">
        <v>10</v>
      </c>
      <c r="AJ745" s="17">
        <v>19980914</v>
      </c>
      <c r="AK745" s="18">
        <v>54</v>
      </c>
      <c r="AL745" s="18">
        <v>202212</v>
      </c>
      <c r="AM745" s="18">
        <v>2022</v>
      </c>
      <c r="AN745" s="17">
        <v>18674997</v>
      </c>
      <c r="AO745" s="17">
        <v>14805558</v>
      </c>
      <c r="AP745" s="17">
        <v>200000</v>
      </c>
      <c r="AQ745" s="20">
        <v>2</v>
      </c>
      <c r="AR745" s="20">
        <v>4</v>
      </c>
      <c r="AS745" s="20">
        <v>1</v>
      </c>
      <c r="AT745" s="20">
        <v>2</v>
      </c>
      <c r="AU745" s="20">
        <v>2</v>
      </c>
      <c r="AV745" s="20">
        <v>2</v>
      </c>
      <c r="AW745" s="23">
        <v>0</v>
      </c>
      <c r="AX745" s="21">
        <v>0</v>
      </c>
      <c r="AY745" s="21">
        <v>0</v>
      </c>
      <c r="AZ745" s="23" t="s">
        <v>62</v>
      </c>
      <c r="BA745" s="23" t="s">
        <v>62</v>
      </c>
      <c r="BB745" s="23" t="s">
        <v>62</v>
      </c>
      <c r="BC745" s="23" t="s">
        <v>62</v>
      </c>
      <c r="BD745" s="23" t="s">
        <v>62</v>
      </c>
      <c r="BE745" s="20">
        <v>13</v>
      </c>
      <c r="BF745" s="21"/>
      <c r="BG745" s="24"/>
    </row>
    <row r="746" spans="1:59" ht="15">
      <c r="A746" s="9" t="s">
        <v>5476</v>
      </c>
      <c r="B746" s="25">
        <v>12009</v>
      </c>
      <c r="C746" s="11">
        <v>7861204</v>
      </c>
      <c r="D746" s="11">
        <v>6128148053</v>
      </c>
      <c r="E746" s="12">
        <v>1912110023435</v>
      </c>
      <c r="F746" s="13" t="s">
        <v>5477</v>
      </c>
      <c r="G746" s="13" t="s">
        <v>80</v>
      </c>
      <c r="H746" s="13" t="s">
        <v>53</v>
      </c>
      <c r="I746" s="13" t="s">
        <v>54</v>
      </c>
      <c r="J746" s="13" t="s">
        <v>369</v>
      </c>
      <c r="K746" s="11">
        <v>54</v>
      </c>
      <c r="L746" s="11" t="s">
        <v>5478</v>
      </c>
      <c r="M746" s="14">
        <v>1</v>
      </c>
      <c r="N746" s="14" t="s">
        <v>121</v>
      </c>
      <c r="O746" s="14">
        <v>0</v>
      </c>
      <c r="P746" s="14">
        <v>0</v>
      </c>
      <c r="Q746" s="19">
        <v>18454</v>
      </c>
      <c r="R746" s="14">
        <v>0</v>
      </c>
      <c r="S746" s="14">
        <v>0</v>
      </c>
      <c r="T746" s="26">
        <v>9443</v>
      </c>
      <c r="U746" s="14">
        <v>0</v>
      </c>
      <c r="V746" s="26">
        <v>47172</v>
      </c>
      <c r="W746" s="26">
        <v>137869</v>
      </c>
      <c r="X746" s="14">
        <v>0</v>
      </c>
      <c r="Y746" s="11">
        <f t="shared" si="585"/>
        <v>0</v>
      </c>
      <c r="Z746" s="11">
        <f t="shared" si="586"/>
        <v>0.1</v>
      </c>
      <c r="AA746" s="11">
        <f t="shared" si="587"/>
        <v>0</v>
      </c>
      <c r="AB746" s="11">
        <f t="shared" si="588"/>
        <v>0</v>
      </c>
      <c r="AC746" s="11">
        <f t="shared" si="589"/>
        <v>1.8</v>
      </c>
      <c r="AD746" s="11" t="s">
        <v>5479</v>
      </c>
      <c r="AE746" s="13" t="s">
        <v>5480</v>
      </c>
      <c r="AF746" s="13" t="s">
        <v>5481</v>
      </c>
      <c r="AG746" s="15" t="s">
        <v>5482</v>
      </c>
      <c r="AH746" s="16" t="s">
        <v>88</v>
      </c>
      <c r="AI746" s="17">
        <v>10</v>
      </c>
      <c r="AJ746" s="17">
        <v>20160501</v>
      </c>
      <c r="AK746" s="18">
        <v>50</v>
      </c>
      <c r="AL746" s="18">
        <v>202212</v>
      </c>
      <c r="AM746" s="18">
        <v>2022</v>
      </c>
      <c r="AN746" s="17">
        <v>14077227</v>
      </c>
      <c r="AO746" s="17">
        <v>60835201</v>
      </c>
      <c r="AP746" s="17">
        <v>4565160</v>
      </c>
      <c r="AQ746" s="20">
        <v>1</v>
      </c>
      <c r="AR746" s="21"/>
      <c r="AS746" s="20">
        <v>2</v>
      </c>
      <c r="AT746" s="21"/>
      <c r="AU746" s="21"/>
      <c r="AV746" s="21"/>
      <c r="AW746" s="23">
        <v>0</v>
      </c>
      <c r="AX746" s="21">
        <v>0</v>
      </c>
      <c r="AY746" s="21">
        <v>0</v>
      </c>
      <c r="AZ746" s="23" t="s">
        <v>62</v>
      </c>
      <c r="BA746" s="23" t="s">
        <v>62</v>
      </c>
      <c r="BB746" s="23" t="s">
        <v>62</v>
      </c>
      <c r="BC746" s="23" t="s">
        <v>62</v>
      </c>
      <c r="BD746" s="23" t="s">
        <v>62</v>
      </c>
      <c r="BE746" s="20">
        <v>13</v>
      </c>
      <c r="BF746" s="21"/>
      <c r="BG746" s="24"/>
    </row>
    <row r="747" spans="1:59" ht="15">
      <c r="A747" s="9" t="s">
        <v>5483</v>
      </c>
      <c r="B747" s="25">
        <v>2047</v>
      </c>
      <c r="C747" s="11">
        <v>1105692</v>
      </c>
      <c r="D747" s="11">
        <v>5068104444</v>
      </c>
      <c r="E747" s="12">
        <v>1746110004462</v>
      </c>
      <c r="F747" s="13" t="s">
        <v>5484</v>
      </c>
      <c r="G747" s="13" t="s">
        <v>80</v>
      </c>
      <c r="H747" s="13" t="s">
        <v>53</v>
      </c>
      <c r="I747" s="13" t="s">
        <v>54</v>
      </c>
      <c r="J747" s="13" t="s">
        <v>2672</v>
      </c>
      <c r="K747" s="11">
        <v>10</v>
      </c>
      <c r="L747" s="40" t="s">
        <v>5485</v>
      </c>
      <c r="M747" s="44">
        <v>1</v>
      </c>
      <c r="N747" s="14" t="s">
        <v>121</v>
      </c>
      <c r="O747" s="14">
        <v>0</v>
      </c>
      <c r="P747" s="19">
        <v>40100</v>
      </c>
      <c r="Q747" s="14">
        <v>0</v>
      </c>
      <c r="R747" s="32">
        <v>229385</v>
      </c>
      <c r="S747" s="14">
        <v>0</v>
      </c>
      <c r="T747" s="14">
        <v>0</v>
      </c>
      <c r="U747" s="33">
        <v>63707</v>
      </c>
      <c r="V747" s="33">
        <v>27774</v>
      </c>
      <c r="W747" s="14">
        <v>0</v>
      </c>
      <c r="X747" s="32">
        <v>26820</v>
      </c>
      <c r="Y747" s="11">
        <f t="shared" si="585"/>
        <v>0</v>
      </c>
      <c r="Z747" s="11">
        <f t="shared" si="586"/>
        <v>0.6</v>
      </c>
      <c r="AA747" s="11">
        <f t="shared" si="587"/>
        <v>2.2000000000000002</v>
      </c>
      <c r="AB747" s="11">
        <f t="shared" si="588"/>
        <v>0</v>
      </c>
      <c r="AC747" s="11">
        <f t="shared" si="589"/>
        <v>0.9</v>
      </c>
      <c r="AD747" s="11" t="s">
        <v>5486</v>
      </c>
      <c r="AE747" s="13" t="s">
        <v>5487</v>
      </c>
      <c r="AF747" s="13" t="s">
        <v>5488</v>
      </c>
      <c r="AG747" s="15" t="s">
        <v>5489</v>
      </c>
      <c r="AH747" s="16" t="s">
        <v>88</v>
      </c>
      <c r="AI747" s="17">
        <v>10</v>
      </c>
      <c r="AJ747" s="17">
        <v>19861020</v>
      </c>
      <c r="AK747" s="18">
        <v>61</v>
      </c>
      <c r="AL747" s="18">
        <v>202212</v>
      </c>
      <c r="AM747" s="18">
        <v>2022</v>
      </c>
      <c r="AN747" s="17">
        <v>27473493</v>
      </c>
      <c r="AO747" s="17">
        <v>56557199</v>
      </c>
      <c r="AP747" s="17">
        <v>3133500</v>
      </c>
      <c r="AQ747" s="27">
        <v>1</v>
      </c>
      <c r="AR747" s="27">
        <v>1</v>
      </c>
      <c r="AS747" s="27">
        <v>1</v>
      </c>
      <c r="AT747" s="27">
        <v>2</v>
      </c>
      <c r="AU747" s="27">
        <v>2</v>
      </c>
      <c r="AV747" s="27">
        <v>2</v>
      </c>
      <c r="AW747" s="23">
        <v>0</v>
      </c>
      <c r="AX747" s="20">
        <v>1</v>
      </c>
      <c r="AY747" s="20">
        <v>1</v>
      </c>
      <c r="AZ747" s="27" t="s">
        <v>5490</v>
      </c>
      <c r="BA747" s="28" t="s">
        <v>5487</v>
      </c>
      <c r="BB747" s="27" t="s">
        <v>392</v>
      </c>
      <c r="BC747" s="27" t="s">
        <v>2038</v>
      </c>
      <c r="BD747" s="27" t="s">
        <v>5491</v>
      </c>
      <c r="BE747" s="27">
        <v>13</v>
      </c>
      <c r="BF747" s="23"/>
      <c r="BG747" s="23"/>
    </row>
    <row r="748" spans="1:59" ht="15">
      <c r="A748" s="9" t="s">
        <v>5492</v>
      </c>
      <c r="B748" s="25">
        <v>715</v>
      </c>
      <c r="C748" s="11">
        <v>1834301</v>
      </c>
      <c r="D748" s="11">
        <v>1178131135</v>
      </c>
      <c r="E748" s="12">
        <v>1101112100884</v>
      </c>
      <c r="F748" s="13" t="s">
        <v>5493</v>
      </c>
      <c r="G748" s="13" t="s">
        <v>80</v>
      </c>
      <c r="H748" s="13" t="s">
        <v>53</v>
      </c>
      <c r="I748" s="13" t="s">
        <v>54</v>
      </c>
      <c r="J748" s="13" t="s">
        <v>277</v>
      </c>
      <c r="K748" s="11">
        <v>48</v>
      </c>
      <c r="L748" s="11" t="s">
        <v>5494</v>
      </c>
      <c r="M748" s="14">
        <v>1</v>
      </c>
      <c r="N748" s="14" t="s">
        <v>121</v>
      </c>
      <c r="O748" s="19">
        <v>5000</v>
      </c>
      <c r="P748" s="19">
        <v>30700</v>
      </c>
      <c r="Q748" s="19">
        <v>65000</v>
      </c>
      <c r="R748" s="19">
        <v>126900</v>
      </c>
      <c r="S748" s="14">
        <v>0</v>
      </c>
      <c r="T748" s="26">
        <v>121485</v>
      </c>
      <c r="U748" s="14">
        <v>0</v>
      </c>
      <c r="V748" s="26">
        <v>1826777</v>
      </c>
      <c r="W748" s="14">
        <v>0</v>
      </c>
      <c r="X748" s="26">
        <v>7424239</v>
      </c>
      <c r="Y748" s="11">
        <f t="shared" si="585"/>
        <v>0</v>
      </c>
      <c r="Z748" s="11">
        <f t="shared" si="586"/>
        <v>75.099999999999994</v>
      </c>
      <c r="AA748" s="11">
        <f t="shared" si="587"/>
        <v>1.2</v>
      </c>
      <c r="AB748" s="11">
        <f t="shared" si="588"/>
        <v>1.2</v>
      </c>
      <c r="AC748" s="11">
        <f t="shared" si="589"/>
        <v>18.2</v>
      </c>
      <c r="AD748" s="11" t="s">
        <v>5495</v>
      </c>
      <c r="AE748" s="13" t="s">
        <v>5496</v>
      </c>
      <c r="AF748" s="13" t="s">
        <v>5497</v>
      </c>
      <c r="AG748" s="15" t="s">
        <v>5498</v>
      </c>
      <c r="AH748" s="16" t="s">
        <v>88</v>
      </c>
      <c r="AI748" s="17">
        <v>10</v>
      </c>
      <c r="AJ748" s="17">
        <v>20001201</v>
      </c>
      <c r="AK748" s="18">
        <v>80</v>
      </c>
      <c r="AL748" s="18">
        <v>202206</v>
      </c>
      <c r="AM748" s="18">
        <v>2022</v>
      </c>
      <c r="AN748" s="17">
        <v>117317754</v>
      </c>
      <c r="AO748" s="17">
        <v>91894142</v>
      </c>
      <c r="AP748" s="17">
        <v>630000</v>
      </c>
      <c r="AQ748" s="27">
        <v>1</v>
      </c>
      <c r="AR748" s="23"/>
      <c r="AS748" s="27">
        <v>2</v>
      </c>
      <c r="AT748" s="27">
        <v>2</v>
      </c>
      <c r="AU748" s="27">
        <v>2</v>
      </c>
      <c r="AV748" s="27">
        <v>2</v>
      </c>
      <c r="AW748" s="23">
        <v>0</v>
      </c>
      <c r="AX748" s="21">
        <v>0</v>
      </c>
      <c r="AY748" s="21">
        <v>0</v>
      </c>
      <c r="AZ748" s="23" t="s">
        <v>62</v>
      </c>
      <c r="BA748" s="23" t="s">
        <v>62</v>
      </c>
      <c r="BB748" s="23" t="s">
        <v>62</v>
      </c>
      <c r="BC748" s="23" t="s">
        <v>62</v>
      </c>
      <c r="BD748" s="23" t="s">
        <v>62</v>
      </c>
      <c r="BE748" s="27">
        <v>13</v>
      </c>
      <c r="BF748" s="23"/>
      <c r="BG748" s="23"/>
    </row>
    <row r="749" spans="1:59" ht="15">
      <c r="A749" s="9" t="s">
        <v>5499</v>
      </c>
      <c r="B749" s="25">
        <v>22108</v>
      </c>
      <c r="C749" s="11">
        <v>1580736</v>
      </c>
      <c r="D749" s="11">
        <v>1088128543</v>
      </c>
      <c r="E749" s="12">
        <v>1101112219289</v>
      </c>
      <c r="F749" s="13" t="s">
        <v>5500</v>
      </c>
      <c r="G749" s="13" t="s">
        <v>52</v>
      </c>
      <c r="H749" s="13" t="s">
        <v>53</v>
      </c>
      <c r="I749" s="13" t="s">
        <v>54</v>
      </c>
      <c r="J749" s="13" t="s">
        <v>128</v>
      </c>
      <c r="K749" s="11">
        <v>46</v>
      </c>
      <c r="L749" s="11" t="s">
        <v>5501</v>
      </c>
      <c r="M749" s="14">
        <v>1</v>
      </c>
      <c r="N749" s="14">
        <v>0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1" t="s">
        <v>5502</v>
      </c>
      <c r="AE749" s="13" t="s">
        <v>5503</v>
      </c>
      <c r="AF749" s="13" t="s">
        <v>5504</v>
      </c>
      <c r="AG749" s="15" t="s">
        <v>5505</v>
      </c>
      <c r="AH749" s="16" t="s">
        <v>88</v>
      </c>
      <c r="AI749" s="17">
        <v>10</v>
      </c>
      <c r="AJ749" s="17">
        <v>20010418</v>
      </c>
      <c r="AK749" s="18">
        <v>154</v>
      </c>
      <c r="AL749" s="18">
        <v>202112</v>
      </c>
      <c r="AM749" s="14"/>
      <c r="AN749" s="19"/>
      <c r="AO749" s="19"/>
      <c r="AP749" s="19"/>
      <c r="AQ749" s="20">
        <v>1</v>
      </c>
      <c r="AR749" s="21"/>
      <c r="AS749" s="20">
        <v>2</v>
      </c>
      <c r="AT749" s="20">
        <v>2</v>
      </c>
      <c r="AU749" s="20">
        <v>2</v>
      </c>
      <c r="AV749" s="20">
        <v>2</v>
      </c>
      <c r="AW749" s="23">
        <v>0</v>
      </c>
      <c r="AX749" s="21">
        <v>0</v>
      </c>
      <c r="AY749" s="21">
        <v>0</v>
      </c>
      <c r="AZ749" s="23" t="s">
        <v>62</v>
      </c>
      <c r="BA749" s="23" t="s">
        <v>62</v>
      </c>
      <c r="BB749" s="23" t="s">
        <v>62</v>
      </c>
      <c r="BC749" s="23" t="s">
        <v>62</v>
      </c>
      <c r="BD749" s="23" t="s">
        <v>62</v>
      </c>
      <c r="BE749" s="20">
        <v>13</v>
      </c>
      <c r="BF749" s="21"/>
      <c r="BG749" s="24"/>
    </row>
    <row r="750" spans="1:59" ht="15">
      <c r="A750" s="9" t="s">
        <v>5506</v>
      </c>
      <c r="B750" s="25">
        <v>11319</v>
      </c>
      <c r="C750" s="11">
        <v>1428122</v>
      </c>
      <c r="D750" s="11">
        <v>6178100471</v>
      </c>
      <c r="E750" s="12">
        <v>1801110006866</v>
      </c>
      <c r="F750" s="13" t="s">
        <v>5507</v>
      </c>
      <c r="G750" s="13" t="s">
        <v>80</v>
      </c>
      <c r="H750" s="13" t="s">
        <v>53</v>
      </c>
      <c r="I750" s="13" t="s">
        <v>54</v>
      </c>
      <c r="J750" s="13" t="s">
        <v>173</v>
      </c>
      <c r="K750" s="11">
        <v>50</v>
      </c>
      <c r="L750" s="11" t="s">
        <v>5508</v>
      </c>
      <c r="M750" s="14">
        <v>1</v>
      </c>
      <c r="N750" s="14" t="s">
        <v>121</v>
      </c>
      <c r="O750" s="14">
        <v>0</v>
      </c>
      <c r="P750" s="14">
        <v>0</v>
      </c>
      <c r="Q750" s="14">
        <v>0</v>
      </c>
      <c r="R750" s="14">
        <v>0</v>
      </c>
      <c r="S750" s="14">
        <v>0</v>
      </c>
      <c r="T750" s="26">
        <v>1086079</v>
      </c>
      <c r="U750" s="14">
        <v>0</v>
      </c>
      <c r="V750" s="26">
        <v>3465</v>
      </c>
      <c r="W750" s="14">
        <v>0</v>
      </c>
      <c r="X750" s="14">
        <v>0</v>
      </c>
      <c r="Y750" s="11">
        <f t="shared" ref="Y750:Y753" si="590">INT(O750 / 10000) / 10</f>
        <v>0</v>
      </c>
      <c r="Z750" s="11">
        <f t="shared" ref="Z750:Z753" si="591">INT((P750+Q750+X750) / 10000) / 10</f>
        <v>0</v>
      </c>
      <c r="AA750" s="11">
        <f t="shared" ref="AA750:AA753" si="592">INT((R750) / 10000) / 10</f>
        <v>0</v>
      </c>
      <c r="AB750" s="11">
        <f t="shared" ref="AB750:AB753" si="593">INT((S750+T750) / 10000) / 10</f>
        <v>10.8</v>
      </c>
      <c r="AC750" s="11">
        <f t="shared" ref="AC750:AC753" si="594">INT((V750+U750+W750) / 10000) / 10</f>
        <v>0</v>
      </c>
      <c r="AD750" s="11" t="s">
        <v>4412</v>
      </c>
      <c r="AE750" s="13" t="s">
        <v>5509</v>
      </c>
      <c r="AF750" s="13" t="s">
        <v>5510</v>
      </c>
      <c r="AG750" s="15" t="s">
        <v>5511</v>
      </c>
      <c r="AH750" s="16" t="s">
        <v>88</v>
      </c>
      <c r="AI750" s="17">
        <v>10</v>
      </c>
      <c r="AJ750" s="17">
        <v>19770206</v>
      </c>
      <c r="AK750" s="18">
        <v>208</v>
      </c>
      <c r="AL750" s="18">
        <v>202212</v>
      </c>
      <c r="AM750" s="18">
        <v>2022</v>
      </c>
      <c r="AN750" s="17">
        <v>22902234</v>
      </c>
      <c r="AO750" s="17">
        <v>13255032</v>
      </c>
      <c r="AP750" s="17">
        <v>2712000</v>
      </c>
      <c r="AQ750" s="20">
        <v>1</v>
      </c>
      <c r="AR750" s="21"/>
      <c r="AS750" s="20">
        <v>2</v>
      </c>
      <c r="AT750" s="20">
        <v>2</v>
      </c>
      <c r="AU750" s="20">
        <v>2</v>
      </c>
      <c r="AV750" s="20">
        <v>2</v>
      </c>
      <c r="AW750" s="23">
        <v>0</v>
      </c>
      <c r="AX750" s="21">
        <v>0</v>
      </c>
      <c r="AY750" s="21">
        <v>0</v>
      </c>
      <c r="AZ750" s="23" t="s">
        <v>62</v>
      </c>
      <c r="BA750" s="23" t="s">
        <v>62</v>
      </c>
      <c r="BB750" s="23" t="s">
        <v>62</v>
      </c>
      <c r="BC750" s="23" t="s">
        <v>62</v>
      </c>
      <c r="BD750" s="23" t="s">
        <v>62</v>
      </c>
      <c r="BE750" s="20">
        <v>13</v>
      </c>
      <c r="BF750" s="21"/>
      <c r="BG750" s="24"/>
    </row>
    <row r="751" spans="1:59" ht="15">
      <c r="A751" s="9" t="s">
        <v>5512</v>
      </c>
      <c r="B751" s="25">
        <v>3407</v>
      </c>
      <c r="C751" s="11">
        <v>2563351</v>
      </c>
      <c r="D751" s="11">
        <v>4168149153</v>
      </c>
      <c r="E751" s="12">
        <v>2046110021849</v>
      </c>
      <c r="F751" s="13" t="s">
        <v>5513</v>
      </c>
      <c r="G751" s="13" t="s">
        <v>80</v>
      </c>
      <c r="H751" s="13" t="s">
        <v>53</v>
      </c>
      <c r="I751" s="13" t="s">
        <v>54</v>
      </c>
      <c r="J751" s="13" t="s">
        <v>128</v>
      </c>
      <c r="K751" s="11">
        <v>46</v>
      </c>
      <c r="L751" s="11" t="s">
        <v>5514</v>
      </c>
      <c r="M751" s="14">
        <v>1</v>
      </c>
      <c r="N751" s="14" t="s">
        <v>121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26">
        <v>34727</v>
      </c>
      <c r="U751" s="14">
        <v>0</v>
      </c>
      <c r="V751" s="26">
        <v>7285</v>
      </c>
      <c r="W751" s="14">
        <v>0</v>
      </c>
      <c r="X751" s="14">
        <v>0</v>
      </c>
      <c r="Y751" s="11">
        <f t="shared" si="590"/>
        <v>0</v>
      </c>
      <c r="Z751" s="11">
        <f t="shared" si="591"/>
        <v>0</v>
      </c>
      <c r="AA751" s="11">
        <f t="shared" si="592"/>
        <v>0</v>
      </c>
      <c r="AB751" s="11">
        <f t="shared" si="593"/>
        <v>0.3</v>
      </c>
      <c r="AC751" s="11">
        <f t="shared" si="594"/>
        <v>0</v>
      </c>
      <c r="AD751" s="11" t="s">
        <v>5515</v>
      </c>
      <c r="AE751" s="13" t="s">
        <v>5516</v>
      </c>
      <c r="AF751" s="13" t="s">
        <v>5517</v>
      </c>
      <c r="AG751" s="15" t="s">
        <v>5518</v>
      </c>
      <c r="AH751" s="16" t="s">
        <v>88</v>
      </c>
      <c r="AI751" s="17">
        <v>10</v>
      </c>
      <c r="AJ751" s="17">
        <v>20050616</v>
      </c>
      <c r="AK751" s="18">
        <v>149</v>
      </c>
      <c r="AL751" s="18">
        <v>202212</v>
      </c>
      <c r="AM751" s="18">
        <v>2022</v>
      </c>
      <c r="AN751" s="17">
        <v>12450165</v>
      </c>
      <c r="AO751" s="17">
        <v>3062742</v>
      </c>
      <c r="AP751" s="17">
        <v>300000</v>
      </c>
      <c r="AQ751" s="20">
        <v>1</v>
      </c>
      <c r="AR751" s="21"/>
      <c r="AS751" s="20">
        <v>2</v>
      </c>
      <c r="AT751" s="20">
        <v>2</v>
      </c>
      <c r="AU751" s="20">
        <v>2</v>
      </c>
      <c r="AV751" s="20">
        <v>2</v>
      </c>
      <c r="AW751" s="23">
        <v>0</v>
      </c>
      <c r="AX751" s="21">
        <v>0</v>
      </c>
      <c r="AY751" s="21">
        <v>0</v>
      </c>
      <c r="AZ751" s="23" t="s">
        <v>62</v>
      </c>
      <c r="BA751" s="23" t="s">
        <v>62</v>
      </c>
      <c r="BB751" s="23" t="s">
        <v>62</v>
      </c>
      <c r="BC751" s="23" t="s">
        <v>62</v>
      </c>
      <c r="BD751" s="23" t="s">
        <v>62</v>
      </c>
      <c r="BE751" s="20">
        <v>13</v>
      </c>
      <c r="BF751" s="21"/>
      <c r="BG751" s="24"/>
    </row>
    <row r="752" spans="1:59" ht="15">
      <c r="A752" s="9" t="s">
        <v>5519</v>
      </c>
      <c r="B752" s="25">
        <v>11769</v>
      </c>
      <c r="C752" s="11">
        <v>1159566</v>
      </c>
      <c r="D752" s="11">
        <v>2298113691</v>
      </c>
      <c r="E752" s="12">
        <v>1101111219909</v>
      </c>
      <c r="F752" s="13" t="s">
        <v>5520</v>
      </c>
      <c r="G752" s="13" t="s">
        <v>80</v>
      </c>
      <c r="H752" s="13" t="s">
        <v>53</v>
      </c>
      <c r="I752" s="13" t="s">
        <v>307</v>
      </c>
      <c r="J752" s="13" t="s">
        <v>143</v>
      </c>
      <c r="K752" s="11">
        <v>53</v>
      </c>
      <c r="L752" s="11" t="s">
        <v>5521</v>
      </c>
      <c r="M752" s="14">
        <v>1</v>
      </c>
      <c r="N752" s="14" t="s">
        <v>121</v>
      </c>
      <c r="O752" s="14">
        <v>0</v>
      </c>
      <c r="P752" s="14">
        <v>0</v>
      </c>
      <c r="Q752" s="14">
        <v>0</v>
      </c>
      <c r="R752" s="26">
        <v>74650</v>
      </c>
      <c r="S752" s="14">
        <v>0</v>
      </c>
      <c r="T752" s="26">
        <v>127088</v>
      </c>
      <c r="U752" s="14">
        <v>0</v>
      </c>
      <c r="V752" s="26">
        <v>162945</v>
      </c>
      <c r="W752" s="14">
        <v>0</v>
      </c>
      <c r="X752" s="26">
        <v>182682</v>
      </c>
      <c r="Y752" s="11">
        <f t="shared" si="590"/>
        <v>0</v>
      </c>
      <c r="Z752" s="11">
        <f t="shared" si="591"/>
        <v>1.8</v>
      </c>
      <c r="AA752" s="11">
        <f t="shared" si="592"/>
        <v>0.7</v>
      </c>
      <c r="AB752" s="11">
        <f t="shared" si="593"/>
        <v>1.2</v>
      </c>
      <c r="AC752" s="11">
        <f t="shared" si="594"/>
        <v>1.6</v>
      </c>
      <c r="AD752" s="11" t="s">
        <v>5522</v>
      </c>
      <c r="AE752" s="13" t="s">
        <v>5523</v>
      </c>
      <c r="AF752" s="13" t="s">
        <v>5524</v>
      </c>
      <c r="AG752" s="15" t="s">
        <v>5525</v>
      </c>
      <c r="AH752" s="16" t="s">
        <v>88</v>
      </c>
      <c r="AI752" s="17">
        <v>10</v>
      </c>
      <c r="AJ752" s="17">
        <v>19951206</v>
      </c>
      <c r="AK752" s="18">
        <v>52</v>
      </c>
      <c r="AL752" s="18">
        <v>202212</v>
      </c>
      <c r="AM752" s="18">
        <v>2022</v>
      </c>
      <c r="AN752" s="17">
        <v>161895064</v>
      </c>
      <c r="AO752" s="17">
        <v>647713451</v>
      </c>
      <c r="AP752" s="17">
        <v>76043000</v>
      </c>
      <c r="AQ752" s="20">
        <v>1</v>
      </c>
      <c r="AR752" s="21"/>
      <c r="AS752" s="20">
        <v>2</v>
      </c>
      <c r="AT752" s="20">
        <v>2</v>
      </c>
      <c r="AU752" s="20">
        <v>2</v>
      </c>
      <c r="AV752" s="20">
        <v>2</v>
      </c>
      <c r="AW752" s="23">
        <v>0</v>
      </c>
      <c r="AX752" s="21">
        <v>0</v>
      </c>
      <c r="AY752" s="21">
        <v>0</v>
      </c>
      <c r="AZ752" s="23" t="s">
        <v>62</v>
      </c>
      <c r="BA752" s="23" t="s">
        <v>62</v>
      </c>
      <c r="BB752" s="23" t="s">
        <v>62</v>
      </c>
      <c r="BC752" s="23" t="s">
        <v>62</v>
      </c>
      <c r="BD752" s="23" t="s">
        <v>62</v>
      </c>
      <c r="BE752" s="20">
        <v>13</v>
      </c>
      <c r="BF752" s="21"/>
      <c r="BG752" s="24"/>
    </row>
    <row r="753" spans="1:59" ht="15">
      <c r="A753" s="9" t="s">
        <v>5526</v>
      </c>
      <c r="B753" s="25">
        <v>6567</v>
      </c>
      <c r="C753" s="11">
        <v>1694796</v>
      </c>
      <c r="D753" s="11">
        <v>1258104736</v>
      </c>
      <c r="E753" s="12">
        <v>1346110002159</v>
      </c>
      <c r="F753" s="13" t="s">
        <v>5527</v>
      </c>
      <c r="G753" s="13" t="s">
        <v>80</v>
      </c>
      <c r="H753" s="13" t="s">
        <v>53</v>
      </c>
      <c r="I753" s="13" t="s">
        <v>54</v>
      </c>
      <c r="J753" s="13" t="s">
        <v>257</v>
      </c>
      <c r="K753" s="11">
        <v>17</v>
      </c>
      <c r="L753" s="11" t="s">
        <v>5528</v>
      </c>
      <c r="M753" s="14">
        <v>1</v>
      </c>
      <c r="N753" s="14" t="s">
        <v>121</v>
      </c>
      <c r="O753" s="14">
        <v>0</v>
      </c>
      <c r="P753" s="14">
        <v>0</v>
      </c>
      <c r="Q753" s="14">
        <v>0</v>
      </c>
      <c r="R753" s="26">
        <v>866133</v>
      </c>
      <c r="S753" s="14">
        <v>0</v>
      </c>
      <c r="T753" s="19">
        <v>80858</v>
      </c>
      <c r="U753" s="14">
        <v>0</v>
      </c>
      <c r="V753" s="14">
        <v>0</v>
      </c>
      <c r="W753" s="26">
        <v>67700</v>
      </c>
      <c r="X753" s="14">
        <v>0</v>
      </c>
      <c r="Y753" s="11">
        <f t="shared" si="590"/>
        <v>0</v>
      </c>
      <c r="Z753" s="11">
        <f t="shared" si="591"/>
        <v>0</v>
      </c>
      <c r="AA753" s="11">
        <f t="shared" si="592"/>
        <v>8.6</v>
      </c>
      <c r="AB753" s="11">
        <f t="shared" si="593"/>
        <v>0.8</v>
      </c>
      <c r="AC753" s="11">
        <f t="shared" si="594"/>
        <v>0.6</v>
      </c>
      <c r="AD753" s="11" t="s">
        <v>5529</v>
      </c>
      <c r="AE753" s="13" t="s">
        <v>5530</v>
      </c>
      <c r="AF753" s="13" t="s">
        <v>5531</v>
      </c>
      <c r="AG753" s="15" t="s">
        <v>5532</v>
      </c>
      <c r="AH753" s="16" t="s">
        <v>88</v>
      </c>
      <c r="AI753" s="17">
        <v>10</v>
      </c>
      <c r="AJ753" s="17">
        <v>19870910</v>
      </c>
      <c r="AK753" s="18">
        <v>110</v>
      </c>
      <c r="AL753" s="18">
        <v>202304</v>
      </c>
      <c r="AM753" s="18">
        <v>2022</v>
      </c>
      <c r="AN753" s="17">
        <v>55457274</v>
      </c>
      <c r="AO753" s="17">
        <v>70339669</v>
      </c>
      <c r="AP753" s="17">
        <v>1768000</v>
      </c>
      <c r="AQ753" s="20">
        <v>1</v>
      </c>
      <c r="AR753" s="21"/>
      <c r="AS753" s="20">
        <v>1</v>
      </c>
      <c r="AT753" s="20">
        <v>2</v>
      </c>
      <c r="AU753" s="20">
        <v>2</v>
      </c>
      <c r="AV753" s="20">
        <v>2</v>
      </c>
      <c r="AW753" s="23">
        <v>0</v>
      </c>
      <c r="AX753" s="21">
        <v>0</v>
      </c>
      <c r="AY753" s="21">
        <v>0</v>
      </c>
      <c r="AZ753" s="23" t="s">
        <v>62</v>
      </c>
      <c r="BA753" s="23" t="s">
        <v>62</v>
      </c>
      <c r="BB753" s="23" t="s">
        <v>62</v>
      </c>
      <c r="BC753" s="23" t="s">
        <v>62</v>
      </c>
      <c r="BD753" s="23" t="s">
        <v>62</v>
      </c>
      <c r="BE753" s="20">
        <v>13</v>
      </c>
      <c r="BF753" s="21"/>
      <c r="BG753" s="24"/>
    </row>
    <row r="754" spans="1:59" ht="15">
      <c r="A754" s="9" t="s">
        <v>5533</v>
      </c>
      <c r="B754" s="25">
        <v>3198</v>
      </c>
      <c r="C754" s="11">
        <v>3664882</v>
      </c>
      <c r="D754" s="11">
        <v>2208788620</v>
      </c>
      <c r="E754" s="12">
        <v>1101114181147</v>
      </c>
      <c r="F754" s="13" t="s">
        <v>5534</v>
      </c>
      <c r="G754" s="13" t="s">
        <v>80</v>
      </c>
      <c r="H754" s="13" t="s">
        <v>53</v>
      </c>
      <c r="I754" s="13" t="s">
        <v>54</v>
      </c>
      <c r="J754" s="13" t="s">
        <v>638</v>
      </c>
      <c r="K754" s="11">
        <v>21</v>
      </c>
      <c r="L754" s="11" t="s">
        <v>5535</v>
      </c>
      <c r="M754" s="14">
        <v>1</v>
      </c>
      <c r="N754" s="14" t="s">
        <v>83</v>
      </c>
      <c r="O754" s="14">
        <v>0</v>
      </c>
      <c r="P754" s="14">
        <v>0</v>
      </c>
      <c r="Q754" s="26">
        <v>277935000</v>
      </c>
      <c r="R754" s="26">
        <v>522727273</v>
      </c>
      <c r="S754" s="14">
        <v>0</v>
      </c>
      <c r="T754" s="26">
        <v>16283410</v>
      </c>
      <c r="U754" s="19">
        <v>61358650</v>
      </c>
      <c r="V754" s="26">
        <v>13788034</v>
      </c>
      <c r="W754" s="26">
        <v>46340500</v>
      </c>
      <c r="X754" s="26">
        <v>65208594</v>
      </c>
      <c r="Y754" s="11">
        <f>INT(O754 / 10000000)/ 10</f>
        <v>0</v>
      </c>
      <c r="Z754" s="11">
        <f>INT((P754+Q754+X754) / 10000000)/ 10</f>
        <v>3.4</v>
      </c>
      <c r="AA754" s="11">
        <f>INT((R754) / 10000000)/ 10</f>
        <v>5.2</v>
      </c>
      <c r="AB754" s="11">
        <f>INT((S754+T754) / 10000000)/ 10</f>
        <v>0.1</v>
      </c>
      <c r="AC754" s="11">
        <f>INT((V754+U754+W754) / 10000000)/ 10</f>
        <v>1.2</v>
      </c>
      <c r="AD754" s="11" t="s">
        <v>5536</v>
      </c>
      <c r="AE754" s="13" t="s">
        <v>5537</v>
      </c>
      <c r="AF754" s="13" t="s">
        <v>5538</v>
      </c>
      <c r="AG754" s="15" t="s">
        <v>5539</v>
      </c>
      <c r="AH754" s="16" t="s">
        <v>88</v>
      </c>
      <c r="AI754" s="17">
        <v>10</v>
      </c>
      <c r="AJ754" s="17">
        <v>20090916</v>
      </c>
      <c r="AK754" s="18">
        <v>104</v>
      </c>
      <c r="AL754" s="18">
        <v>202212</v>
      </c>
      <c r="AM754" s="18">
        <v>2022</v>
      </c>
      <c r="AN754" s="17">
        <v>82267018</v>
      </c>
      <c r="AO754" s="17">
        <v>38072413</v>
      </c>
      <c r="AP754" s="17">
        <v>1300000</v>
      </c>
      <c r="AQ754" s="27">
        <v>1</v>
      </c>
      <c r="AR754" s="23"/>
      <c r="AS754" s="27">
        <v>1</v>
      </c>
      <c r="AT754" s="27">
        <v>2</v>
      </c>
      <c r="AU754" s="27">
        <v>2</v>
      </c>
      <c r="AV754" s="27">
        <v>2</v>
      </c>
      <c r="AW754" s="23">
        <v>0</v>
      </c>
      <c r="AX754" s="21">
        <v>0</v>
      </c>
      <c r="AY754" s="21">
        <v>0</v>
      </c>
      <c r="AZ754" s="23" t="s">
        <v>62</v>
      </c>
      <c r="BA754" s="23" t="s">
        <v>62</v>
      </c>
      <c r="BB754" s="23" t="s">
        <v>62</v>
      </c>
      <c r="BC754" s="23" t="s">
        <v>62</v>
      </c>
      <c r="BD754" s="23" t="s">
        <v>62</v>
      </c>
      <c r="BE754" s="27">
        <v>13</v>
      </c>
      <c r="BF754" s="23"/>
      <c r="BG754" s="23"/>
    </row>
    <row r="755" spans="1:59" ht="15">
      <c r="A755" s="9" t="s">
        <v>5540</v>
      </c>
      <c r="B755" s="25">
        <v>3720</v>
      </c>
      <c r="C755" s="11">
        <v>3712292</v>
      </c>
      <c r="D755" s="11">
        <v>5148171890</v>
      </c>
      <c r="E755" s="12">
        <v>1701110399320</v>
      </c>
      <c r="F755" s="13" t="s">
        <v>5541</v>
      </c>
      <c r="G755" s="13" t="s">
        <v>80</v>
      </c>
      <c r="H755" s="13" t="s">
        <v>53</v>
      </c>
      <c r="I755" s="13" t="s">
        <v>54</v>
      </c>
      <c r="J755" s="13" t="s">
        <v>353</v>
      </c>
      <c r="K755" s="11">
        <v>24</v>
      </c>
      <c r="L755" s="11" t="s">
        <v>5542</v>
      </c>
      <c r="M755" s="14">
        <v>1</v>
      </c>
      <c r="N755" s="14" t="s">
        <v>121</v>
      </c>
      <c r="O755" s="14">
        <v>0</v>
      </c>
      <c r="P755" s="14">
        <v>0</v>
      </c>
      <c r="Q755" s="14">
        <v>0</v>
      </c>
      <c r="R755" s="32">
        <v>30000</v>
      </c>
      <c r="S755" s="14">
        <v>0</v>
      </c>
      <c r="T755" s="32">
        <v>30300</v>
      </c>
      <c r="U755" s="14">
        <v>0</v>
      </c>
      <c r="V755" s="14">
        <v>0</v>
      </c>
      <c r="W755" s="14">
        <v>0</v>
      </c>
      <c r="X755" s="14">
        <v>0</v>
      </c>
      <c r="Y755" s="11">
        <f t="shared" ref="Y755:Y759" si="595">INT(O755 / 10000) / 10</f>
        <v>0</v>
      </c>
      <c r="Z755" s="11">
        <f t="shared" ref="Z755:Z759" si="596">INT((P755+Q755+X755) / 10000) / 10</f>
        <v>0</v>
      </c>
      <c r="AA755" s="11">
        <f t="shared" ref="AA755:AA759" si="597">INT((R755) / 10000) / 10</f>
        <v>0.3</v>
      </c>
      <c r="AB755" s="11">
        <f t="shared" ref="AB755:AB759" si="598">INT((S755+T755) / 10000) / 10</f>
        <v>0.3</v>
      </c>
      <c r="AC755" s="11">
        <f t="shared" ref="AC755:AC759" si="599">INT((V755+U755+W755) / 10000) / 10</f>
        <v>0</v>
      </c>
      <c r="AD755" s="11" t="s">
        <v>5543</v>
      </c>
      <c r="AE755" s="13" t="s">
        <v>5544</v>
      </c>
      <c r="AF755" s="13" t="s">
        <v>5545</v>
      </c>
      <c r="AG755" s="15" t="s">
        <v>5546</v>
      </c>
      <c r="AH755" s="16" t="s">
        <v>88</v>
      </c>
      <c r="AI755" s="17">
        <v>10</v>
      </c>
      <c r="AJ755" s="17">
        <v>20100315</v>
      </c>
      <c r="AK755" s="18">
        <v>105</v>
      </c>
      <c r="AL755" s="18">
        <v>202212</v>
      </c>
      <c r="AM755" s="18">
        <v>2022</v>
      </c>
      <c r="AN755" s="17">
        <v>18821438</v>
      </c>
      <c r="AO755" s="17">
        <v>65104809</v>
      </c>
      <c r="AP755" s="17">
        <v>12976535</v>
      </c>
      <c r="AQ755" s="20">
        <v>1</v>
      </c>
      <c r="AR755" s="21"/>
      <c r="AS755" s="20">
        <v>1</v>
      </c>
      <c r="AT755" s="20">
        <v>2</v>
      </c>
      <c r="AU755" s="20">
        <v>2</v>
      </c>
      <c r="AV755" s="20">
        <v>2</v>
      </c>
      <c r="AW755" s="23">
        <v>0</v>
      </c>
      <c r="AX755" s="20">
        <v>1</v>
      </c>
      <c r="AY755" s="21">
        <v>0</v>
      </c>
      <c r="AZ755" s="23" t="s">
        <v>62</v>
      </c>
      <c r="BA755" s="23" t="s">
        <v>62</v>
      </c>
      <c r="BB755" s="23" t="s">
        <v>62</v>
      </c>
      <c r="BC755" s="23" t="s">
        <v>62</v>
      </c>
      <c r="BD755" s="23" t="s">
        <v>62</v>
      </c>
      <c r="BE755" s="20">
        <v>13</v>
      </c>
      <c r="BF755" s="21"/>
      <c r="BG755" s="24"/>
    </row>
    <row r="756" spans="1:59" ht="15">
      <c r="A756" s="9" t="s">
        <v>5547</v>
      </c>
      <c r="B756" s="25">
        <v>7648</v>
      </c>
      <c r="C756" s="11">
        <v>4019682</v>
      </c>
      <c r="D756" s="11">
        <v>6098198557</v>
      </c>
      <c r="E756" s="12">
        <v>1942110184664</v>
      </c>
      <c r="F756" s="13" t="s">
        <v>5548</v>
      </c>
      <c r="G756" s="13" t="s">
        <v>80</v>
      </c>
      <c r="H756" s="13" t="s">
        <v>53</v>
      </c>
      <c r="I756" s="13" t="s">
        <v>307</v>
      </c>
      <c r="J756" s="13" t="s">
        <v>599</v>
      </c>
      <c r="K756" s="11">
        <v>38</v>
      </c>
      <c r="L756" s="11" t="s">
        <v>5549</v>
      </c>
      <c r="M756" s="14">
        <v>1</v>
      </c>
      <c r="N756" s="14" t="s">
        <v>121</v>
      </c>
      <c r="O756" s="14">
        <v>0</v>
      </c>
      <c r="P756" s="19">
        <v>69000</v>
      </c>
      <c r="Q756" s="14">
        <v>0</v>
      </c>
      <c r="R756" s="29">
        <v>411394</v>
      </c>
      <c r="S756" s="14">
        <v>0</v>
      </c>
      <c r="T756" s="14">
        <v>0</v>
      </c>
      <c r="U756" s="29">
        <v>12410</v>
      </c>
      <c r="V756" s="29">
        <v>8100</v>
      </c>
      <c r="W756" s="76">
        <v>922467</v>
      </c>
      <c r="X756" s="14">
        <v>0</v>
      </c>
      <c r="Y756" s="11">
        <f t="shared" si="595"/>
        <v>0</v>
      </c>
      <c r="Z756" s="11">
        <f t="shared" si="596"/>
        <v>0.6</v>
      </c>
      <c r="AA756" s="11">
        <f t="shared" si="597"/>
        <v>4.0999999999999996</v>
      </c>
      <c r="AB756" s="11">
        <f t="shared" si="598"/>
        <v>0</v>
      </c>
      <c r="AC756" s="11">
        <f t="shared" si="599"/>
        <v>9.4</v>
      </c>
      <c r="AD756" s="11" t="s">
        <v>5550</v>
      </c>
      <c r="AE756" s="13" t="s">
        <v>5551</v>
      </c>
      <c r="AF756" s="13" t="s">
        <v>5552</v>
      </c>
      <c r="AG756" s="15" t="s">
        <v>5553</v>
      </c>
      <c r="AH756" s="16" t="s">
        <v>88</v>
      </c>
      <c r="AI756" s="17">
        <v>10</v>
      </c>
      <c r="AJ756" s="17">
        <v>20110401</v>
      </c>
      <c r="AK756" s="18">
        <v>104</v>
      </c>
      <c r="AL756" s="18">
        <v>202212</v>
      </c>
      <c r="AM756" s="18">
        <v>2022</v>
      </c>
      <c r="AN756" s="17">
        <v>47625761</v>
      </c>
      <c r="AO756" s="17">
        <v>67396214</v>
      </c>
      <c r="AP756" s="17">
        <v>14200000</v>
      </c>
      <c r="AQ756" s="27">
        <v>1</v>
      </c>
      <c r="AR756" s="27">
        <v>1</v>
      </c>
      <c r="AS756" s="27">
        <v>1</v>
      </c>
      <c r="AT756" s="27">
        <v>1</v>
      </c>
      <c r="AU756" s="27">
        <v>1</v>
      </c>
      <c r="AV756" s="27">
        <v>1</v>
      </c>
      <c r="AW756" s="23">
        <v>0</v>
      </c>
      <c r="AX756" s="21">
        <v>0</v>
      </c>
      <c r="AY756" s="21">
        <v>0</v>
      </c>
      <c r="AZ756" s="23" t="s">
        <v>62</v>
      </c>
      <c r="BA756" s="23" t="s">
        <v>62</v>
      </c>
      <c r="BB756" s="23" t="s">
        <v>62</v>
      </c>
      <c r="BC756" s="23" t="s">
        <v>62</v>
      </c>
      <c r="BD756" s="23" t="s">
        <v>62</v>
      </c>
      <c r="BE756" s="27">
        <v>13</v>
      </c>
      <c r="BF756" s="23"/>
      <c r="BG756" s="23"/>
    </row>
    <row r="757" spans="1:59" ht="15">
      <c r="A757" s="9" t="s">
        <v>5554</v>
      </c>
      <c r="B757" s="25">
        <v>9400</v>
      </c>
      <c r="C757" s="11">
        <v>1936386</v>
      </c>
      <c r="D757" s="11">
        <v>4108157276</v>
      </c>
      <c r="E757" s="12">
        <v>2001110114797</v>
      </c>
      <c r="F757" s="13" t="s">
        <v>5555</v>
      </c>
      <c r="G757" s="13" t="s">
        <v>80</v>
      </c>
      <c r="H757" s="13" t="s">
        <v>53</v>
      </c>
      <c r="I757" s="13" t="s">
        <v>1113</v>
      </c>
      <c r="J757" s="13" t="s">
        <v>799</v>
      </c>
      <c r="K757" s="11">
        <v>47</v>
      </c>
      <c r="L757" s="11" t="s">
        <v>5556</v>
      </c>
      <c r="M757" s="14">
        <v>1</v>
      </c>
      <c r="N757" s="14" t="s">
        <v>121</v>
      </c>
      <c r="O757" s="14">
        <v>0</v>
      </c>
      <c r="P757" s="14">
        <v>0</v>
      </c>
      <c r="Q757" s="14">
        <v>0</v>
      </c>
      <c r="R757" s="92">
        <v>98480</v>
      </c>
      <c r="S757" s="14">
        <v>0</v>
      </c>
      <c r="T757" s="49">
        <v>8538042</v>
      </c>
      <c r="U757" s="49">
        <v>21471</v>
      </c>
      <c r="V757" s="49">
        <v>125368</v>
      </c>
      <c r="W757" s="14">
        <v>0</v>
      </c>
      <c r="X757" s="49">
        <v>1656783</v>
      </c>
      <c r="Y757" s="11">
        <f t="shared" si="595"/>
        <v>0</v>
      </c>
      <c r="Z757" s="11">
        <f t="shared" si="596"/>
        <v>16.5</v>
      </c>
      <c r="AA757" s="11">
        <f t="shared" si="597"/>
        <v>0.9</v>
      </c>
      <c r="AB757" s="11">
        <f t="shared" si="598"/>
        <v>85.3</v>
      </c>
      <c r="AC757" s="11">
        <f t="shared" si="599"/>
        <v>1.4</v>
      </c>
      <c r="AD757" s="11" t="s">
        <v>5557</v>
      </c>
      <c r="AE757" s="13" t="s">
        <v>5558</v>
      </c>
      <c r="AF757" s="13" t="s">
        <v>5559</v>
      </c>
      <c r="AG757" s="15" t="s">
        <v>5560</v>
      </c>
      <c r="AH757" s="16" t="s">
        <v>88</v>
      </c>
      <c r="AI757" s="17">
        <v>10</v>
      </c>
      <c r="AJ757" s="17">
        <v>20000414</v>
      </c>
      <c r="AK757" s="18">
        <v>150</v>
      </c>
      <c r="AL757" s="18">
        <v>202212</v>
      </c>
      <c r="AM757" s="18">
        <v>2022</v>
      </c>
      <c r="AN757" s="17">
        <v>264966531</v>
      </c>
      <c r="AO757" s="17">
        <v>49752270</v>
      </c>
      <c r="AP757" s="17">
        <v>1400000</v>
      </c>
      <c r="AQ757" s="20">
        <v>1</v>
      </c>
      <c r="AR757" s="21"/>
      <c r="AS757" s="20">
        <v>1</v>
      </c>
      <c r="AT757" s="20">
        <v>2</v>
      </c>
      <c r="AU757" s="20">
        <v>2</v>
      </c>
      <c r="AV757" s="20">
        <v>2</v>
      </c>
      <c r="AW757" s="23">
        <v>0</v>
      </c>
      <c r="AX757" s="21">
        <v>0</v>
      </c>
      <c r="AY757" s="21">
        <v>0</v>
      </c>
      <c r="AZ757" s="23" t="s">
        <v>62</v>
      </c>
      <c r="BA757" s="23" t="s">
        <v>62</v>
      </c>
      <c r="BB757" s="23" t="s">
        <v>62</v>
      </c>
      <c r="BC757" s="23" t="s">
        <v>62</v>
      </c>
      <c r="BD757" s="23" t="s">
        <v>62</v>
      </c>
      <c r="BE757" s="20">
        <v>13</v>
      </c>
      <c r="BF757" s="21"/>
      <c r="BG757" s="24"/>
    </row>
    <row r="758" spans="1:59" ht="15">
      <c r="A758" s="9" t="s">
        <v>5561</v>
      </c>
      <c r="B758" s="25">
        <v>11606</v>
      </c>
      <c r="C758" s="11">
        <v>1287910</v>
      </c>
      <c r="D758" s="11">
        <v>1028122920</v>
      </c>
      <c r="E758" s="12">
        <v>1101110574560</v>
      </c>
      <c r="F758" s="13" t="s">
        <v>5562</v>
      </c>
      <c r="G758" s="13" t="s">
        <v>80</v>
      </c>
      <c r="H758" s="13" t="s">
        <v>53</v>
      </c>
      <c r="I758" s="13" t="s">
        <v>307</v>
      </c>
      <c r="J758" s="13" t="s">
        <v>2759</v>
      </c>
      <c r="K758" s="11">
        <v>51</v>
      </c>
      <c r="L758" s="11" t="s">
        <v>5563</v>
      </c>
      <c r="M758" s="14">
        <v>1</v>
      </c>
      <c r="N758" s="14" t="s">
        <v>121</v>
      </c>
      <c r="O758" s="14">
        <v>0</v>
      </c>
      <c r="P758" s="14">
        <v>0</v>
      </c>
      <c r="Q758" s="14">
        <v>0</v>
      </c>
      <c r="R758" s="14">
        <v>0</v>
      </c>
      <c r="S758" s="29">
        <v>34345954</v>
      </c>
      <c r="T758" s="26">
        <v>135347</v>
      </c>
      <c r="U758" s="14">
        <v>0</v>
      </c>
      <c r="V758" s="26">
        <v>16150</v>
      </c>
      <c r="W758" s="14">
        <v>0</v>
      </c>
      <c r="X758" s="26">
        <v>2441235</v>
      </c>
      <c r="Y758" s="11">
        <f t="shared" si="595"/>
        <v>0</v>
      </c>
      <c r="Z758" s="11">
        <f t="shared" si="596"/>
        <v>24.4</v>
      </c>
      <c r="AA758" s="11">
        <f t="shared" si="597"/>
        <v>0</v>
      </c>
      <c r="AB758" s="11">
        <f t="shared" si="598"/>
        <v>344.8</v>
      </c>
      <c r="AC758" s="11">
        <f t="shared" si="599"/>
        <v>0.1</v>
      </c>
      <c r="AD758" s="11" t="s">
        <v>5564</v>
      </c>
      <c r="AE758" s="13" t="s">
        <v>5565</v>
      </c>
      <c r="AF758" s="13" t="s">
        <v>5566</v>
      </c>
      <c r="AG758" s="15" t="s">
        <v>5567</v>
      </c>
      <c r="AH758" s="16" t="s">
        <v>88</v>
      </c>
      <c r="AI758" s="17">
        <v>10</v>
      </c>
      <c r="AJ758" s="17">
        <v>19880512</v>
      </c>
      <c r="AK758" s="18">
        <v>117</v>
      </c>
      <c r="AL758" s="18">
        <v>202303</v>
      </c>
      <c r="AM758" s="18">
        <v>2022</v>
      </c>
      <c r="AN758" s="17">
        <v>212120981</v>
      </c>
      <c r="AO758" s="17">
        <v>137902806</v>
      </c>
      <c r="AP758" s="17">
        <v>2622380</v>
      </c>
      <c r="AQ758" s="20">
        <v>1</v>
      </c>
      <c r="AR758" s="21"/>
      <c r="AS758" s="20">
        <v>2</v>
      </c>
      <c r="AT758" s="20">
        <v>2</v>
      </c>
      <c r="AU758" s="20">
        <v>2</v>
      </c>
      <c r="AV758" s="21"/>
      <c r="AW758" s="23">
        <v>0</v>
      </c>
      <c r="AX758" s="21">
        <v>0</v>
      </c>
      <c r="AY758" s="21">
        <v>0</v>
      </c>
      <c r="AZ758" s="23" t="s">
        <v>62</v>
      </c>
      <c r="BA758" s="23" t="s">
        <v>62</v>
      </c>
      <c r="BB758" s="23" t="s">
        <v>62</v>
      </c>
      <c r="BC758" s="23" t="s">
        <v>62</v>
      </c>
      <c r="BD758" s="23" t="s">
        <v>62</v>
      </c>
      <c r="BE758" s="20">
        <v>13</v>
      </c>
      <c r="BF758" s="21"/>
      <c r="BG758" s="24"/>
    </row>
    <row r="759" spans="1:59" ht="15">
      <c r="A759" s="9" t="s">
        <v>5568</v>
      </c>
      <c r="B759" s="25">
        <v>3697</v>
      </c>
      <c r="C759" s="11">
        <v>1935291</v>
      </c>
      <c r="D759" s="11">
        <v>4108140421</v>
      </c>
      <c r="E759" s="12">
        <v>2001110076129</v>
      </c>
      <c r="F759" s="13" t="s">
        <v>5569</v>
      </c>
      <c r="G759" s="13" t="s">
        <v>80</v>
      </c>
      <c r="H759" s="13" t="s">
        <v>53</v>
      </c>
      <c r="I759" s="13" t="s">
        <v>54</v>
      </c>
      <c r="J759" s="13" t="s">
        <v>353</v>
      </c>
      <c r="K759" s="11">
        <v>24</v>
      </c>
      <c r="L759" s="11" t="s">
        <v>5570</v>
      </c>
      <c r="M759" s="14">
        <v>1</v>
      </c>
      <c r="N759" s="14" t="s">
        <v>121</v>
      </c>
      <c r="O759" s="26">
        <v>2149279</v>
      </c>
      <c r="P759" s="19">
        <v>699710</v>
      </c>
      <c r="Q759" s="14">
        <v>0</v>
      </c>
      <c r="R759" s="14">
        <v>0</v>
      </c>
      <c r="S759" s="14">
        <v>0</v>
      </c>
      <c r="T759" s="26">
        <v>181293</v>
      </c>
      <c r="U759" s="26">
        <v>121245</v>
      </c>
      <c r="V759" s="26">
        <v>67343</v>
      </c>
      <c r="W759" s="26">
        <v>323500</v>
      </c>
      <c r="X759" s="26">
        <v>860946</v>
      </c>
      <c r="Y759" s="11">
        <f t="shared" si="595"/>
        <v>21.4</v>
      </c>
      <c r="Z759" s="11">
        <f t="shared" si="596"/>
        <v>15.6</v>
      </c>
      <c r="AA759" s="11">
        <f t="shared" si="597"/>
        <v>0</v>
      </c>
      <c r="AB759" s="11">
        <f t="shared" si="598"/>
        <v>1.8</v>
      </c>
      <c r="AC759" s="11">
        <f t="shared" si="599"/>
        <v>5.0999999999999996</v>
      </c>
      <c r="AD759" s="11" t="s">
        <v>5571</v>
      </c>
      <c r="AE759" s="13" t="s">
        <v>5572</v>
      </c>
      <c r="AF759" s="13" t="s">
        <v>5573</v>
      </c>
      <c r="AG759" s="15" t="s">
        <v>5574</v>
      </c>
      <c r="AH759" s="16" t="s">
        <v>88</v>
      </c>
      <c r="AI759" s="17">
        <v>10</v>
      </c>
      <c r="AJ759" s="17">
        <v>19970530</v>
      </c>
      <c r="AK759" s="18">
        <v>103</v>
      </c>
      <c r="AL759" s="18">
        <v>202212</v>
      </c>
      <c r="AM759" s="18">
        <v>2022</v>
      </c>
      <c r="AN759" s="17">
        <v>27657637</v>
      </c>
      <c r="AO759" s="17">
        <v>26925172</v>
      </c>
      <c r="AP759" s="17">
        <v>700000</v>
      </c>
      <c r="AQ759" s="20">
        <v>1</v>
      </c>
      <c r="AR759" s="21"/>
      <c r="AS759" s="20">
        <v>1</v>
      </c>
      <c r="AT759" s="20">
        <v>1</v>
      </c>
      <c r="AU759" s="20">
        <v>2</v>
      </c>
      <c r="AV759" s="20">
        <v>1</v>
      </c>
      <c r="AW759" s="23">
        <v>0</v>
      </c>
      <c r="AX759" s="20">
        <v>1</v>
      </c>
      <c r="AY759" s="21">
        <v>0</v>
      </c>
      <c r="AZ759" s="23" t="s">
        <v>62</v>
      </c>
      <c r="BA759" s="23" t="s">
        <v>62</v>
      </c>
      <c r="BB759" s="23" t="s">
        <v>62</v>
      </c>
      <c r="BC759" s="23" t="s">
        <v>62</v>
      </c>
      <c r="BD759" s="23" t="s">
        <v>62</v>
      </c>
      <c r="BE759" s="20">
        <v>13</v>
      </c>
      <c r="BF759" s="21"/>
      <c r="BG759" s="24"/>
    </row>
    <row r="760" spans="1:59" ht="15">
      <c r="A760" s="9" t="s">
        <v>5575</v>
      </c>
      <c r="B760" s="25">
        <v>23446</v>
      </c>
      <c r="C760" s="11">
        <v>1449135</v>
      </c>
      <c r="D760" s="11">
        <v>1358161734</v>
      </c>
      <c r="E760" s="12">
        <v>1345110069565</v>
      </c>
      <c r="F760" s="13" t="s">
        <v>5576</v>
      </c>
      <c r="G760" s="13" t="s">
        <v>52</v>
      </c>
      <c r="H760" s="13" t="s">
        <v>53</v>
      </c>
      <c r="I760" s="13" t="s">
        <v>54</v>
      </c>
      <c r="J760" s="13" t="s">
        <v>65</v>
      </c>
      <c r="K760" s="11">
        <v>56</v>
      </c>
      <c r="L760" s="11" t="s">
        <v>5577</v>
      </c>
      <c r="M760" s="14">
        <v>1</v>
      </c>
      <c r="N760" s="14">
        <v>0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4">
        <v>0</v>
      </c>
      <c r="V760" s="14">
        <v>0</v>
      </c>
      <c r="W760" s="14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1" t="s">
        <v>5578</v>
      </c>
      <c r="AE760" s="13" t="s">
        <v>5579</v>
      </c>
      <c r="AF760" s="13" t="s">
        <v>5580</v>
      </c>
      <c r="AG760" s="15" t="s">
        <v>5581</v>
      </c>
      <c r="AH760" s="16" t="s">
        <v>61</v>
      </c>
      <c r="AI760" s="17">
        <v>10</v>
      </c>
      <c r="AJ760" s="17">
        <v>20030710</v>
      </c>
      <c r="AK760" s="18">
        <v>51</v>
      </c>
      <c r="AL760" s="18">
        <v>201903</v>
      </c>
      <c r="AM760" s="14"/>
      <c r="AN760" s="19"/>
      <c r="AO760" s="19"/>
      <c r="AP760" s="19"/>
      <c r="AQ760" s="20">
        <v>1</v>
      </c>
      <c r="AR760" s="21"/>
      <c r="AS760" s="20">
        <v>2</v>
      </c>
      <c r="AT760" s="20">
        <v>2</v>
      </c>
      <c r="AU760" s="20">
        <v>2</v>
      </c>
      <c r="AV760" s="20">
        <v>2</v>
      </c>
      <c r="AW760" s="23">
        <v>0</v>
      </c>
      <c r="AX760" s="21">
        <v>0</v>
      </c>
      <c r="AY760" s="21">
        <v>0</v>
      </c>
      <c r="AZ760" s="23" t="s">
        <v>62</v>
      </c>
      <c r="BA760" s="23" t="s">
        <v>62</v>
      </c>
      <c r="BB760" s="23" t="s">
        <v>62</v>
      </c>
      <c r="BC760" s="23" t="s">
        <v>62</v>
      </c>
      <c r="BD760" s="23" t="s">
        <v>62</v>
      </c>
      <c r="BE760" s="20">
        <v>13</v>
      </c>
      <c r="BF760" s="21"/>
      <c r="BG760" s="24"/>
    </row>
    <row r="761" spans="1:59" ht="15">
      <c r="A761" s="9" t="s">
        <v>5582</v>
      </c>
      <c r="B761" s="25">
        <v>1722</v>
      </c>
      <c r="C761" s="11">
        <v>1578523</v>
      </c>
      <c r="D761" s="11">
        <v>1208168899</v>
      </c>
      <c r="E761" s="12">
        <v>1101111354242</v>
      </c>
      <c r="F761" s="13" t="s">
        <v>5583</v>
      </c>
      <c r="G761" s="13" t="s">
        <v>80</v>
      </c>
      <c r="H761" s="13" t="s">
        <v>53</v>
      </c>
      <c r="I761" s="13" t="s">
        <v>307</v>
      </c>
      <c r="J761" s="13" t="s">
        <v>3357</v>
      </c>
      <c r="K761" s="11">
        <v>13</v>
      </c>
      <c r="L761" s="11" t="s">
        <v>5584</v>
      </c>
      <c r="M761" s="14">
        <v>1</v>
      </c>
      <c r="N761" s="14" t="s">
        <v>121</v>
      </c>
      <c r="O761" s="14">
        <v>0</v>
      </c>
      <c r="P761" s="14">
        <v>756</v>
      </c>
      <c r="Q761" s="19">
        <v>34575</v>
      </c>
      <c r="R761" s="19">
        <v>826389</v>
      </c>
      <c r="S761" s="14">
        <v>0</v>
      </c>
      <c r="T761" s="14">
        <v>0</v>
      </c>
      <c r="U761" s="26">
        <v>235068</v>
      </c>
      <c r="V761" s="14">
        <v>0</v>
      </c>
      <c r="W761" s="26">
        <v>133436</v>
      </c>
      <c r="X761" s="26">
        <v>1418642</v>
      </c>
      <c r="Y761" s="11">
        <f>INT(O761 / 10000) / 10</f>
        <v>0</v>
      </c>
      <c r="Z761" s="11">
        <f>INT((P761+Q761+X761) / 10000) / 10</f>
        <v>14.5</v>
      </c>
      <c r="AA761" s="11">
        <f>INT((R761) / 10000) / 10</f>
        <v>8.1999999999999993</v>
      </c>
      <c r="AB761" s="11">
        <f>INT((S761+T761) / 10000) / 10</f>
        <v>0</v>
      </c>
      <c r="AC761" s="11">
        <f>INT((V761+U761+W761) / 10000) / 10</f>
        <v>3.6</v>
      </c>
      <c r="AD761" s="11" t="s">
        <v>5585</v>
      </c>
      <c r="AE761" s="13" t="s">
        <v>5586</v>
      </c>
      <c r="AF761" s="13" t="s">
        <v>5587</v>
      </c>
      <c r="AG761" s="15" t="s">
        <v>5588</v>
      </c>
      <c r="AH761" s="16" t="s">
        <v>88</v>
      </c>
      <c r="AI761" s="17">
        <v>10</v>
      </c>
      <c r="AJ761" s="17">
        <v>19961220</v>
      </c>
      <c r="AK761" s="18">
        <v>239</v>
      </c>
      <c r="AL761" s="18">
        <v>202212</v>
      </c>
      <c r="AM761" s="18">
        <v>2022</v>
      </c>
      <c r="AN761" s="17">
        <v>143268190</v>
      </c>
      <c r="AO761" s="17">
        <v>195298094</v>
      </c>
      <c r="AP761" s="17">
        <v>127882000</v>
      </c>
      <c r="AQ761" s="27">
        <v>3</v>
      </c>
      <c r="AR761" s="27">
        <v>3</v>
      </c>
      <c r="AS761" s="27">
        <v>1</v>
      </c>
      <c r="AT761" s="27">
        <v>2</v>
      </c>
      <c r="AU761" s="27">
        <v>2</v>
      </c>
      <c r="AV761" s="27">
        <v>2</v>
      </c>
      <c r="AW761" s="23">
        <v>0</v>
      </c>
      <c r="AX761" s="21">
        <v>0</v>
      </c>
      <c r="AY761" s="21">
        <v>0</v>
      </c>
      <c r="AZ761" s="23" t="s">
        <v>62</v>
      </c>
      <c r="BA761" s="23" t="s">
        <v>62</v>
      </c>
      <c r="BB761" s="23" t="s">
        <v>62</v>
      </c>
      <c r="BC761" s="23" t="s">
        <v>62</v>
      </c>
      <c r="BD761" s="23" t="s">
        <v>62</v>
      </c>
      <c r="BE761" s="27">
        <v>13</v>
      </c>
      <c r="BF761" s="23"/>
      <c r="BG761" s="23"/>
    </row>
    <row r="762" spans="1:59" ht="15">
      <c r="A762" s="9" t="s">
        <v>5589</v>
      </c>
      <c r="B762" s="25">
        <v>760</v>
      </c>
      <c r="C762" s="11">
        <v>1368091</v>
      </c>
      <c r="D762" s="11">
        <v>3038102793</v>
      </c>
      <c r="E762" s="12">
        <v>1545110000648</v>
      </c>
      <c r="F762" s="13" t="s">
        <v>5590</v>
      </c>
      <c r="G762" s="13" t="s">
        <v>80</v>
      </c>
      <c r="H762" s="13" t="s">
        <v>53</v>
      </c>
      <c r="I762" s="13" t="s">
        <v>54</v>
      </c>
      <c r="J762" s="13" t="s">
        <v>607</v>
      </c>
      <c r="K762" s="11">
        <v>4</v>
      </c>
      <c r="L762" s="11" t="s">
        <v>5591</v>
      </c>
      <c r="M762" s="14">
        <v>1</v>
      </c>
      <c r="N762" s="14" t="s">
        <v>83</v>
      </c>
      <c r="O762" s="14">
        <v>0</v>
      </c>
      <c r="P762" s="14">
        <v>0</v>
      </c>
      <c r="Q762" s="14">
        <v>0</v>
      </c>
      <c r="R762" s="19">
        <v>101385620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1">
        <f>INT(O762 / 10000000)/ 10</f>
        <v>0</v>
      </c>
      <c r="Z762" s="11">
        <f>INT((P762+Q762+X762) / 10000000)/ 10</f>
        <v>0</v>
      </c>
      <c r="AA762" s="11">
        <f>INT((R762) / 10000000)/ 10</f>
        <v>1</v>
      </c>
      <c r="AB762" s="11">
        <f>INT((S762+T762) / 10000000)/ 10</f>
        <v>0</v>
      </c>
      <c r="AC762" s="11">
        <f>INT((V762+U762+W762) / 10000000)/ 10</f>
        <v>0</v>
      </c>
      <c r="AD762" s="11" t="s">
        <v>5592</v>
      </c>
      <c r="AE762" s="13" t="s">
        <v>5593</v>
      </c>
      <c r="AF762" s="13" t="s">
        <v>5594</v>
      </c>
      <c r="AG762" s="15" t="s">
        <v>5595</v>
      </c>
      <c r="AH762" s="16" t="s">
        <v>88</v>
      </c>
      <c r="AI762" s="17">
        <v>10</v>
      </c>
      <c r="AJ762" s="17">
        <v>19870210</v>
      </c>
      <c r="AK762" s="18">
        <v>52</v>
      </c>
      <c r="AL762" s="18">
        <v>202307</v>
      </c>
      <c r="AM762" s="18">
        <v>2022</v>
      </c>
      <c r="AN762" s="17">
        <v>16860982</v>
      </c>
      <c r="AO762" s="17">
        <v>18794336</v>
      </c>
      <c r="AP762" s="17">
        <v>1650000</v>
      </c>
      <c r="AQ762" s="27">
        <v>3</v>
      </c>
      <c r="AR762" s="27">
        <v>3</v>
      </c>
      <c r="AS762" s="27">
        <v>1</v>
      </c>
      <c r="AT762" s="27">
        <v>2</v>
      </c>
      <c r="AU762" s="27">
        <v>2</v>
      </c>
      <c r="AV762" s="27">
        <v>1</v>
      </c>
      <c r="AW762" s="23">
        <v>0</v>
      </c>
      <c r="AX762" s="21">
        <v>0</v>
      </c>
      <c r="AY762" s="21">
        <v>0</v>
      </c>
      <c r="AZ762" s="23" t="s">
        <v>62</v>
      </c>
      <c r="BA762" s="23" t="s">
        <v>62</v>
      </c>
      <c r="BB762" s="23" t="s">
        <v>62</v>
      </c>
      <c r="BC762" s="23" t="s">
        <v>62</v>
      </c>
      <c r="BD762" s="23" t="s">
        <v>62</v>
      </c>
      <c r="BE762" s="27">
        <v>13</v>
      </c>
      <c r="BF762" s="23"/>
      <c r="BG762" s="23"/>
    </row>
    <row r="763" spans="1:59" ht="15">
      <c r="A763" s="9" t="s">
        <v>5596</v>
      </c>
      <c r="B763" s="25">
        <v>757</v>
      </c>
      <c r="C763" s="11">
        <v>9001304</v>
      </c>
      <c r="D763" s="11">
        <v>1188601376</v>
      </c>
      <c r="E763" s="12">
        <v>2101110144073</v>
      </c>
      <c r="F763" s="13" t="s">
        <v>5597</v>
      </c>
      <c r="G763" s="13" t="s">
        <v>80</v>
      </c>
      <c r="H763" s="13" t="s">
        <v>53</v>
      </c>
      <c r="I763" s="13" t="s">
        <v>54</v>
      </c>
      <c r="J763" s="13" t="s">
        <v>607</v>
      </c>
      <c r="K763" s="11">
        <v>4</v>
      </c>
      <c r="L763" s="11" t="s">
        <v>5598</v>
      </c>
      <c r="M763" s="14">
        <v>1</v>
      </c>
      <c r="N763" s="14" t="s">
        <v>121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35">
        <v>19087</v>
      </c>
      <c r="U763" s="14">
        <v>0</v>
      </c>
      <c r="V763" s="26">
        <v>6300</v>
      </c>
      <c r="W763" s="14">
        <v>0</v>
      </c>
      <c r="X763" s="14">
        <v>0</v>
      </c>
      <c r="Y763" s="11">
        <f>INT(O763 / 10000) / 10</f>
        <v>0</v>
      </c>
      <c r="Z763" s="11">
        <f>INT((P763+Q763+X763) / 10000) / 10</f>
        <v>0</v>
      </c>
      <c r="AA763" s="11">
        <f>INT((R763) / 10000) / 10</f>
        <v>0</v>
      </c>
      <c r="AB763" s="11">
        <f>INT((S763+T763) / 10000) / 10</f>
        <v>0.1</v>
      </c>
      <c r="AC763" s="11">
        <f>INT((V763+U763+W763) / 10000) / 10</f>
        <v>0</v>
      </c>
      <c r="AD763" s="11" t="s">
        <v>5599</v>
      </c>
      <c r="AE763" s="13" t="s">
        <v>5600</v>
      </c>
      <c r="AF763" s="13" t="s">
        <v>5601</v>
      </c>
      <c r="AG763" s="15" t="s">
        <v>5602</v>
      </c>
      <c r="AH763" s="16" t="s">
        <v>88</v>
      </c>
      <c r="AI763" s="17">
        <v>10</v>
      </c>
      <c r="AJ763" s="17">
        <v>20190702</v>
      </c>
      <c r="AK763" s="18">
        <v>100</v>
      </c>
      <c r="AL763" s="18">
        <v>202212</v>
      </c>
      <c r="AM763" s="18">
        <v>2022</v>
      </c>
      <c r="AN763" s="17">
        <v>31712157</v>
      </c>
      <c r="AO763" s="17">
        <v>17812851</v>
      </c>
      <c r="AP763" s="17">
        <v>1250000</v>
      </c>
      <c r="AQ763" s="27">
        <v>1</v>
      </c>
      <c r="AR763" s="27">
        <v>1</v>
      </c>
      <c r="AS763" s="27">
        <v>1</v>
      </c>
      <c r="AT763" s="27">
        <v>2</v>
      </c>
      <c r="AU763" s="27">
        <v>1</v>
      </c>
      <c r="AV763" s="27">
        <v>2</v>
      </c>
      <c r="AW763" s="23">
        <v>0</v>
      </c>
      <c r="AX763" s="20">
        <v>1</v>
      </c>
      <c r="AY763" s="20">
        <v>1</v>
      </c>
      <c r="AZ763" s="27" t="s">
        <v>5603</v>
      </c>
      <c r="BA763" s="27" t="s">
        <v>5604</v>
      </c>
      <c r="BB763" s="27" t="s">
        <v>5605</v>
      </c>
      <c r="BC763" s="27" t="s">
        <v>864</v>
      </c>
      <c r="BD763" s="27" t="s">
        <v>5606</v>
      </c>
      <c r="BE763" s="27">
        <v>13</v>
      </c>
      <c r="BF763" s="23"/>
      <c r="BG763" s="23"/>
    </row>
    <row r="764" spans="1:59" ht="15">
      <c r="A764" s="9" t="s">
        <v>5607</v>
      </c>
      <c r="B764" s="25">
        <v>20163</v>
      </c>
      <c r="C764" s="11">
        <v>1387908</v>
      </c>
      <c r="D764" s="11">
        <v>1338123734</v>
      </c>
      <c r="E764" s="12">
        <v>1350110055993</v>
      </c>
      <c r="F764" s="13" t="s">
        <v>5608</v>
      </c>
      <c r="G764" s="13" t="s">
        <v>52</v>
      </c>
      <c r="H764" s="13" t="s">
        <v>53</v>
      </c>
      <c r="I764" s="13" t="s">
        <v>54</v>
      </c>
      <c r="J764" s="13" t="s">
        <v>607</v>
      </c>
      <c r="K764" s="11">
        <v>4</v>
      </c>
      <c r="L764" s="11" t="s">
        <v>5609</v>
      </c>
      <c r="M764" s="14">
        <v>1</v>
      </c>
      <c r="N764" s="14">
        <v>0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21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1" t="s">
        <v>5610</v>
      </c>
      <c r="AE764" s="13" t="s">
        <v>5611</v>
      </c>
      <c r="AF764" s="13" t="s">
        <v>5612</v>
      </c>
      <c r="AG764" s="15" t="s">
        <v>5613</v>
      </c>
      <c r="AH764" s="16" t="s">
        <v>61</v>
      </c>
      <c r="AI764" s="17">
        <v>10</v>
      </c>
      <c r="AJ764" s="17">
        <v>19940201</v>
      </c>
      <c r="AK764" s="18">
        <v>52</v>
      </c>
      <c r="AL764" s="18">
        <v>201912</v>
      </c>
      <c r="AM764" s="14"/>
      <c r="AN764" s="19"/>
      <c r="AO764" s="19"/>
      <c r="AP764" s="19"/>
      <c r="AQ764" s="27">
        <v>1</v>
      </c>
      <c r="AR764" s="23"/>
      <c r="AS764" s="27">
        <v>1</v>
      </c>
      <c r="AT764" s="27">
        <v>2</v>
      </c>
      <c r="AU764" s="27">
        <v>2</v>
      </c>
      <c r="AV764" s="27">
        <v>2</v>
      </c>
      <c r="AW764" s="23">
        <v>0</v>
      </c>
      <c r="AX764" s="21">
        <v>0</v>
      </c>
      <c r="AY764" s="21">
        <v>0</v>
      </c>
      <c r="AZ764" s="23" t="s">
        <v>62</v>
      </c>
      <c r="BA764" s="23" t="s">
        <v>62</v>
      </c>
      <c r="BB764" s="23" t="s">
        <v>62</v>
      </c>
      <c r="BC764" s="23" t="s">
        <v>62</v>
      </c>
      <c r="BD764" s="23" t="s">
        <v>62</v>
      </c>
      <c r="BE764" s="27">
        <v>13</v>
      </c>
      <c r="BF764" s="23"/>
      <c r="BG764" s="23"/>
    </row>
    <row r="765" spans="1:59" ht="15">
      <c r="A765" s="9" t="s">
        <v>5614</v>
      </c>
      <c r="B765" s="25">
        <v>4370</v>
      </c>
      <c r="C765" s="11">
        <v>1411616</v>
      </c>
      <c r="D765" s="11">
        <v>1398143140</v>
      </c>
      <c r="E765" s="12">
        <v>1201110198425</v>
      </c>
      <c r="F765" s="13" t="s">
        <v>5615</v>
      </c>
      <c r="G765" s="13" t="s">
        <v>80</v>
      </c>
      <c r="H765" s="13" t="s">
        <v>53</v>
      </c>
      <c r="I765" s="13" t="s">
        <v>54</v>
      </c>
      <c r="J765" s="13" t="s">
        <v>1589</v>
      </c>
      <c r="K765" s="11">
        <v>31</v>
      </c>
      <c r="L765" s="11" t="s">
        <v>5616</v>
      </c>
      <c r="M765" s="14">
        <v>1</v>
      </c>
      <c r="N765" s="14">
        <v>0</v>
      </c>
      <c r="O765" s="14">
        <v>0</v>
      </c>
      <c r="P765" s="14">
        <v>0</v>
      </c>
      <c r="Q765" s="14">
        <v>0</v>
      </c>
      <c r="R765" s="14">
        <v>0</v>
      </c>
      <c r="S765" s="14">
        <v>0</v>
      </c>
      <c r="T765" s="14">
        <v>0</v>
      </c>
      <c r="U765" s="14">
        <v>0</v>
      </c>
      <c r="V765" s="14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1" t="s">
        <v>5617</v>
      </c>
      <c r="AE765" s="13" t="s">
        <v>5618</v>
      </c>
      <c r="AF765" s="13" t="s">
        <v>5619</v>
      </c>
      <c r="AG765" s="15" t="s">
        <v>5620</v>
      </c>
      <c r="AH765" s="16" t="s">
        <v>88</v>
      </c>
      <c r="AI765" s="17">
        <v>10</v>
      </c>
      <c r="AJ765" s="17">
        <v>19990726</v>
      </c>
      <c r="AK765" s="18">
        <v>54</v>
      </c>
      <c r="AL765" s="18">
        <v>202304</v>
      </c>
      <c r="AM765" s="18">
        <v>2022</v>
      </c>
      <c r="AN765" s="17">
        <v>10138714</v>
      </c>
      <c r="AO765" s="17">
        <v>10583482</v>
      </c>
      <c r="AP765" s="17">
        <v>700000</v>
      </c>
      <c r="AQ765" s="21">
        <v>1</v>
      </c>
      <c r="AR765" s="21"/>
      <c r="AS765" s="20">
        <v>1</v>
      </c>
      <c r="AT765" s="21"/>
      <c r="AU765" s="21"/>
      <c r="AV765" s="20">
        <v>2</v>
      </c>
      <c r="AW765" s="23">
        <v>0</v>
      </c>
      <c r="AX765" s="21">
        <v>0</v>
      </c>
      <c r="AY765" s="21">
        <v>0</v>
      </c>
      <c r="AZ765" s="23" t="s">
        <v>62</v>
      </c>
      <c r="BA765" s="23" t="s">
        <v>62</v>
      </c>
      <c r="BB765" s="23" t="s">
        <v>62</v>
      </c>
      <c r="BC765" s="23" t="s">
        <v>62</v>
      </c>
      <c r="BD765" s="23" t="s">
        <v>62</v>
      </c>
      <c r="BE765" s="20">
        <v>13</v>
      </c>
      <c r="BF765" s="21"/>
      <c r="BG765" s="24"/>
    </row>
    <row r="766" spans="1:59" ht="15">
      <c r="A766" s="9" t="s">
        <v>5621</v>
      </c>
      <c r="B766" s="25">
        <v>23211</v>
      </c>
      <c r="C766" s="11">
        <v>1992597</v>
      </c>
      <c r="D766" s="11">
        <v>2118625885</v>
      </c>
      <c r="E766" s="12">
        <v>1101111482598</v>
      </c>
      <c r="F766" s="13" t="s">
        <v>5622</v>
      </c>
      <c r="G766" s="13" t="s">
        <v>52</v>
      </c>
      <c r="H766" s="13" t="s">
        <v>53</v>
      </c>
      <c r="I766" s="13" t="s">
        <v>54</v>
      </c>
      <c r="J766" s="13" t="s">
        <v>143</v>
      </c>
      <c r="K766" s="11">
        <v>53</v>
      </c>
      <c r="L766" s="11" t="s">
        <v>5623</v>
      </c>
      <c r="M766" s="14">
        <v>1</v>
      </c>
      <c r="N766" s="14" t="s">
        <v>83</v>
      </c>
      <c r="O766" s="14">
        <v>0</v>
      </c>
      <c r="P766" s="14">
        <v>0</v>
      </c>
      <c r="Q766" s="38">
        <v>2900000</v>
      </c>
      <c r="R766" s="14">
        <v>0</v>
      </c>
      <c r="S766" s="14">
        <v>0</v>
      </c>
      <c r="T766" s="38">
        <v>18213709</v>
      </c>
      <c r="U766" s="14">
        <v>0</v>
      </c>
      <c r="V766" s="14">
        <v>0</v>
      </c>
      <c r="W766" s="14">
        <v>0</v>
      </c>
      <c r="X766" s="93">
        <v>3609552000</v>
      </c>
      <c r="Y766" s="11">
        <f>INT(O766 / 10000000)/ 10</f>
        <v>0</v>
      </c>
      <c r="Z766" s="11">
        <f>INT((P766+Q766+X766) / 10000000)/ 10</f>
        <v>36.1</v>
      </c>
      <c r="AA766" s="11">
        <f>INT((R766) / 10000000)/ 10</f>
        <v>0</v>
      </c>
      <c r="AB766" s="11">
        <f>INT((S766+T766) / 10000000)/ 10</f>
        <v>0.1</v>
      </c>
      <c r="AC766" s="11">
        <f>INT((V766+U766+W766) / 10000000)/ 10</f>
        <v>0</v>
      </c>
      <c r="AD766" s="11" t="s">
        <v>5624</v>
      </c>
      <c r="AE766" s="13" t="s">
        <v>5625</v>
      </c>
      <c r="AF766" s="13" t="s">
        <v>5626</v>
      </c>
      <c r="AG766" s="15" t="s">
        <v>5627</v>
      </c>
      <c r="AH766" s="16" t="s">
        <v>88</v>
      </c>
      <c r="AI766" s="17">
        <v>10</v>
      </c>
      <c r="AJ766" s="17">
        <v>19971110</v>
      </c>
      <c r="AK766" s="18">
        <v>215</v>
      </c>
      <c r="AL766" s="18">
        <v>202212</v>
      </c>
      <c r="AM766" s="18">
        <v>2022</v>
      </c>
      <c r="AN766" s="17">
        <v>53439204</v>
      </c>
      <c r="AO766" s="17">
        <v>136580378</v>
      </c>
      <c r="AP766" s="17">
        <v>5100000</v>
      </c>
      <c r="AQ766" s="20">
        <v>1</v>
      </c>
      <c r="AR766" s="21"/>
      <c r="AS766" s="20">
        <v>1</v>
      </c>
      <c r="AT766" s="20">
        <v>1</v>
      </c>
      <c r="AU766" s="20">
        <v>2</v>
      </c>
      <c r="AV766" s="20">
        <v>2</v>
      </c>
      <c r="AW766" s="23">
        <v>0</v>
      </c>
      <c r="AX766" s="21">
        <v>0</v>
      </c>
      <c r="AY766" s="21">
        <v>0</v>
      </c>
      <c r="AZ766" s="23" t="s">
        <v>62</v>
      </c>
      <c r="BA766" s="23" t="s">
        <v>62</v>
      </c>
      <c r="BB766" s="23" t="s">
        <v>62</v>
      </c>
      <c r="BC766" s="23" t="s">
        <v>62</v>
      </c>
      <c r="BD766" s="23" t="s">
        <v>62</v>
      </c>
      <c r="BE766" s="20">
        <v>13</v>
      </c>
      <c r="BF766" s="21"/>
      <c r="BG766" s="24"/>
    </row>
    <row r="767" spans="1:59" ht="15">
      <c r="A767" s="9" t="s">
        <v>5628</v>
      </c>
      <c r="B767" s="25">
        <v>6308</v>
      </c>
      <c r="C767" s="11">
        <v>1261810</v>
      </c>
      <c r="D767" s="11">
        <v>1248198492</v>
      </c>
      <c r="E767" s="12">
        <v>1348110072786</v>
      </c>
      <c r="F767" s="13" t="s">
        <v>5629</v>
      </c>
      <c r="G767" s="13" t="s">
        <v>80</v>
      </c>
      <c r="H767" s="13" t="s">
        <v>53</v>
      </c>
      <c r="I767" s="13" t="s">
        <v>54</v>
      </c>
      <c r="J767" s="13" t="s">
        <v>425</v>
      </c>
      <c r="K767" s="11">
        <v>36</v>
      </c>
      <c r="L767" s="11" t="s">
        <v>5630</v>
      </c>
      <c r="M767" s="14">
        <v>1</v>
      </c>
      <c r="N767" s="14" t="s">
        <v>121</v>
      </c>
      <c r="O767" s="14">
        <v>0</v>
      </c>
      <c r="P767" s="14">
        <v>0</v>
      </c>
      <c r="Q767" s="14">
        <v>0</v>
      </c>
      <c r="R767" s="14">
        <v>0</v>
      </c>
      <c r="S767" s="14">
        <v>0</v>
      </c>
      <c r="T767" s="14">
        <v>0</v>
      </c>
      <c r="U767" s="14">
        <v>0</v>
      </c>
      <c r="V767" s="33">
        <v>2180</v>
      </c>
      <c r="W767" s="19">
        <v>1300</v>
      </c>
      <c r="X767" s="94">
        <v>10263632</v>
      </c>
      <c r="Y767" s="11">
        <f t="shared" ref="Y767:Y768" si="600">INT(O767 / 10000) / 10</f>
        <v>0</v>
      </c>
      <c r="Z767" s="11">
        <f t="shared" ref="Z767:Z768" si="601">INT((P767+Q767+X767) / 10000) / 10</f>
        <v>102.6</v>
      </c>
      <c r="AA767" s="11">
        <f t="shared" ref="AA767:AA768" si="602">INT((R767) / 10000) / 10</f>
        <v>0</v>
      </c>
      <c r="AB767" s="11">
        <f t="shared" ref="AB767:AB768" si="603">INT((S767+T767) / 10000) / 10</f>
        <v>0</v>
      </c>
      <c r="AC767" s="11">
        <f t="shared" ref="AC767:AC768" si="604">INT((V767+U767+W767) / 10000) / 10</f>
        <v>0</v>
      </c>
      <c r="AD767" s="11" t="s">
        <v>5631</v>
      </c>
      <c r="AE767" s="13" t="s">
        <v>5632</v>
      </c>
      <c r="AF767" s="13" t="s">
        <v>5633</v>
      </c>
      <c r="AG767" s="15" t="s">
        <v>5634</v>
      </c>
      <c r="AH767" s="16" t="s">
        <v>232</v>
      </c>
      <c r="AI767" s="17">
        <v>10</v>
      </c>
      <c r="AJ767" s="17">
        <v>20020718</v>
      </c>
      <c r="AK767" s="18">
        <v>200</v>
      </c>
      <c r="AL767" s="18">
        <v>202306</v>
      </c>
      <c r="AM767" s="18">
        <v>2022</v>
      </c>
      <c r="AN767" s="17">
        <v>192780700</v>
      </c>
      <c r="AO767" s="17">
        <v>154723801</v>
      </c>
      <c r="AP767" s="17">
        <v>4278271</v>
      </c>
      <c r="AQ767" s="27">
        <v>1</v>
      </c>
      <c r="AR767" s="27">
        <v>1</v>
      </c>
      <c r="AS767" s="27">
        <v>2</v>
      </c>
      <c r="AT767" s="27">
        <v>2</v>
      </c>
      <c r="AU767" s="27">
        <v>2</v>
      </c>
      <c r="AV767" s="27">
        <v>2</v>
      </c>
      <c r="AW767" s="23">
        <v>0</v>
      </c>
      <c r="AX767" s="20">
        <v>1</v>
      </c>
      <c r="AY767" s="21">
        <v>0</v>
      </c>
      <c r="AZ767" s="23" t="s">
        <v>62</v>
      </c>
      <c r="BA767" s="23" t="s">
        <v>62</v>
      </c>
      <c r="BB767" s="23" t="s">
        <v>62</v>
      </c>
      <c r="BC767" s="23" t="s">
        <v>62</v>
      </c>
      <c r="BD767" s="23" t="s">
        <v>62</v>
      </c>
      <c r="BE767" s="27">
        <v>13</v>
      </c>
      <c r="BF767" s="23"/>
      <c r="BG767" s="23"/>
    </row>
    <row r="768" spans="1:59" ht="15">
      <c r="A768" s="9" t="s">
        <v>5635</v>
      </c>
      <c r="B768" s="25">
        <v>14193</v>
      </c>
      <c r="C768" s="11">
        <v>3852224</v>
      </c>
      <c r="D768" s="11">
        <v>3148618854</v>
      </c>
      <c r="E768" s="12">
        <v>1601110287527</v>
      </c>
      <c r="F768" s="13" t="s">
        <v>5636</v>
      </c>
      <c r="G768" s="13" t="s">
        <v>80</v>
      </c>
      <c r="H768" s="13" t="s">
        <v>53</v>
      </c>
      <c r="I768" s="13" t="s">
        <v>1113</v>
      </c>
      <c r="J768" s="13" t="s">
        <v>1063</v>
      </c>
      <c r="K768" s="11">
        <v>57</v>
      </c>
      <c r="L768" s="11" t="s">
        <v>5637</v>
      </c>
      <c r="M768" s="14">
        <v>1</v>
      </c>
      <c r="N768" s="14" t="s">
        <v>121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35">
        <v>2167582</v>
      </c>
      <c r="Y768" s="11">
        <f t="shared" si="600"/>
        <v>0</v>
      </c>
      <c r="Z768" s="11">
        <f t="shared" si="601"/>
        <v>21.6</v>
      </c>
      <c r="AA768" s="11">
        <f t="shared" si="602"/>
        <v>0</v>
      </c>
      <c r="AB768" s="11">
        <f t="shared" si="603"/>
        <v>0</v>
      </c>
      <c r="AC768" s="11">
        <f t="shared" si="604"/>
        <v>0</v>
      </c>
      <c r="AD768" s="11" t="s">
        <v>5638</v>
      </c>
      <c r="AE768" s="13" t="s">
        <v>5639</v>
      </c>
      <c r="AF768" s="13" t="s">
        <v>5640</v>
      </c>
      <c r="AG768" s="15" t="s">
        <v>5641</v>
      </c>
      <c r="AH768" s="16" t="s">
        <v>88</v>
      </c>
      <c r="AI768" s="17">
        <v>10</v>
      </c>
      <c r="AJ768" s="17">
        <v>20101019</v>
      </c>
      <c r="AK768" s="18">
        <v>173</v>
      </c>
      <c r="AL768" s="18">
        <v>202212</v>
      </c>
      <c r="AM768" s="18">
        <v>2022</v>
      </c>
      <c r="AN768" s="17">
        <v>86212610</v>
      </c>
      <c r="AO768" s="17">
        <v>135819671</v>
      </c>
      <c r="AP768" s="17">
        <v>66797864</v>
      </c>
      <c r="AQ768" s="20">
        <v>1</v>
      </c>
      <c r="AR768" s="21"/>
      <c r="AS768" s="20">
        <v>2</v>
      </c>
      <c r="AT768" s="20">
        <v>2</v>
      </c>
      <c r="AU768" s="20">
        <v>2</v>
      </c>
      <c r="AV768" s="20">
        <v>2</v>
      </c>
      <c r="AW768" s="23">
        <v>0</v>
      </c>
      <c r="AX768" s="21">
        <v>0</v>
      </c>
      <c r="AY768" s="21">
        <v>0</v>
      </c>
      <c r="AZ768" s="23" t="s">
        <v>62</v>
      </c>
      <c r="BA768" s="23" t="s">
        <v>62</v>
      </c>
      <c r="BB768" s="23" t="s">
        <v>62</v>
      </c>
      <c r="BC768" s="23" t="s">
        <v>62</v>
      </c>
      <c r="BD768" s="23" t="s">
        <v>62</v>
      </c>
      <c r="BE768" s="20">
        <v>13</v>
      </c>
      <c r="BF768" s="21"/>
      <c r="BG768" s="24"/>
    </row>
    <row r="769" spans="1:59" ht="15">
      <c r="A769" s="9" t="s">
        <v>5642</v>
      </c>
      <c r="B769" s="25">
        <v>6531</v>
      </c>
      <c r="C769" s="11">
        <v>1731865</v>
      </c>
      <c r="D769" s="11">
        <v>5038161000</v>
      </c>
      <c r="E769" s="12">
        <v>1701110249327</v>
      </c>
      <c r="F769" s="13" t="s">
        <v>5643</v>
      </c>
      <c r="G769" s="13" t="s">
        <v>80</v>
      </c>
      <c r="H769" s="13" t="s">
        <v>53</v>
      </c>
      <c r="I769" s="13" t="s">
        <v>54</v>
      </c>
      <c r="J769" s="13" t="s">
        <v>425</v>
      </c>
      <c r="K769" s="11">
        <v>36</v>
      </c>
      <c r="L769" s="11" t="s">
        <v>5644</v>
      </c>
      <c r="M769" s="14">
        <v>1</v>
      </c>
      <c r="N769" s="14" t="s">
        <v>83</v>
      </c>
      <c r="O769" s="14">
        <v>0</v>
      </c>
      <c r="P769" s="14">
        <v>0</v>
      </c>
      <c r="Q769" s="14">
        <v>0</v>
      </c>
      <c r="R769" s="26">
        <v>2992100</v>
      </c>
      <c r="S769" s="14">
        <v>0</v>
      </c>
      <c r="T769" s="26">
        <v>18154500</v>
      </c>
      <c r="U769" s="14">
        <v>0</v>
      </c>
      <c r="V769" s="35">
        <v>46873380</v>
      </c>
      <c r="W769" s="26">
        <v>23500000</v>
      </c>
      <c r="X769" s="14">
        <v>0</v>
      </c>
      <c r="Y769" s="11">
        <f t="shared" ref="Y769:Y771" si="605">INT(O769 / 10000000)/ 10</f>
        <v>0</v>
      </c>
      <c r="Z769" s="11">
        <f t="shared" ref="Z769:Z771" si="606">INT((P769+Q769+X769) / 10000000)/ 10</f>
        <v>0</v>
      </c>
      <c r="AA769" s="11">
        <f t="shared" ref="AA769:AA771" si="607">INT((R769) / 10000000)/ 10</f>
        <v>0</v>
      </c>
      <c r="AB769" s="11">
        <f t="shared" ref="AB769:AB771" si="608">INT((S769+T769) / 10000000)/ 10</f>
        <v>0.1</v>
      </c>
      <c r="AC769" s="11">
        <f t="shared" ref="AC769:AC771" si="609">INT((V769+U769+W769) / 10000000)/ 10</f>
        <v>0.7</v>
      </c>
      <c r="AD769" s="11" t="s">
        <v>5645</v>
      </c>
      <c r="AE769" s="13" t="s">
        <v>5646</v>
      </c>
      <c r="AF769" s="13" t="s">
        <v>5647</v>
      </c>
      <c r="AG769" s="15" t="s">
        <v>5648</v>
      </c>
      <c r="AH769" s="16" t="s">
        <v>88</v>
      </c>
      <c r="AI769" s="17">
        <v>10</v>
      </c>
      <c r="AJ769" s="17">
        <v>20030605</v>
      </c>
      <c r="AK769" s="18">
        <v>50</v>
      </c>
      <c r="AL769" s="18">
        <v>202304</v>
      </c>
      <c r="AM769" s="18">
        <v>2022</v>
      </c>
      <c r="AN769" s="17">
        <v>17311525</v>
      </c>
      <c r="AO769" s="17">
        <v>36352872</v>
      </c>
      <c r="AP769" s="17">
        <v>500000</v>
      </c>
      <c r="AQ769" s="23">
        <v>1</v>
      </c>
      <c r="AR769" s="23"/>
      <c r="AS769" s="27">
        <v>1</v>
      </c>
      <c r="AT769" s="23"/>
      <c r="AU769" s="23"/>
      <c r="AV769" s="27">
        <v>1</v>
      </c>
      <c r="AW769" s="23">
        <v>0</v>
      </c>
      <c r="AX769" s="21">
        <v>0</v>
      </c>
      <c r="AY769" s="21">
        <v>0</v>
      </c>
      <c r="AZ769" s="23" t="s">
        <v>62</v>
      </c>
      <c r="BA769" s="23" t="s">
        <v>62</v>
      </c>
      <c r="BB769" s="23" t="s">
        <v>62</v>
      </c>
      <c r="BC769" s="23" t="s">
        <v>62</v>
      </c>
      <c r="BD769" s="23" t="s">
        <v>62</v>
      </c>
      <c r="BE769" s="27">
        <v>13</v>
      </c>
      <c r="BF769" s="23"/>
      <c r="BG769" s="23"/>
    </row>
    <row r="770" spans="1:59" ht="15">
      <c r="A770" s="9" t="s">
        <v>5649</v>
      </c>
      <c r="B770" s="25">
        <v>1700</v>
      </c>
      <c r="C770" s="11">
        <v>2611425</v>
      </c>
      <c r="D770" s="11">
        <v>1288178649</v>
      </c>
      <c r="E770" s="12">
        <v>1159110075781</v>
      </c>
      <c r="F770" s="13" t="s">
        <v>5650</v>
      </c>
      <c r="G770" s="13" t="s">
        <v>80</v>
      </c>
      <c r="H770" s="13" t="s">
        <v>53</v>
      </c>
      <c r="I770" s="13" t="s">
        <v>54</v>
      </c>
      <c r="J770" s="13" t="s">
        <v>3357</v>
      </c>
      <c r="K770" s="11">
        <v>13</v>
      </c>
      <c r="L770" s="11" t="s">
        <v>5651</v>
      </c>
      <c r="M770" s="14">
        <v>1</v>
      </c>
      <c r="N770" s="14" t="s">
        <v>83</v>
      </c>
      <c r="O770" s="14">
        <v>0</v>
      </c>
      <c r="P770" s="14">
        <v>0</v>
      </c>
      <c r="Q770" s="14">
        <v>0</v>
      </c>
      <c r="R770" s="29">
        <v>130531700</v>
      </c>
      <c r="S770" s="14">
        <v>0</v>
      </c>
      <c r="T770" s="14">
        <v>0</v>
      </c>
      <c r="U770" s="14">
        <v>0</v>
      </c>
      <c r="V770" s="29">
        <v>34460520</v>
      </c>
      <c r="W770" s="31">
        <v>559190783</v>
      </c>
      <c r="X770" s="14">
        <v>0</v>
      </c>
      <c r="Y770" s="11">
        <f t="shared" si="605"/>
        <v>0</v>
      </c>
      <c r="Z770" s="11">
        <f t="shared" si="606"/>
        <v>0</v>
      </c>
      <c r="AA770" s="11">
        <f t="shared" si="607"/>
        <v>1.3</v>
      </c>
      <c r="AB770" s="11">
        <f t="shared" si="608"/>
        <v>0</v>
      </c>
      <c r="AC770" s="11">
        <f t="shared" si="609"/>
        <v>5.9</v>
      </c>
      <c r="AD770" s="11" t="s">
        <v>5652</v>
      </c>
      <c r="AE770" s="13" t="s">
        <v>5653</v>
      </c>
      <c r="AF770" s="13" t="s">
        <v>5654</v>
      </c>
      <c r="AG770" s="15" t="s">
        <v>5655</v>
      </c>
      <c r="AH770" s="16" t="s">
        <v>88</v>
      </c>
      <c r="AI770" s="17">
        <v>10</v>
      </c>
      <c r="AJ770" s="18">
        <v>20030115</v>
      </c>
      <c r="AK770" s="18">
        <v>53</v>
      </c>
      <c r="AL770" s="18">
        <v>202212</v>
      </c>
      <c r="AM770" s="18">
        <v>2022</v>
      </c>
      <c r="AN770" s="17">
        <v>32568289</v>
      </c>
      <c r="AO770" s="17">
        <v>33481277</v>
      </c>
      <c r="AP770" s="17">
        <v>50000</v>
      </c>
      <c r="AQ770" s="27">
        <v>1</v>
      </c>
      <c r="AR770" s="23"/>
      <c r="AS770" s="27">
        <v>1</v>
      </c>
      <c r="AT770" s="27">
        <v>2</v>
      </c>
      <c r="AU770" s="27">
        <v>2</v>
      </c>
      <c r="AV770" s="27">
        <v>2</v>
      </c>
      <c r="AW770" s="23">
        <v>0</v>
      </c>
      <c r="AX770" s="21">
        <v>0</v>
      </c>
      <c r="AY770" s="21">
        <v>0</v>
      </c>
      <c r="AZ770" s="23" t="s">
        <v>62</v>
      </c>
      <c r="BA770" s="23" t="s">
        <v>62</v>
      </c>
      <c r="BB770" s="23" t="s">
        <v>62</v>
      </c>
      <c r="BC770" s="23" t="s">
        <v>62</v>
      </c>
      <c r="BD770" s="23" t="s">
        <v>62</v>
      </c>
      <c r="BE770" s="27">
        <v>13</v>
      </c>
      <c r="BF770" s="23"/>
      <c r="BG770" s="23"/>
    </row>
    <row r="771" spans="1:59" ht="15">
      <c r="A771" s="9" t="s">
        <v>5656</v>
      </c>
      <c r="B771" s="25">
        <v>2043</v>
      </c>
      <c r="C771" s="11">
        <v>1511730</v>
      </c>
      <c r="D771" s="11">
        <v>4028114276</v>
      </c>
      <c r="E771" s="12">
        <v>2101110010282</v>
      </c>
      <c r="F771" s="13" t="s">
        <v>5657</v>
      </c>
      <c r="G771" s="13" t="s">
        <v>80</v>
      </c>
      <c r="H771" s="13" t="s">
        <v>53</v>
      </c>
      <c r="I771" s="13" t="s">
        <v>307</v>
      </c>
      <c r="J771" s="13" t="s">
        <v>2672</v>
      </c>
      <c r="K771" s="11">
        <v>10</v>
      </c>
      <c r="L771" s="11" t="s">
        <v>5658</v>
      </c>
      <c r="M771" s="14">
        <v>1</v>
      </c>
      <c r="N771" s="14" t="s">
        <v>83</v>
      </c>
      <c r="O771" s="19">
        <v>13482984850</v>
      </c>
      <c r="P771" s="14">
        <v>0</v>
      </c>
      <c r="Q771" s="19">
        <v>33000000</v>
      </c>
      <c r="R771" s="95">
        <v>685083838</v>
      </c>
      <c r="S771" s="14">
        <v>0</v>
      </c>
      <c r="T771" s="32">
        <v>121243038</v>
      </c>
      <c r="U771" s="14">
        <v>0</v>
      </c>
      <c r="V771" s="95">
        <v>4647018608</v>
      </c>
      <c r="W771" s="14">
        <v>0</v>
      </c>
      <c r="X771" s="32">
        <v>17667361113</v>
      </c>
      <c r="Y771" s="11">
        <f t="shared" si="605"/>
        <v>134.80000000000001</v>
      </c>
      <c r="Z771" s="11">
        <f t="shared" si="606"/>
        <v>177</v>
      </c>
      <c r="AA771" s="11">
        <f t="shared" si="607"/>
        <v>6.8</v>
      </c>
      <c r="AB771" s="11">
        <f t="shared" si="608"/>
        <v>1.2</v>
      </c>
      <c r="AC771" s="11">
        <f t="shared" si="609"/>
        <v>46.4</v>
      </c>
      <c r="AD771" s="11" t="s">
        <v>5659</v>
      </c>
      <c r="AE771" s="13" t="s">
        <v>5660</v>
      </c>
      <c r="AF771" s="13" t="s">
        <v>5661</v>
      </c>
      <c r="AG771" s="15" t="s">
        <v>5662</v>
      </c>
      <c r="AH771" s="16" t="s">
        <v>88</v>
      </c>
      <c r="AI771" s="17">
        <v>10</v>
      </c>
      <c r="AJ771" s="17">
        <v>19911102</v>
      </c>
      <c r="AK771" s="18">
        <v>238</v>
      </c>
      <c r="AL771" s="18">
        <v>202303</v>
      </c>
      <c r="AM771" s="18">
        <v>2022</v>
      </c>
      <c r="AN771" s="17">
        <v>317117624</v>
      </c>
      <c r="AO771" s="17">
        <v>216691087</v>
      </c>
      <c r="AP771" s="17">
        <v>15000000</v>
      </c>
      <c r="AQ771" s="27">
        <v>1</v>
      </c>
      <c r="AR771" s="27">
        <v>1</v>
      </c>
      <c r="AS771" s="27">
        <v>1</v>
      </c>
      <c r="AT771" s="27">
        <v>2</v>
      </c>
      <c r="AU771" s="27">
        <v>2</v>
      </c>
      <c r="AV771" s="27">
        <v>2</v>
      </c>
      <c r="AW771" s="23">
        <v>0</v>
      </c>
      <c r="AX771" s="21">
        <v>0</v>
      </c>
      <c r="AY771" s="21">
        <v>0</v>
      </c>
      <c r="AZ771" s="23" t="s">
        <v>62</v>
      </c>
      <c r="BA771" s="23" t="s">
        <v>62</v>
      </c>
      <c r="BB771" s="23" t="s">
        <v>62</v>
      </c>
      <c r="BC771" s="23" t="s">
        <v>62</v>
      </c>
      <c r="BD771" s="23" t="s">
        <v>62</v>
      </c>
      <c r="BE771" s="27">
        <v>13</v>
      </c>
      <c r="BF771" s="23"/>
      <c r="BG771" s="23"/>
    </row>
    <row r="772" spans="1:59" ht="15">
      <c r="A772" s="9" t="s">
        <v>5663</v>
      </c>
      <c r="B772" s="25">
        <v>5928</v>
      </c>
      <c r="C772" s="11">
        <v>1257106</v>
      </c>
      <c r="D772" s="11">
        <v>4108151874</v>
      </c>
      <c r="E772" s="12">
        <v>2001110101554</v>
      </c>
      <c r="F772" s="13" t="s">
        <v>5664</v>
      </c>
      <c r="G772" s="13" t="s">
        <v>80</v>
      </c>
      <c r="H772" s="13" t="s">
        <v>53</v>
      </c>
      <c r="I772" s="13" t="s">
        <v>307</v>
      </c>
      <c r="J772" s="13" t="s">
        <v>345</v>
      </c>
      <c r="K772" s="11">
        <v>35</v>
      </c>
      <c r="L772" s="40" t="s">
        <v>5665</v>
      </c>
      <c r="M772" s="44">
        <v>1</v>
      </c>
      <c r="N772" s="14" t="s">
        <v>121</v>
      </c>
      <c r="O772" s="14">
        <v>0</v>
      </c>
      <c r="P772" s="19">
        <v>641680</v>
      </c>
      <c r="Q772" s="14">
        <v>0</v>
      </c>
      <c r="R772" s="19">
        <v>687665</v>
      </c>
      <c r="S772" s="14">
        <v>0</v>
      </c>
      <c r="T772" s="32">
        <v>36000</v>
      </c>
      <c r="U772" s="14">
        <v>0</v>
      </c>
      <c r="V772" s="19">
        <v>342881</v>
      </c>
      <c r="W772" s="19">
        <v>110129</v>
      </c>
      <c r="X772" s="32">
        <v>56550</v>
      </c>
      <c r="Y772" s="11">
        <f>INT(O772 / 10000) / 10</f>
        <v>0</v>
      </c>
      <c r="Z772" s="11">
        <f>INT((P772+Q772+X772) / 10000) / 10</f>
        <v>6.9</v>
      </c>
      <c r="AA772" s="11">
        <f>INT((R772) / 10000) / 10</f>
        <v>6.8</v>
      </c>
      <c r="AB772" s="11">
        <f>INT((S772+T772) / 10000) / 10</f>
        <v>0.3</v>
      </c>
      <c r="AC772" s="11">
        <f>INT((V772+U772+W772) / 10000) / 10</f>
        <v>4.5</v>
      </c>
      <c r="AD772" s="11" t="s">
        <v>5666</v>
      </c>
      <c r="AE772" s="13" t="s">
        <v>5667</v>
      </c>
      <c r="AF772" s="13" t="s">
        <v>5668</v>
      </c>
      <c r="AG772" s="15" t="s">
        <v>5669</v>
      </c>
      <c r="AH772" s="16" t="s">
        <v>88</v>
      </c>
      <c r="AI772" s="17">
        <v>10</v>
      </c>
      <c r="AJ772" s="17">
        <v>19990715</v>
      </c>
      <c r="AK772" s="18">
        <v>209</v>
      </c>
      <c r="AL772" s="18">
        <v>202212</v>
      </c>
      <c r="AM772" s="18">
        <v>2022</v>
      </c>
      <c r="AN772" s="17">
        <v>142433754</v>
      </c>
      <c r="AO772" s="17">
        <v>65930449</v>
      </c>
      <c r="AP772" s="17">
        <v>10000000</v>
      </c>
      <c r="AQ772" s="27">
        <v>1</v>
      </c>
      <c r="AR772" s="27">
        <v>1</v>
      </c>
      <c r="AS772" s="27">
        <v>1</v>
      </c>
      <c r="AT772" s="27">
        <v>2</v>
      </c>
      <c r="AU772" s="27">
        <v>2</v>
      </c>
      <c r="AV772" s="27">
        <v>2</v>
      </c>
      <c r="AW772" s="23">
        <v>0</v>
      </c>
      <c r="AX772" s="21">
        <v>0</v>
      </c>
      <c r="AY772" s="21">
        <v>0</v>
      </c>
      <c r="AZ772" s="23" t="s">
        <v>62</v>
      </c>
      <c r="BA772" s="23" t="s">
        <v>62</v>
      </c>
      <c r="BB772" s="23" t="s">
        <v>62</v>
      </c>
      <c r="BC772" s="23" t="s">
        <v>62</v>
      </c>
      <c r="BD772" s="23" t="s">
        <v>62</v>
      </c>
      <c r="BE772" s="27">
        <v>13</v>
      </c>
      <c r="BF772" s="23"/>
      <c r="BG772" s="23"/>
    </row>
    <row r="773" spans="1:59" ht="15">
      <c r="A773" s="9" t="s">
        <v>5670</v>
      </c>
      <c r="B773" s="25">
        <v>22175</v>
      </c>
      <c r="C773" s="11">
        <v>1838216</v>
      </c>
      <c r="D773" s="11">
        <v>1138143565</v>
      </c>
      <c r="E773" s="12">
        <v>1101111427156</v>
      </c>
      <c r="F773" s="13" t="s">
        <v>5671</v>
      </c>
      <c r="G773" s="13" t="s">
        <v>52</v>
      </c>
      <c r="H773" s="13" t="s">
        <v>53</v>
      </c>
      <c r="I773" s="13" t="s">
        <v>54</v>
      </c>
      <c r="J773" s="13" t="s">
        <v>128</v>
      </c>
      <c r="K773" s="11">
        <v>46</v>
      </c>
      <c r="L773" s="11" t="s">
        <v>5672</v>
      </c>
      <c r="M773" s="14">
        <v>1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1" t="s">
        <v>5673</v>
      </c>
      <c r="AE773" s="13" t="s">
        <v>5674</v>
      </c>
      <c r="AF773" s="13" t="s">
        <v>5675</v>
      </c>
      <c r="AG773" s="15" t="s">
        <v>5676</v>
      </c>
      <c r="AH773" s="16" t="s">
        <v>88</v>
      </c>
      <c r="AI773" s="17">
        <v>10</v>
      </c>
      <c r="AJ773" s="17">
        <v>19970616</v>
      </c>
      <c r="AK773" s="18">
        <v>134</v>
      </c>
      <c r="AL773" s="18">
        <v>202012</v>
      </c>
      <c r="AM773" s="14"/>
      <c r="AN773" s="19"/>
      <c r="AO773" s="19"/>
      <c r="AP773" s="19"/>
      <c r="AQ773" s="20">
        <v>1</v>
      </c>
      <c r="AR773" s="21"/>
      <c r="AS773" s="20">
        <v>2</v>
      </c>
      <c r="AT773" s="20">
        <v>2</v>
      </c>
      <c r="AU773" s="20">
        <v>2</v>
      </c>
      <c r="AV773" s="20">
        <v>2</v>
      </c>
      <c r="AW773" s="23">
        <v>0</v>
      </c>
      <c r="AX773" s="21">
        <v>0</v>
      </c>
      <c r="AY773" s="21">
        <v>0</v>
      </c>
      <c r="AZ773" s="23" t="s">
        <v>62</v>
      </c>
      <c r="BA773" s="23" t="s">
        <v>62</v>
      </c>
      <c r="BB773" s="23" t="s">
        <v>62</v>
      </c>
      <c r="BC773" s="23" t="s">
        <v>62</v>
      </c>
      <c r="BD773" s="23" t="s">
        <v>62</v>
      </c>
      <c r="BE773" s="20">
        <v>13</v>
      </c>
      <c r="BF773" s="21"/>
      <c r="BG773" s="24"/>
    </row>
    <row r="774" spans="1:59" ht="15">
      <c r="A774" s="9" t="s">
        <v>5677</v>
      </c>
      <c r="B774" s="25">
        <v>9444</v>
      </c>
      <c r="C774" s="11">
        <v>3251799</v>
      </c>
      <c r="D774" s="11">
        <v>4108618661</v>
      </c>
      <c r="E774" s="12">
        <v>2001110257886</v>
      </c>
      <c r="F774" s="13" t="s">
        <v>5678</v>
      </c>
      <c r="G774" s="13" t="s">
        <v>80</v>
      </c>
      <c r="H774" s="13" t="s">
        <v>53</v>
      </c>
      <c r="I774" s="13" t="s">
        <v>54</v>
      </c>
      <c r="J774" s="13" t="s">
        <v>868</v>
      </c>
      <c r="K774" s="11">
        <v>22</v>
      </c>
      <c r="L774" s="11" t="s">
        <v>5679</v>
      </c>
      <c r="M774" s="14">
        <v>1</v>
      </c>
      <c r="N774" s="14" t="s">
        <v>121</v>
      </c>
      <c r="O774" s="14">
        <v>0</v>
      </c>
      <c r="P774" s="14">
        <v>0</v>
      </c>
      <c r="Q774" s="14">
        <v>0</v>
      </c>
      <c r="R774" s="14">
        <v>0</v>
      </c>
      <c r="S774" s="14">
        <v>0</v>
      </c>
      <c r="T774" s="29">
        <v>246972</v>
      </c>
      <c r="U774" s="26">
        <v>2316</v>
      </c>
      <c r="V774" s="26">
        <v>166300</v>
      </c>
      <c r="W774" s="26">
        <v>104385</v>
      </c>
      <c r="X774" s="26">
        <v>1142929</v>
      </c>
      <c r="Y774" s="11">
        <f>INT(O774 / 10000) / 10</f>
        <v>0</v>
      </c>
      <c r="Z774" s="11">
        <f>INT((P774+Q774+X774) / 10000) / 10</f>
        <v>11.4</v>
      </c>
      <c r="AA774" s="11">
        <f>INT((R774) / 10000) / 10</f>
        <v>0</v>
      </c>
      <c r="AB774" s="11">
        <f>INT((S774+T774) / 10000) / 10</f>
        <v>2.4</v>
      </c>
      <c r="AC774" s="11">
        <f>INT((V774+U774+W774) / 10000) / 10</f>
        <v>2.7</v>
      </c>
      <c r="AD774" s="11" t="s">
        <v>5680</v>
      </c>
      <c r="AE774" s="13" t="s">
        <v>5681</v>
      </c>
      <c r="AF774" s="13" t="s">
        <v>5682</v>
      </c>
      <c r="AG774" s="15" t="s">
        <v>5683</v>
      </c>
      <c r="AH774" s="16" t="s">
        <v>88</v>
      </c>
      <c r="AI774" s="17">
        <v>10</v>
      </c>
      <c r="AJ774" s="17">
        <v>20080401</v>
      </c>
      <c r="AK774" s="18">
        <v>54</v>
      </c>
      <c r="AL774" s="18">
        <v>202212</v>
      </c>
      <c r="AM774" s="18">
        <v>2022</v>
      </c>
      <c r="AN774" s="17">
        <v>67554170</v>
      </c>
      <c r="AO774" s="17">
        <v>20462826</v>
      </c>
      <c r="AP774" s="17">
        <v>990000</v>
      </c>
      <c r="AQ774" s="20">
        <v>1</v>
      </c>
      <c r="AR774" s="21"/>
      <c r="AS774" s="20">
        <v>2</v>
      </c>
      <c r="AT774" s="20">
        <v>1</v>
      </c>
      <c r="AU774" s="20">
        <v>1</v>
      </c>
      <c r="AV774" s="20">
        <v>1</v>
      </c>
      <c r="AW774" s="23">
        <v>0</v>
      </c>
      <c r="AX774" s="20">
        <v>1</v>
      </c>
      <c r="AY774" s="21">
        <v>0</v>
      </c>
      <c r="AZ774" s="23" t="s">
        <v>62</v>
      </c>
      <c r="BA774" s="23" t="s">
        <v>62</v>
      </c>
      <c r="BB774" s="23" t="s">
        <v>62</v>
      </c>
      <c r="BC774" s="23" t="s">
        <v>62</v>
      </c>
      <c r="BD774" s="23" t="s">
        <v>62</v>
      </c>
      <c r="BE774" s="20">
        <v>13</v>
      </c>
      <c r="BF774" s="21"/>
      <c r="BG774" s="24"/>
    </row>
    <row r="775" spans="1:59" ht="15">
      <c r="A775" s="9" t="s">
        <v>5684</v>
      </c>
      <c r="B775" s="25">
        <v>1577</v>
      </c>
      <c r="C775" s="11">
        <v>2867514</v>
      </c>
      <c r="D775" s="11">
        <v>1058195679</v>
      </c>
      <c r="E775" s="12">
        <v>1101111595036</v>
      </c>
      <c r="F775" s="13" t="s">
        <v>5685</v>
      </c>
      <c r="G775" s="13" t="s">
        <v>80</v>
      </c>
      <c r="H775" s="13" t="s">
        <v>53</v>
      </c>
      <c r="I775" s="13" t="s">
        <v>307</v>
      </c>
      <c r="J775" s="13" t="s">
        <v>1195</v>
      </c>
      <c r="K775" s="11">
        <v>11</v>
      </c>
      <c r="L775" s="11" t="s">
        <v>5686</v>
      </c>
      <c r="M775" s="14">
        <v>1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21">
        <v>0</v>
      </c>
      <c r="U775" s="14">
        <v>0</v>
      </c>
      <c r="V775" s="14">
        <v>0</v>
      </c>
      <c r="W775" s="14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1" t="s">
        <v>5687</v>
      </c>
      <c r="AE775" s="13" t="s">
        <v>5688</v>
      </c>
      <c r="AF775" s="13" t="s">
        <v>5689</v>
      </c>
      <c r="AG775" s="15" t="s">
        <v>5690</v>
      </c>
      <c r="AH775" s="16" t="s">
        <v>88</v>
      </c>
      <c r="AI775" s="17">
        <v>10</v>
      </c>
      <c r="AJ775" s="18">
        <v>19981013</v>
      </c>
      <c r="AK775" s="18">
        <v>112</v>
      </c>
      <c r="AL775" s="18">
        <v>202303</v>
      </c>
      <c r="AM775" s="18">
        <v>2022</v>
      </c>
      <c r="AN775" s="17">
        <v>109588345</v>
      </c>
      <c r="AO775" s="17">
        <v>88442937</v>
      </c>
      <c r="AP775" s="17">
        <v>1750000</v>
      </c>
      <c r="AQ775" s="23">
        <v>1</v>
      </c>
      <c r="AR775" s="23"/>
      <c r="AS775" s="27">
        <v>1</v>
      </c>
      <c r="AT775" s="27">
        <v>2</v>
      </c>
      <c r="AU775" s="27">
        <v>1</v>
      </c>
      <c r="AV775" s="27">
        <v>1</v>
      </c>
      <c r="AW775" s="23">
        <v>0</v>
      </c>
      <c r="AX775" s="21">
        <v>0</v>
      </c>
      <c r="AY775" s="21">
        <v>0</v>
      </c>
      <c r="AZ775" s="23" t="s">
        <v>62</v>
      </c>
      <c r="BA775" s="23" t="s">
        <v>62</v>
      </c>
      <c r="BB775" s="23" t="s">
        <v>62</v>
      </c>
      <c r="BC775" s="23" t="s">
        <v>62</v>
      </c>
      <c r="BD775" s="23" t="s">
        <v>62</v>
      </c>
      <c r="BE775" s="27">
        <v>13</v>
      </c>
      <c r="BF775" s="23"/>
      <c r="BG775" s="23"/>
    </row>
    <row r="776" spans="1:59" ht="15">
      <c r="A776" s="9" t="s">
        <v>5691</v>
      </c>
      <c r="B776" s="25">
        <v>12399</v>
      </c>
      <c r="C776" s="11">
        <v>1508868</v>
      </c>
      <c r="D776" s="11">
        <v>1208169199</v>
      </c>
      <c r="E776" s="12">
        <v>1101111243130</v>
      </c>
      <c r="F776" s="13" t="s">
        <v>5692</v>
      </c>
      <c r="G776" s="13" t="s">
        <v>80</v>
      </c>
      <c r="H776" s="13" t="s">
        <v>53</v>
      </c>
      <c r="I776" s="13" t="s">
        <v>307</v>
      </c>
      <c r="J776" s="13" t="s">
        <v>65</v>
      </c>
      <c r="K776" s="11">
        <v>56</v>
      </c>
      <c r="L776" s="11" t="s">
        <v>5693</v>
      </c>
      <c r="M776" s="14">
        <v>1</v>
      </c>
      <c r="N776" s="14" t="s">
        <v>121</v>
      </c>
      <c r="O776" s="14">
        <v>0</v>
      </c>
      <c r="P776" s="14">
        <v>0</v>
      </c>
      <c r="Q776" s="14">
        <v>0</v>
      </c>
      <c r="R776" s="26">
        <v>264700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29">
        <v>1532300</v>
      </c>
      <c r="Y776" s="11">
        <f t="shared" ref="Y776:Y778" si="610">INT(O776 / 10000) / 10</f>
        <v>0</v>
      </c>
      <c r="Z776" s="11">
        <f t="shared" ref="Z776:Z778" si="611">INT((P776+Q776+X776) / 10000) / 10</f>
        <v>15.3</v>
      </c>
      <c r="AA776" s="11">
        <f t="shared" ref="AA776:AA778" si="612">INT((R776) / 10000) / 10</f>
        <v>2.6</v>
      </c>
      <c r="AB776" s="11">
        <f t="shared" ref="AB776:AB778" si="613">INT((S776+T776) / 10000) / 10</f>
        <v>0</v>
      </c>
      <c r="AC776" s="11">
        <f t="shared" ref="AC776:AC778" si="614">INT((V776+U776+W776) / 10000) / 10</f>
        <v>0</v>
      </c>
      <c r="AD776" s="11" t="s">
        <v>5694</v>
      </c>
      <c r="AE776" s="13" t="s">
        <v>5695</v>
      </c>
      <c r="AF776" s="13" t="s">
        <v>5696</v>
      </c>
      <c r="AG776" s="15" t="s">
        <v>5697</v>
      </c>
      <c r="AH776" s="16" t="s">
        <v>88</v>
      </c>
      <c r="AI776" s="17">
        <v>10</v>
      </c>
      <c r="AJ776" s="17">
        <v>19960215</v>
      </c>
      <c r="AK776" s="18">
        <v>52</v>
      </c>
      <c r="AL776" s="18">
        <v>202212</v>
      </c>
      <c r="AM776" s="18">
        <v>2022</v>
      </c>
      <c r="AN776" s="17">
        <v>16876978</v>
      </c>
      <c r="AO776" s="17">
        <v>34128271</v>
      </c>
      <c r="AP776" s="17">
        <v>400000</v>
      </c>
      <c r="AQ776" s="20">
        <v>1</v>
      </c>
      <c r="AR776" s="21"/>
      <c r="AS776" s="20">
        <v>2</v>
      </c>
      <c r="AT776" s="20">
        <v>2</v>
      </c>
      <c r="AU776" s="20">
        <v>2</v>
      </c>
      <c r="AV776" s="20">
        <v>2</v>
      </c>
      <c r="AW776" s="23">
        <v>0</v>
      </c>
      <c r="AX776" s="21">
        <v>0</v>
      </c>
      <c r="AY776" s="21">
        <v>0</v>
      </c>
      <c r="AZ776" s="23" t="s">
        <v>62</v>
      </c>
      <c r="BA776" s="23" t="s">
        <v>62</v>
      </c>
      <c r="BB776" s="23" t="s">
        <v>62</v>
      </c>
      <c r="BC776" s="23" t="s">
        <v>62</v>
      </c>
      <c r="BD776" s="23" t="s">
        <v>62</v>
      </c>
      <c r="BE776" s="20">
        <v>13</v>
      </c>
      <c r="BF776" s="21"/>
      <c r="BG776" s="24"/>
    </row>
    <row r="777" spans="1:59" ht="15">
      <c r="A777" s="9" t="s">
        <v>5698</v>
      </c>
      <c r="B777" s="25">
        <v>2222</v>
      </c>
      <c r="C777" s="11">
        <v>1148619</v>
      </c>
      <c r="D777" s="11">
        <v>1348115033</v>
      </c>
      <c r="E777" s="12">
        <v>1350110038048</v>
      </c>
      <c r="F777" s="13" t="s">
        <v>5699</v>
      </c>
      <c r="G777" s="13" t="s">
        <v>80</v>
      </c>
      <c r="H777" s="13" t="s">
        <v>53</v>
      </c>
      <c r="I777" s="13" t="s">
        <v>307</v>
      </c>
      <c r="J777" s="13" t="s">
        <v>226</v>
      </c>
      <c r="K777" s="11">
        <v>15</v>
      </c>
      <c r="L777" s="11" t="s">
        <v>5700</v>
      </c>
      <c r="M777" s="14">
        <v>1</v>
      </c>
      <c r="N777" s="14" t="s">
        <v>121</v>
      </c>
      <c r="O777" s="14">
        <v>0</v>
      </c>
      <c r="P777" s="35">
        <v>120000</v>
      </c>
      <c r="Q777" s="14">
        <v>0</v>
      </c>
      <c r="R777" s="35">
        <v>678000</v>
      </c>
      <c r="S777" s="14">
        <v>0</v>
      </c>
      <c r="T777" s="35">
        <v>57371</v>
      </c>
      <c r="U777" s="35">
        <v>359200</v>
      </c>
      <c r="V777" s="35">
        <v>91115</v>
      </c>
      <c r="W777" s="14">
        <v>0</v>
      </c>
      <c r="X777" s="35">
        <v>6191116</v>
      </c>
      <c r="Y777" s="11">
        <f t="shared" si="610"/>
        <v>0</v>
      </c>
      <c r="Z777" s="11">
        <f t="shared" si="611"/>
        <v>63.1</v>
      </c>
      <c r="AA777" s="11">
        <f t="shared" si="612"/>
        <v>6.7</v>
      </c>
      <c r="AB777" s="11">
        <f t="shared" si="613"/>
        <v>0.5</v>
      </c>
      <c r="AC777" s="11">
        <f t="shared" si="614"/>
        <v>4.5</v>
      </c>
      <c r="AD777" s="11" t="s">
        <v>5701</v>
      </c>
      <c r="AE777" s="13" t="s">
        <v>5702</v>
      </c>
      <c r="AF777" s="13" t="s">
        <v>5703</v>
      </c>
      <c r="AG777" s="15" t="s">
        <v>5704</v>
      </c>
      <c r="AH777" s="16" t="s">
        <v>232</v>
      </c>
      <c r="AI777" s="17">
        <v>10</v>
      </c>
      <c r="AJ777" s="17">
        <v>19921001</v>
      </c>
      <c r="AK777" s="18">
        <v>215</v>
      </c>
      <c r="AL777" s="18">
        <v>202306</v>
      </c>
      <c r="AM777" s="18">
        <v>2022</v>
      </c>
      <c r="AN777" s="17">
        <v>167737122</v>
      </c>
      <c r="AO777" s="17">
        <v>153536155</v>
      </c>
      <c r="AP777" s="17">
        <v>7663511</v>
      </c>
      <c r="AQ777" s="27">
        <v>1</v>
      </c>
      <c r="AR777" s="27">
        <v>1</v>
      </c>
      <c r="AS777" s="27">
        <v>1</v>
      </c>
      <c r="AT777" s="27">
        <v>1</v>
      </c>
      <c r="AU777" s="27">
        <v>2</v>
      </c>
      <c r="AV777" s="27">
        <v>1</v>
      </c>
      <c r="AW777" s="23">
        <v>0</v>
      </c>
      <c r="AX777" s="20">
        <v>1</v>
      </c>
      <c r="AY777" s="20">
        <v>1</v>
      </c>
      <c r="AZ777" s="27" t="s">
        <v>5705</v>
      </c>
      <c r="BA777" s="27" t="s">
        <v>5706</v>
      </c>
      <c r="BB777" s="27" t="s">
        <v>2246</v>
      </c>
      <c r="BC777" s="27" t="s">
        <v>714</v>
      </c>
      <c r="BD777" s="27" t="s">
        <v>5707</v>
      </c>
      <c r="BE777" s="27">
        <v>13</v>
      </c>
      <c r="BF777" s="23"/>
      <c r="BG777" s="23"/>
    </row>
    <row r="778" spans="1:59" ht="15">
      <c r="A778" s="9" t="s">
        <v>5708</v>
      </c>
      <c r="B778" s="25">
        <v>9633</v>
      </c>
      <c r="C778" s="11">
        <v>3171308</v>
      </c>
      <c r="D778" s="11">
        <v>2118818938</v>
      </c>
      <c r="E778" s="12">
        <v>1101113978503</v>
      </c>
      <c r="F778" s="13" t="s">
        <v>5709</v>
      </c>
      <c r="G778" s="13" t="s">
        <v>80</v>
      </c>
      <c r="H778" s="13" t="s">
        <v>53</v>
      </c>
      <c r="I778" s="13" t="s">
        <v>54</v>
      </c>
      <c r="J778" s="13" t="s">
        <v>277</v>
      </c>
      <c r="K778" s="11">
        <v>48</v>
      </c>
      <c r="L778" s="40" t="s">
        <v>5710</v>
      </c>
      <c r="M778" s="44">
        <v>1</v>
      </c>
      <c r="N778" s="14" t="s">
        <v>121</v>
      </c>
      <c r="O778" s="14">
        <v>0</v>
      </c>
      <c r="P778" s="14">
        <v>0</v>
      </c>
      <c r="Q778" s="29">
        <v>3805</v>
      </c>
      <c r="R778" s="14">
        <v>0</v>
      </c>
      <c r="S778" s="14">
        <v>0</v>
      </c>
      <c r="T778" s="29">
        <v>15331</v>
      </c>
      <c r="U778" s="14">
        <v>0</v>
      </c>
      <c r="V778" s="29">
        <v>150986</v>
      </c>
      <c r="W778" s="14">
        <v>0</v>
      </c>
      <c r="X778" s="29">
        <v>9702784</v>
      </c>
      <c r="Y778" s="11">
        <f t="shared" si="610"/>
        <v>0</v>
      </c>
      <c r="Z778" s="11">
        <f t="shared" si="611"/>
        <v>97</v>
      </c>
      <c r="AA778" s="11">
        <f t="shared" si="612"/>
        <v>0</v>
      </c>
      <c r="AB778" s="11">
        <f t="shared" si="613"/>
        <v>0.1</v>
      </c>
      <c r="AC778" s="11">
        <f t="shared" si="614"/>
        <v>1.5</v>
      </c>
      <c r="AD778" s="11" t="s">
        <v>5711</v>
      </c>
      <c r="AE778" s="13" t="s">
        <v>5712</v>
      </c>
      <c r="AF778" s="13" t="s">
        <v>5713</v>
      </c>
      <c r="AG778" s="15" t="s">
        <v>5714</v>
      </c>
      <c r="AH778" s="16" t="s">
        <v>88</v>
      </c>
      <c r="AI778" s="17">
        <v>10</v>
      </c>
      <c r="AJ778" s="17">
        <v>20081008</v>
      </c>
      <c r="AK778" s="18">
        <v>102</v>
      </c>
      <c r="AL778" s="18">
        <v>202212</v>
      </c>
      <c r="AM778" s="18">
        <v>2022</v>
      </c>
      <c r="AN778" s="17">
        <v>201639618</v>
      </c>
      <c r="AO778" s="17">
        <v>99243073</v>
      </c>
      <c r="AP778" s="17">
        <v>50000</v>
      </c>
      <c r="AQ778" s="27">
        <v>1</v>
      </c>
      <c r="AR778" s="27">
        <v>1</v>
      </c>
      <c r="AS778" s="27">
        <v>2</v>
      </c>
      <c r="AT778" s="27">
        <v>2</v>
      </c>
      <c r="AU778" s="27">
        <v>2</v>
      </c>
      <c r="AV778" s="27">
        <v>2</v>
      </c>
      <c r="AW778" s="23">
        <v>0</v>
      </c>
      <c r="AX778" s="20">
        <v>1</v>
      </c>
      <c r="AY778" s="21">
        <v>0</v>
      </c>
      <c r="AZ778" s="23" t="s">
        <v>62</v>
      </c>
      <c r="BA778" s="23" t="s">
        <v>62</v>
      </c>
      <c r="BB778" s="23" t="s">
        <v>62</v>
      </c>
      <c r="BC778" s="23" t="s">
        <v>62</v>
      </c>
      <c r="BD778" s="23" t="s">
        <v>62</v>
      </c>
      <c r="BE778" s="27">
        <v>13</v>
      </c>
      <c r="BF778" s="23"/>
      <c r="BG778" s="23"/>
    </row>
    <row r="779" spans="1:59" ht="15">
      <c r="A779" s="9" t="s">
        <v>5715</v>
      </c>
      <c r="B779" s="25">
        <v>6110</v>
      </c>
      <c r="C779" s="11">
        <v>8789328</v>
      </c>
      <c r="D779" s="11">
        <v>4618701165</v>
      </c>
      <c r="E779" s="12">
        <v>1955110226740</v>
      </c>
      <c r="F779" s="13" t="s">
        <v>5716</v>
      </c>
      <c r="G779" s="13" t="s">
        <v>80</v>
      </c>
      <c r="H779" s="13" t="s">
        <v>53</v>
      </c>
      <c r="I779" s="13" t="s">
        <v>54</v>
      </c>
      <c r="J779" s="13" t="s">
        <v>345</v>
      </c>
      <c r="K779" s="11">
        <v>35</v>
      </c>
      <c r="L779" s="11" t="s">
        <v>5717</v>
      </c>
      <c r="M779" s="14">
        <v>1</v>
      </c>
      <c r="N779" s="14">
        <v>0</v>
      </c>
      <c r="O779" s="14">
        <v>0</v>
      </c>
      <c r="P779" s="14">
        <v>0</v>
      </c>
      <c r="Q779" s="21">
        <v>0</v>
      </c>
      <c r="R779" s="14">
        <v>0</v>
      </c>
      <c r="S779" s="14">
        <v>0</v>
      </c>
      <c r="T779" s="21">
        <v>0</v>
      </c>
      <c r="U779" s="14">
        <v>0</v>
      </c>
      <c r="V779" s="21">
        <v>0</v>
      </c>
      <c r="W779" s="14">
        <v>0</v>
      </c>
      <c r="X779" s="21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1" t="s">
        <v>5718</v>
      </c>
      <c r="AE779" s="13" t="s">
        <v>5719</v>
      </c>
      <c r="AF779" s="13" t="s">
        <v>5720</v>
      </c>
      <c r="AG779" s="15" t="s">
        <v>5721</v>
      </c>
      <c r="AH779" s="16" t="s">
        <v>61</v>
      </c>
      <c r="AI779" s="17">
        <v>10</v>
      </c>
      <c r="AJ779" s="17">
        <v>20181217</v>
      </c>
      <c r="AK779" s="18">
        <v>50</v>
      </c>
      <c r="AL779" s="18">
        <v>202305</v>
      </c>
      <c r="AM779" s="18">
        <v>2022</v>
      </c>
      <c r="AN779" s="17">
        <v>8219320</v>
      </c>
      <c r="AO779" s="17">
        <v>11637420</v>
      </c>
      <c r="AP779" s="17">
        <v>150000</v>
      </c>
      <c r="AQ779" s="23">
        <v>1</v>
      </c>
      <c r="AR779" s="27">
        <v>1</v>
      </c>
      <c r="AS779" s="27">
        <v>1</v>
      </c>
      <c r="AT779" s="27">
        <v>2</v>
      </c>
      <c r="AU779" s="27">
        <v>2</v>
      </c>
      <c r="AV779" s="27">
        <v>2</v>
      </c>
      <c r="AW779" s="23">
        <v>0</v>
      </c>
      <c r="AX779" s="21">
        <v>0</v>
      </c>
      <c r="AY779" s="21">
        <v>0</v>
      </c>
      <c r="AZ779" s="23" t="s">
        <v>62</v>
      </c>
      <c r="BA779" s="23" t="s">
        <v>62</v>
      </c>
      <c r="BB779" s="23" t="s">
        <v>62</v>
      </c>
      <c r="BC779" s="23" t="s">
        <v>62</v>
      </c>
      <c r="BD779" s="23" t="s">
        <v>62</v>
      </c>
      <c r="BE779" s="27">
        <v>13</v>
      </c>
      <c r="BF779" s="23"/>
      <c r="BG779" s="23"/>
    </row>
    <row r="780" spans="1:59" ht="15">
      <c r="A780" s="9" t="s">
        <v>5722</v>
      </c>
      <c r="B780" s="25">
        <v>7487</v>
      </c>
      <c r="C780" s="11">
        <v>1737445</v>
      </c>
      <c r="D780" s="11">
        <v>1348185989</v>
      </c>
      <c r="E780" s="12">
        <v>1355110127669</v>
      </c>
      <c r="F780" s="13" t="s">
        <v>5723</v>
      </c>
      <c r="G780" s="13" t="s">
        <v>80</v>
      </c>
      <c r="H780" s="13" t="s">
        <v>53</v>
      </c>
      <c r="I780" s="13" t="s">
        <v>54</v>
      </c>
      <c r="J780" s="13" t="s">
        <v>599</v>
      </c>
      <c r="K780" s="11">
        <v>38</v>
      </c>
      <c r="L780" s="11" t="s">
        <v>5724</v>
      </c>
      <c r="M780" s="14">
        <v>1</v>
      </c>
      <c r="N780" s="14" t="s">
        <v>121</v>
      </c>
      <c r="O780" s="29">
        <v>3002744</v>
      </c>
      <c r="P780" s="26">
        <v>8500</v>
      </c>
      <c r="Q780" s="14">
        <v>0</v>
      </c>
      <c r="R780" s="29">
        <v>214464</v>
      </c>
      <c r="S780" s="14">
        <v>0</v>
      </c>
      <c r="T780" s="29">
        <v>3978</v>
      </c>
      <c r="U780" s="26">
        <v>8760</v>
      </c>
      <c r="V780" s="26">
        <v>6972</v>
      </c>
      <c r="W780" s="29">
        <v>4162</v>
      </c>
      <c r="X780" s="26">
        <v>1655339</v>
      </c>
      <c r="Y780" s="11">
        <f t="shared" ref="Y780:Y782" si="615">INT(O780 / 10000) / 10</f>
        <v>30</v>
      </c>
      <c r="Z780" s="11">
        <f t="shared" ref="Z780:Z782" si="616">INT((P780+Q780+X780) / 10000) / 10</f>
        <v>16.600000000000001</v>
      </c>
      <c r="AA780" s="11">
        <f t="shared" ref="AA780:AA782" si="617">INT((R780) / 10000) / 10</f>
        <v>2.1</v>
      </c>
      <c r="AB780" s="11">
        <f t="shared" ref="AB780:AB782" si="618">INT((S780+T780) / 10000) / 10</f>
        <v>0</v>
      </c>
      <c r="AC780" s="11">
        <f t="shared" ref="AC780:AC782" si="619">INT((V780+U780+W780) / 10000) / 10</f>
        <v>0.1</v>
      </c>
      <c r="AD780" s="11" t="s">
        <v>5725</v>
      </c>
      <c r="AE780" s="13" t="s">
        <v>5726</v>
      </c>
      <c r="AF780" s="13" t="s">
        <v>5727</v>
      </c>
      <c r="AG780" s="15" t="s">
        <v>5728</v>
      </c>
      <c r="AH780" s="16" t="s">
        <v>88</v>
      </c>
      <c r="AI780" s="17">
        <v>10</v>
      </c>
      <c r="AJ780" s="17">
        <v>20020701</v>
      </c>
      <c r="AK780" s="18">
        <v>52</v>
      </c>
      <c r="AL780" s="18">
        <v>202301</v>
      </c>
      <c r="AM780" s="18">
        <v>2022</v>
      </c>
      <c r="AN780" s="17">
        <v>15198595</v>
      </c>
      <c r="AO780" s="17">
        <v>29678864</v>
      </c>
      <c r="AP780" s="17">
        <v>400000</v>
      </c>
      <c r="AQ780" s="27">
        <v>1</v>
      </c>
      <c r="AR780" s="27">
        <v>1</v>
      </c>
      <c r="AS780" s="27">
        <v>1</v>
      </c>
      <c r="AT780" s="27">
        <v>2</v>
      </c>
      <c r="AU780" s="27">
        <v>2</v>
      </c>
      <c r="AV780" s="27">
        <v>2</v>
      </c>
      <c r="AW780" s="23">
        <v>0</v>
      </c>
      <c r="AX780" s="20">
        <v>1</v>
      </c>
      <c r="AY780" s="21">
        <v>0</v>
      </c>
      <c r="AZ780" s="23" t="s">
        <v>62</v>
      </c>
      <c r="BA780" s="23" t="s">
        <v>62</v>
      </c>
      <c r="BB780" s="23" t="s">
        <v>62</v>
      </c>
      <c r="BC780" s="23" t="s">
        <v>62</v>
      </c>
      <c r="BD780" s="23" t="s">
        <v>62</v>
      </c>
      <c r="BE780" s="27">
        <v>13</v>
      </c>
      <c r="BF780" s="23"/>
      <c r="BG780" s="23"/>
    </row>
    <row r="781" spans="1:59" ht="15">
      <c r="A781" s="9" t="s">
        <v>5729</v>
      </c>
      <c r="B781" s="25">
        <v>2381</v>
      </c>
      <c r="C781" s="11">
        <v>9259978</v>
      </c>
      <c r="D781" s="11">
        <v>1628801625</v>
      </c>
      <c r="E781" s="12">
        <v>1601110536578</v>
      </c>
      <c r="F781" s="13" t="s">
        <v>5730</v>
      </c>
      <c r="G781" s="13" t="s">
        <v>80</v>
      </c>
      <c r="H781" s="13" t="s">
        <v>53</v>
      </c>
      <c r="I781" s="13" t="s">
        <v>54</v>
      </c>
      <c r="J781" s="13" t="s">
        <v>583</v>
      </c>
      <c r="K781" s="11">
        <v>16</v>
      </c>
      <c r="L781" s="11" t="s">
        <v>5731</v>
      </c>
      <c r="M781" s="14">
        <v>1</v>
      </c>
      <c r="N781" s="14" t="s">
        <v>121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1">
        <f t="shared" si="615"/>
        <v>0</v>
      </c>
      <c r="Z781" s="11">
        <f t="shared" si="616"/>
        <v>0</v>
      </c>
      <c r="AA781" s="11">
        <f t="shared" si="617"/>
        <v>0</v>
      </c>
      <c r="AB781" s="11">
        <f t="shared" si="618"/>
        <v>0</v>
      </c>
      <c r="AC781" s="11">
        <f t="shared" si="619"/>
        <v>0</v>
      </c>
      <c r="AD781" s="11" t="s">
        <v>5732</v>
      </c>
      <c r="AE781" s="13" t="s">
        <v>5733</v>
      </c>
      <c r="AF781" s="13" t="s">
        <v>5734</v>
      </c>
      <c r="AG781" s="15" t="s">
        <v>5735</v>
      </c>
      <c r="AH781" s="16" t="s">
        <v>61</v>
      </c>
      <c r="AI781" s="17">
        <v>10</v>
      </c>
      <c r="AJ781" s="18">
        <v>20191223</v>
      </c>
      <c r="AK781" s="18">
        <v>139</v>
      </c>
      <c r="AL781" s="18">
        <v>202211</v>
      </c>
      <c r="AM781" s="14"/>
      <c r="AN781" s="19"/>
      <c r="AO781" s="19"/>
      <c r="AP781" s="19"/>
      <c r="AQ781" s="27">
        <v>1</v>
      </c>
      <c r="AR781" s="27">
        <v>1</v>
      </c>
      <c r="AS781" s="27">
        <v>1</v>
      </c>
      <c r="AT781" s="27">
        <v>2</v>
      </c>
      <c r="AU781" s="27">
        <v>2</v>
      </c>
      <c r="AV781" s="27">
        <v>2</v>
      </c>
      <c r="AW781" s="23">
        <v>0</v>
      </c>
      <c r="AX781" s="21">
        <v>0</v>
      </c>
      <c r="AY781" s="21">
        <v>0</v>
      </c>
      <c r="AZ781" s="23" t="s">
        <v>62</v>
      </c>
      <c r="BA781" s="23" t="s">
        <v>62</v>
      </c>
      <c r="BB781" s="23" t="s">
        <v>62</v>
      </c>
      <c r="BC781" s="23" t="s">
        <v>62</v>
      </c>
      <c r="BD781" s="23" t="s">
        <v>62</v>
      </c>
      <c r="BE781" s="27">
        <v>13</v>
      </c>
      <c r="BF781" s="23"/>
      <c r="BG781" s="23"/>
    </row>
    <row r="782" spans="1:59" ht="15">
      <c r="A782" s="9" t="s">
        <v>5736</v>
      </c>
      <c r="B782" s="25">
        <v>7951</v>
      </c>
      <c r="C782" s="11">
        <v>2642316</v>
      </c>
      <c r="D782" s="11">
        <v>6138139182</v>
      </c>
      <c r="E782" s="12">
        <v>1954110012224</v>
      </c>
      <c r="F782" s="13" t="s">
        <v>5737</v>
      </c>
      <c r="G782" s="13" t="s">
        <v>80</v>
      </c>
      <c r="H782" s="13" t="s">
        <v>53</v>
      </c>
      <c r="I782" s="13" t="s">
        <v>307</v>
      </c>
      <c r="J782" s="13" t="s">
        <v>1646</v>
      </c>
      <c r="K782" s="11">
        <v>40</v>
      </c>
      <c r="L782" s="11" t="s">
        <v>5738</v>
      </c>
      <c r="M782" s="14">
        <v>1</v>
      </c>
      <c r="N782" s="14" t="s">
        <v>121</v>
      </c>
      <c r="O782" s="29">
        <v>26910</v>
      </c>
      <c r="P782" s="19">
        <v>126196</v>
      </c>
      <c r="Q782" s="14">
        <v>0</v>
      </c>
      <c r="R782" s="26">
        <v>60700</v>
      </c>
      <c r="S782" s="14">
        <v>0</v>
      </c>
      <c r="T782" s="29">
        <v>10500</v>
      </c>
      <c r="U782" s="14">
        <v>0</v>
      </c>
      <c r="V782" s="29">
        <v>96085</v>
      </c>
      <c r="W782" s="26">
        <v>2697</v>
      </c>
      <c r="X782" s="29">
        <v>2214710</v>
      </c>
      <c r="Y782" s="11">
        <f t="shared" si="615"/>
        <v>0.2</v>
      </c>
      <c r="Z782" s="11">
        <f t="shared" si="616"/>
        <v>23.4</v>
      </c>
      <c r="AA782" s="11">
        <f t="shared" si="617"/>
        <v>0.6</v>
      </c>
      <c r="AB782" s="11">
        <f t="shared" si="618"/>
        <v>0.1</v>
      </c>
      <c r="AC782" s="11">
        <f t="shared" si="619"/>
        <v>0.9</v>
      </c>
      <c r="AD782" s="11" t="s">
        <v>5739</v>
      </c>
      <c r="AE782" s="13" t="s">
        <v>5740</v>
      </c>
      <c r="AF782" s="13" t="s">
        <v>5741</v>
      </c>
      <c r="AG782" s="15" t="s">
        <v>5742</v>
      </c>
      <c r="AH782" s="16" t="s">
        <v>88</v>
      </c>
      <c r="AI782" s="17">
        <v>10</v>
      </c>
      <c r="AJ782" s="17">
        <v>20051207</v>
      </c>
      <c r="AK782" s="18">
        <v>252</v>
      </c>
      <c r="AL782" s="18">
        <v>202212</v>
      </c>
      <c r="AM782" s="18">
        <v>2022</v>
      </c>
      <c r="AN782" s="17">
        <v>20770291</v>
      </c>
      <c r="AO782" s="17">
        <v>38517978</v>
      </c>
      <c r="AP782" s="17">
        <v>3400000</v>
      </c>
      <c r="AQ782" s="27">
        <v>1</v>
      </c>
      <c r="AR782" s="23"/>
      <c r="AS782" s="27">
        <v>1</v>
      </c>
      <c r="AT782" s="27">
        <v>2</v>
      </c>
      <c r="AU782" s="27">
        <v>2</v>
      </c>
      <c r="AV782" s="27">
        <v>1</v>
      </c>
      <c r="AW782" s="23">
        <v>0</v>
      </c>
      <c r="AX782" s="20">
        <v>1</v>
      </c>
      <c r="AY782" s="20">
        <v>1</v>
      </c>
      <c r="AZ782" s="27" t="s">
        <v>5743</v>
      </c>
      <c r="BA782" s="28" t="s">
        <v>5740</v>
      </c>
      <c r="BB782" s="27" t="s">
        <v>5460</v>
      </c>
      <c r="BC782" s="27" t="s">
        <v>5744</v>
      </c>
      <c r="BD782" s="27" t="s">
        <v>5745</v>
      </c>
      <c r="BE782" s="27">
        <v>13</v>
      </c>
      <c r="BF782" s="23"/>
      <c r="BG782" s="23"/>
    </row>
    <row r="783" spans="1:59" ht="15">
      <c r="A783" s="9" t="s">
        <v>5746</v>
      </c>
      <c r="B783" s="25">
        <v>548</v>
      </c>
      <c r="C783" s="11">
        <v>6432594</v>
      </c>
      <c r="D783" s="11">
        <v>1068712450</v>
      </c>
      <c r="E783" s="12">
        <v>1101115756204</v>
      </c>
      <c r="F783" s="13" t="s">
        <v>5747</v>
      </c>
      <c r="G783" s="13" t="s">
        <v>80</v>
      </c>
      <c r="H783" s="13" t="s">
        <v>53</v>
      </c>
      <c r="I783" s="13" t="s">
        <v>54</v>
      </c>
      <c r="J783" s="13" t="s">
        <v>103</v>
      </c>
      <c r="K783" s="11">
        <v>1</v>
      </c>
      <c r="L783" s="11" t="s">
        <v>5748</v>
      </c>
      <c r="M783" s="14">
        <v>1</v>
      </c>
      <c r="N783" s="14" t="s">
        <v>83</v>
      </c>
      <c r="O783" s="14">
        <v>0</v>
      </c>
      <c r="P783" s="14">
        <v>0</v>
      </c>
      <c r="Q783" s="14">
        <v>0</v>
      </c>
      <c r="R783" s="14">
        <v>0</v>
      </c>
      <c r="S783" s="14">
        <v>0</v>
      </c>
      <c r="T783" s="14">
        <v>0</v>
      </c>
      <c r="U783" s="14">
        <v>0</v>
      </c>
      <c r="V783" s="29">
        <v>6522410</v>
      </c>
      <c r="W783" s="14">
        <v>0</v>
      </c>
      <c r="X783" s="14">
        <v>0</v>
      </c>
      <c r="Y783" s="11">
        <f>INT(O783 / 10000000)/ 10</f>
        <v>0</v>
      </c>
      <c r="Z783" s="11">
        <f>INT((P783+Q783+X783) / 10000000)/ 10</f>
        <v>0</v>
      </c>
      <c r="AA783" s="11">
        <f>INT((R783) / 10000000)/ 10</f>
        <v>0</v>
      </c>
      <c r="AB783" s="11">
        <f>INT((S783+T783) / 10000000)/ 10</f>
        <v>0</v>
      </c>
      <c r="AC783" s="11">
        <f>INT((V783+U783+W783) / 10000000)/ 10</f>
        <v>0</v>
      </c>
      <c r="AD783" s="11" t="s">
        <v>5749</v>
      </c>
      <c r="AE783" s="13" t="s">
        <v>5750</v>
      </c>
      <c r="AF783" s="13" t="s">
        <v>5751</v>
      </c>
      <c r="AG783" s="15" t="s">
        <v>5752</v>
      </c>
      <c r="AH783" s="16" t="s">
        <v>88</v>
      </c>
      <c r="AI783" s="17">
        <v>10</v>
      </c>
      <c r="AJ783" s="18">
        <v>20150618</v>
      </c>
      <c r="AK783" s="18">
        <v>50</v>
      </c>
      <c r="AL783" s="18">
        <v>202305</v>
      </c>
      <c r="AM783" s="18">
        <v>2022</v>
      </c>
      <c r="AN783" s="17">
        <v>115209408</v>
      </c>
      <c r="AO783" s="17">
        <v>56679080</v>
      </c>
      <c r="AP783" s="17">
        <v>100000</v>
      </c>
      <c r="AQ783" s="20">
        <v>1</v>
      </c>
      <c r="AR783" s="21"/>
      <c r="AS783" s="20">
        <v>2</v>
      </c>
      <c r="AT783" s="20">
        <v>2</v>
      </c>
      <c r="AU783" s="20">
        <v>2</v>
      </c>
      <c r="AV783" s="20">
        <v>2</v>
      </c>
      <c r="AW783" s="23">
        <v>0</v>
      </c>
      <c r="AX783" s="21">
        <v>0</v>
      </c>
      <c r="AY783" s="21">
        <v>0</v>
      </c>
      <c r="AZ783" s="23" t="s">
        <v>62</v>
      </c>
      <c r="BA783" s="23" t="s">
        <v>62</v>
      </c>
      <c r="BB783" s="23" t="s">
        <v>62</v>
      </c>
      <c r="BC783" s="23" t="s">
        <v>62</v>
      </c>
      <c r="BD783" s="23" t="s">
        <v>62</v>
      </c>
      <c r="BE783" s="20">
        <v>13</v>
      </c>
      <c r="BF783" s="21"/>
      <c r="BG783" s="24"/>
    </row>
    <row r="784" spans="1:59" ht="15">
      <c r="A784" s="9" t="s">
        <v>5753</v>
      </c>
      <c r="B784" s="25">
        <v>22273</v>
      </c>
      <c r="C784" s="11">
        <v>1244668</v>
      </c>
      <c r="D784" s="11">
        <v>6128113286</v>
      </c>
      <c r="E784" s="12">
        <v>1949110008216</v>
      </c>
      <c r="F784" s="13" t="s">
        <v>5754</v>
      </c>
      <c r="G784" s="13" t="s">
        <v>52</v>
      </c>
      <c r="H784" s="13" t="s">
        <v>53</v>
      </c>
      <c r="I784" s="13" t="s">
        <v>54</v>
      </c>
      <c r="J784" s="13" t="s">
        <v>277</v>
      </c>
      <c r="K784" s="11">
        <v>48</v>
      </c>
      <c r="L784" s="11" t="s">
        <v>5755</v>
      </c>
      <c r="M784" s="14">
        <v>1</v>
      </c>
      <c r="N784" s="14">
        <v>0</v>
      </c>
      <c r="O784" s="14">
        <v>0</v>
      </c>
      <c r="P784" s="14">
        <v>0</v>
      </c>
      <c r="Q784" s="14">
        <v>0</v>
      </c>
      <c r="R784" s="14">
        <v>0</v>
      </c>
      <c r="S784" s="14">
        <v>0</v>
      </c>
      <c r="T784" s="14">
        <v>0</v>
      </c>
      <c r="U784" s="14">
        <v>0</v>
      </c>
      <c r="V784" s="21">
        <v>0</v>
      </c>
      <c r="W784" s="14">
        <v>0</v>
      </c>
      <c r="X784" s="96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1" t="s">
        <v>5756</v>
      </c>
      <c r="AE784" s="13" t="s">
        <v>5757</v>
      </c>
      <c r="AF784" s="13" t="s">
        <v>5758</v>
      </c>
      <c r="AG784" s="15" t="s">
        <v>5759</v>
      </c>
      <c r="AH784" s="16" t="s">
        <v>61</v>
      </c>
      <c r="AI784" s="17">
        <v>10</v>
      </c>
      <c r="AJ784" s="17">
        <v>20010418</v>
      </c>
      <c r="AK784" s="18">
        <v>100</v>
      </c>
      <c r="AL784" s="18">
        <v>201112</v>
      </c>
      <c r="AM784" s="14"/>
      <c r="AN784" s="19"/>
      <c r="AO784" s="19"/>
      <c r="AP784" s="19"/>
      <c r="AQ784" s="27">
        <v>1</v>
      </c>
      <c r="AR784" s="23"/>
      <c r="AS784" s="27">
        <v>2</v>
      </c>
      <c r="AT784" s="27">
        <v>2</v>
      </c>
      <c r="AU784" s="27">
        <v>2</v>
      </c>
      <c r="AV784" s="27">
        <v>2</v>
      </c>
      <c r="AW784" s="23">
        <v>0</v>
      </c>
      <c r="AX784" s="21">
        <v>0</v>
      </c>
      <c r="AY784" s="21">
        <v>0</v>
      </c>
      <c r="AZ784" s="23" t="s">
        <v>62</v>
      </c>
      <c r="BA784" s="23" t="s">
        <v>62</v>
      </c>
      <c r="BB784" s="23" t="s">
        <v>62</v>
      </c>
      <c r="BC784" s="23" t="s">
        <v>62</v>
      </c>
      <c r="BD784" s="23" t="s">
        <v>62</v>
      </c>
      <c r="BE784" s="27">
        <v>13</v>
      </c>
      <c r="BF784" s="23"/>
      <c r="BG784" s="23"/>
    </row>
    <row r="785" spans="1:59" ht="15">
      <c r="A785" s="9" t="s">
        <v>5760</v>
      </c>
      <c r="B785" s="25">
        <v>1584</v>
      </c>
      <c r="C785" s="11">
        <v>4001655</v>
      </c>
      <c r="D785" s="11">
        <v>6208139308</v>
      </c>
      <c r="E785" s="12">
        <v>2301110176840</v>
      </c>
      <c r="F785" s="13" t="s">
        <v>5761</v>
      </c>
      <c r="G785" s="13" t="s">
        <v>80</v>
      </c>
      <c r="H785" s="13" t="s">
        <v>53</v>
      </c>
      <c r="I785" s="13" t="s">
        <v>1113</v>
      </c>
      <c r="J785" s="13" t="s">
        <v>1195</v>
      </c>
      <c r="K785" s="11">
        <v>11</v>
      </c>
      <c r="L785" s="11" t="s">
        <v>5762</v>
      </c>
      <c r="M785" s="14">
        <v>1</v>
      </c>
      <c r="N785" s="14" t="s">
        <v>83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97">
        <v>19551231</v>
      </c>
      <c r="Y785" s="11">
        <f>INT(O785 / 10000000)/ 10</f>
        <v>0</v>
      </c>
      <c r="Z785" s="11">
        <f>INT((P785+Q785+X785) / 10000000)/ 10</f>
        <v>0.1</v>
      </c>
      <c r="AA785" s="11">
        <f>INT((R785) / 10000000)/ 10</f>
        <v>0</v>
      </c>
      <c r="AB785" s="11">
        <f>INT((S785+T785) / 10000000)/ 10</f>
        <v>0</v>
      </c>
      <c r="AC785" s="11">
        <f>INT((V785+U785+W785) / 10000000)/ 10</f>
        <v>0</v>
      </c>
      <c r="AD785" s="11" t="s">
        <v>5763</v>
      </c>
      <c r="AE785" s="13" t="s">
        <v>5764</v>
      </c>
      <c r="AF785" s="13" t="s">
        <v>5765</v>
      </c>
      <c r="AG785" s="15" t="s">
        <v>5766</v>
      </c>
      <c r="AH785" s="16" t="s">
        <v>88</v>
      </c>
      <c r="AI785" s="17">
        <v>10</v>
      </c>
      <c r="AJ785" s="17">
        <v>20110509</v>
      </c>
      <c r="AK785" s="18">
        <v>211</v>
      </c>
      <c r="AL785" s="18">
        <v>202212</v>
      </c>
      <c r="AM785" s="18">
        <v>2022</v>
      </c>
      <c r="AN785" s="17">
        <v>1011458805</v>
      </c>
      <c r="AO785" s="17">
        <v>600631045</v>
      </c>
      <c r="AP785" s="17">
        <v>163087500</v>
      </c>
      <c r="AQ785" s="23">
        <v>1</v>
      </c>
      <c r="AR785" s="23"/>
      <c r="AS785" s="27">
        <v>2</v>
      </c>
      <c r="AT785" s="27">
        <v>2</v>
      </c>
      <c r="AU785" s="27">
        <v>2</v>
      </c>
      <c r="AV785" s="27">
        <v>2</v>
      </c>
      <c r="AW785" s="23">
        <v>0</v>
      </c>
      <c r="AX785" s="21">
        <v>0</v>
      </c>
      <c r="AY785" s="21">
        <v>0</v>
      </c>
      <c r="AZ785" s="23" t="s">
        <v>62</v>
      </c>
      <c r="BA785" s="23" t="s">
        <v>62</v>
      </c>
      <c r="BB785" s="23" t="s">
        <v>62</v>
      </c>
      <c r="BC785" s="23" t="s">
        <v>62</v>
      </c>
      <c r="BD785" s="23" t="s">
        <v>62</v>
      </c>
      <c r="BE785" s="27">
        <v>13</v>
      </c>
      <c r="BF785" s="23"/>
      <c r="BG785" s="23"/>
    </row>
    <row r="786" spans="1:59" ht="15">
      <c r="A786" s="9" t="s">
        <v>5767</v>
      </c>
      <c r="B786" s="25">
        <v>10599</v>
      </c>
      <c r="C786" s="11">
        <v>4073836</v>
      </c>
      <c r="D786" s="11">
        <v>1218615046</v>
      </c>
      <c r="E786" s="12">
        <v>1201110596900</v>
      </c>
      <c r="F786" s="13" t="s">
        <v>5768</v>
      </c>
      <c r="G786" s="13" t="s">
        <v>80</v>
      </c>
      <c r="H786" s="13" t="s">
        <v>53</v>
      </c>
      <c r="I786" s="13" t="s">
        <v>54</v>
      </c>
      <c r="J786" s="13" t="s">
        <v>3855</v>
      </c>
      <c r="K786" s="11">
        <v>52</v>
      </c>
      <c r="L786" s="11" t="s">
        <v>5769</v>
      </c>
      <c r="M786" s="14">
        <v>1</v>
      </c>
      <c r="N786" s="14" t="s">
        <v>121</v>
      </c>
      <c r="O786" s="14">
        <v>0</v>
      </c>
      <c r="P786" s="14">
        <v>0</v>
      </c>
      <c r="Q786" s="14">
        <v>0</v>
      </c>
      <c r="R786" s="14">
        <v>0</v>
      </c>
      <c r="S786" s="14">
        <v>0</v>
      </c>
      <c r="T786" s="29">
        <v>144117</v>
      </c>
      <c r="U786" s="29">
        <v>113978</v>
      </c>
      <c r="V786" s="29">
        <v>74567</v>
      </c>
      <c r="W786" s="29">
        <v>38694</v>
      </c>
      <c r="X786" s="14">
        <v>0</v>
      </c>
      <c r="Y786" s="11">
        <f t="shared" ref="Y786:Y787" si="620">INT(O786 / 10000) / 10</f>
        <v>0</v>
      </c>
      <c r="Z786" s="11">
        <f t="shared" ref="Z786:Z787" si="621">INT((P786+Q786+X786) / 10000) / 10</f>
        <v>0</v>
      </c>
      <c r="AA786" s="11">
        <f t="shared" ref="AA786:AA787" si="622">INT((R786) / 10000) / 10</f>
        <v>0</v>
      </c>
      <c r="AB786" s="11">
        <f t="shared" ref="AB786:AB787" si="623">INT((S786+T786) / 10000) / 10</f>
        <v>1.4</v>
      </c>
      <c r="AC786" s="11">
        <f t="shared" ref="AC786:AC787" si="624">INT((V786+U786+W786) / 10000) / 10</f>
        <v>2.2000000000000002</v>
      </c>
      <c r="AD786" s="11" t="s">
        <v>5770</v>
      </c>
      <c r="AE786" s="13" t="s">
        <v>5771</v>
      </c>
      <c r="AF786" s="13" t="s">
        <v>5772</v>
      </c>
      <c r="AG786" s="15" t="s">
        <v>5773</v>
      </c>
      <c r="AH786" s="16" t="s">
        <v>88</v>
      </c>
      <c r="AI786" s="17">
        <v>10</v>
      </c>
      <c r="AJ786" s="17">
        <v>20120224</v>
      </c>
      <c r="AK786" s="18">
        <v>155</v>
      </c>
      <c r="AL786" s="18">
        <v>202303</v>
      </c>
      <c r="AM786" s="18">
        <v>2022</v>
      </c>
      <c r="AN786" s="17">
        <v>107921550</v>
      </c>
      <c r="AO786" s="17">
        <v>35176631</v>
      </c>
      <c r="AP786" s="17">
        <v>7200000</v>
      </c>
      <c r="AQ786" s="20">
        <v>1</v>
      </c>
      <c r="AR786" s="20">
        <v>1</v>
      </c>
      <c r="AS786" s="20">
        <v>2</v>
      </c>
      <c r="AT786" s="21"/>
      <c r="AU786" s="21"/>
      <c r="AV786" s="20">
        <v>2</v>
      </c>
      <c r="AW786" s="23">
        <v>0</v>
      </c>
      <c r="AX786" s="21">
        <v>0</v>
      </c>
      <c r="AY786" s="21">
        <v>0</v>
      </c>
      <c r="AZ786" s="23" t="s">
        <v>62</v>
      </c>
      <c r="BA786" s="23" t="s">
        <v>62</v>
      </c>
      <c r="BB786" s="23" t="s">
        <v>62</v>
      </c>
      <c r="BC786" s="23" t="s">
        <v>62</v>
      </c>
      <c r="BD786" s="23" t="s">
        <v>62</v>
      </c>
      <c r="BE786" s="20">
        <v>13</v>
      </c>
      <c r="BF786" s="21"/>
      <c r="BG786" s="24"/>
    </row>
    <row r="787" spans="1:59" ht="15">
      <c r="A787" s="9" t="s">
        <v>5774</v>
      </c>
      <c r="B787" s="25">
        <v>10937</v>
      </c>
      <c r="C787" s="11">
        <v>2862655</v>
      </c>
      <c r="D787" s="11">
        <v>1068182537</v>
      </c>
      <c r="E787" s="12">
        <v>1101110964448</v>
      </c>
      <c r="F787" s="13" t="s">
        <v>5775</v>
      </c>
      <c r="G787" s="13" t="s">
        <v>80</v>
      </c>
      <c r="H787" s="13" t="s">
        <v>53</v>
      </c>
      <c r="I787" s="13" t="s">
        <v>54</v>
      </c>
      <c r="J787" s="13" t="s">
        <v>277</v>
      </c>
      <c r="K787" s="11">
        <v>48</v>
      </c>
      <c r="L787" s="11" t="s">
        <v>5776</v>
      </c>
      <c r="M787" s="14">
        <v>1</v>
      </c>
      <c r="N787" s="14" t="s">
        <v>121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14">
        <v>0</v>
      </c>
      <c r="U787" s="14">
        <v>0</v>
      </c>
      <c r="V787" s="33">
        <v>813301</v>
      </c>
      <c r="W787" s="14">
        <v>0</v>
      </c>
      <c r="X787" s="14">
        <v>0</v>
      </c>
      <c r="Y787" s="11">
        <f t="shared" si="620"/>
        <v>0</v>
      </c>
      <c r="Z787" s="11">
        <f t="shared" si="621"/>
        <v>0</v>
      </c>
      <c r="AA787" s="11">
        <f t="shared" si="622"/>
        <v>0</v>
      </c>
      <c r="AB787" s="11">
        <f t="shared" si="623"/>
        <v>0</v>
      </c>
      <c r="AC787" s="11">
        <f t="shared" si="624"/>
        <v>8.1</v>
      </c>
      <c r="AD787" s="11" t="s">
        <v>5777</v>
      </c>
      <c r="AE787" s="13" t="s">
        <v>5778</v>
      </c>
      <c r="AF787" s="13" t="s">
        <v>5779</v>
      </c>
      <c r="AG787" s="15" t="s">
        <v>5780</v>
      </c>
      <c r="AH787" s="16" t="s">
        <v>88</v>
      </c>
      <c r="AI787" s="17">
        <v>10</v>
      </c>
      <c r="AJ787" s="17">
        <v>19991012</v>
      </c>
      <c r="AK787" s="18">
        <v>116</v>
      </c>
      <c r="AL787" s="18">
        <v>202212</v>
      </c>
      <c r="AM787" s="18">
        <v>2022</v>
      </c>
      <c r="AN787" s="17">
        <v>87653574</v>
      </c>
      <c r="AO787" s="17">
        <v>15434837</v>
      </c>
      <c r="AP787" s="17">
        <v>351080</v>
      </c>
      <c r="AQ787" s="27">
        <v>1</v>
      </c>
      <c r="AR787" s="27">
        <v>1</v>
      </c>
      <c r="AS787" s="27">
        <v>2</v>
      </c>
      <c r="AT787" s="27">
        <v>2</v>
      </c>
      <c r="AU787" s="27">
        <v>2</v>
      </c>
      <c r="AV787" s="27">
        <v>2</v>
      </c>
      <c r="AW787" s="23">
        <v>0</v>
      </c>
      <c r="AX787" s="20">
        <v>1</v>
      </c>
      <c r="AY787" s="21">
        <v>0</v>
      </c>
      <c r="AZ787" s="23" t="s">
        <v>62</v>
      </c>
      <c r="BA787" s="23" t="s">
        <v>62</v>
      </c>
      <c r="BB787" s="23" t="s">
        <v>62</v>
      </c>
      <c r="BC787" s="23" t="s">
        <v>62</v>
      </c>
      <c r="BD787" s="23" t="s">
        <v>62</v>
      </c>
      <c r="BE787" s="27">
        <v>13</v>
      </c>
      <c r="BF787" s="23"/>
      <c r="BG787" s="23"/>
    </row>
    <row r="788" spans="1:59" ht="15">
      <c r="A788" s="9" t="s">
        <v>5781</v>
      </c>
      <c r="B788" s="25">
        <v>23751</v>
      </c>
      <c r="C788" s="11">
        <v>1136856</v>
      </c>
      <c r="D788" s="11">
        <v>1268169066</v>
      </c>
      <c r="E788" s="12">
        <v>1344110023068</v>
      </c>
      <c r="F788" s="13" t="s">
        <v>5782</v>
      </c>
      <c r="G788" s="13" t="s">
        <v>52</v>
      </c>
      <c r="H788" s="13" t="s">
        <v>53</v>
      </c>
      <c r="I788" s="13" t="s">
        <v>54</v>
      </c>
      <c r="J788" s="13" t="s">
        <v>941</v>
      </c>
      <c r="K788" s="11">
        <v>60</v>
      </c>
      <c r="L788" s="11" t="s">
        <v>5783</v>
      </c>
      <c r="M788" s="14">
        <v>1</v>
      </c>
      <c r="N788" s="14">
        <v>0</v>
      </c>
      <c r="O788" s="14">
        <v>0</v>
      </c>
      <c r="P788" s="14">
        <v>0</v>
      </c>
      <c r="Q788" s="14">
        <v>0</v>
      </c>
      <c r="R788" s="14">
        <v>0</v>
      </c>
      <c r="S788" s="14">
        <v>0</v>
      </c>
      <c r="T788" s="14">
        <v>0</v>
      </c>
      <c r="U788" s="14">
        <v>0</v>
      </c>
      <c r="V788" s="21">
        <v>0</v>
      </c>
      <c r="W788" s="14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1" t="s">
        <v>5784</v>
      </c>
      <c r="AE788" s="13" t="s">
        <v>5785</v>
      </c>
      <c r="AF788" s="13" t="s">
        <v>5786</v>
      </c>
      <c r="AG788" s="15" t="s">
        <v>5787</v>
      </c>
      <c r="AH788" s="16" t="s">
        <v>61</v>
      </c>
      <c r="AI788" s="17">
        <v>10</v>
      </c>
      <c r="AJ788" s="17">
        <v>20030130</v>
      </c>
      <c r="AK788" s="18">
        <v>50</v>
      </c>
      <c r="AL788" s="18">
        <v>201903</v>
      </c>
      <c r="AM788" s="18">
        <v>2022</v>
      </c>
      <c r="AN788" s="17">
        <v>7663813</v>
      </c>
      <c r="AO788" s="17">
        <v>10059214</v>
      </c>
      <c r="AP788" s="17">
        <v>123000</v>
      </c>
      <c r="AQ788" s="20">
        <v>1</v>
      </c>
      <c r="AR788" s="21"/>
      <c r="AS788" s="20">
        <v>2</v>
      </c>
      <c r="AT788" s="22">
        <v>2</v>
      </c>
      <c r="AU788" s="22">
        <v>2</v>
      </c>
      <c r="AV788" s="20">
        <v>2</v>
      </c>
      <c r="AW788" s="23">
        <v>0</v>
      </c>
      <c r="AX788" s="21">
        <v>0</v>
      </c>
      <c r="AY788" s="21">
        <v>0</v>
      </c>
      <c r="AZ788" s="23" t="s">
        <v>62</v>
      </c>
      <c r="BA788" s="23" t="s">
        <v>62</v>
      </c>
      <c r="BB788" s="23" t="s">
        <v>62</v>
      </c>
      <c r="BC788" s="23" t="s">
        <v>62</v>
      </c>
      <c r="BD788" s="23" t="s">
        <v>62</v>
      </c>
      <c r="BE788" s="20">
        <v>13</v>
      </c>
      <c r="BF788" s="21"/>
      <c r="BG788" s="24"/>
    </row>
    <row r="789" spans="1:59" ht="15">
      <c r="A789" s="9" t="s">
        <v>5788</v>
      </c>
      <c r="B789" s="25">
        <v>14992</v>
      </c>
      <c r="C789" s="11">
        <v>1775685</v>
      </c>
      <c r="D789" s="11">
        <v>1358147668</v>
      </c>
      <c r="E789" s="12">
        <v>1345110050986</v>
      </c>
      <c r="F789" s="13" t="s">
        <v>5789</v>
      </c>
      <c r="G789" s="13" t="s">
        <v>80</v>
      </c>
      <c r="H789" s="13" t="s">
        <v>53</v>
      </c>
      <c r="I789" s="13" t="s">
        <v>54</v>
      </c>
      <c r="J789" s="13" t="s">
        <v>55</v>
      </c>
      <c r="K789" s="11">
        <v>63</v>
      </c>
      <c r="L789" s="11" t="s">
        <v>5790</v>
      </c>
      <c r="M789" s="14">
        <v>1</v>
      </c>
      <c r="N789" s="14" t="s">
        <v>121</v>
      </c>
      <c r="O789" s="14">
        <v>0</v>
      </c>
      <c r="P789" s="14">
        <v>0</v>
      </c>
      <c r="Q789" s="14">
        <v>0</v>
      </c>
      <c r="R789" s="14">
        <v>0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0</v>
      </c>
      <c r="Y789" s="11">
        <f>INT(O789 / 10000) / 10</f>
        <v>0</v>
      </c>
      <c r="Z789" s="11">
        <f>INT((P789+Q789+X789) / 10000) / 10</f>
        <v>0</v>
      </c>
      <c r="AA789" s="11">
        <f>INT((R789) / 10000) / 10</f>
        <v>0</v>
      </c>
      <c r="AB789" s="11">
        <f>INT((S789+T789) / 10000) / 10</f>
        <v>0</v>
      </c>
      <c r="AC789" s="11">
        <f>INT((V789+U789+W789) / 10000) / 10</f>
        <v>0</v>
      </c>
      <c r="AD789" s="11" t="s">
        <v>5791</v>
      </c>
      <c r="AE789" s="13" t="s">
        <v>5792</v>
      </c>
      <c r="AF789" s="13" t="s">
        <v>5793</v>
      </c>
      <c r="AG789" s="15" t="s">
        <v>5794</v>
      </c>
      <c r="AH789" s="16" t="s">
        <v>88</v>
      </c>
      <c r="AI789" s="17">
        <v>10</v>
      </c>
      <c r="AJ789" s="17">
        <v>20010719</v>
      </c>
      <c r="AK789" s="18">
        <v>100</v>
      </c>
      <c r="AL789" s="18">
        <v>202212</v>
      </c>
      <c r="AM789" s="18">
        <v>2022</v>
      </c>
      <c r="AN789" s="17">
        <v>14774704</v>
      </c>
      <c r="AO789" s="17">
        <v>3818837</v>
      </c>
      <c r="AP789" s="17">
        <v>150000</v>
      </c>
      <c r="AQ789" s="20">
        <v>1</v>
      </c>
      <c r="AR789" s="21"/>
      <c r="AS789" s="20">
        <v>2</v>
      </c>
      <c r="AT789" s="21"/>
      <c r="AU789" s="21"/>
      <c r="AV789" s="20">
        <v>2</v>
      </c>
      <c r="AW789" s="23">
        <v>0</v>
      </c>
      <c r="AX789" s="21">
        <v>0</v>
      </c>
      <c r="AY789" s="21">
        <v>0</v>
      </c>
      <c r="AZ789" s="23" t="s">
        <v>62</v>
      </c>
      <c r="BA789" s="23" t="s">
        <v>62</v>
      </c>
      <c r="BB789" s="23" t="s">
        <v>62</v>
      </c>
      <c r="BC789" s="23" t="s">
        <v>62</v>
      </c>
      <c r="BD789" s="23" t="s">
        <v>62</v>
      </c>
      <c r="BE789" s="20">
        <v>13</v>
      </c>
      <c r="BF789" s="21"/>
      <c r="BG789" s="24"/>
    </row>
    <row r="790" spans="1:59" ht="15">
      <c r="A790" s="9" t="s">
        <v>5795</v>
      </c>
      <c r="B790" s="25">
        <v>23213</v>
      </c>
      <c r="C790" s="11">
        <v>8441859</v>
      </c>
      <c r="D790" s="11">
        <v>1498701101</v>
      </c>
      <c r="E790" s="12">
        <v>1201110913584</v>
      </c>
      <c r="F790" s="13" t="s">
        <v>5796</v>
      </c>
      <c r="G790" s="13" t="s">
        <v>52</v>
      </c>
      <c r="H790" s="13" t="s">
        <v>53</v>
      </c>
      <c r="I790" s="13" t="s">
        <v>1113</v>
      </c>
      <c r="J790" s="13" t="s">
        <v>143</v>
      </c>
      <c r="K790" s="11">
        <v>53</v>
      </c>
      <c r="L790" s="11" t="s">
        <v>5797</v>
      </c>
      <c r="M790" s="14">
        <v>1</v>
      </c>
      <c r="N790" s="14">
        <v>0</v>
      </c>
      <c r="O790" s="14">
        <v>0</v>
      </c>
      <c r="P790" s="14">
        <v>0</v>
      </c>
      <c r="Q790" s="14">
        <v>0</v>
      </c>
      <c r="R790" s="14">
        <v>0</v>
      </c>
      <c r="S790" s="14">
        <v>0</v>
      </c>
      <c r="T790" s="14">
        <v>0</v>
      </c>
      <c r="U790" s="14">
        <v>0</v>
      </c>
      <c r="V790" s="14">
        <v>0</v>
      </c>
      <c r="W790" s="14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1" t="s">
        <v>5798</v>
      </c>
      <c r="AE790" s="13" t="s">
        <v>5799</v>
      </c>
      <c r="AF790" s="13" t="s">
        <v>5800</v>
      </c>
      <c r="AG790" s="15" t="s">
        <v>5801</v>
      </c>
      <c r="AH790" s="16" t="s">
        <v>61</v>
      </c>
      <c r="AI790" s="17">
        <v>10</v>
      </c>
      <c r="AJ790" s="17">
        <v>20171228</v>
      </c>
      <c r="AK790" s="18">
        <v>101</v>
      </c>
      <c r="AL790" s="18">
        <v>202004</v>
      </c>
      <c r="AM790" s="14"/>
      <c r="AN790" s="19"/>
      <c r="AO790" s="19"/>
      <c r="AP790" s="19"/>
      <c r="AQ790" s="20">
        <v>1</v>
      </c>
      <c r="AR790" s="21"/>
      <c r="AS790" s="20">
        <v>2</v>
      </c>
      <c r="AT790" s="20">
        <v>2</v>
      </c>
      <c r="AU790" s="20">
        <v>2</v>
      </c>
      <c r="AV790" s="20">
        <v>2</v>
      </c>
      <c r="AW790" s="23">
        <v>0</v>
      </c>
      <c r="AX790" s="21">
        <v>0</v>
      </c>
      <c r="AY790" s="21">
        <v>0</v>
      </c>
      <c r="AZ790" s="23" t="s">
        <v>62</v>
      </c>
      <c r="BA790" s="23" t="s">
        <v>62</v>
      </c>
      <c r="BB790" s="23" t="s">
        <v>62</v>
      </c>
      <c r="BC790" s="23" t="s">
        <v>62</v>
      </c>
      <c r="BD790" s="23" t="s">
        <v>62</v>
      </c>
      <c r="BE790" s="20">
        <v>13</v>
      </c>
      <c r="BF790" s="21"/>
      <c r="BG790" s="24"/>
    </row>
    <row r="791" spans="1:59" ht="15">
      <c r="A791" s="9" t="s">
        <v>5802</v>
      </c>
      <c r="B791" s="25">
        <v>7724</v>
      </c>
      <c r="C791" s="11">
        <v>1690671</v>
      </c>
      <c r="D791" s="11">
        <v>5148113250</v>
      </c>
      <c r="E791" s="12">
        <v>1701110021600</v>
      </c>
      <c r="F791" s="13" t="s">
        <v>5803</v>
      </c>
      <c r="G791" s="13" t="s">
        <v>80</v>
      </c>
      <c r="H791" s="13" t="s">
        <v>53</v>
      </c>
      <c r="I791" s="13" t="s">
        <v>54</v>
      </c>
      <c r="J791" s="13" t="s">
        <v>622</v>
      </c>
      <c r="K791" s="11">
        <v>39</v>
      </c>
      <c r="L791" s="11" t="s">
        <v>5804</v>
      </c>
      <c r="M791" s="14">
        <v>1</v>
      </c>
      <c r="N791" s="14" t="s">
        <v>121</v>
      </c>
      <c r="O791" s="26">
        <v>8937577</v>
      </c>
      <c r="P791" s="14">
        <v>0</v>
      </c>
      <c r="Q791" s="14">
        <v>0</v>
      </c>
      <c r="R791" s="26">
        <v>788305</v>
      </c>
      <c r="S791" s="14">
        <v>0</v>
      </c>
      <c r="T791" s="35">
        <v>50292</v>
      </c>
      <c r="U791" s="35">
        <v>121545</v>
      </c>
      <c r="V791" s="14">
        <v>0</v>
      </c>
      <c r="W791" s="98">
        <v>1677528</v>
      </c>
      <c r="X791" s="14">
        <v>0</v>
      </c>
      <c r="Y791" s="11">
        <f>INT(O791 / 10000) / 10</f>
        <v>89.3</v>
      </c>
      <c r="Z791" s="11">
        <f>INT((P791+Q791+X791) / 10000) / 10</f>
        <v>0</v>
      </c>
      <c r="AA791" s="11">
        <f>INT((R791) / 10000) / 10</f>
        <v>7.8</v>
      </c>
      <c r="AB791" s="11">
        <f>INT((S791+T791) / 10000) / 10</f>
        <v>0.5</v>
      </c>
      <c r="AC791" s="11">
        <f>INT((V791+U791+W791) / 10000) / 10</f>
        <v>17.899999999999999</v>
      </c>
      <c r="AD791" s="11" t="s">
        <v>5805</v>
      </c>
      <c r="AE791" s="13" t="s">
        <v>5806</v>
      </c>
      <c r="AF791" s="13" t="s">
        <v>5807</v>
      </c>
      <c r="AG791" s="15" t="s">
        <v>5808</v>
      </c>
      <c r="AH791" s="16" t="s">
        <v>232</v>
      </c>
      <c r="AI791" s="17">
        <v>10</v>
      </c>
      <c r="AJ791" s="17">
        <v>19851031</v>
      </c>
      <c r="AK791" s="18">
        <v>208</v>
      </c>
      <c r="AL791" s="18">
        <v>202306</v>
      </c>
      <c r="AM791" s="18">
        <v>2022</v>
      </c>
      <c r="AN791" s="17">
        <v>176068585</v>
      </c>
      <c r="AO791" s="17">
        <v>1147904780</v>
      </c>
      <c r="AP791" s="17">
        <v>58236539</v>
      </c>
      <c r="AQ791" s="27">
        <v>3</v>
      </c>
      <c r="AR791" s="27">
        <v>3</v>
      </c>
      <c r="AS791" s="27">
        <v>1</v>
      </c>
      <c r="AT791" s="27">
        <v>2</v>
      </c>
      <c r="AU791" s="27">
        <v>2</v>
      </c>
      <c r="AV791" s="27">
        <v>2</v>
      </c>
      <c r="AW791" s="23">
        <v>0</v>
      </c>
      <c r="AX791" s="21">
        <v>0</v>
      </c>
      <c r="AY791" s="21">
        <v>0</v>
      </c>
      <c r="AZ791" s="23" t="s">
        <v>62</v>
      </c>
      <c r="BA791" s="23" t="s">
        <v>62</v>
      </c>
      <c r="BB791" s="23" t="s">
        <v>62</v>
      </c>
      <c r="BC791" s="23" t="s">
        <v>62</v>
      </c>
      <c r="BD791" s="23" t="s">
        <v>62</v>
      </c>
      <c r="BE791" s="27">
        <v>13</v>
      </c>
      <c r="BF791" s="23"/>
      <c r="BG791" s="23"/>
    </row>
    <row r="792" spans="1:59" ht="15">
      <c r="A792" s="9" t="s">
        <v>5809</v>
      </c>
      <c r="B792" s="25">
        <v>23761</v>
      </c>
      <c r="C792" s="11">
        <v>3696560</v>
      </c>
      <c r="D792" s="11">
        <v>3018605450</v>
      </c>
      <c r="E792" s="12">
        <v>1501110132138</v>
      </c>
      <c r="F792" s="13" t="s">
        <v>5810</v>
      </c>
      <c r="G792" s="13" t="s">
        <v>52</v>
      </c>
      <c r="H792" s="13" t="s">
        <v>53</v>
      </c>
      <c r="I792" s="13" t="s">
        <v>54</v>
      </c>
      <c r="J792" s="13" t="s">
        <v>189</v>
      </c>
      <c r="K792" s="11">
        <v>61</v>
      </c>
      <c r="L792" s="11" t="s">
        <v>5811</v>
      </c>
      <c r="M792" s="14">
        <v>1</v>
      </c>
      <c r="N792" s="14">
        <v>0</v>
      </c>
      <c r="O792" s="14">
        <v>0</v>
      </c>
      <c r="P792" s="14">
        <v>0</v>
      </c>
      <c r="Q792" s="14">
        <v>0</v>
      </c>
      <c r="R792" s="14">
        <v>0</v>
      </c>
      <c r="S792" s="14">
        <v>0</v>
      </c>
      <c r="T792" s="21">
        <v>0</v>
      </c>
      <c r="U792" s="21">
        <v>0</v>
      </c>
      <c r="V792" s="14">
        <v>0</v>
      </c>
      <c r="W792" s="21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1" t="s">
        <v>5812</v>
      </c>
      <c r="AE792" s="13" t="s">
        <v>5813</v>
      </c>
      <c r="AF792" s="13" t="s">
        <v>5814</v>
      </c>
      <c r="AG792" s="15" t="s">
        <v>5815</v>
      </c>
      <c r="AH792" s="16" t="s">
        <v>61</v>
      </c>
      <c r="AI792" s="17">
        <v>10</v>
      </c>
      <c r="AJ792" s="17">
        <v>20100104</v>
      </c>
      <c r="AK792" s="18">
        <v>224</v>
      </c>
      <c r="AL792" s="18">
        <v>202004</v>
      </c>
      <c r="AM792" s="14"/>
      <c r="AN792" s="19"/>
      <c r="AO792" s="19"/>
      <c r="AP792" s="19"/>
      <c r="AQ792" s="20">
        <v>1</v>
      </c>
      <c r="AR792" s="21"/>
      <c r="AS792" s="20">
        <v>2</v>
      </c>
      <c r="AT792" s="22">
        <v>2</v>
      </c>
      <c r="AU792" s="22">
        <v>2</v>
      </c>
      <c r="AV792" s="20">
        <v>2</v>
      </c>
      <c r="AW792" s="23">
        <v>0</v>
      </c>
      <c r="AX792" s="21">
        <v>0</v>
      </c>
      <c r="AY792" s="21">
        <v>0</v>
      </c>
      <c r="AZ792" s="23" t="s">
        <v>62</v>
      </c>
      <c r="BA792" s="23" t="s">
        <v>62</v>
      </c>
      <c r="BB792" s="23" t="s">
        <v>62</v>
      </c>
      <c r="BC792" s="23" t="s">
        <v>62</v>
      </c>
      <c r="BD792" s="23" t="s">
        <v>62</v>
      </c>
      <c r="BE792" s="20">
        <v>13</v>
      </c>
      <c r="BF792" s="21"/>
      <c r="BG792" s="24"/>
    </row>
    <row r="793" spans="1:59" ht="15">
      <c r="A793" s="9" t="s">
        <v>5816</v>
      </c>
      <c r="B793" s="25">
        <v>5054</v>
      </c>
      <c r="C793" s="11">
        <v>1968692</v>
      </c>
      <c r="D793" s="11">
        <v>5138114125</v>
      </c>
      <c r="E793" s="12">
        <v>1760110017316</v>
      </c>
      <c r="F793" s="13" t="s">
        <v>5817</v>
      </c>
      <c r="G793" s="13" t="s">
        <v>80</v>
      </c>
      <c r="H793" s="13" t="s">
        <v>53</v>
      </c>
      <c r="I793" s="13" t="s">
        <v>54</v>
      </c>
      <c r="J793" s="13" t="s">
        <v>204</v>
      </c>
      <c r="K793" s="11">
        <v>32</v>
      </c>
      <c r="L793" s="40" t="s">
        <v>5818</v>
      </c>
      <c r="M793" s="44">
        <v>1</v>
      </c>
      <c r="N793" s="44" t="s">
        <v>83</v>
      </c>
      <c r="O793" s="14">
        <v>0</v>
      </c>
      <c r="P793" s="14">
        <v>0</v>
      </c>
      <c r="Q793" s="14">
        <v>0</v>
      </c>
      <c r="R793" s="26">
        <v>266756201</v>
      </c>
      <c r="S793" s="14">
        <v>0</v>
      </c>
      <c r="T793" s="26">
        <v>28063450</v>
      </c>
      <c r="U793" s="26">
        <v>24066570</v>
      </c>
      <c r="V793" s="26">
        <v>1633570000</v>
      </c>
      <c r="W793" s="31">
        <v>44000000</v>
      </c>
      <c r="X793" s="14">
        <v>0</v>
      </c>
      <c r="Y793" s="11">
        <f>INT(O793 / 10000000)/ 10</f>
        <v>0</v>
      </c>
      <c r="Z793" s="11">
        <f>INT((P793+Q793+X793) / 10000000)/ 10</f>
        <v>0</v>
      </c>
      <c r="AA793" s="11">
        <f>INT((R793) / 10000000)/ 10</f>
        <v>2.6</v>
      </c>
      <c r="AB793" s="11">
        <f>INT((S793+T793) / 10000000)/ 10</f>
        <v>0.2</v>
      </c>
      <c r="AC793" s="11">
        <f>INT((V793+U793+W793) / 10000000)/ 10</f>
        <v>17</v>
      </c>
      <c r="AD793" s="11" t="s">
        <v>5819</v>
      </c>
      <c r="AE793" s="13" t="s">
        <v>5820</v>
      </c>
      <c r="AF793" s="13" t="s">
        <v>5821</v>
      </c>
      <c r="AG793" s="15" t="s">
        <v>5822</v>
      </c>
      <c r="AH793" s="16" t="s">
        <v>88</v>
      </c>
      <c r="AI793" s="17">
        <v>10</v>
      </c>
      <c r="AJ793" s="17">
        <v>19980923</v>
      </c>
      <c r="AK793" s="18">
        <v>103</v>
      </c>
      <c r="AL793" s="18">
        <v>202302</v>
      </c>
      <c r="AM793" s="18">
        <v>2022</v>
      </c>
      <c r="AN793" s="17">
        <v>25057698</v>
      </c>
      <c r="AO793" s="17">
        <v>23185304</v>
      </c>
      <c r="AP793" s="17">
        <v>321500</v>
      </c>
      <c r="AQ793" s="20">
        <v>1</v>
      </c>
      <c r="AR793" s="21"/>
      <c r="AS793" s="20">
        <v>2</v>
      </c>
      <c r="AT793" s="21"/>
      <c r="AU793" s="21"/>
      <c r="AV793" s="20">
        <v>2</v>
      </c>
      <c r="AW793" s="23">
        <v>0</v>
      </c>
      <c r="AX793" s="21">
        <v>0</v>
      </c>
      <c r="AY793" s="21">
        <v>0</v>
      </c>
      <c r="AZ793" s="23" t="s">
        <v>62</v>
      </c>
      <c r="BA793" s="23" t="s">
        <v>62</v>
      </c>
      <c r="BB793" s="23" t="s">
        <v>62</v>
      </c>
      <c r="BC793" s="23" t="s">
        <v>62</v>
      </c>
      <c r="BD793" s="23" t="s">
        <v>62</v>
      </c>
      <c r="BE793" s="20">
        <v>13</v>
      </c>
      <c r="BF793" s="21"/>
      <c r="BG793" s="24"/>
    </row>
    <row r="794" spans="1:59" ht="15">
      <c r="A794" s="9" t="s">
        <v>5823</v>
      </c>
      <c r="B794" s="25">
        <v>9191</v>
      </c>
      <c r="C794" s="11">
        <v>1356075</v>
      </c>
      <c r="D794" s="11">
        <v>1018154491</v>
      </c>
      <c r="E794" s="12">
        <v>1101111874258</v>
      </c>
      <c r="F794" s="13" t="s">
        <v>5824</v>
      </c>
      <c r="G794" s="13" t="s">
        <v>80</v>
      </c>
      <c r="H794" s="13" t="s">
        <v>53</v>
      </c>
      <c r="I794" s="13" t="s">
        <v>54</v>
      </c>
      <c r="J794" s="13" t="s">
        <v>128</v>
      </c>
      <c r="K794" s="11">
        <v>46</v>
      </c>
      <c r="L794" s="11" t="s">
        <v>5825</v>
      </c>
      <c r="M794" s="14">
        <v>1</v>
      </c>
      <c r="N794" s="14" t="s">
        <v>121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32">
        <v>507323</v>
      </c>
      <c r="U794" s="33">
        <v>3600</v>
      </c>
      <c r="V794" s="32">
        <v>31495</v>
      </c>
      <c r="W794" s="33">
        <v>297994</v>
      </c>
      <c r="X794" s="14">
        <v>0</v>
      </c>
      <c r="Y794" s="11">
        <f>INT(O794 / 10000) / 10</f>
        <v>0</v>
      </c>
      <c r="Z794" s="11">
        <f>INT((P794+Q794+X794) / 10000) / 10</f>
        <v>0</v>
      </c>
      <c r="AA794" s="11">
        <f>INT((R794) / 10000) / 10</f>
        <v>0</v>
      </c>
      <c r="AB794" s="11">
        <f>INT((S794+T794) / 10000) / 10</f>
        <v>5</v>
      </c>
      <c r="AC794" s="11">
        <f>INT((V794+U794+W794) / 10000) / 10</f>
        <v>3.3</v>
      </c>
      <c r="AD794" s="11" t="s">
        <v>5826</v>
      </c>
      <c r="AE794" s="13" t="s">
        <v>5827</v>
      </c>
      <c r="AF794" s="13" t="s">
        <v>5828</v>
      </c>
      <c r="AG794" s="15" t="s">
        <v>1574</v>
      </c>
      <c r="AH794" s="16" t="s">
        <v>88</v>
      </c>
      <c r="AI794" s="17">
        <v>10</v>
      </c>
      <c r="AJ794" s="17">
        <v>20000210</v>
      </c>
      <c r="AK794" s="18">
        <v>260</v>
      </c>
      <c r="AL794" s="18">
        <v>202303</v>
      </c>
      <c r="AM794" s="18">
        <v>2022</v>
      </c>
      <c r="AN794" s="17">
        <v>70216808</v>
      </c>
      <c r="AO794" s="17">
        <v>35189881</v>
      </c>
      <c r="AP794" s="17">
        <v>1705000</v>
      </c>
      <c r="AQ794" s="20">
        <v>1</v>
      </c>
      <c r="AR794" s="21"/>
      <c r="AS794" s="20">
        <v>2</v>
      </c>
      <c r="AT794" s="20">
        <v>2</v>
      </c>
      <c r="AU794" s="20">
        <v>2</v>
      </c>
      <c r="AV794" s="20">
        <v>2</v>
      </c>
      <c r="AW794" s="23">
        <v>0</v>
      </c>
      <c r="AX794" s="21">
        <v>0</v>
      </c>
      <c r="AY794" s="21">
        <v>0</v>
      </c>
      <c r="AZ794" s="23" t="s">
        <v>62</v>
      </c>
      <c r="BA794" s="23" t="s">
        <v>62</v>
      </c>
      <c r="BB794" s="23" t="s">
        <v>62</v>
      </c>
      <c r="BC794" s="23" t="s">
        <v>62</v>
      </c>
      <c r="BD794" s="23" t="s">
        <v>62</v>
      </c>
      <c r="BE794" s="20">
        <v>13</v>
      </c>
      <c r="BF794" s="21"/>
      <c r="BG794" s="24"/>
    </row>
    <row r="795" spans="1:59" ht="15">
      <c r="A795" s="9" t="s">
        <v>5829</v>
      </c>
      <c r="B795" s="25">
        <v>23249</v>
      </c>
      <c r="C795" s="11">
        <v>1715485</v>
      </c>
      <c r="D795" s="11">
        <v>1048147868</v>
      </c>
      <c r="E795" s="12">
        <v>1101111795008</v>
      </c>
      <c r="F795" s="13" t="s">
        <v>5830</v>
      </c>
      <c r="G795" s="13" t="s">
        <v>52</v>
      </c>
      <c r="H795" s="13" t="s">
        <v>53</v>
      </c>
      <c r="I795" s="13" t="s">
        <v>54</v>
      </c>
      <c r="J795" s="13" t="s">
        <v>143</v>
      </c>
      <c r="K795" s="11">
        <v>53</v>
      </c>
      <c r="L795" s="11" t="s">
        <v>5831</v>
      </c>
      <c r="M795" s="14">
        <v>1</v>
      </c>
      <c r="N795" s="14" t="s">
        <v>83</v>
      </c>
      <c r="O795" s="14">
        <v>0</v>
      </c>
      <c r="P795" s="14">
        <v>0</v>
      </c>
      <c r="Q795" s="14">
        <v>0</v>
      </c>
      <c r="R795" s="14">
        <v>0</v>
      </c>
      <c r="S795" s="14">
        <v>0</v>
      </c>
      <c r="T795" s="14">
        <v>0</v>
      </c>
      <c r="U795" s="14">
        <v>0</v>
      </c>
      <c r="V795" s="26">
        <v>331874205</v>
      </c>
      <c r="W795" s="14">
        <v>0</v>
      </c>
      <c r="X795" s="14">
        <v>0</v>
      </c>
      <c r="Y795" s="11">
        <f>INT(O795 / 10000000)/ 10</f>
        <v>0</v>
      </c>
      <c r="Z795" s="11">
        <f>INT((P795+Q795+X795) / 10000000)/ 10</f>
        <v>0</v>
      </c>
      <c r="AA795" s="11">
        <f>INT((R795) / 10000000)/ 10</f>
        <v>0</v>
      </c>
      <c r="AB795" s="11">
        <f>INT((S795+T795) / 10000000)/ 10</f>
        <v>0</v>
      </c>
      <c r="AC795" s="11">
        <f>INT((V795+U795+W795) / 10000000)/ 10</f>
        <v>3.3</v>
      </c>
      <c r="AD795" s="11" t="s">
        <v>5832</v>
      </c>
      <c r="AE795" s="13" t="s">
        <v>5833</v>
      </c>
      <c r="AF795" s="13" t="s">
        <v>5834</v>
      </c>
      <c r="AG795" s="15" t="s">
        <v>5835</v>
      </c>
      <c r="AH795" s="16" t="s">
        <v>61</v>
      </c>
      <c r="AI795" s="17">
        <v>10</v>
      </c>
      <c r="AJ795" s="17">
        <v>19991022</v>
      </c>
      <c r="AK795" s="18">
        <v>119</v>
      </c>
      <c r="AL795" s="18">
        <v>202112</v>
      </c>
      <c r="AM795" s="14"/>
      <c r="AN795" s="19"/>
      <c r="AO795" s="19"/>
      <c r="AP795" s="19"/>
      <c r="AQ795" s="20">
        <v>1</v>
      </c>
      <c r="AR795" s="21"/>
      <c r="AS795" s="20">
        <v>2</v>
      </c>
      <c r="AT795" s="20">
        <v>2</v>
      </c>
      <c r="AU795" s="20">
        <v>2</v>
      </c>
      <c r="AV795" s="20">
        <v>2</v>
      </c>
      <c r="AW795" s="23">
        <v>0</v>
      </c>
      <c r="AX795" s="21">
        <v>0</v>
      </c>
      <c r="AY795" s="21">
        <v>0</v>
      </c>
      <c r="AZ795" s="23" t="s">
        <v>62</v>
      </c>
      <c r="BA795" s="23" t="s">
        <v>62</v>
      </c>
      <c r="BB795" s="23" t="s">
        <v>62</v>
      </c>
      <c r="BC795" s="23" t="s">
        <v>62</v>
      </c>
      <c r="BD795" s="23" t="s">
        <v>62</v>
      </c>
      <c r="BE795" s="20">
        <v>13</v>
      </c>
      <c r="BF795" s="21"/>
      <c r="BG795" s="24"/>
    </row>
    <row r="796" spans="1:59" ht="15">
      <c r="A796" s="9" t="s">
        <v>5836</v>
      </c>
      <c r="B796" s="25">
        <v>5085</v>
      </c>
      <c r="C796" s="11">
        <v>4132930</v>
      </c>
      <c r="D796" s="11">
        <v>4098629154</v>
      </c>
      <c r="E796" s="12">
        <v>2001110342926</v>
      </c>
      <c r="F796" s="13" t="s">
        <v>5837</v>
      </c>
      <c r="G796" s="13" t="s">
        <v>80</v>
      </c>
      <c r="H796" s="13" t="s">
        <v>53</v>
      </c>
      <c r="I796" s="13" t="s">
        <v>54</v>
      </c>
      <c r="J796" s="13" t="s">
        <v>384</v>
      </c>
      <c r="K796" s="11">
        <v>30</v>
      </c>
      <c r="L796" s="11" t="s">
        <v>5838</v>
      </c>
      <c r="M796" s="14">
        <v>1</v>
      </c>
      <c r="N796" s="14" t="s">
        <v>121</v>
      </c>
      <c r="O796" s="14">
        <v>0</v>
      </c>
      <c r="P796" s="14">
        <v>0</v>
      </c>
      <c r="Q796" s="14">
        <v>0</v>
      </c>
      <c r="R796" s="29">
        <v>73400</v>
      </c>
      <c r="S796" s="14">
        <v>0</v>
      </c>
      <c r="T796" s="14">
        <v>0</v>
      </c>
      <c r="U796" s="14">
        <v>0</v>
      </c>
      <c r="V796" s="29">
        <v>16484</v>
      </c>
      <c r="W796" s="14">
        <v>0</v>
      </c>
      <c r="X796" s="29">
        <v>3129311</v>
      </c>
      <c r="Y796" s="11">
        <f>INT(O796 / 10000) / 10</f>
        <v>0</v>
      </c>
      <c r="Z796" s="11">
        <f>INT((P796+Q796+X796) / 10000) / 10</f>
        <v>31.2</v>
      </c>
      <c r="AA796" s="11">
        <f>INT((R796) / 10000) / 10</f>
        <v>0.7</v>
      </c>
      <c r="AB796" s="11">
        <f>INT((S796+T796) / 10000) / 10</f>
        <v>0</v>
      </c>
      <c r="AC796" s="11">
        <f>INT((V796+U796+W796) / 10000) / 10</f>
        <v>0.1</v>
      </c>
      <c r="AD796" s="11" t="s">
        <v>5839</v>
      </c>
      <c r="AE796" s="13" t="s">
        <v>5840</v>
      </c>
      <c r="AF796" s="13" t="s">
        <v>5841</v>
      </c>
      <c r="AG796" s="15" t="s">
        <v>5842</v>
      </c>
      <c r="AH796" s="16" t="s">
        <v>88</v>
      </c>
      <c r="AI796" s="17">
        <v>10</v>
      </c>
      <c r="AJ796" s="17">
        <v>20120516</v>
      </c>
      <c r="AK796" s="18">
        <v>204</v>
      </c>
      <c r="AL796" s="18">
        <v>202212</v>
      </c>
      <c r="AM796" s="18">
        <v>2022</v>
      </c>
      <c r="AN796" s="17">
        <v>21942165</v>
      </c>
      <c r="AO796" s="17">
        <v>29091134</v>
      </c>
      <c r="AP796" s="17">
        <v>727563</v>
      </c>
      <c r="AQ796" s="20">
        <v>1</v>
      </c>
      <c r="AR796" s="20">
        <v>1</v>
      </c>
      <c r="AS796" s="20">
        <v>1</v>
      </c>
      <c r="AT796" s="20">
        <v>2</v>
      </c>
      <c r="AU796" s="20">
        <v>2</v>
      </c>
      <c r="AV796" s="20">
        <v>2</v>
      </c>
      <c r="AW796" s="23">
        <v>0</v>
      </c>
      <c r="AX796" s="21">
        <v>0</v>
      </c>
      <c r="AY796" s="21">
        <v>0</v>
      </c>
      <c r="AZ796" s="23" t="s">
        <v>62</v>
      </c>
      <c r="BA796" s="23" t="s">
        <v>62</v>
      </c>
      <c r="BB796" s="23" t="s">
        <v>62</v>
      </c>
      <c r="BC796" s="23" t="s">
        <v>62</v>
      </c>
      <c r="BD796" s="23" t="s">
        <v>62</v>
      </c>
      <c r="BE796" s="20">
        <v>13</v>
      </c>
      <c r="BF796" s="21"/>
      <c r="BG796" s="24"/>
    </row>
    <row r="797" spans="1:59" ht="15">
      <c r="A797" s="9" t="s">
        <v>5843</v>
      </c>
      <c r="B797" s="25">
        <v>22765</v>
      </c>
      <c r="C797" s="11">
        <v>1575115</v>
      </c>
      <c r="D797" s="11">
        <v>4178100207</v>
      </c>
      <c r="E797" s="12">
        <v>2047110000031</v>
      </c>
      <c r="F797" s="13" t="s">
        <v>5844</v>
      </c>
      <c r="G797" s="13" t="s">
        <v>52</v>
      </c>
      <c r="H797" s="13" t="s">
        <v>53</v>
      </c>
      <c r="I797" s="13" t="s">
        <v>54</v>
      </c>
      <c r="J797" s="13" t="s">
        <v>173</v>
      </c>
      <c r="K797" s="11">
        <v>50</v>
      </c>
      <c r="L797" s="11" t="s">
        <v>5845</v>
      </c>
      <c r="M797" s="14">
        <v>2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4">
        <v>0</v>
      </c>
      <c r="V797" s="14">
        <v>0</v>
      </c>
      <c r="W797" s="14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1" t="s">
        <v>5846</v>
      </c>
      <c r="AE797" s="13" t="s">
        <v>5847</v>
      </c>
      <c r="AF797" s="13" t="s">
        <v>5848</v>
      </c>
      <c r="AG797" s="15" t="s">
        <v>5849</v>
      </c>
      <c r="AH797" s="16" t="s">
        <v>61</v>
      </c>
      <c r="AI797" s="17">
        <v>10</v>
      </c>
      <c r="AJ797" s="17">
        <v>19540703</v>
      </c>
      <c r="AK797" s="18">
        <v>110</v>
      </c>
      <c r="AL797" s="18">
        <v>202004</v>
      </c>
      <c r="AM797" s="14"/>
      <c r="AN797" s="19"/>
      <c r="AO797" s="19"/>
      <c r="AP797" s="19"/>
      <c r="AQ797" s="20">
        <v>1</v>
      </c>
      <c r="AR797" s="21"/>
      <c r="AS797" s="20">
        <v>2</v>
      </c>
      <c r="AT797" s="20">
        <v>2</v>
      </c>
      <c r="AU797" s="20">
        <v>2</v>
      </c>
      <c r="AV797" s="20">
        <v>2</v>
      </c>
      <c r="AW797" s="23">
        <v>0</v>
      </c>
      <c r="AX797" s="21">
        <v>0</v>
      </c>
      <c r="AY797" s="21">
        <v>0</v>
      </c>
      <c r="AZ797" s="23" t="s">
        <v>62</v>
      </c>
      <c r="BA797" s="30" t="s">
        <v>62</v>
      </c>
      <c r="BB797" s="23" t="s">
        <v>62</v>
      </c>
      <c r="BC797" s="23" t="s">
        <v>62</v>
      </c>
      <c r="BD797" s="23" t="s">
        <v>62</v>
      </c>
      <c r="BE797" s="20">
        <v>13</v>
      </c>
      <c r="BF797" s="21"/>
      <c r="BG797" s="24"/>
    </row>
    <row r="798" spans="1:59" ht="15">
      <c r="A798" s="9" t="s">
        <v>5850</v>
      </c>
      <c r="B798" s="25">
        <v>3011</v>
      </c>
      <c r="C798" s="11">
        <v>1190483</v>
      </c>
      <c r="D798" s="11">
        <v>1338130123</v>
      </c>
      <c r="E798" s="12">
        <v>1350110061297</v>
      </c>
      <c r="F798" s="13" t="s">
        <v>5851</v>
      </c>
      <c r="G798" s="13" t="s">
        <v>80</v>
      </c>
      <c r="H798" s="13" t="s">
        <v>53</v>
      </c>
      <c r="I798" s="13" t="s">
        <v>54</v>
      </c>
      <c r="J798" s="13" t="s">
        <v>992</v>
      </c>
      <c r="K798" s="11">
        <v>20</v>
      </c>
      <c r="L798" s="11" t="s">
        <v>5852</v>
      </c>
      <c r="M798" s="14">
        <v>1</v>
      </c>
      <c r="N798" s="14" t="s">
        <v>121</v>
      </c>
      <c r="O798" s="14">
        <v>0</v>
      </c>
      <c r="P798" s="14">
        <v>0</v>
      </c>
      <c r="Q798" s="14">
        <v>0</v>
      </c>
      <c r="R798" s="14">
        <v>0</v>
      </c>
      <c r="S798" s="14">
        <v>0</v>
      </c>
      <c r="T798" s="29">
        <v>805934</v>
      </c>
      <c r="U798" s="14">
        <v>0</v>
      </c>
      <c r="V798" s="14">
        <v>0</v>
      </c>
      <c r="W798" s="14">
        <v>0</v>
      </c>
      <c r="X798" s="26">
        <v>87190</v>
      </c>
      <c r="Y798" s="11">
        <f>INT(O798 / 10000) / 10</f>
        <v>0</v>
      </c>
      <c r="Z798" s="11">
        <f>INT((P798+Q798+X798) / 10000) / 10</f>
        <v>0.8</v>
      </c>
      <c r="AA798" s="11">
        <f>INT((R798) / 10000) / 10</f>
        <v>0</v>
      </c>
      <c r="AB798" s="11">
        <f>INT((S798+T798) / 10000) / 10</f>
        <v>8</v>
      </c>
      <c r="AC798" s="11">
        <f>INT((V798+U798+W798) / 10000) / 10</f>
        <v>0</v>
      </c>
      <c r="AD798" s="11" t="s">
        <v>5853</v>
      </c>
      <c r="AE798" s="13" t="s">
        <v>5854</v>
      </c>
      <c r="AF798" s="13" t="s">
        <v>5855</v>
      </c>
      <c r="AG798" s="15" t="s">
        <v>5856</v>
      </c>
      <c r="AH798" s="16" t="s">
        <v>88</v>
      </c>
      <c r="AI798" s="17">
        <v>10</v>
      </c>
      <c r="AJ798" s="18">
        <v>19960905</v>
      </c>
      <c r="AK798" s="18">
        <v>50</v>
      </c>
      <c r="AL798" s="18">
        <v>202304</v>
      </c>
      <c r="AM798" s="18">
        <v>2022</v>
      </c>
      <c r="AN798" s="17">
        <v>35319599</v>
      </c>
      <c r="AO798" s="17">
        <v>28584579</v>
      </c>
      <c r="AP798" s="17">
        <v>300000</v>
      </c>
      <c r="AQ798" s="20">
        <v>1</v>
      </c>
      <c r="AR798" s="21"/>
      <c r="AS798" s="20">
        <v>1</v>
      </c>
      <c r="AT798" s="20">
        <v>2</v>
      </c>
      <c r="AU798" s="20">
        <v>2</v>
      </c>
      <c r="AV798" s="20">
        <v>2</v>
      </c>
      <c r="AW798" s="23">
        <v>0</v>
      </c>
      <c r="AX798" s="21">
        <v>0</v>
      </c>
      <c r="AY798" s="21">
        <v>0</v>
      </c>
      <c r="AZ798" s="23" t="s">
        <v>62</v>
      </c>
      <c r="BA798" s="23" t="s">
        <v>62</v>
      </c>
      <c r="BB798" s="23" t="s">
        <v>62</v>
      </c>
      <c r="BC798" s="23" t="s">
        <v>62</v>
      </c>
      <c r="BD798" s="23" t="s">
        <v>62</v>
      </c>
      <c r="BE798" s="20">
        <v>13</v>
      </c>
      <c r="BF798" s="21"/>
      <c r="BG798" s="24"/>
    </row>
    <row r="799" spans="1:59" ht="15">
      <c r="A799" s="9" t="s">
        <v>5857</v>
      </c>
      <c r="B799" s="25">
        <v>2870</v>
      </c>
      <c r="C799" s="99">
        <v>1605568</v>
      </c>
      <c r="D799" s="99">
        <v>1048125433</v>
      </c>
      <c r="E799" s="100">
        <v>1101110391716</v>
      </c>
      <c r="F799" s="101" t="s">
        <v>5858</v>
      </c>
      <c r="G799" s="101" t="s">
        <v>80</v>
      </c>
      <c r="H799" s="101" t="s">
        <v>53</v>
      </c>
      <c r="I799" s="101" t="s">
        <v>307</v>
      </c>
      <c r="J799" s="101" t="s">
        <v>330</v>
      </c>
      <c r="K799" s="99">
        <v>18</v>
      </c>
      <c r="L799" s="102" t="s">
        <v>5859</v>
      </c>
      <c r="M799" s="103">
        <v>1</v>
      </c>
      <c r="N799" s="104" t="s">
        <v>83</v>
      </c>
      <c r="O799" s="105">
        <v>3112360</v>
      </c>
      <c r="P799" s="106">
        <v>510519514</v>
      </c>
      <c r="Q799" s="107">
        <v>461614000</v>
      </c>
      <c r="R799" s="107">
        <v>1562978830</v>
      </c>
      <c r="S799" s="14">
        <v>0</v>
      </c>
      <c r="T799" s="14">
        <v>0</v>
      </c>
      <c r="U799" s="14">
        <v>0</v>
      </c>
      <c r="V799" s="14">
        <v>0</v>
      </c>
      <c r="W799" s="106">
        <v>207694820</v>
      </c>
      <c r="X799" s="106">
        <v>7665494727</v>
      </c>
      <c r="Y799" s="11">
        <f>INT(O799 / 10000000)/ 10</f>
        <v>0</v>
      </c>
      <c r="Z799" s="11">
        <f>INT((P799+Q799+X799) / 10000000)/ 10</f>
        <v>86.3</v>
      </c>
      <c r="AA799" s="11">
        <f>INT((R799) / 10000000)/ 10</f>
        <v>15.6</v>
      </c>
      <c r="AB799" s="11">
        <f>INT((S799+T799) / 10000000)/ 10</f>
        <v>0</v>
      </c>
      <c r="AC799" s="11">
        <f>INT((V799+U799+W799) / 10000000)/ 10</f>
        <v>2</v>
      </c>
      <c r="AD799" s="99" t="s">
        <v>5860</v>
      </c>
      <c r="AE799" s="101" t="s">
        <v>5861</v>
      </c>
      <c r="AF799" s="101" t="s">
        <v>5862</v>
      </c>
      <c r="AG799" s="15" t="s">
        <v>5863</v>
      </c>
      <c r="AH799" s="108" t="s">
        <v>88</v>
      </c>
      <c r="AI799" s="109">
        <v>10</v>
      </c>
      <c r="AJ799" s="109">
        <v>19850205</v>
      </c>
      <c r="AK799" s="110">
        <v>202</v>
      </c>
      <c r="AL799" s="110">
        <v>202212</v>
      </c>
      <c r="AM799" s="110">
        <v>2022</v>
      </c>
      <c r="AN799" s="109">
        <v>108970266</v>
      </c>
      <c r="AO799" s="109">
        <v>82813543</v>
      </c>
      <c r="AP799" s="109">
        <v>1344740</v>
      </c>
      <c r="AQ799" s="111">
        <v>1</v>
      </c>
      <c r="AR799" s="111">
        <v>1</v>
      </c>
      <c r="AS799" s="111">
        <v>1</v>
      </c>
      <c r="AT799" s="111">
        <v>1</v>
      </c>
      <c r="AU799" s="111">
        <v>2</v>
      </c>
      <c r="AV799" s="111">
        <v>2</v>
      </c>
      <c r="AW799" s="23">
        <v>0</v>
      </c>
      <c r="AX799" s="21">
        <v>0</v>
      </c>
      <c r="AY799" s="21">
        <v>0</v>
      </c>
      <c r="AZ799" s="23" t="s">
        <v>62</v>
      </c>
      <c r="BA799" s="23" t="s">
        <v>62</v>
      </c>
      <c r="BB799" s="23" t="s">
        <v>62</v>
      </c>
      <c r="BC799" s="23" t="s">
        <v>62</v>
      </c>
      <c r="BD799" s="23" t="s">
        <v>62</v>
      </c>
      <c r="BE799" s="111">
        <v>13</v>
      </c>
      <c r="BF799" s="112"/>
      <c r="BG799" s="112"/>
    </row>
    <row r="800" spans="1:59" ht="15">
      <c r="A800" s="9" t="s">
        <v>5864</v>
      </c>
      <c r="B800" s="25">
        <v>5513</v>
      </c>
      <c r="C800" s="11">
        <v>1726490</v>
      </c>
      <c r="D800" s="11">
        <v>2148620915</v>
      </c>
      <c r="E800" s="12">
        <v>1101111502411</v>
      </c>
      <c r="F800" s="13" t="s">
        <v>5865</v>
      </c>
      <c r="G800" s="13" t="s">
        <v>80</v>
      </c>
      <c r="H800" s="13" t="s">
        <v>53</v>
      </c>
      <c r="I800" s="13" t="s">
        <v>54</v>
      </c>
      <c r="J800" s="13" t="s">
        <v>345</v>
      </c>
      <c r="K800" s="11">
        <v>35</v>
      </c>
      <c r="L800" s="11" t="s">
        <v>5866</v>
      </c>
      <c r="M800" s="14">
        <v>1</v>
      </c>
      <c r="N800" s="14" t="s">
        <v>121</v>
      </c>
      <c r="O800" s="14">
        <v>0</v>
      </c>
      <c r="P800" s="14">
        <v>0</v>
      </c>
      <c r="Q800" s="29">
        <v>21300</v>
      </c>
      <c r="R800" s="29">
        <v>534250</v>
      </c>
      <c r="S800" s="14">
        <v>0</v>
      </c>
      <c r="T800" s="29">
        <v>13440</v>
      </c>
      <c r="U800" s="29">
        <v>139970</v>
      </c>
      <c r="V800" s="29">
        <v>117620</v>
      </c>
      <c r="W800" s="88">
        <v>326470</v>
      </c>
      <c r="X800" s="29">
        <v>960030</v>
      </c>
      <c r="Y800" s="11">
        <f t="shared" ref="Y800:Y802" si="625">INT(O800 / 10000) / 10</f>
        <v>0</v>
      </c>
      <c r="Z800" s="11">
        <f t="shared" ref="Z800:Z802" si="626">INT((P800+Q800+X800) / 10000) / 10</f>
        <v>9.8000000000000007</v>
      </c>
      <c r="AA800" s="11">
        <f t="shared" ref="AA800:AA802" si="627">INT((R800) / 10000) / 10</f>
        <v>5.3</v>
      </c>
      <c r="AB800" s="11">
        <f t="shared" ref="AB800:AB802" si="628">INT((S800+T800) / 10000) / 10</f>
        <v>0.1</v>
      </c>
      <c r="AC800" s="11">
        <f t="shared" ref="AC800:AC802" si="629">INT((V800+U800+W800) / 10000) / 10</f>
        <v>5.8</v>
      </c>
      <c r="AD800" s="11" t="s">
        <v>5867</v>
      </c>
      <c r="AE800" s="13" t="s">
        <v>5868</v>
      </c>
      <c r="AF800" s="13" t="s">
        <v>5869</v>
      </c>
      <c r="AG800" s="15" t="s">
        <v>5870</v>
      </c>
      <c r="AH800" s="16" t="s">
        <v>88</v>
      </c>
      <c r="AI800" s="17">
        <v>10</v>
      </c>
      <c r="AJ800" s="17">
        <v>19980112</v>
      </c>
      <c r="AK800" s="18">
        <v>105</v>
      </c>
      <c r="AL800" s="18">
        <v>202212</v>
      </c>
      <c r="AM800" s="18">
        <v>2022</v>
      </c>
      <c r="AN800" s="17">
        <v>90236993</v>
      </c>
      <c r="AO800" s="17">
        <v>44016844</v>
      </c>
      <c r="AP800" s="17">
        <v>200000</v>
      </c>
      <c r="AQ800" s="23">
        <v>1</v>
      </c>
      <c r="AR800" s="23"/>
      <c r="AS800" s="27">
        <v>1</v>
      </c>
      <c r="AT800" s="27">
        <v>1</v>
      </c>
      <c r="AU800" s="27">
        <v>1</v>
      </c>
      <c r="AV800" s="27">
        <v>1</v>
      </c>
      <c r="AW800" s="23">
        <v>0</v>
      </c>
      <c r="AX800" s="21">
        <v>0</v>
      </c>
      <c r="AY800" s="21">
        <v>0</v>
      </c>
      <c r="AZ800" s="23" t="s">
        <v>62</v>
      </c>
      <c r="BA800" s="23" t="s">
        <v>62</v>
      </c>
      <c r="BB800" s="23" t="s">
        <v>62</v>
      </c>
      <c r="BC800" s="23" t="s">
        <v>62</v>
      </c>
      <c r="BD800" s="23" t="s">
        <v>62</v>
      </c>
      <c r="BE800" s="27">
        <v>13</v>
      </c>
      <c r="BF800" s="23"/>
      <c r="BG800" s="23"/>
    </row>
    <row r="801" spans="1:59" ht="15">
      <c r="A801" s="9" t="s">
        <v>5871</v>
      </c>
      <c r="B801" s="25">
        <v>5595</v>
      </c>
      <c r="C801" s="11">
        <v>1223900</v>
      </c>
      <c r="D801" s="11">
        <v>5148108515</v>
      </c>
      <c r="E801" s="12">
        <v>1701110043018</v>
      </c>
      <c r="F801" s="13" t="s">
        <v>5872</v>
      </c>
      <c r="G801" s="13" t="s">
        <v>80</v>
      </c>
      <c r="H801" s="13" t="s">
        <v>53</v>
      </c>
      <c r="I801" s="13" t="s">
        <v>54</v>
      </c>
      <c r="J801" s="13" t="s">
        <v>204</v>
      </c>
      <c r="K801" s="11">
        <v>32</v>
      </c>
      <c r="L801" s="11" t="s">
        <v>5873</v>
      </c>
      <c r="M801" s="14">
        <v>1</v>
      </c>
      <c r="N801" s="14" t="s">
        <v>121</v>
      </c>
      <c r="O801" s="14">
        <v>0</v>
      </c>
      <c r="P801" s="14">
        <v>0</v>
      </c>
      <c r="Q801" s="14">
        <v>0</v>
      </c>
      <c r="R801" s="26">
        <v>265800</v>
      </c>
      <c r="S801" s="14">
        <v>0</v>
      </c>
      <c r="T801" s="26">
        <v>89805</v>
      </c>
      <c r="U801" s="26">
        <v>6715</v>
      </c>
      <c r="V801" s="26">
        <v>27180</v>
      </c>
      <c r="W801" s="26">
        <v>6350</v>
      </c>
      <c r="X801" s="14">
        <v>0</v>
      </c>
      <c r="Y801" s="11">
        <f t="shared" si="625"/>
        <v>0</v>
      </c>
      <c r="Z801" s="11">
        <f t="shared" si="626"/>
        <v>0</v>
      </c>
      <c r="AA801" s="11">
        <f t="shared" si="627"/>
        <v>2.6</v>
      </c>
      <c r="AB801" s="11">
        <f t="shared" si="628"/>
        <v>0.8</v>
      </c>
      <c r="AC801" s="11">
        <f t="shared" si="629"/>
        <v>0.4</v>
      </c>
      <c r="AD801" s="11" t="s">
        <v>2145</v>
      </c>
      <c r="AE801" s="13" t="s">
        <v>5874</v>
      </c>
      <c r="AF801" s="13" t="s">
        <v>5875</v>
      </c>
      <c r="AG801" s="15" t="s">
        <v>5876</v>
      </c>
      <c r="AH801" s="16" t="s">
        <v>88</v>
      </c>
      <c r="AI801" s="17">
        <v>10</v>
      </c>
      <c r="AJ801" s="17">
        <v>19900306</v>
      </c>
      <c r="AK801" s="18">
        <v>203</v>
      </c>
      <c r="AL801" s="18">
        <v>202212</v>
      </c>
      <c r="AM801" s="18">
        <v>2022</v>
      </c>
      <c r="AN801" s="17">
        <v>35356709</v>
      </c>
      <c r="AO801" s="17">
        <v>18804203</v>
      </c>
      <c r="AP801" s="17">
        <v>1000000</v>
      </c>
      <c r="AQ801" s="20">
        <v>1</v>
      </c>
      <c r="AR801" s="21"/>
      <c r="AS801" s="20">
        <v>2</v>
      </c>
      <c r="AT801" s="21"/>
      <c r="AU801" s="21"/>
      <c r="AV801" s="20">
        <v>2</v>
      </c>
      <c r="AW801" s="23">
        <v>0</v>
      </c>
      <c r="AX801" s="21">
        <v>0</v>
      </c>
      <c r="AY801" s="21">
        <v>0</v>
      </c>
      <c r="AZ801" s="23" t="s">
        <v>62</v>
      </c>
      <c r="BA801" s="23" t="s">
        <v>62</v>
      </c>
      <c r="BB801" s="23" t="s">
        <v>62</v>
      </c>
      <c r="BC801" s="23" t="s">
        <v>62</v>
      </c>
      <c r="BD801" s="23" t="s">
        <v>62</v>
      </c>
      <c r="BE801" s="20">
        <v>13</v>
      </c>
      <c r="BF801" s="21"/>
      <c r="BG801" s="24"/>
    </row>
    <row r="802" spans="1:59" ht="15">
      <c r="A802" s="9" t="s">
        <v>5877</v>
      </c>
      <c r="B802" s="25">
        <v>2500</v>
      </c>
      <c r="C802" s="11">
        <v>1141920</v>
      </c>
      <c r="D802" s="11">
        <v>1228128215</v>
      </c>
      <c r="E802" s="12">
        <v>1201110097940</v>
      </c>
      <c r="F802" s="13" t="s">
        <v>5878</v>
      </c>
      <c r="G802" s="13" t="s">
        <v>80</v>
      </c>
      <c r="H802" s="13" t="s">
        <v>53</v>
      </c>
      <c r="I802" s="13" t="s">
        <v>54</v>
      </c>
      <c r="J802" s="13" t="s">
        <v>257</v>
      </c>
      <c r="K802" s="11">
        <v>17</v>
      </c>
      <c r="L802" s="11" t="s">
        <v>1597</v>
      </c>
      <c r="M802" s="14">
        <v>1</v>
      </c>
      <c r="N802" s="14" t="s">
        <v>121</v>
      </c>
      <c r="O802" s="14">
        <v>0</v>
      </c>
      <c r="P802" s="14">
        <v>0</v>
      </c>
      <c r="Q802" s="29">
        <v>130609</v>
      </c>
      <c r="R802" s="26">
        <v>604274</v>
      </c>
      <c r="S802" s="14">
        <v>0</v>
      </c>
      <c r="T802" s="14">
        <v>0</v>
      </c>
      <c r="U802" s="14">
        <v>0</v>
      </c>
      <c r="V802" s="29">
        <v>603967</v>
      </c>
      <c r="W802" s="29">
        <v>220000</v>
      </c>
      <c r="X802" s="29">
        <v>297600</v>
      </c>
      <c r="Y802" s="11">
        <f t="shared" si="625"/>
        <v>0</v>
      </c>
      <c r="Z802" s="11">
        <f t="shared" si="626"/>
        <v>4.2</v>
      </c>
      <c r="AA802" s="11">
        <f t="shared" si="627"/>
        <v>6</v>
      </c>
      <c r="AB802" s="11">
        <f t="shared" si="628"/>
        <v>0</v>
      </c>
      <c r="AC802" s="11">
        <f t="shared" si="629"/>
        <v>8.1999999999999993</v>
      </c>
      <c r="AD802" s="11" t="s">
        <v>5879</v>
      </c>
      <c r="AE802" s="13" t="s">
        <v>5880</v>
      </c>
      <c r="AF802" s="13" t="s">
        <v>5881</v>
      </c>
      <c r="AG802" s="15" t="s">
        <v>5882</v>
      </c>
      <c r="AH802" s="16" t="s">
        <v>232</v>
      </c>
      <c r="AI802" s="17">
        <v>10</v>
      </c>
      <c r="AJ802" s="17">
        <v>19940622</v>
      </c>
      <c r="AK802" s="18">
        <v>117</v>
      </c>
      <c r="AL802" s="18">
        <v>202306</v>
      </c>
      <c r="AM802" s="18">
        <v>2022</v>
      </c>
      <c r="AN802" s="17">
        <v>98979021</v>
      </c>
      <c r="AO802" s="17">
        <v>243054184</v>
      </c>
      <c r="AP802" s="17">
        <v>36145156</v>
      </c>
      <c r="AQ802" s="20">
        <v>3</v>
      </c>
      <c r="AR802" s="20">
        <v>3</v>
      </c>
      <c r="AS802" s="20">
        <v>1</v>
      </c>
      <c r="AT802" s="20">
        <v>2</v>
      </c>
      <c r="AU802" s="20">
        <v>2</v>
      </c>
      <c r="AV802" s="20">
        <v>2</v>
      </c>
      <c r="AW802" s="23">
        <v>0</v>
      </c>
      <c r="AX802" s="21">
        <v>0</v>
      </c>
      <c r="AY802" s="21">
        <v>0</v>
      </c>
      <c r="AZ802" s="23" t="s">
        <v>62</v>
      </c>
      <c r="BA802" s="23" t="s">
        <v>62</v>
      </c>
      <c r="BB802" s="23" t="s">
        <v>62</v>
      </c>
      <c r="BC802" s="23" t="s">
        <v>62</v>
      </c>
      <c r="BD802" s="23" t="s">
        <v>62</v>
      </c>
      <c r="BE802" s="20">
        <v>13</v>
      </c>
      <c r="BF802" s="21"/>
      <c r="BG802" s="24"/>
    </row>
    <row r="803" spans="1:59" ht="15">
      <c r="A803" s="9" t="s">
        <v>5883</v>
      </c>
      <c r="B803" s="25">
        <v>1765</v>
      </c>
      <c r="C803" s="11">
        <v>1649437</v>
      </c>
      <c r="D803" s="11">
        <v>1228105809</v>
      </c>
      <c r="E803" s="12">
        <v>1201110004135</v>
      </c>
      <c r="F803" s="13" t="s">
        <v>5884</v>
      </c>
      <c r="G803" s="13" t="s">
        <v>80</v>
      </c>
      <c r="H803" s="13" t="s">
        <v>53</v>
      </c>
      <c r="I803" s="13" t="s">
        <v>54</v>
      </c>
      <c r="J803" s="13" t="s">
        <v>532</v>
      </c>
      <c r="K803" s="11">
        <v>14</v>
      </c>
      <c r="L803" s="11" t="s">
        <v>5885</v>
      </c>
      <c r="M803" s="14">
        <v>1</v>
      </c>
      <c r="N803" s="14" t="s">
        <v>83</v>
      </c>
      <c r="O803" s="14">
        <v>0</v>
      </c>
      <c r="P803" s="14">
        <v>0</v>
      </c>
      <c r="Q803" s="14">
        <v>0</v>
      </c>
      <c r="R803" s="14">
        <v>0</v>
      </c>
      <c r="S803" s="14">
        <v>0</v>
      </c>
      <c r="T803" s="14">
        <v>0</v>
      </c>
      <c r="U803" s="14">
        <v>0</v>
      </c>
      <c r="V803" s="14">
        <v>0</v>
      </c>
      <c r="W803" s="14">
        <v>0</v>
      </c>
      <c r="X803" s="26">
        <v>723455000</v>
      </c>
      <c r="Y803" s="11">
        <f>INT(O803 / 10000000)/ 10</f>
        <v>0</v>
      </c>
      <c r="Z803" s="11">
        <f>INT((P803+Q803+X803) / 10000000)/ 10</f>
        <v>7.2</v>
      </c>
      <c r="AA803" s="11">
        <f>INT((R803) / 10000000)/ 10</f>
        <v>0</v>
      </c>
      <c r="AB803" s="11">
        <f>INT((S803+T803) / 10000000)/ 10</f>
        <v>0</v>
      </c>
      <c r="AC803" s="11">
        <f>INT((V803+U803+W803) / 10000000)/ 10</f>
        <v>0</v>
      </c>
      <c r="AD803" s="11" t="s">
        <v>5886</v>
      </c>
      <c r="AE803" s="13" t="s">
        <v>5887</v>
      </c>
      <c r="AF803" s="13" t="s">
        <v>5888</v>
      </c>
      <c r="AG803" s="15" t="s">
        <v>5889</v>
      </c>
      <c r="AH803" s="16" t="s">
        <v>88</v>
      </c>
      <c r="AI803" s="17">
        <v>10</v>
      </c>
      <c r="AJ803" s="17">
        <v>19760702</v>
      </c>
      <c r="AK803" s="18">
        <v>50</v>
      </c>
      <c r="AL803" s="18">
        <v>202212</v>
      </c>
      <c r="AM803" s="18">
        <v>2022</v>
      </c>
      <c r="AN803" s="17">
        <v>70462910</v>
      </c>
      <c r="AO803" s="17">
        <v>46119115</v>
      </c>
      <c r="AP803" s="17">
        <v>1238000</v>
      </c>
      <c r="AQ803" s="21">
        <v>1</v>
      </c>
      <c r="AR803" s="21"/>
      <c r="AS803" s="20">
        <v>1</v>
      </c>
      <c r="AT803" s="20">
        <v>2</v>
      </c>
      <c r="AU803" s="20">
        <v>2</v>
      </c>
      <c r="AV803" s="20">
        <v>2</v>
      </c>
      <c r="AW803" s="23">
        <v>0</v>
      </c>
      <c r="AX803" s="21">
        <v>0</v>
      </c>
      <c r="AY803" s="21">
        <v>0</v>
      </c>
      <c r="AZ803" s="23" t="s">
        <v>62</v>
      </c>
      <c r="BA803" s="23" t="s">
        <v>62</v>
      </c>
      <c r="BB803" s="23" t="s">
        <v>62</v>
      </c>
      <c r="BC803" s="23" t="s">
        <v>62</v>
      </c>
      <c r="BD803" s="23" t="s">
        <v>62</v>
      </c>
      <c r="BE803" s="20">
        <v>13</v>
      </c>
      <c r="BF803" s="21"/>
      <c r="BG803" s="24"/>
    </row>
    <row r="804" spans="1:59" ht="15">
      <c r="A804" s="9" t="s">
        <v>5890</v>
      </c>
      <c r="B804" s="25">
        <v>2192</v>
      </c>
      <c r="C804" s="11">
        <v>1414682</v>
      </c>
      <c r="D804" s="11">
        <v>1248117301</v>
      </c>
      <c r="E804" s="12">
        <v>1348110014837</v>
      </c>
      <c r="F804" s="13" t="s">
        <v>5891</v>
      </c>
      <c r="G804" s="13" t="s">
        <v>80</v>
      </c>
      <c r="H804" s="13" t="s">
        <v>53</v>
      </c>
      <c r="I804" s="13" t="s">
        <v>54</v>
      </c>
      <c r="J804" s="13" t="s">
        <v>226</v>
      </c>
      <c r="K804" s="11">
        <v>15</v>
      </c>
      <c r="L804" s="11" t="s">
        <v>5892</v>
      </c>
      <c r="M804" s="14">
        <v>1</v>
      </c>
      <c r="N804" s="14" t="s">
        <v>121</v>
      </c>
      <c r="O804" s="14">
        <v>0</v>
      </c>
      <c r="P804" s="14">
        <v>0</v>
      </c>
      <c r="Q804" s="14">
        <v>0</v>
      </c>
      <c r="R804" s="29">
        <v>37949</v>
      </c>
      <c r="S804" s="14">
        <v>0</v>
      </c>
      <c r="T804" s="14">
        <v>0</v>
      </c>
      <c r="U804" s="29">
        <v>24950</v>
      </c>
      <c r="V804" s="29">
        <v>26673</v>
      </c>
      <c r="W804" s="29">
        <v>61500</v>
      </c>
      <c r="X804" s="19">
        <v>4600</v>
      </c>
      <c r="Y804" s="11">
        <f>INT(O804 / 10000) / 10</f>
        <v>0</v>
      </c>
      <c r="Z804" s="11">
        <f>INT((P804+Q804+X804) / 10000) / 10</f>
        <v>0</v>
      </c>
      <c r="AA804" s="11">
        <f>INT((R804) / 10000) / 10</f>
        <v>0.3</v>
      </c>
      <c r="AB804" s="11">
        <f>INT((S804+T804) / 10000) / 10</f>
        <v>0</v>
      </c>
      <c r="AC804" s="11">
        <f>INT((V804+U804+W804) / 10000) / 10</f>
        <v>1.1000000000000001</v>
      </c>
      <c r="AD804" s="11" t="s">
        <v>5893</v>
      </c>
      <c r="AE804" s="13" t="s">
        <v>5894</v>
      </c>
      <c r="AF804" s="13" t="s">
        <v>5895</v>
      </c>
      <c r="AG804" s="15" t="s">
        <v>5896</v>
      </c>
      <c r="AH804" s="16" t="s">
        <v>88</v>
      </c>
      <c r="AI804" s="17">
        <v>10</v>
      </c>
      <c r="AJ804" s="17">
        <v>19920301</v>
      </c>
      <c r="AK804" s="18">
        <v>101</v>
      </c>
      <c r="AL804" s="18">
        <v>202212</v>
      </c>
      <c r="AM804" s="18">
        <v>2022</v>
      </c>
      <c r="AN804" s="17">
        <v>58614146</v>
      </c>
      <c r="AO804" s="17">
        <v>47480779</v>
      </c>
      <c r="AP804" s="17">
        <v>5940132</v>
      </c>
      <c r="AQ804" s="23">
        <v>1</v>
      </c>
      <c r="AR804" s="23"/>
      <c r="AS804" s="27">
        <v>2</v>
      </c>
      <c r="AT804" s="27">
        <v>2</v>
      </c>
      <c r="AU804" s="27">
        <v>2</v>
      </c>
      <c r="AV804" s="27">
        <v>1</v>
      </c>
      <c r="AW804" s="23">
        <v>0</v>
      </c>
      <c r="AX804" s="21">
        <v>0</v>
      </c>
      <c r="AY804" s="21">
        <v>0</v>
      </c>
      <c r="AZ804" s="23" t="s">
        <v>62</v>
      </c>
      <c r="BA804" s="23" t="s">
        <v>62</v>
      </c>
      <c r="BB804" s="23" t="s">
        <v>62</v>
      </c>
      <c r="BC804" s="23" t="s">
        <v>62</v>
      </c>
      <c r="BD804" s="23" t="s">
        <v>62</v>
      </c>
      <c r="BE804" s="27">
        <v>13</v>
      </c>
      <c r="BF804" s="23"/>
      <c r="BG804" s="23"/>
    </row>
    <row r="805" spans="1:59" ht="15">
      <c r="A805" s="9" t="s">
        <v>5897</v>
      </c>
      <c r="B805" s="25">
        <v>22666</v>
      </c>
      <c r="C805" s="11">
        <v>2115677</v>
      </c>
      <c r="D805" s="11">
        <v>6128100699</v>
      </c>
      <c r="E805" s="12">
        <v>1949110000113</v>
      </c>
      <c r="F805" s="13" t="s">
        <v>5898</v>
      </c>
      <c r="G805" s="13" t="s">
        <v>52</v>
      </c>
      <c r="H805" s="13" t="s">
        <v>53</v>
      </c>
      <c r="I805" s="13" t="s">
        <v>54</v>
      </c>
      <c r="J805" s="13" t="s">
        <v>173</v>
      </c>
      <c r="K805" s="11">
        <v>50</v>
      </c>
      <c r="L805" s="11" t="s">
        <v>5899</v>
      </c>
      <c r="M805" s="14">
        <v>2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4">
        <v>0</v>
      </c>
      <c r="V805" s="14">
        <v>0</v>
      </c>
      <c r="W805" s="14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0</v>
      </c>
      <c r="AC805" s="14">
        <v>0</v>
      </c>
      <c r="AD805" s="11" t="s">
        <v>301</v>
      </c>
      <c r="AE805" s="13" t="s">
        <v>5900</v>
      </c>
      <c r="AF805" s="13" t="s">
        <v>5901</v>
      </c>
      <c r="AG805" s="15" t="s">
        <v>5902</v>
      </c>
      <c r="AH805" s="16" t="s">
        <v>61</v>
      </c>
      <c r="AI805" s="17">
        <v>10</v>
      </c>
      <c r="AJ805" s="17">
        <v>19790901</v>
      </c>
      <c r="AK805" s="18">
        <v>69</v>
      </c>
      <c r="AL805" s="18">
        <v>201903</v>
      </c>
      <c r="AM805" s="14"/>
      <c r="AN805" s="19"/>
      <c r="AO805" s="19"/>
      <c r="AP805" s="19"/>
      <c r="AQ805" s="20">
        <v>1</v>
      </c>
      <c r="AR805" s="21"/>
      <c r="AS805" s="20">
        <v>2</v>
      </c>
      <c r="AT805" s="20">
        <v>2</v>
      </c>
      <c r="AU805" s="20">
        <v>2</v>
      </c>
      <c r="AV805" s="20">
        <v>2</v>
      </c>
      <c r="AW805" s="23">
        <v>0</v>
      </c>
      <c r="AX805" s="21">
        <v>0</v>
      </c>
      <c r="AY805" s="21">
        <v>0</v>
      </c>
      <c r="AZ805" s="23" t="s">
        <v>62</v>
      </c>
      <c r="BA805" s="23" t="s">
        <v>62</v>
      </c>
      <c r="BB805" s="23" t="s">
        <v>62</v>
      </c>
      <c r="BC805" s="23" t="s">
        <v>62</v>
      </c>
      <c r="BD805" s="23" t="s">
        <v>62</v>
      </c>
      <c r="BE805" s="20">
        <v>13</v>
      </c>
      <c r="BF805" s="21"/>
      <c r="BG805" s="24"/>
    </row>
    <row r="806" spans="1:59" ht="15">
      <c r="A806" s="9" t="s">
        <v>5903</v>
      </c>
      <c r="B806" s="25">
        <v>13105</v>
      </c>
      <c r="C806" s="11">
        <v>2797103</v>
      </c>
      <c r="D806" s="11">
        <v>5048171345</v>
      </c>
      <c r="E806" s="12">
        <v>1701110329294</v>
      </c>
      <c r="F806" s="13" t="s">
        <v>5904</v>
      </c>
      <c r="G806" s="13" t="s">
        <v>80</v>
      </c>
      <c r="H806" s="13" t="s">
        <v>53</v>
      </c>
      <c r="I806" s="13" t="s">
        <v>54</v>
      </c>
      <c r="J806" s="13" t="s">
        <v>65</v>
      </c>
      <c r="K806" s="11">
        <v>56</v>
      </c>
      <c r="L806" s="11" t="s">
        <v>5905</v>
      </c>
      <c r="M806" s="14">
        <v>1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1" t="s">
        <v>5906</v>
      </c>
      <c r="AE806" s="13" t="s">
        <v>5907</v>
      </c>
      <c r="AF806" s="13" t="s">
        <v>5908</v>
      </c>
      <c r="AG806" s="15" t="s">
        <v>5909</v>
      </c>
      <c r="AH806" s="16" t="s">
        <v>61</v>
      </c>
      <c r="AI806" s="17">
        <v>10</v>
      </c>
      <c r="AJ806" s="17">
        <v>20070329</v>
      </c>
      <c r="AK806" s="18">
        <v>104</v>
      </c>
      <c r="AL806" s="18">
        <v>202301</v>
      </c>
      <c r="AM806" s="18">
        <v>2022</v>
      </c>
      <c r="AN806" s="17">
        <v>16508628</v>
      </c>
      <c r="AO806" s="17">
        <v>11516333</v>
      </c>
      <c r="AP806" s="17">
        <v>200000</v>
      </c>
      <c r="AQ806" s="20">
        <v>1</v>
      </c>
      <c r="AR806" s="21"/>
      <c r="AS806" s="20">
        <v>2</v>
      </c>
      <c r="AT806" s="20">
        <v>2</v>
      </c>
      <c r="AU806" s="20">
        <v>2</v>
      </c>
      <c r="AV806" s="20">
        <v>2</v>
      </c>
      <c r="AW806" s="23">
        <v>0</v>
      </c>
      <c r="AX806" s="21">
        <v>0</v>
      </c>
      <c r="AY806" s="21">
        <v>0</v>
      </c>
      <c r="AZ806" s="23" t="s">
        <v>62</v>
      </c>
      <c r="BA806" s="23" t="s">
        <v>62</v>
      </c>
      <c r="BB806" s="23" t="s">
        <v>62</v>
      </c>
      <c r="BC806" s="23" t="s">
        <v>62</v>
      </c>
      <c r="BD806" s="23" t="s">
        <v>62</v>
      </c>
      <c r="BE806" s="20">
        <v>13</v>
      </c>
      <c r="BF806" s="21"/>
      <c r="BG806" s="24"/>
    </row>
    <row r="807" spans="1:59" ht="15">
      <c r="A807" s="9" t="s">
        <v>5910</v>
      </c>
      <c r="B807" s="25">
        <v>9560</v>
      </c>
      <c r="C807" s="11">
        <v>4175377</v>
      </c>
      <c r="D807" s="11">
        <v>1278644350</v>
      </c>
      <c r="E807" s="12">
        <v>2802110118387</v>
      </c>
      <c r="F807" s="13" t="s">
        <v>5911</v>
      </c>
      <c r="G807" s="13" t="s">
        <v>80</v>
      </c>
      <c r="H807" s="13" t="s">
        <v>53</v>
      </c>
      <c r="I807" s="13" t="s">
        <v>54</v>
      </c>
      <c r="J807" s="13" t="s">
        <v>277</v>
      </c>
      <c r="K807" s="11">
        <v>48</v>
      </c>
      <c r="L807" s="11" t="s">
        <v>5912</v>
      </c>
      <c r="M807" s="14">
        <v>1</v>
      </c>
      <c r="N807" s="14" t="s">
        <v>121</v>
      </c>
      <c r="O807" s="14">
        <v>0</v>
      </c>
      <c r="P807" s="14">
        <v>0</v>
      </c>
      <c r="Q807" s="14">
        <v>0</v>
      </c>
      <c r="R807" s="32">
        <v>209774</v>
      </c>
      <c r="S807" s="14">
        <v>0</v>
      </c>
      <c r="T807" s="14">
        <v>0</v>
      </c>
      <c r="U807" s="14">
        <v>0</v>
      </c>
      <c r="V807" s="33">
        <v>6891</v>
      </c>
      <c r="W807" s="33">
        <v>134745</v>
      </c>
      <c r="X807" s="14">
        <v>0</v>
      </c>
      <c r="Y807" s="11">
        <f t="shared" ref="Y807:Y808" si="630">INT(O807 / 10000) / 10</f>
        <v>0</v>
      </c>
      <c r="Z807" s="11">
        <f t="shared" ref="Z807:Z808" si="631">INT((P807+Q807+X807) / 10000) / 10</f>
        <v>0</v>
      </c>
      <c r="AA807" s="11">
        <f t="shared" ref="AA807:AA808" si="632">INT((R807) / 10000) / 10</f>
        <v>2</v>
      </c>
      <c r="AB807" s="11">
        <f t="shared" ref="AB807:AB808" si="633">INT((S807+T807) / 10000) / 10</f>
        <v>0</v>
      </c>
      <c r="AC807" s="11">
        <f t="shared" ref="AC807:AC808" si="634">INT((V807+U807+W807) / 10000) / 10</f>
        <v>1.4</v>
      </c>
      <c r="AD807" s="11" t="s">
        <v>5913</v>
      </c>
      <c r="AE807" s="13" t="s">
        <v>5914</v>
      </c>
      <c r="AF807" s="13" t="s">
        <v>5915</v>
      </c>
      <c r="AG807" s="15" t="s">
        <v>5916</v>
      </c>
      <c r="AH807" s="16" t="s">
        <v>88</v>
      </c>
      <c r="AI807" s="17">
        <v>10</v>
      </c>
      <c r="AJ807" s="17">
        <v>20121026</v>
      </c>
      <c r="AK807" s="18">
        <v>73</v>
      </c>
      <c r="AL807" s="18">
        <v>202212</v>
      </c>
      <c r="AM807" s="18">
        <v>2022</v>
      </c>
      <c r="AN807" s="17">
        <v>46084768</v>
      </c>
      <c r="AO807" s="17">
        <v>15089946</v>
      </c>
      <c r="AP807" s="17">
        <v>995000</v>
      </c>
      <c r="AQ807" s="27">
        <v>1</v>
      </c>
      <c r="AR807" s="23"/>
      <c r="AS807" s="27">
        <v>1</v>
      </c>
      <c r="AT807" s="27">
        <v>2</v>
      </c>
      <c r="AU807" s="27">
        <v>2</v>
      </c>
      <c r="AV807" s="27">
        <v>2</v>
      </c>
      <c r="AW807" s="23">
        <v>0</v>
      </c>
      <c r="AX807" s="21">
        <v>0</v>
      </c>
      <c r="AY807" s="21">
        <v>0</v>
      </c>
      <c r="AZ807" s="23" t="s">
        <v>62</v>
      </c>
      <c r="BA807" s="23" t="s">
        <v>62</v>
      </c>
      <c r="BB807" s="23" t="s">
        <v>62</v>
      </c>
      <c r="BC807" s="23" t="s">
        <v>62</v>
      </c>
      <c r="BD807" s="23" t="s">
        <v>62</v>
      </c>
      <c r="BE807" s="27">
        <v>13</v>
      </c>
      <c r="BF807" s="23"/>
      <c r="BG807" s="23"/>
    </row>
    <row r="808" spans="1:59" ht="15">
      <c r="A808" s="9" t="s">
        <v>5917</v>
      </c>
      <c r="B808" s="25">
        <v>970</v>
      </c>
      <c r="C808" s="11">
        <v>1526637</v>
      </c>
      <c r="D808" s="11">
        <v>2158193610</v>
      </c>
      <c r="E808" s="12">
        <v>1101112002296</v>
      </c>
      <c r="F808" s="13" t="s">
        <v>5918</v>
      </c>
      <c r="G808" s="13" t="s">
        <v>80</v>
      </c>
      <c r="H808" s="13" t="s">
        <v>53</v>
      </c>
      <c r="I808" s="13" t="s">
        <v>54</v>
      </c>
      <c r="J808" s="13" t="s">
        <v>235</v>
      </c>
      <c r="K808" s="11">
        <v>5</v>
      </c>
      <c r="L808" s="11" t="s">
        <v>5919</v>
      </c>
      <c r="M808" s="14">
        <v>1</v>
      </c>
      <c r="N808" s="14" t="s">
        <v>121</v>
      </c>
      <c r="O808" s="14">
        <v>0</v>
      </c>
      <c r="P808" s="14">
        <v>0</v>
      </c>
      <c r="Q808" s="14">
        <v>0</v>
      </c>
      <c r="R808" s="14">
        <v>0</v>
      </c>
      <c r="S808" s="14">
        <v>0</v>
      </c>
      <c r="T808" s="14">
        <v>0</v>
      </c>
      <c r="U808" s="14">
        <v>0</v>
      </c>
      <c r="V808" s="35">
        <v>485379</v>
      </c>
      <c r="W808" s="14">
        <v>0</v>
      </c>
      <c r="X808" s="14">
        <v>0</v>
      </c>
      <c r="Y808" s="11">
        <f t="shared" si="630"/>
        <v>0</v>
      </c>
      <c r="Z808" s="11">
        <f t="shared" si="631"/>
        <v>0</v>
      </c>
      <c r="AA808" s="11">
        <f t="shared" si="632"/>
        <v>0</v>
      </c>
      <c r="AB808" s="11">
        <f t="shared" si="633"/>
        <v>0</v>
      </c>
      <c r="AC808" s="11">
        <f t="shared" si="634"/>
        <v>4.8</v>
      </c>
      <c r="AD808" s="11" t="s">
        <v>5920</v>
      </c>
      <c r="AE808" s="13" t="s">
        <v>5921</v>
      </c>
      <c r="AF808" s="13" t="s">
        <v>5922</v>
      </c>
      <c r="AG808" s="15" t="s">
        <v>5923</v>
      </c>
      <c r="AH808" s="16" t="s">
        <v>88</v>
      </c>
      <c r="AI808" s="17">
        <v>10</v>
      </c>
      <c r="AJ808" s="18">
        <v>20000621</v>
      </c>
      <c r="AK808" s="18">
        <v>52</v>
      </c>
      <c r="AL808" s="18">
        <v>202305</v>
      </c>
      <c r="AM808" s="18">
        <v>2022</v>
      </c>
      <c r="AN808" s="17">
        <v>27093232</v>
      </c>
      <c r="AO808" s="17">
        <v>13705029</v>
      </c>
      <c r="AP808" s="17">
        <v>1500000</v>
      </c>
      <c r="AQ808" s="23">
        <v>1</v>
      </c>
      <c r="AR808" s="23"/>
      <c r="AS808" s="27">
        <v>2</v>
      </c>
      <c r="AT808" s="23"/>
      <c r="AU808" s="23"/>
      <c r="AV808" s="27">
        <v>2</v>
      </c>
      <c r="AW808" s="23">
        <v>0</v>
      </c>
      <c r="AX808" s="21">
        <v>0</v>
      </c>
      <c r="AY808" s="21">
        <v>0</v>
      </c>
      <c r="AZ808" s="23" t="s">
        <v>62</v>
      </c>
      <c r="BA808" s="23" t="s">
        <v>62</v>
      </c>
      <c r="BB808" s="23" t="s">
        <v>62</v>
      </c>
      <c r="BC808" s="23" t="s">
        <v>62</v>
      </c>
      <c r="BD808" s="23" t="s">
        <v>62</v>
      </c>
      <c r="BE808" s="27">
        <v>13</v>
      </c>
      <c r="BF808" s="23"/>
      <c r="BG808" s="23"/>
    </row>
    <row r="809" spans="1:59" ht="15">
      <c r="A809" s="9" t="s">
        <v>5924</v>
      </c>
      <c r="B809" s="25">
        <v>13350</v>
      </c>
      <c r="C809" s="11">
        <v>1144922</v>
      </c>
      <c r="D809" s="11">
        <v>2148612657</v>
      </c>
      <c r="E809" s="12">
        <v>1101111359630</v>
      </c>
      <c r="F809" s="13" t="s">
        <v>5925</v>
      </c>
      <c r="G809" s="13" t="s">
        <v>80</v>
      </c>
      <c r="H809" s="13" t="s">
        <v>53</v>
      </c>
      <c r="I809" s="13" t="s">
        <v>54</v>
      </c>
      <c r="J809" s="13" t="s">
        <v>2073</v>
      </c>
      <c r="K809" s="11">
        <v>59</v>
      </c>
      <c r="L809" s="11" t="s">
        <v>5926</v>
      </c>
      <c r="M809" s="113">
        <v>1</v>
      </c>
      <c r="N809" s="114" t="s">
        <v>83</v>
      </c>
      <c r="O809" s="115">
        <v>1378800</v>
      </c>
      <c r="P809" s="14">
        <v>0</v>
      </c>
      <c r="Q809" s="14">
        <v>0</v>
      </c>
      <c r="R809" s="14">
        <v>0</v>
      </c>
      <c r="S809" s="14">
        <v>0</v>
      </c>
      <c r="T809" s="14">
        <v>0</v>
      </c>
      <c r="U809" s="14">
        <v>0</v>
      </c>
      <c r="V809" s="14">
        <v>0</v>
      </c>
      <c r="W809" s="14">
        <v>3798483886</v>
      </c>
      <c r="X809" s="115">
        <v>7758495287</v>
      </c>
      <c r="Y809" s="11">
        <f t="shared" ref="Y809:Y812" si="635">INT(O809 / 10000000)/ 10</f>
        <v>0</v>
      </c>
      <c r="Z809" s="11">
        <f t="shared" ref="Z809:Z812" si="636">INT((P809+Q809+X809) / 10000000)/ 10</f>
        <v>77.5</v>
      </c>
      <c r="AA809" s="11">
        <f t="shared" ref="AA809:AA812" si="637">INT((R809) / 10000000)/ 10</f>
        <v>0</v>
      </c>
      <c r="AB809" s="11">
        <f t="shared" ref="AB809:AB812" si="638">INT((S809+T809) / 10000000)/ 10</f>
        <v>0</v>
      </c>
      <c r="AC809" s="11">
        <f t="shared" ref="AC809:AC812" si="639">INT((V809+U809+W809) / 10000000)/ 10</f>
        <v>37.9</v>
      </c>
      <c r="AD809" s="11" t="s">
        <v>5927</v>
      </c>
      <c r="AE809" s="13" t="s">
        <v>5928</v>
      </c>
      <c r="AF809" s="13" t="s">
        <v>5929</v>
      </c>
      <c r="AG809" s="15" t="s">
        <v>5930</v>
      </c>
      <c r="AH809" s="16" t="s">
        <v>232</v>
      </c>
      <c r="AI809" s="17">
        <v>10</v>
      </c>
      <c r="AJ809" s="17">
        <v>19961230</v>
      </c>
      <c r="AK809" s="18">
        <v>163</v>
      </c>
      <c r="AL809" s="18">
        <v>202212</v>
      </c>
      <c r="AM809" s="18">
        <v>2022</v>
      </c>
      <c r="AN809" s="17">
        <v>64283541</v>
      </c>
      <c r="AO809" s="17">
        <v>125498798</v>
      </c>
      <c r="AP809" s="17">
        <v>26430000</v>
      </c>
      <c r="AQ809" s="20">
        <v>1</v>
      </c>
      <c r="AR809" s="21"/>
      <c r="AS809" s="20">
        <v>2</v>
      </c>
      <c r="AT809" s="20">
        <v>2</v>
      </c>
      <c r="AU809" s="20">
        <v>2</v>
      </c>
      <c r="AV809" s="20">
        <v>2</v>
      </c>
      <c r="AW809" s="23">
        <v>0</v>
      </c>
      <c r="AX809" s="21">
        <v>0</v>
      </c>
      <c r="AY809" s="21">
        <v>0</v>
      </c>
      <c r="AZ809" s="23" t="s">
        <v>62</v>
      </c>
      <c r="BA809" s="23" t="s">
        <v>62</v>
      </c>
      <c r="BB809" s="23" t="s">
        <v>62</v>
      </c>
      <c r="BC809" s="23" t="s">
        <v>62</v>
      </c>
      <c r="BD809" s="23" t="s">
        <v>62</v>
      </c>
      <c r="BE809" s="20">
        <v>13</v>
      </c>
      <c r="BF809" s="21"/>
      <c r="BG809" s="24"/>
    </row>
    <row r="810" spans="1:59" ht="15">
      <c r="A810" s="9" t="s">
        <v>5931</v>
      </c>
      <c r="B810" s="25">
        <v>10992</v>
      </c>
      <c r="C810" s="99">
        <v>1258137</v>
      </c>
      <c r="D810" s="99">
        <v>2148655807</v>
      </c>
      <c r="E810" s="100">
        <v>1101111943962</v>
      </c>
      <c r="F810" s="101" t="s">
        <v>5932</v>
      </c>
      <c r="G810" s="101" t="s">
        <v>80</v>
      </c>
      <c r="H810" s="101" t="s">
        <v>53</v>
      </c>
      <c r="I810" s="101" t="s">
        <v>54</v>
      </c>
      <c r="J810" s="101" t="s">
        <v>315</v>
      </c>
      <c r="K810" s="99">
        <v>49</v>
      </c>
      <c r="L810" s="99" t="s">
        <v>5933</v>
      </c>
      <c r="M810" s="104">
        <v>1</v>
      </c>
      <c r="N810" s="104" t="s">
        <v>83</v>
      </c>
      <c r="O810" s="14">
        <v>0</v>
      </c>
      <c r="P810" s="14">
        <v>0</v>
      </c>
      <c r="Q810" s="116">
        <v>99000000</v>
      </c>
      <c r="R810" s="14">
        <v>0</v>
      </c>
      <c r="S810" s="14">
        <v>0</v>
      </c>
      <c r="T810" s="14">
        <v>0</v>
      </c>
      <c r="U810" s="14">
        <v>0</v>
      </c>
      <c r="V810" s="116">
        <v>64229636</v>
      </c>
      <c r="W810" s="117">
        <v>116133636</v>
      </c>
      <c r="X810" s="14">
        <v>0</v>
      </c>
      <c r="Y810" s="11">
        <f t="shared" si="635"/>
        <v>0</v>
      </c>
      <c r="Z810" s="11">
        <f t="shared" si="636"/>
        <v>0.9</v>
      </c>
      <c r="AA810" s="11">
        <f t="shared" si="637"/>
        <v>0</v>
      </c>
      <c r="AB810" s="11">
        <f t="shared" si="638"/>
        <v>0</v>
      </c>
      <c r="AC810" s="11">
        <f t="shared" si="639"/>
        <v>1.8</v>
      </c>
      <c r="AD810" s="99" t="s">
        <v>5934</v>
      </c>
      <c r="AE810" s="101" t="s">
        <v>5935</v>
      </c>
      <c r="AF810" s="101" t="s">
        <v>5936</v>
      </c>
      <c r="AG810" s="15" t="s">
        <v>5937</v>
      </c>
      <c r="AH810" s="108" t="s">
        <v>88</v>
      </c>
      <c r="AI810" s="109">
        <v>10</v>
      </c>
      <c r="AJ810" s="109">
        <v>20000419</v>
      </c>
      <c r="AK810" s="110">
        <v>103</v>
      </c>
      <c r="AL810" s="110">
        <v>202304</v>
      </c>
      <c r="AM810" s="110">
        <v>2022</v>
      </c>
      <c r="AN810" s="109">
        <v>103805498</v>
      </c>
      <c r="AO810" s="109">
        <v>13822563</v>
      </c>
      <c r="AP810" s="109">
        <v>300000</v>
      </c>
      <c r="AQ810" s="112">
        <v>1</v>
      </c>
      <c r="AR810" s="112"/>
      <c r="AS810" s="118">
        <v>2</v>
      </c>
      <c r="AT810" s="112"/>
      <c r="AU810" s="112"/>
      <c r="AV810" s="118">
        <v>2</v>
      </c>
      <c r="AW810" s="23">
        <v>0</v>
      </c>
      <c r="AX810" s="20">
        <v>1</v>
      </c>
      <c r="AY810" s="21">
        <v>0</v>
      </c>
      <c r="AZ810" s="23" t="s">
        <v>62</v>
      </c>
      <c r="BA810" s="23" t="s">
        <v>62</v>
      </c>
      <c r="BB810" s="23" t="s">
        <v>62</v>
      </c>
      <c r="BC810" s="23" t="s">
        <v>62</v>
      </c>
      <c r="BD810" s="23" t="s">
        <v>62</v>
      </c>
      <c r="BE810" s="118">
        <v>13</v>
      </c>
      <c r="BF810" s="112"/>
      <c r="BG810" s="112"/>
    </row>
    <row r="811" spans="1:59" ht="15">
      <c r="A811" s="9" t="s">
        <v>5938</v>
      </c>
      <c r="B811" s="25">
        <v>2574</v>
      </c>
      <c r="C811" s="11">
        <v>1202979</v>
      </c>
      <c r="D811" s="11">
        <v>1368123922</v>
      </c>
      <c r="E811" s="12">
        <v>1201110153916</v>
      </c>
      <c r="F811" s="13" t="s">
        <v>5939</v>
      </c>
      <c r="G811" s="13" t="s">
        <v>80</v>
      </c>
      <c r="H811" s="13" t="s">
        <v>53</v>
      </c>
      <c r="I811" s="13" t="s">
        <v>54</v>
      </c>
      <c r="J811" s="13" t="s">
        <v>257</v>
      </c>
      <c r="K811" s="11">
        <v>17</v>
      </c>
      <c r="L811" s="40" t="s">
        <v>5940</v>
      </c>
      <c r="M811" s="44">
        <v>1</v>
      </c>
      <c r="N811" s="14" t="s">
        <v>83</v>
      </c>
      <c r="O811" s="14">
        <v>0</v>
      </c>
      <c r="P811" s="14">
        <v>0</v>
      </c>
      <c r="Q811" s="14">
        <v>0</v>
      </c>
      <c r="R811" s="36">
        <v>76730000</v>
      </c>
      <c r="S811" s="14">
        <v>0</v>
      </c>
      <c r="T811" s="36">
        <v>22134540</v>
      </c>
      <c r="U811" s="14">
        <v>0</v>
      </c>
      <c r="V811" s="36">
        <v>14896356</v>
      </c>
      <c r="W811" s="32">
        <v>23000000</v>
      </c>
      <c r="X811" s="14">
        <v>0</v>
      </c>
      <c r="Y811" s="11">
        <f t="shared" si="635"/>
        <v>0</v>
      </c>
      <c r="Z811" s="11">
        <f t="shared" si="636"/>
        <v>0</v>
      </c>
      <c r="AA811" s="11">
        <f t="shared" si="637"/>
        <v>0.7</v>
      </c>
      <c r="AB811" s="11">
        <f t="shared" si="638"/>
        <v>0.2</v>
      </c>
      <c r="AC811" s="11">
        <f t="shared" si="639"/>
        <v>0.3</v>
      </c>
      <c r="AD811" s="11" t="s">
        <v>5941</v>
      </c>
      <c r="AE811" s="13" t="s">
        <v>5942</v>
      </c>
      <c r="AF811" s="13" t="s">
        <v>5943</v>
      </c>
      <c r="AG811" s="15" t="s">
        <v>5944</v>
      </c>
      <c r="AH811" s="16" t="s">
        <v>232</v>
      </c>
      <c r="AI811" s="17">
        <v>10</v>
      </c>
      <c r="AJ811" s="17">
        <v>19970613</v>
      </c>
      <c r="AK811" s="18">
        <v>106</v>
      </c>
      <c r="AL811" s="18">
        <v>202306</v>
      </c>
      <c r="AM811" s="18">
        <v>2022</v>
      </c>
      <c r="AN811" s="17">
        <v>19511073</v>
      </c>
      <c r="AO811" s="17">
        <v>82815764</v>
      </c>
      <c r="AP811" s="17">
        <v>3600000</v>
      </c>
      <c r="AQ811" s="20">
        <v>2</v>
      </c>
      <c r="AR811" s="20">
        <v>2</v>
      </c>
      <c r="AS811" s="20">
        <v>1</v>
      </c>
      <c r="AT811" s="20">
        <v>2</v>
      </c>
      <c r="AU811" s="20">
        <v>2</v>
      </c>
      <c r="AV811" s="20">
        <v>2</v>
      </c>
      <c r="AW811" s="23">
        <v>0</v>
      </c>
      <c r="AX811" s="21">
        <v>0</v>
      </c>
      <c r="AY811" s="21">
        <v>0</v>
      </c>
      <c r="AZ811" s="23" t="s">
        <v>62</v>
      </c>
      <c r="BA811" s="23" t="s">
        <v>62</v>
      </c>
      <c r="BB811" s="23" t="s">
        <v>62</v>
      </c>
      <c r="BC811" s="23" t="s">
        <v>62</v>
      </c>
      <c r="BD811" s="23" t="s">
        <v>62</v>
      </c>
      <c r="BE811" s="20">
        <v>13</v>
      </c>
      <c r="BF811" s="21"/>
      <c r="BG811" s="24"/>
    </row>
    <row r="812" spans="1:59" ht="15">
      <c r="A812" s="9" t="s">
        <v>5945</v>
      </c>
      <c r="B812" s="25">
        <v>5232</v>
      </c>
      <c r="C812" s="11">
        <v>1501354</v>
      </c>
      <c r="D812" s="11">
        <v>1268106402</v>
      </c>
      <c r="E812" s="12">
        <v>1342110003147</v>
      </c>
      <c r="F812" s="13" t="s">
        <v>5946</v>
      </c>
      <c r="G812" s="13" t="s">
        <v>80</v>
      </c>
      <c r="H812" s="13" t="s">
        <v>53</v>
      </c>
      <c r="I812" s="13" t="s">
        <v>54</v>
      </c>
      <c r="J812" s="13" t="s">
        <v>1589</v>
      </c>
      <c r="K812" s="11">
        <v>31</v>
      </c>
      <c r="L812" s="11" t="s">
        <v>3989</v>
      </c>
      <c r="M812" s="14">
        <v>1</v>
      </c>
      <c r="N812" s="14" t="s">
        <v>83</v>
      </c>
      <c r="O812" s="14">
        <v>0</v>
      </c>
      <c r="P812" s="14">
        <v>0</v>
      </c>
      <c r="Q812" s="14">
        <v>0</v>
      </c>
      <c r="R812" s="26">
        <v>51100000</v>
      </c>
      <c r="S812" s="14">
        <v>0</v>
      </c>
      <c r="T812" s="14">
        <v>0</v>
      </c>
      <c r="U812" s="14">
        <v>0</v>
      </c>
      <c r="V812" s="26">
        <v>17600000</v>
      </c>
      <c r="W812" s="26">
        <v>135500000</v>
      </c>
      <c r="X812" s="14">
        <v>0</v>
      </c>
      <c r="Y812" s="11">
        <f t="shared" si="635"/>
        <v>0</v>
      </c>
      <c r="Z812" s="11">
        <f t="shared" si="636"/>
        <v>0</v>
      </c>
      <c r="AA812" s="11">
        <f t="shared" si="637"/>
        <v>0.5</v>
      </c>
      <c r="AB812" s="11">
        <f t="shared" si="638"/>
        <v>0</v>
      </c>
      <c r="AC812" s="11">
        <f t="shared" si="639"/>
        <v>1.5</v>
      </c>
      <c r="AD812" s="11" t="s">
        <v>5947</v>
      </c>
      <c r="AE812" s="13" t="s">
        <v>5948</v>
      </c>
      <c r="AF812" s="13" t="s">
        <v>5949</v>
      </c>
      <c r="AG812" s="15" t="s">
        <v>5950</v>
      </c>
      <c r="AH812" s="16" t="s">
        <v>88</v>
      </c>
      <c r="AI812" s="17">
        <v>10</v>
      </c>
      <c r="AJ812" s="17">
        <v>19881011</v>
      </c>
      <c r="AK812" s="18">
        <v>101</v>
      </c>
      <c r="AL812" s="18">
        <v>202212</v>
      </c>
      <c r="AM812" s="18">
        <v>2022</v>
      </c>
      <c r="AN812" s="17">
        <v>18024402</v>
      </c>
      <c r="AO812" s="17">
        <v>16020533</v>
      </c>
      <c r="AP812" s="17">
        <v>100000</v>
      </c>
      <c r="AQ812" s="21">
        <v>1</v>
      </c>
      <c r="AR812" s="21"/>
      <c r="AS812" s="20">
        <v>2</v>
      </c>
      <c r="AT812" s="21"/>
      <c r="AU812" s="21"/>
      <c r="AV812" s="20">
        <v>2</v>
      </c>
      <c r="AW812" s="23">
        <v>0</v>
      </c>
      <c r="AX812" s="21">
        <v>0</v>
      </c>
      <c r="AY812" s="21">
        <v>0</v>
      </c>
      <c r="AZ812" s="23" t="s">
        <v>62</v>
      </c>
      <c r="BA812" s="23" t="s">
        <v>62</v>
      </c>
      <c r="BB812" s="23" t="s">
        <v>62</v>
      </c>
      <c r="BC812" s="23" t="s">
        <v>62</v>
      </c>
      <c r="BD812" s="23" t="s">
        <v>62</v>
      </c>
      <c r="BE812" s="20">
        <v>13</v>
      </c>
      <c r="BF812" s="21"/>
      <c r="BG812" s="24"/>
    </row>
    <row r="813" spans="1:59" ht="15">
      <c r="A813" s="9" t="s">
        <v>5951</v>
      </c>
      <c r="B813" s="25">
        <v>22631</v>
      </c>
      <c r="C813" s="11">
        <v>2149913</v>
      </c>
      <c r="D813" s="11">
        <v>6228101133</v>
      </c>
      <c r="E813" s="12">
        <v>1846110000252</v>
      </c>
      <c r="F813" s="13" t="s">
        <v>5952</v>
      </c>
      <c r="G813" s="13" t="s">
        <v>52</v>
      </c>
      <c r="H813" s="13" t="s">
        <v>53</v>
      </c>
      <c r="I813" s="13" t="s">
        <v>54</v>
      </c>
      <c r="J813" s="13" t="s">
        <v>173</v>
      </c>
      <c r="K813" s="11">
        <v>50</v>
      </c>
      <c r="L813" s="11" t="s">
        <v>5953</v>
      </c>
      <c r="M813" s="14">
        <v>1</v>
      </c>
      <c r="N813" s="14">
        <v>0</v>
      </c>
      <c r="O813" s="14">
        <v>0</v>
      </c>
      <c r="P813" s="14">
        <v>0</v>
      </c>
      <c r="Q813" s="14">
        <v>0</v>
      </c>
      <c r="R813" s="14">
        <v>0</v>
      </c>
      <c r="S813" s="14">
        <v>0</v>
      </c>
      <c r="T813" s="14">
        <v>0</v>
      </c>
      <c r="U813" s="14">
        <v>0</v>
      </c>
      <c r="V813" s="14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1" t="s">
        <v>301</v>
      </c>
      <c r="AE813" s="13" t="s">
        <v>5954</v>
      </c>
      <c r="AF813" s="13" t="s">
        <v>5955</v>
      </c>
      <c r="AG813" s="15" t="s">
        <v>5956</v>
      </c>
      <c r="AH813" s="16" t="s">
        <v>61</v>
      </c>
      <c r="AI813" s="17">
        <v>10</v>
      </c>
      <c r="AJ813" s="17">
        <v>19750428</v>
      </c>
      <c r="AK813" s="18">
        <v>70</v>
      </c>
      <c r="AL813" s="18">
        <v>201903</v>
      </c>
      <c r="AM813" s="14"/>
      <c r="AN813" s="19"/>
      <c r="AO813" s="19"/>
      <c r="AP813" s="19"/>
      <c r="AQ813" s="20">
        <v>1</v>
      </c>
      <c r="AR813" s="21"/>
      <c r="AS813" s="20">
        <v>2</v>
      </c>
      <c r="AT813" s="20">
        <v>2</v>
      </c>
      <c r="AU813" s="20">
        <v>2</v>
      </c>
      <c r="AV813" s="20">
        <v>2</v>
      </c>
      <c r="AW813" s="23">
        <v>0</v>
      </c>
      <c r="AX813" s="21">
        <v>0</v>
      </c>
      <c r="AY813" s="21">
        <v>0</v>
      </c>
      <c r="AZ813" s="23" t="s">
        <v>62</v>
      </c>
      <c r="BA813" s="23" t="s">
        <v>62</v>
      </c>
      <c r="BB813" s="23" t="s">
        <v>62</v>
      </c>
      <c r="BC813" s="23" t="s">
        <v>62</v>
      </c>
      <c r="BD813" s="23" t="s">
        <v>62</v>
      </c>
      <c r="BE813" s="20">
        <v>13</v>
      </c>
      <c r="BF813" s="21"/>
      <c r="BG813" s="24"/>
    </row>
    <row r="814" spans="1:59" ht="15">
      <c r="A814" s="9" t="s">
        <v>5957</v>
      </c>
      <c r="B814" s="25">
        <v>3523</v>
      </c>
      <c r="C814" s="11">
        <v>1464715</v>
      </c>
      <c r="D814" s="11">
        <v>3128151342</v>
      </c>
      <c r="E814" s="12">
        <v>1615110045744</v>
      </c>
      <c r="F814" s="13" t="s">
        <v>5958</v>
      </c>
      <c r="G814" s="13" t="s">
        <v>80</v>
      </c>
      <c r="H814" s="13" t="s">
        <v>53</v>
      </c>
      <c r="I814" s="13" t="s">
        <v>54</v>
      </c>
      <c r="J814" s="13" t="s">
        <v>353</v>
      </c>
      <c r="K814" s="11">
        <v>24</v>
      </c>
      <c r="L814" s="11" t="s">
        <v>5959</v>
      </c>
      <c r="M814" s="14">
        <v>1</v>
      </c>
      <c r="N814" s="14" t="s">
        <v>121</v>
      </c>
      <c r="O814" s="14">
        <v>0</v>
      </c>
      <c r="P814" s="14">
        <v>0</v>
      </c>
      <c r="Q814" s="35">
        <v>8300</v>
      </c>
      <c r="R814" s="35">
        <v>32250</v>
      </c>
      <c r="S814" s="14">
        <v>0</v>
      </c>
      <c r="T814" s="14">
        <v>0</v>
      </c>
      <c r="U814" s="35">
        <v>5990</v>
      </c>
      <c r="V814" s="35">
        <v>24378</v>
      </c>
      <c r="W814" s="35">
        <v>35604</v>
      </c>
      <c r="X814" s="14">
        <v>0</v>
      </c>
      <c r="Y814" s="11">
        <f t="shared" ref="Y814:Y815" si="640">INT(O814 / 10000) / 10</f>
        <v>0</v>
      </c>
      <c r="Z814" s="11">
        <f t="shared" ref="Z814:Z815" si="641">INT((P814+Q814+X814) / 10000) / 10</f>
        <v>0</v>
      </c>
      <c r="AA814" s="11">
        <f t="shared" ref="AA814:AA815" si="642">INT((R814) / 10000) / 10</f>
        <v>0.3</v>
      </c>
      <c r="AB814" s="11">
        <f t="shared" ref="AB814:AB815" si="643">INT((S814+T814) / 10000) / 10</f>
        <v>0</v>
      </c>
      <c r="AC814" s="11">
        <f t="shared" ref="AC814:AC815" si="644">INT((V814+U814+W814) / 10000) / 10</f>
        <v>0.6</v>
      </c>
      <c r="AD814" s="11" t="s">
        <v>5960</v>
      </c>
      <c r="AE814" s="13" t="s">
        <v>5961</v>
      </c>
      <c r="AF814" s="13" t="s">
        <v>5962</v>
      </c>
      <c r="AG814" s="15" t="s">
        <v>5963</v>
      </c>
      <c r="AH814" s="16" t="s">
        <v>88</v>
      </c>
      <c r="AI814" s="17">
        <v>10</v>
      </c>
      <c r="AJ814" s="17">
        <v>20010928</v>
      </c>
      <c r="AK814" s="18">
        <v>50</v>
      </c>
      <c r="AL814" s="18">
        <v>202303</v>
      </c>
      <c r="AM814" s="18">
        <v>2022</v>
      </c>
      <c r="AN814" s="17">
        <v>16211180</v>
      </c>
      <c r="AO814" s="17">
        <v>19879134</v>
      </c>
      <c r="AP814" s="17">
        <v>2100000</v>
      </c>
      <c r="AQ814" s="20">
        <v>1</v>
      </c>
      <c r="AR814" s="20">
        <v>1</v>
      </c>
      <c r="AS814" s="20">
        <v>1</v>
      </c>
      <c r="AT814" s="20">
        <v>2</v>
      </c>
      <c r="AU814" s="20">
        <v>2</v>
      </c>
      <c r="AV814" s="20">
        <v>2</v>
      </c>
      <c r="AW814" s="23">
        <v>0</v>
      </c>
      <c r="AX814" s="20">
        <v>1</v>
      </c>
      <c r="AY814" s="21">
        <v>0</v>
      </c>
      <c r="AZ814" s="23" t="s">
        <v>62</v>
      </c>
      <c r="BA814" s="23" t="s">
        <v>62</v>
      </c>
      <c r="BB814" s="23" t="s">
        <v>62</v>
      </c>
      <c r="BC814" s="23" t="s">
        <v>62</v>
      </c>
      <c r="BD814" s="23" t="s">
        <v>62</v>
      </c>
      <c r="BE814" s="20">
        <v>13</v>
      </c>
      <c r="BF814" s="21"/>
      <c r="BG814" s="24"/>
    </row>
    <row r="815" spans="1:59" ht="15">
      <c r="A815" s="9" t="s">
        <v>5964</v>
      </c>
      <c r="B815" s="25">
        <v>3458</v>
      </c>
      <c r="C815" s="11">
        <v>1343365</v>
      </c>
      <c r="D815" s="11">
        <v>1378151019</v>
      </c>
      <c r="E815" s="12">
        <v>1244110058447</v>
      </c>
      <c r="F815" s="13" t="s">
        <v>5965</v>
      </c>
      <c r="G815" s="13" t="s">
        <v>80</v>
      </c>
      <c r="H815" s="13" t="s">
        <v>53</v>
      </c>
      <c r="I815" s="13" t="s">
        <v>54</v>
      </c>
      <c r="J815" s="13" t="s">
        <v>353</v>
      </c>
      <c r="K815" s="11">
        <v>24</v>
      </c>
      <c r="L815" s="11" t="s">
        <v>5966</v>
      </c>
      <c r="M815" s="14">
        <v>1</v>
      </c>
      <c r="N815" s="14" t="s">
        <v>121</v>
      </c>
      <c r="O815" s="31">
        <v>184540</v>
      </c>
      <c r="P815" s="19">
        <v>405394</v>
      </c>
      <c r="Q815" s="14">
        <v>0</v>
      </c>
      <c r="R815" s="26">
        <v>201250</v>
      </c>
      <c r="S815" s="14">
        <v>0</v>
      </c>
      <c r="T815" s="29">
        <v>12127</v>
      </c>
      <c r="U815" s="14">
        <v>0</v>
      </c>
      <c r="V815" s="14">
        <v>0</v>
      </c>
      <c r="W815" s="14">
        <v>0</v>
      </c>
      <c r="X815" s="26">
        <v>385998</v>
      </c>
      <c r="Y815" s="11">
        <f t="shared" si="640"/>
        <v>1.8</v>
      </c>
      <c r="Z815" s="11">
        <f t="shared" si="641"/>
        <v>7.9</v>
      </c>
      <c r="AA815" s="11">
        <f t="shared" si="642"/>
        <v>2</v>
      </c>
      <c r="AB815" s="11">
        <f t="shared" si="643"/>
        <v>0.1</v>
      </c>
      <c r="AC815" s="11">
        <f t="shared" si="644"/>
        <v>0</v>
      </c>
      <c r="AD815" s="11" t="s">
        <v>5967</v>
      </c>
      <c r="AE815" s="13" t="s">
        <v>5968</v>
      </c>
      <c r="AF815" s="13" t="s">
        <v>5969</v>
      </c>
      <c r="AG815" s="15" t="s">
        <v>5970</v>
      </c>
      <c r="AH815" s="16" t="s">
        <v>88</v>
      </c>
      <c r="AI815" s="17">
        <v>10</v>
      </c>
      <c r="AJ815" s="17">
        <v>20030115</v>
      </c>
      <c r="AK815" s="18">
        <v>51</v>
      </c>
      <c r="AL815" s="18">
        <v>202303</v>
      </c>
      <c r="AM815" s="18">
        <v>2022</v>
      </c>
      <c r="AN815" s="17">
        <v>35716957</v>
      </c>
      <c r="AO815" s="17">
        <v>16974558</v>
      </c>
      <c r="AP815" s="17">
        <v>600000</v>
      </c>
      <c r="AQ815" s="20">
        <v>1</v>
      </c>
      <c r="AR815" s="21"/>
      <c r="AS815" s="20">
        <v>1</v>
      </c>
      <c r="AT815" s="20">
        <v>2</v>
      </c>
      <c r="AU815" s="20">
        <v>2</v>
      </c>
      <c r="AV815" s="20">
        <v>2</v>
      </c>
      <c r="AW815" s="23">
        <v>0</v>
      </c>
      <c r="AX815" s="20">
        <v>1</v>
      </c>
      <c r="AY815" s="21">
        <v>0</v>
      </c>
      <c r="AZ815" s="23" t="s">
        <v>62</v>
      </c>
      <c r="BA815" s="23" t="s">
        <v>62</v>
      </c>
      <c r="BB815" s="23" t="s">
        <v>62</v>
      </c>
      <c r="BC815" s="23" t="s">
        <v>62</v>
      </c>
      <c r="BD815" s="23" t="s">
        <v>62</v>
      </c>
      <c r="BE815" s="20">
        <v>13</v>
      </c>
      <c r="BF815" s="21"/>
      <c r="BG815" s="24"/>
    </row>
    <row r="816" spans="1:59" ht="15">
      <c r="A816" s="9" t="s">
        <v>5971</v>
      </c>
      <c r="B816" s="25">
        <v>22671</v>
      </c>
      <c r="C816" s="11">
        <v>3709586</v>
      </c>
      <c r="D816" s="11">
        <v>6108601630</v>
      </c>
      <c r="E816" s="12">
        <v>2301110163144</v>
      </c>
      <c r="F816" s="13" t="s">
        <v>5972</v>
      </c>
      <c r="G816" s="13" t="s">
        <v>52</v>
      </c>
      <c r="H816" s="13" t="s">
        <v>53</v>
      </c>
      <c r="I816" s="13" t="s">
        <v>54</v>
      </c>
      <c r="J816" s="13" t="s">
        <v>173</v>
      </c>
      <c r="K816" s="11">
        <v>50</v>
      </c>
      <c r="L816" s="11" t="s">
        <v>5973</v>
      </c>
      <c r="M816" s="14">
        <v>1</v>
      </c>
      <c r="N816" s="14">
        <v>0</v>
      </c>
      <c r="O816" s="14">
        <v>0</v>
      </c>
      <c r="P816" s="14">
        <v>0</v>
      </c>
      <c r="Q816" s="14">
        <v>0</v>
      </c>
      <c r="R816" s="14">
        <v>0</v>
      </c>
      <c r="S816" s="14">
        <v>0</v>
      </c>
      <c r="T816" s="21">
        <v>0</v>
      </c>
      <c r="U816" s="14">
        <v>0</v>
      </c>
      <c r="V816" s="14">
        <v>0</v>
      </c>
      <c r="W816" s="14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1" t="s">
        <v>5974</v>
      </c>
      <c r="AE816" s="13" t="s">
        <v>5975</v>
      </c>
      <c r="AF816" s="13" t="s">
        <v>5976</v>
      </c>
      <c r="AG816" s="15" t="s">
        <v>5977</v>
      </c>
      <c r="AH816" s="16" t="s">
        <v>61</v>
      </c>
      <c r="AI816" s="17">
        <v>10</v>
      </c>
      <c r="AJ816" s="17">
        <v>20100223</v>
      </c>
      <c r="AK816" s="18">
        <v>77</v>
      </c>
      <c r="AL816" s="18">
        <v>201903</v>
      </c>
      <c r="AM816" s="14"/>
      <c r="AN816" s="19"/>
      <c r="AO816" s="19"/>
      <c r="AP816" s="19"/>
      <c r="AQ816" s="20">
        <v>1</v>
      </c>
      <c r="AR816" s="21"/>
      <c r="AS816" s="20">
        <v>2</v>
      </c>
      <c r="AT816" s="20">
        <v>2</v>
      </c>
      <c r="AU816" s="20">
        <v>2</v>
      </c>
      <c r="AV816" s="20">
        <v>2</v>
      </c>
      <c r="AW816" s="23">
        <v>0</v>
      </c>
      <c r="AX816" s="21">
        <v>0</v>
      </c>
      <c r="AY816" s="21">
        <v>0</v>
      </c>
      <c r="AZ816" s="23" t="s">
        <v>62</v>
      </c>
      <c r="BA816" s="23" t="s">
        <v>62</v>
      </c>
      <c r="BB816" s="23" t="s">
        <v>62</v>
      </c>
      <c r="BC816" s="23" t="s">
        <v>62</v>
      </c>
      <c r="BD816" s="23" t="s">
        <v>62</v>
      </c>
      <c r="BE816" s="20">
        <v>13</v>
      </c>
      <c r="BF816" s="21"/>
      <c r="BG816" s="24"/>
    </row>
    <row r="817" spans="1:59" ht="15">
      <c r="A817" s="9" t="s">
        <v>5978</v>
      </c>
      <c r="B817" s="25">
        <v>9556</v>
      </c>
      <c r="C817" s="11">
        <v>4056262</v>
      </c>
      <c r="D817" s="11">
        <v>1178178197</v>
      </c>
      <c r="E817" s="12">
        <v>1101114730126</v>
      </c>
      <c r="F817" s="13" t="s">
        <v>5979</v>
      </c>
      <c r="G817" s="13" t="s">
        <v>80</v>
      </c>
      <c r="H817" s="13" t="s">
        <v>53</v>
      </c>
      <c r="I817" s="13" t="s">
        <v>54</v>
      </c>
      <c r="J817" s="13" t="s">
        <v>315</v>
      </c>
      <c r="K817" s="11">
        <v>49</v>
      </c>
      <c r="L817" s="11" t="s">
        <v>5980</v>
      </c>
      <c r="M817" s="14">
        <v>1</v>
      </c>
      <c r="N817" s="14" t="s">
        <v>83</v>
      </c>
      <c r="O817" s="33">
        <v>2324720</v>
      </c>
      <c r="P817" s="19">
        <v>9200510</v>
      </c>
      <c r="Q817" s="14">
        <v>0</v>
      </c>
      <c r="R817" s="14">
        <v>0</v>
      </c>
      <c r="S817" s="14">
        <v>0</v>
      </c>
      <c r="T817" s="33">
        <v>2970000</v>
      </c>
      <c r="U817" s="14">
        <v>0</v>
      </c>
      <c r="V817" s="33">
        <v>29612770</v>
      </c>
      <c r="W817" s="33">
        <v>69810000</v>
      </c>
      <c r="X817" s="14">
        <v>0</v>
      </c>
      <c r="Y817" s="11">
        <f t="shared" ref="Y817:Y818" si="645">INT(O817 / 10000000)/ 10</f>
        <v>0</v>
      </c>
      <c r="Z817" s="11">
        <f t="shared" ref="Z817:Z818" si="646">INT((P817+Q817+X817) / 10000000)/ 10</f>
        <v>0</v>
      </c>
      <c r="AA817" s="11">
        <f t="shared" ref="AA817:AA818" si="647">INT((R817) / 10000000)/ 10</f>
        <v>0</v>
      </c>
      <c r="AB817" s="11">
        <f t="shared" ref="AB817:AB818" si="648">INT((S817+T817) / 10000000)/ 10</f>
        <v>0</v>
      </c>
      <c r="AC817" s="11">
        <f t="shared" ref="AC817:AC818" si="649">INT((V817+U817+W817) / 10000000)/ 10</f>
        <v>0.9</v>
      </c>
      <c r="AD817" s="11" t="s">
        <v>5981</v>
      </c>
      <c r="AE817" s="13" t="s">
        <v>5982</v>
      </c>
      <c r="AF817" s="13" t="s">
        <v>5983</v>
      </c>
      <c r="AG817" s="15" t="s">
        <v>5984</v>
      </c>
      <c r="AH817" s="16" t="s">
        <v>88</v>
      </c>
      <c r="AI817" s="17">
        <v>10</v>
      </c>
      <c r="AJ817" s="17">
        <v>20111116</v>
      </c>
      <c r="AK817" s="18">
        <v>280</v>
      </c>
      <c r="AL817" s="18">
        <v>202212</v>
      </c>
      <c r="AM817" s="18">
        <v>2022</v>
      </c>
      <c r="AN817" s="17">
        <v>51545051</v>
      </c>
      <c r="AO817" s="17">
        <v>23115395</v>
      </c>
      <c r="AP817" s="17">
        <v>500000</v>
      </c>
      <c r="AQ817" s="20">
        <v>1</v>
      </c>
      <c r="AR817" s="21"/>
      <c r="AS817" s="20">
        <v>2</v>
      </c>
      <c r="AT817" s="20">
        <v>2</v>
      </c>
      <c r="AU817" s="20">
        <v>2</v>
      </c>
      <c r="AV817" s="21"/>
      <c r="AW817" s="23">
        <v>0</v>
      </c>
      <c r="AX817" s="21">
        <v>0</v>
      </c>
      <c r="AY817" s="21">
        <v>0</v>
      </c>
      <c r="AZ817" s="23" t="s">
        <v>62</v>
      </c>
      <c r="BA817" s="30" t="s">
        <v>62</v>
      </c>
      <c r="BB817" s="23" t="s">
        <v>62</v>
      </c>
      <c r="BC817" s="23" t="s">
        <v>62</v>
      </c>
      <c r="BD817" s="23" t="s">
        <v>62</v>
      </c>
      <c r="BE817" s="20">
        <v>13</v>
      </c>
      <c r="BF817" s="20" t="s">
        <v>5985</v>
      </c>
      <c r="BG817" s="24"/>
    </row>
    <row r="818" spans="1:59" ht="15">
      <c r="A818" s="9" t="s">
        <v>5986</v>
      </c>
      <c r="B818" s="25">
        <v>8486</v>
      </c>
      <c r="C818" s="11">
        <v>3859365</v>
      </c>
      <c r="D818" s="11">
        <v>2118851844</v>
      </c>
      <c r="E818" s="12">
        <v>1101114472215</v>
      </c>
      <c r="F818" s="13" t="s">
        <v>5987</v>
      </c>
      <c r="G818" s="13" t="s">
        <v>80</v>
      </c>
      <c r="H818" s="13" t="s">
        <v>53</v>
      </c>
      <c r="I818" s="13" t="s">
        <v>54</v>
      </c>
      <c r="J818" s="13" t="s">
        <v>128</v>
      </c>
      <c r="K818" s="11">
        <v>46</v>
      </c>
      <c r="L818" s="11" t="s">
        <v>5988</v>
      </c>
      <c r="M818" s="14">
        <v>1</v>
      </c>
      <c r="N818" s="14" t="s">
        <v>83</v>
      </c>
      <c r="O818" s="14">
        <v>0</v>
      </c>
      <c r="P818" s="14">
        <v>0</v>
      </c>
      <c r="Q818" s="14">
        <v>0</v>
      </c>
      <c r="R818" s="14">
        <v>0</v>
      </c>
      <c r="S818" s="14">
        <v>0</v>
      </c>
      <c r="T818" s="119">
        <v>29749648</v>
      </c>
      <c r="U818" s="119">
        <v>51152675</v>
      </c>
      <c r="V818" s="14">
        <v>0</v>
      </c>
      <c r="W818" s="14">
        <v>0</v>
      </c>
      <c r="X818" s="14">
        <v>0</v>
      </c>
      <c r="Y818" s="11">
        <f t="shared" si="645"/>
        <v>0</v>
      </c>
      <c r="Z818" s="11">
        <f t="shared" si="646"/>
        <v>0</v>
      </c>
      <c r="AA818" s="11">
        <f t="shared" si="647"/>
        <v>0</v>
      </c>
      <c r="AB818" s="11">
        <f t="shared" si="648"/>
        <v>0.2</v>
      </c>
      <c r="AC818" s="11">
        <f t="shared" si="649"/>
        <v>0.5</v>
      </c>
      <c r="AD818" s="11" t="s">
        <v>719</v>
      </c>
      <c r="AE818" s="13" t="s">
        <v>5989</v>
      </c>
      <c r="AF818" s="13" t="s">
        <v>5990</v>
      </c>
      <c r="AG818" s="15" t="s">
        <v>5991</v>
      </c>
      <c r="AH818" s="16" t="s">
        <v>88</v>
      </c>
      <c r="AI818" s="17">
        <v>10</v>
      </c>
      <c r="AJ818" s="17">
        <v>20101116</v>
      </c>
      <c r="AK818" s="18">
        <v>138</v>
      </c>
      <c r="AL818" s="18">
        <v>202306</v>
      </c>
      <c r="AM818" s="18">
        <v>2022</v>
      </c>
      <c r="AN818" s="17">
        <v>88553969</v>
      </c>
      <c r="AO818" s="17">
        <v>34839158</v>
      </c>
      <c r="AP818" s="17">
        <v>3312500</v>
      </c>
      <c r="AQ818" s="20">
        <v>1</v>
      </c>
      <c r="AR818" s="21"/>
      <c r="AS818" s="20">
        <v>2</v>
      </c>
      <c r="AT818" s="20">
        <v>2</v>
      </c>
      <c r="AU818" s="20">
        <v>2</v>
      </c>
      <c r="AV818" s="20">
        <v>2</v>
      </c>
      <c r="AW818" s="23">
        <v>0</v>
      </c>
      <c r="AX818" s="21">
        <v>0</v>
      </c>
      <c r="AY818" s="21">
        <v>0</v>
      </c>
      <c r="AZ818" s="23" t="s">
        <v>62</v>
      </c>
      <c r="BA818" s="23" t="s">
        <v>62</v>
      </c>
      <c r="BB818" s="23" t="s">
        <v>62</v>
      </c>
      <c r="BC818" s="23" t="s">
        <v>62</v>
      </c>
      <c r="BD818" s="23" t="s">
        <v>62</v>
      </c>
      <c r="BE818" s="20">
        <v>13</v>
      </c>
      <c r="BF818" s="21"/>
      <c r="BG818" s="24"/>
    </row>
    <row r="819" spans="1:59" ht="15">
      <c r="A819" s="9" t="s">
        <v>5992</v>
      </c>
      <c r="B819" s="25">
        <v>12011</v>
      </c>
      <c r="C819" s="11">
        <v>1545829</v>
      </c>
      <c r="D819" s="11">
        <v>1048104006</v>
      </c>
      <c r="E819" s="12">
        <v>1101110198542</v>
      </c>
      <c r="F819" s="13" t="s">
        <v>5993</v>
      </c>
      <c r="G819" s="13" t="s">
        <v>80</v>
      </c>
      <c r="H819" s="13" t="s">
        <v>53</v>
      </c>
      <c r="I819" s="13" t="s">
        <v>54</v>
      </c>
      <c r="J819" s="13" t="s">
        <v>369</v>
      </c>
      <c r="K819" s="11">
        <v>54</v>
      </c>
      <c r="L819" s="11" t="s">
        <v>2564</v>
      </c>
      <c r="M819" s="14">
        <v>1</v>
      </c>
      <c r="N819" s="14" t="s">
        <v>121</v>
      </c>
      <c r="O819" s="14">
        <v>0</v>
      </c>
      <c r="P819" s="29">
        <v>55000</v>
      </c>
      <c r="Q819" s="14">
        <v>0</v>
      </c>
      <c r="R819" s="26">
        <v>76500</v>
      </c>
      <c r="S819" s="14">
        <v>0</v>
      </c>
      <c r="T819" s="29">
        <v>95614</v>
      </c>
      <c r="U819" s="50">
        <v>773</v>
      </c>
      <c r="V819" s="29">
        <v>983782</v>
      </c>
      <c r="W819" s="29">
        <v>216289</v>
      </c>
      <c r="X819" s="26">
        <v>79200</v>
      </c>
      <c r="Y819" s="11">
        <f t="shared" ref="Y819:Y824" si="650">INT(O819 / 10000) / 10</f>
        <v>0</v>
      </c>
      <c r="Z819" s="11">
        <f t="shared" ref="Z819:Z824" si="651">INT((P819+Q819+X819) / 10000) / 10</f>
        <v>1.3</v>
      </c>
      <c r="AA819" s="11">
        <f t="shared" ref="AA819:AA824" si="652">INT((R819) / 10000) / 10</f>
        <v>0.7</v>
      </c>
      <c r="AB819" s="11">
        <f t="shared" ref="AB819:AB824" si="653">INT((S819+T819) / 10000) / 10</f>
        <v>0.9</v>
      </c>
      <c r="AC819" s="11">
        <f t="shared" ref="AC819:AC824" si="654">INT((V819+U819+W819) / 10000) / 10</f>
        <v>12</v>
      </c>
      <c r="AD819" s="11" t="s">
        <v>5994</v>
      </c>
      <c r="AE819" s="13" t="s">
        <v>5995</v>
      </c>
      <c r="AF819" s="13" t="s">
        <v>5996</v>
      </c>
      <c r="AG819" s="15" t="s">
        <v>5997</v>
      </c>
      <c r="AH819" s="16" t="s">
        <v>88</v>
      </c>
      <c r="AI819" s="17">
        <v>10</v>
      </c>
      <c r="AJ819" s="17">
        <v>19760708</v>
      </c>
      <c r="AK819" s="18">
        <v>218</v>
      </c>
      <c r="AL819" s="18">
        <v>202305</v>
      </c>
      <c r="AM819" s="18">
        <v>2022</v>
      </c>
      <c r="AN819" s="17">
        <v>41229783</v>
      </c>
      <c r="AO819" s="17">
        <v>206572042</v>
      </c>
      <c r="AP819" s="17">
        <v>77571080</v>
      </c>
      <c r="AQ819" s="20">
        <v>1</v>
      </c>
      <c r="AR819" s="21"/>
      <c r="AS819" s="20">
        <v>2</v>
      </c>
      <c r="AT819" s="21"/>
      <c r="AU819" s="21"/>
      <c r="AV819" s="21"/>
      <c r="AW819" s="23">
        <v>0</v>
      </c>
      <c r="AX819" s="21">
        <v>0</v>
      </c>
      <c r="AY819" s="21">
        <v>0</v>
      </c>
      <c r="AZ819" s="23" t="s">
        <v>62</v>
      </c>
      <c r="BA819" s="23" t="s">
        <v>62</v>
      </c>
      <c r="BB819" s="23" t="s">
        <v>62</v>
      </c>
      <c r="BC819" s="23" t="s">
        <v>62</v>
      </c>
      <c r="BD819" s="23" t="s">
        <v>62</v>
      </c>
      <c r="BE819" s="20">
        <v>13</v>
      </c>
      <c r="BF819" s="21"/>
      <c r="BG819" s="24"/>
    </row>
    <row r="820" spans="1:59" ht="15">
      <c r="A820" s="9" t="s">
        <v>5998</v>
      </c>
      <c r="B820" s="25">
        <v>11879</v>
      </c>
      <c r="C820" s="11">
        <v>1432087</v>
      </c>
      <c r="D820" s="11">
        <v>1048121403</v>
      </c>
      <c r="E820" s="12">
        <v>1101110350473</v>
      </c>
      <c r="F820" s="13" t="s">
        <v>5999</v>
      </c>
      <c r="G820" s="13" t="s">
        <v>80</v>
      </c>
      <c r="H820" s="13" t="s">
        <v>53</v>
      </c>
      <c r="I820" s="13" t="s">
        <v>54</v>
      </c>
      <c r="J820" s="13" t="s">
        <v>143</v>
      </c>
      <c r="K820" s="11">
        <v>53</v>
      </c>
      <c r="L820" s="11" t="s">
        <v>6000</v>
      </c>
      <c r="M820" s="14">
        <v>1</v>
      </c>
      <c r="N820" s="14" t="s">
        <v>121</v>
      </c>
      <c r="O820" s="14">
        <v>0</v>
      </c>
      <c r="P820" s="14">
        <v>0</v>
      </c>
      <c r="Q820" s="14">
        <v>0</v>
      </c>
      <c r="R820" s="14">
        <v>0</v>
      </c>
      <c r="S820" s="14">
        <v>0</v>
      </c>
      <c r="T820" s="29">
        <v>21604</v>
      </c>
      <c r="U820" s="14">
        <v>0</v>
      </c>
      <c r="V820" s="29">
        <v>35635</v>
      </c>
      <c r="W820" s="14">
        <v>0</v>
      </c>
      <c r="X820" s="14">
        <v>0</v>
      </c>
      <c r="Y820" s="11">
        <f t="shared" si="650"/>
        <v>0</v>
      </c>
      <c r="Z820" s="11">
        <f t="shared" si="651"/>
        <v>0</v>
      </c>
      <c r="AA820" s="11">
        <f t="shared" si="652"/>
        <v>0</v>
      </c>
      <c r="AB820" s="11">
        <f t="shared" si="653"/>
        <v>0.2</v>
      </c>
      <c r="AC820" s="11">
        <f t="shared" si="654"/>
        <v>0.3</v>
      </c>
      <c r="AD820" s="11" t="s">
        <v>6001</v>
      </c>
      <c r="AE820" s="13" t="s">
        <v>6002</v>
      </c>
      <c r="AF820" s="13" t="s">
        <v>6003</v>
      </c>
      <c r="AG820" s="15" t="s">
        <v>6004</v>
      </c>
      <c r="AH820" s="16" t="s">
        <v>88</v>
      </c>
      <c r="AI820" s="17">
        <v>10</v>
      </c>
      <c r="AJ820" s="17">
        <v>19830526</v>
      </c>
      <c r="AK820" s="18">
        <v>111</v>
      </c>
      <c r="AL820" s="18">
        <v>202212</v>
      </c>
      <c r="AM820" s="18">
        <v>2022</v>
      </c>
      <c r="AN820" s="17">
        <v>28845559</v>
      </c>
      <c r="AO820" s="17">
        <v>43416920</v>
      </c>
      <c r="AP820" s="17">
        <v>500000</v>
      </c>
      <c r="AQ820" s="20">
        <v>1</v>
      </c>
      <c r="AR820" s="21"/>
      <c r="AS820" s="20">
        <v>2</v>
      </c>
      <c r="AT820" s="20">
        <v>2</v>
      </c>
      <c r="AU820" s="20">
        <v>2</v>
      </c>
      <c r="AV820" s="20">
        <v>2</v>
      </c>
      <c r="AW820" s="23">
        <v>0</v>
      </c>
      <c r="AX820" s="21">
        <v>0</v>
      </c>
      <c r="AY820" s="21">
        <v>0</v>
      </c>
      <c r="AZ820" s="23" t="s">
        <v>62</v>
      </c>
      <c r="BA820" s="23" t="s">
        <v>62</v>
      </c>
      <c r="BB820" s="23" t="s">
        <v>62</v>
      </c>
      <c r="BC820" s="23" t="s">
        <v>62</v>
      </c>
      <c r="BD820" s="23" t="s">
        <v>62</v>
      </c>
      <c r="BE820" s="20">
        <v>13</v>
      </c>
      <c r="BF820" s="21"/>
      <c r="BG820" s="24"/>
    </row>
    <row r="821" spans="1:59" ht="15">
      <c r="A821" s="9" t="s">
        <v>6005</v>
      </c>
      <c r="B821" s="25">
        <v>2292</v>
      </c>
      <c r="C821" s="11">
        <v>1698663</v>
      </c>
      <c r="D821" s="11">
        <v>4038107268</v>
      </c>
      <c r="E821" s="12">
        <v>2149110006041</v>
      </c>
      <c r="F821" s="13" t="s">
        <v>6006</v>
      </c>
      <c r="G821" s="13" t="s">
        <v>80</v>
      </c>
      <c r="H821" s="13" t="s">
        <v>53</v>
      </c>
      <c r="I821" s="13" t="s">
        <v>54</v>
      </c>
      <c r="J821" s="13" t="s">
        <v>226</v>
      </c>
      <c r="K821" s="11">
        <v>15</v>
      </c>
      <c r="L821" s="11" t="s">
        <v>5185</v>
      </c>
      <c r="M821" s="14">
        <v>1</v>
      </c>
      <c r="N821" s="14" t="s">
        <v>121</v>
      </c>
      <c r="O821" s="14">
        <v>0</v>
      </c>
      <c r="P821" s="26">
        <v>14118590</v>
      </c>
      <c r="Q821" s="14">
        <v>0</v>
      </c>
      <c r="R821" s="29">
        <v>4712400</v>
      </c>
      <c r="S821" s="14">
        <v>0</v>
      </c>
      <c r="T821" s="29">
        <v>45500</v>
      </c>
      <c r="U821" s="14">
        <v>0</v>
      </c>
      <c r="V821" s="29">
        <v>218830</v>
      </c>
      <c r="W821" s="29">
        <v>131000</v>
      </c>
      <c r="X821" s="14">
        <v>0</v>
      </c>
      <c r="Y821" s="11">
        <f t="shared" si="650"/>
        <v>0</v>
      </c>
      <c r="Z821" s="11">
        <f t="shared" si="651"/>
        <v>141.1</v>
      </c>
      <c r="AA821" s="11">
        <f t="shared" si="652"/>
        <v>47.1</v>
      </c>
      <c r="AB821" s="11">
        <f t="shared" si="653"/>
        <v>0.4</v>
      </c>
      <c r="AC821" s="11">
        <f t="shared" si="654"/>
        <v>3.4</v>
      </c>
      <c r="AD821" s="11" t="s">
        <v>6007</v>
      </c>
      <c r="AE821" s="13" t="s">
        <v>6008</v>
      </c>
      <c r="AF821" s="13" t="s">
        <v>6009</v>
      </c>
      <c r="AG821" s="15" t="s">
        <v>6010</v>
      </c>
      <c r="AH821" s="16" t="s">
        <v>88</v>
      </c>
      <c r="AI821" s="17">
        <v>10</v>
      </c>
      <c r="AJ821" s="17">
        <v>19920801</v>
      </c>
      <c r="AK821" s="18">
        <v>102</v>
      </c>
      <c r="AL821" s="18">
        <v>202304</v>
      </c>
      <c r="AM821" s="18">
        <v>2022</v>
      </c>
      <c r="AN821" s="17">
        <v>19371652</v>
      </c>
      <c r="AO821" s="17">
        <v>37771510</v>
      </c>
      <c r="AP821" s="17">
        <v>5000000</v>
      </c>
      <c r="AQ821" s="27">
        <v>1</v>
      </c>
      <c r="AR821" s="23"/>
      <c r="AS821" s="27">
        <v>1</v>
      </c>
      <c r="AT821" s="27">
        <v>2</v>
      </c>
      <c r="AU821" s="27">
        <v>2</v>
      </c>
      <c r="AV821" s="27">
        <v>1</v>
      </c>
      <c r="AW821" s="23">
        <v>0</v>
      </c>
      <c r="AX821" s="20">
        <v>1</v>
      </c>
      <c r="AY821" s="21">
        <v>0</v>
      </c>
      <c r="AZ821" s="23" t="s">
        <v>62</v>
      </c>
      <c r="BA821" s="23" t="s">
        <v>62</v>
      </c>
      <c r="BB821" s="23" t="s">
        <v>62</v>
      </c>
      <c r="BC821" s="23" t="s">
        <v>62</v>
      </c>
      <c r="BD821" s="23" t="s">
        <v>62</v>
      </c>
      <c r="BE821" s="27">
        <v>13</v>
      </c>
      <c r="BF821" s="23"/>
      <c r="BG821" s="23"/>
    </row>
    <row r="822" spans="1:59" ht="15">
      <c r="A822" s="9" t="s">
        <v>6011</v>
      </c>
      <c r="B822" s="25">
        <v>2984</v>
      </c>
      <c r="C822" s="11">
        <v>1187172</v>
      </c>
      <c r="D822" s="11">
        <v>1278107608</v>
      </c>
      <c r="E822" s="12">
        <v>1115110004469</v>
      </c>
      <c r="F822" s="13" t="s">
        <v>6012</v>
      </c>
      <c r="G822" s="13" t="s">
        <v>80</v>
      </c>
      <c r="H822" s="13" t="s">
        <v>53</v>
      </c>
      <c r="I822" s="13" t="s">
        <v>54</v>
      </c>
      <c r="J822" s="13" t="s">
        <v>992</v>
      </c>
      <c r="K822" s="11">
        <v>20</v>
      </c>
      <c r="L822" s="11" t="s">
        <v>6013</v>
      </c>
      <c r="M822" s="14">
        <v>1</v>
      </c>
      <c r="N822" s="14" t="s">
        <v>121</v>
      </c>
      <c r="O822" s="14">
        <v>0</v>
      </c>
      <c r="P822" s="14">
        <v>0</v>
      </c>
      <c r="Q822" s="14">
        <v>0</v>
      </c>
      <c r="R822" s="32">
        <v>22180</v>
      </c>
      <c r="S822" s="14">
        <v>0</v>
      </c>
      <c r="T822" s="14">
        <v>0</v>
      </c>
      <c r="U822" s="14">
        <v>0</v>
      </c>
      <c r="V822" s="14">
        <v>0</v>
      </c>
      <c r="W822" s="14">
        <v>0</v>
      </c>
      <c r="X822" s="33">
        <v>246446</v>
      </c>
      <c r="Y822" s="11">
        <f t="shared" si="650"/>
        <v>0</v>
      </c>
      <c r="Z822" s="11">
        <f t="shared" si="651"/>
        <v>2.4</v>
      </c>
      <c r="AA822" s="11">
        <f t="shared" si="652"/>
        <v>0.2</v>
      </c>
      <c r="AB822" s="11">
        <f t="shared" si="653"/>
        <v>0</v>
      </c>
      <c r="AC822" s="11">
        <f t="shared" si="654"/>
        <v>0</v>
      </c>
      <c r="AD822" s="11" t="s">
        <v>6014</v>
      </c>
      <c r="AE822" s="13" t="s">
        <v>6015</v>
      </c>
      <c r="AF822" s="13" t="s">
        <v>6016</v>
      </c>
      <c r="AG822" s="15" t="s">
        <v>6017</v>
      </c>
      <c r="AH822" s="16" t="s">
        <v>88</v>
      </c>
      <c r="AI822" s="17">
        <v>10</v>
      </c>
      <c r="AJ822" s="17">
        <v>19840822</v>
      </c>
      <c r="AK822" s="18">
        <v>119</v>
      </c>
      <c r="AL822" s="18">
        <v>202212</v>
      </c>
      <c r="AM822" s="18">
        <v>2022</v>
      </c>
      <c r="AN822" s="17">
        <v>17943076</v>
      </c>
      <c r="AO822" s="17">
        <v>44779357</v>
      </c>
      <c r="AP822" s="17">
        <v>809870</v>
      </c>
      <c r="AQ822" s="20">
        <v>1</v>
      </c>
      <c r="AR822" s="20">
        <v>1</v>
      </c>
      <c r="AS822" s="20">
        <v>1</v>
      </c>
      <c r="AT822" s="20">
        <v>2</v>
      </c>
      <c r="AU822" s="20">
        <v>2</v>
      </c>
      <c r="AV822" s="20">
        <v>2</v>
      </c>
      <c r="AW822" s="23">
        <v>0</v>
      </c>
      <c r="AX822" s="21">
        <v>0</v>
      </c>
      <c r="AY822" s="21">
        <v>0</v>
      </c>
      <c r="AZ822" s="23" t="s">
        <v>62</v>
      </c>
      <c r="BA822" s="23" t="s">
        <v>62</v>
      </c>
      <c r="BB822" s="23" t="s">
        <v>62</v>
      </c>
      <c r="BC822" s="23" t="s">
        <v>62</v>
      </c>
      <c r="BD822" s="23" t="s">
        <v>62</v>
      </c>
      <c r="BE822" s="20">
        <v>13</v>
      </c>
      <c r="BF822" s="24"/>
      <c r="BG822" s="24"/>
    </row>
    <row r="823" spans="1:59" ht="15">
      <c r="A823" s="9" t="s">
        <v>6018</v>
      </c>
      <c r="B823" s="25">
        <v>4746</v>
      </c>
      <c r="C823" s="11">
        <v>9179469</v>
      </c>
      <c r="D823" s="11">
        <v>4968801552</v>
      </c>
      <c r="E823" s="12">
        <v>1101117232799</v>
      </c>
      <c r="F823" s="13" t="s">
        <v>6019</v>
      </c>
      <c r="G823" s="13" t="s">
        <v>80</v>
      </c>
      <c r="H823" s="13" t="s">
        <v>53</v>
      </c>
      <c r="I823" s="13" t="s">
        <v>54</v>
      </c>
      <c r="J823" s="13" t="s">
        <v>384</v>
      </c>
      <c r="K823" s="11">
        <v>30</v>
      </c>
      <c r="L823" s="11" t="s">
        <v>6020</v>
      </c>
      <c r="M823" s="14">
        <v>1</v>
      </c>
      <c r="N823" s="14" t="s">
        <v>121</v>
      </c>
      <c r="O823" s="14">
        <v>0</v>
      </c>
      <c r="P823" s="14">
        <v>0</v>
      </c>
      <c r="Q823" s="14">
        <v>0</v>
      </c>
      <c r="R823" s="26">
        <v>53915</v>
      </c>
      <c r="S823" s="14">
        <v>0</v>
      </c>
      <c r="T823" s="26">
        <v>243332</v>
      </c>
      <c r="U823" s="14">
        <v>0</v>
      </c>
      <c r="V823" s="26">
        <v>95729</v>
      </c>
      <c r="W823" s="14">
        <f>SUM(24716,84000)</f>
        <v>108716</v>
      </c>
      <c r="X823" s="26">
        <v>5750</v>
      </c>
      <c r="Y823" s="11">
        <f t="shared" si="650"/>
        <v>0</v>
      </c>
      <c r="Z823" s="11">
        <f t="shared" si="651"/>
        <v>0</v>
      </c>
      <c r="AA823" s="11">
        <f t="shared" si="652"/>
        <v>0.5</v>
      </c>
      <c r="AB823" s="11">
        <f t="shared" si="653"/>
        <v>2.4</v>
      </c>
      <c r="AC823" s="11">
        <f t="shared" si="654"/>
        <v>2</v>
      </c>
      <c r="AD823" s="11" t="s">
        <v>6021</v>
      </c>
      <c r="AE823" s="13" t="s">
        <v>6022</v>
      </c>
      <c r="AF823" s="13" t="s">
        <v>6023</v>
      </c>
      <c r="AG823" s="15" t="s">
        <v>6024</v>
      </c>
      <c r="AH823" s="16" t="s">
        <v>232</v>
      </c>
      <c r="AI823" s="17">
        <v>10</v>
      </c>
      <c r="AJ823" s="17">
        <v>20190916</v>
      </c>
      <c r="AK823" s="18">
        <v>211</v>
      </c>
      <c r="AL823" s="18">
        <v>202306</v>
      </c>
      <c r="AM823" s="18">
        <v>2022</v>
      </c>
      <c r="AN823" s="17">
        <v>79876391</v>
      </c>
      <c r="AO823" s="17">
        <v>72150592</v>
      </c>
      <c r="AP823" s="17">
        <v>8792695</v>
      </c>
      <c r="AQ823" s="20">
        <v>2</v>
      </c>
      <c r="AR823" s="20">
        <v>2</v>
      </c>
      <c r="AS823" s="20">
        <v>2</v>
      </c>
      <c r="AT823" s="20">
        <v>2</v>
      </c>
      <c r="AU823" s="20">
        <v>2</v>
      </c>
      <c r="AV823" s="20">
        <v>2</v>
      </c>
      <c r="AW823" s="23">
        <v>0</v>
      </c>
      <c r="AX823" s="21">
        <v>0</v>
      </c>
      <c r="AY823" s="21">
        <v>0</v>
      </c>
      <c r="AZ823" s="23" t="s">
        <v>62</v>
      </c>
      <c r="BA823" s="23" t="s">
        <v>62</v>
      </c>
      <c r="BB823" s="23" t="s">
        <v>62</v>
      </c>
      <c r="BC823" s="23" t="s">
        <v>62</v>
      </c>
      <c r="BD823" s="23" t="s">
        <v>62</v>
      </c>
      <c r="BE823" s="20">
        <v>13</v>
      </c>
      <c r="BF823" s="21"/>
      <c r="BG823" s="24"/>
    </row>
    <row r="824" spans="1:59" ht="15">
      <c r="A824" s="9" t="s">
        <v>6025</v>
      </c>
      <c r="B824" s="25">
        <v>8054</v>
      </c>
      <c r="C824" s="11">
        <v>1729365</v>
      </c>
      <c r="D824" s="11">
        <v>1228129927</v>
      </c>
      <c r="E824" s="12">
        <v>1244110018988</v>
      </c>
      <c r="F824" s="13" t="s">
        <v>6026</v>
      </c>
      <c r="G824" s="13" t="s">
        <v>80</v>
      </c>
      <c r="H824" s="13" t="s">
        <v>53</v>
      </c>
      <c r="I824" s="13" t="s">
        <v>54</v>
      </c>
      <c r="J824" s="13" t="s">
        <v>933</v>
      </c>
      <c r="K824" s="11">
        <v>42</v>
      </c>
      <c r="L824" s="11" t="s">
        <v>6027</v>
      </c>
      <c r="M824" s="14">
        <v>1</v>
      </c>
      <c r="N824" s="14" t="s">
        <v>121</v>
      </c>
      <c r="O824" s="29">
        <v>21725</v>
      </c>
      <c r="P824" s="14">
        <v>0</v>
      </c>
      <c r="Q824" s="14">
        <v>0</v>
      </c>
      <c r="R824" s="29">
        <v>56815</v>
      </c>
      <c r="S824" s="14">
        <v>0</v>
      </c>
      <c r="T824" s="29">
        <v>42252</v>
      </c>
      <c r="U824" s="26">
        <v>24779</v>
      </c>
      <c r="V824" s="29">
        <v>13782</v>
      </c>
      <c r="W824" s="14">
        <v>0</v>
      </c>
      <c r="X824" s="14">
        <v>0</v>
      </c>
      <c r="Y824" s="11">
        <f t="shared" si="650"/>
        <v>0.2</v>
      </c>
      <c r="Z824" s="11">
        <f t="shared" si="651"/>
        <v>0</v>
      </c>
      <c r="AA824" s="11">
        <f t="shared" si="652"/>
        <v>0.5</v>
      </c>
      <c r="AB824" s="11">
        <f t="shared" si="653"/>
        <v>0.4</v>
      </c>
      <c r="AC824" s="11">
        <f t="shared" si="654"/>
        <v>0.3</v>
      </c>
      <c r="AD824" s="11" t="s">
        <v>6028</v>
      </c>
      <c r="AE824" s="13" t="s">
        <v>6029</v>
      </c>
      <c r="AF824" s="13" t="s">
        <v>6030</v>
      </c>
      <c r="AG824" s="15" t="s">
        <v>6031</v>
      </c>
      <c r="AH824" s="16" t="s">
        <v>88</v>
      </c>
      <c r="AI824" s="17">
        <v>10</v>
      </c>
      <c r="AJ824" s="17">
        <v>19940926</v>
      </c>
      <c r="AK824" s="18">
        <v>163</v>
      </c>
      <c r="AL824" s="18">
        <v>202212</v>
      </c>
      <c r="AM824" s="18">
        <v>2022</v>
      </c>
      <c r="AN824" s="17">
        <v>44755838</v>
      </c>
      <c r="AO824" s="17">
        <v>25763468</v>
      </c>
      <c r="AP824" s="17">
        <v>170000</v>
      </c>
      <c r="AQ824" s="20">
        <v>1</v>
      </c>
      <c r="AR824" s="20">
        <v>4</v>
      </c>
      <c r="AS824" s="20">
        <v>1</v>
      </c>
      <c r="AT824" s="20">
        <v>2</v>
      </c>
      <c r="AU824" s="20">
        <v>2</v>
      </c>
      <c r="AV824" s="20">
        <v>2</v>
      </c>
      <c r="AW824" s="23">
        <v>0</v>
      </c>
      <c r="AX824" s="21">
        <v>0</v>
      </c>
      <c r="AY824" s="21">
        <v>0</v>
      </c>
      <c r="AZ824" s="23" t="s">
        <v>62</v>
      </c>
      <c r="BA824" s="23" t="s">
        <v>62</v>
      </c>
      <c r="BB824" s="23" t="s">
        <v>62</v>
      </c>
      <c r="BC824" s="23" t="s">
        <v>62</v>
      </c>
      <c r="BD824" s="23" t="s">
        <v>62</v>
      </c>
      <c r="BE824" s="20">
        <v>13</v>
      </c>
      <c r="BF824" s="21"/>
      <c r="BG824" s="24"/>
    </row>
    <row r="825" spans="1:59" ht="15">
      <c r="A825" s="9" t="s">
        <v>6032</v>
      </c>
      <c r="B825" s="25">
        <v>23182</v>
      </c>
      <c r="C825" s="11">
        <v>2649005</v>
      </c>
      <c r="D825" s="11">
        <v>6108181740</v>
      </c>
      <c r="E825" s="12">
        <v>2301110121556</v>
      </c>
      <c r="F825" s="13" t="s">
        <v>6033</v>
      </c>
      <c r="G825" s="13" t="s">
        <v>52</v>
      </c>
      <c r="H825" s="13" t="s">
        <v>53</v>
      </c>
      <c r="I825" s="13" t="s">
        <v>54</v>
      </c>
      <c r="J825" s="13" t="s">
        <v>143</v>
      </c>
      <c r="K825" s="11">
        <v>53</v>
      </c>
      <c r="L825" s="11" t="s">
        <v>6034</v>
      </c>
      <c r="M825" s="14">
        <v>1</v>
      </c>
      <c r="N825" s="14">
        <v>0</v>
      </c>
      <c r="O825" s="14">
        <v>0</v>
      </c>
      <c r="P825" s="14">
        <v>0</v>
      </c>
      <c r="Q825" s="14">
        <v>0</v>
      </c>
      <c r="R825" s="14">
        <v>0</v>
      </c>
      <c r="S825" s="14">
        <v>0</v>
      </c>
      <c r="T825" s="14">
        <v>0</v>
      </c>
      <c r="U825" s="14">
        <v>0</v>
      </c>
      <c r="V825" s="14">
        <v>0</v>
      </c>
      <c r="W825" s="14">
        <v>0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1" t="s">
        <v>6035</v>
      </c>
      <c r="AE825" s="13" t="s">
        <v>6036</v>
      </c>
      <c r="AF825" s="13" t="s">
        <v>6037</v>
      </c>
      <c r="AG825" s="15" t="s">
        <v>6038</v>
      </c>
      <c r="AH825" s="16" t="s">
        <v>61</v>
      </c>
      <c r="AI825" s="17">
        <v>10</v>
      </c>
      <c r="AJ825" s="17">
        <v>20060417</v>
      </c>
      <c r="AK825" s="18">
        <v>50</v>
      </c>
      <c r="AL825" s="18">
        <v>201903</v>
      </c>
      <c r="AM825" s="14"/>
      <c r="AN825" s="19"/>
      <c r="AO825" s="19"/>
      <c r="AP825" s="19"/>
      <c r="AQ825" s="20">
        <v>1</v>
      </c>
      <c r="AR825" s="21"/>
      <c r="AS825" s="20">
        <v>2</v>
      </c>
      <c r="AT825" s="20">
        <v>2</v>
      </c>
      <c r="AU825" s="20">
        <v>2</v>
      </c>
      <c r="AV825" s="20">
        <v>2</v>
      </c>
      <c r="AW825" s="23">
        <v>0</v>
      </c>
      <c r="AX825" s="21">
        <v>0</v>
      </c>
      <c r="AY825" s="21">
        <v>0</v>
      </c>
      <c r="AZ825" s="23" t="s">
        <v>62</v>
      </c>
      <c r="BA825" s="23" t="s">
        <v>62</v>
      </c>
      <c r="BB825" s="23" t="s">
        <v>62</v>
      </c>
      <c r="BC825" s="23" t="s">
        <v>62</v>
      </c>
      <c r="BD825" s="23" t="s">
        <v>62</v>
      </c>
      <c r="BE825" s="20">
        <v>13</v>
      </c>
      <c r="BF825" s="21"/>
      <c r="BG825" s="24"/>
    </row>
    <row r="826" spans="1:59" ht="15">
      <c r="A826" s="9" t="s">
        <v>6039</v>
      </c>
      <c r="B826" s="25">
        <v>7900</v>
      </c>
      <c r="C826" s="99">
        <v>1194424</v>
      </c>
      <c r="D826" s="99">
        <v>1198121822</v>
      </c>
      <c r="E826" s="100">
        <v>1101111302168</v>
      </c>
      <c r="F826" s="101" t="s">
        <v>6040</v>
      </c>
      <c r="G826" s="101" t="s">
        <v>80</v>
      </c>
      <c r="H826" s="101" t="s">
        <v>53</v>
      </c>
      <c r="I826" s="101" t="s">
        <v>54</v>
      </c>
      <c r="J826" s="101" t="s">
        <v>1646</v>
      </c>
      <c r="K826" s="99">
        <v>40</v>
      </c>
      <c r="L826" s="99" t="s">
        <v>6041</v>
      </c>
      <c r="M826" s="104">
        <v>1</v>
      </c>
      <c r="N826" s="104" t="s">
        <v>83</v>
      </c>
      <c r="O826" s="14">
        <v>0</v>
      </c>
      <c r="P826" s="14">
        <v>0</v>
      </c>
      <c r="Q826" s="14">
        <v>0</v>
      </c>
      <c r="R826" s="26">
        <v>3000000</v>
      </c>
      <c r="S826" s="14">
        <v>0</v>
      </c>
      <c r="T826" s="26">
        <v>10702500</v>
      </c>
      <c r="U826" s="26">
        <v>129680000</v>
      </c>
      <c r="V826" s="26">
        <v>9553491</v>
      </c>
      <c r="W826" s="26">
        <v>1969000</v>
      </c>
      <c r="X826" s="14">
        <v>0</v>
      </c>
      <c r="Y826" s="11">
        <f>INT(O826 / 10000000)/ 10</f>
        <v>0</v>
      </c>
      <c r="Z826" s="11">
        <f>INT((P826+Q826+X826) / 10000000)/ 10</f>
        <v>0</v>
      </c>
      <c r="AA826" s="11">
        <f>INT((R826) / 10000000)/ 10</f>
        <v>0</v>
      </c>
      <c r="AB826" s="11">
        <f>INT((S826+T826) / 10000000)/ 10</f>
        <v>0.1</v>
      </c>
      <c r="AC826" s="11">
        <f>INT((V826+U826+W826) / 10000000)/ 10</f>
        <v>1.4</v>
      </c>
      <c r="AD826" s="99" t="s">
        <v>6042</v>
      </c>
      <c r="AE826" s="101" t="s">
        <v>6043</v>
      </c>
      <c r="AF826" s="101" t="s">
        <v>6044</v>
      </c>
      <c r="AG826" s="15" t="s">
        <v>6045</v>
      </c>
      <c r="AH826" s="108" t="s">
        <v>88</v>
      </c>
      <c r="AI826" s="109">
        <v>10</v>
      </c>
      <c r="AJ826" s="109">
        <v>19960727</v>
      </c>
      <c r="AK826" s="110">
        <v>114</v>
      </c>
      <c r="AL826" s="110">
        <v>202212</v>
      </c>
      <c r="AM826" s="110">
        <v>2022</v>
      </c>
      <c r="AN826" s="109">
        <v>24930358</v>
      </c>
      <c r="AO826" s="109">
        <v>27270703</v>
      </c>
      <c r="AP826" s="109">
        <v>1500000</v>
      </c>
      <c r="AQ826" s="118">
        <v>1</v>
      </c>
      <c r="AR826" s="112"/>
      <c r="AS826" s="118">
        <v>1</v>
      </c>
      <c r="AT826" s="118">
        <v>2</v>
      </c>
      <c r="AU826" s="118">
        <v>2</v>
      </c>
      <c r="AV826" s="118">
        <v>2</v>
      </c>
      <c r="AW826" s="23">
        <v>0</v>
      </c>
      <c r="AX826" s="21">
        <v>0</v>
      </c>
      <c r="AY826" s="21">
        <v>0</v>
      </c>
      <c r="AZ826" s="23" t="s">
        <v>62</v>
      </c>
      <c r="BA826" s="23" t="s">
        <v>62</v>
      </c>
      <c r="BB826" s="23" t="s">
        <v>62</v>
      </c>
      <c r="BC826" s="23" t="s">
        <v>62</v>
      </c>
      <c r="BD826" s="23" t="s">
        <v>62</v>
      </c>
      <c r="BE826" s="118">
        <v>13</v>
      </c>
      <c r="BF826" s="112"/>
      <c r="BG826" s="112"/>
    </row>
    <row r="827" spans="1:59" ht="15">
      <c r="A827" s="9" t="s">
        <v>6046</v>
      </c>
      <c r="B827" s="25">
        <v>5631</v>
      </c>
      <c r="C827" s="11">
        <v>1344935</v>
      </c>
      <c r="D827" s="11">
        <v>1208130898</v>
      </c>
      <c r="E827" s="12">
        <v>1101110382020</v>
      </c>
      <c r="F827" s="13" t="s">
        <v>6047</v>
      </c>
      <c r="G827" s="13" t="s">
        <v>80</v>
      </c>
      <c r="H827" s="13" t="s">
        <v>53</v>
      </c>
      <c r="I827" s="13" t="s">
        <v>307</v>
      </c>
      <c r="J827" s="13" t="s">
        <v>1589</v>
      </c>
      <c r="K827" s="11">
        <v>31</v>
      </c>
      <c r="L827" s="11" t="s">
        <v>6048</v>
      </c>
      <c r="M827" s="14">
        <v>1</v>
      </c>
      <c r="N827" s="14" t="s">
        <v>121</v>
      </c>
      <c r="O827" s="14">
        <v>0</v>
      </c>
      <c r="P827" s="14">
        <v>0</v>
      </c>
      <c r="Q827" s="14">
        <v>0</v>
      </c>
      <c r="R827" s="35">
        <v>17460</v>
      </c>
      <c r="S827" s="14">
        <v>0</v>
      </c>
      <c r="T827" s="26">
        <v>47612</v>
      </c>
      <c r="U827" s="14">
        <v>0</v>
      </c>
      <c r="V827" s="14">
        <v>0</v>
      </c>
      <c r="W827" s="14">
        <v>4460424</v>
      </c>
      <c r="X827" s="14">
        <v>0</v>
      </c>
      <c r="Y827" s="11">
        <f>INT(O827 / 10000) / 10</f>
        <v>0</v>
      </c>
      <c r="Z827" s="11">
        <f>INT((P827+Q827+X827) / 10000) / 10</f>
        <v>0</v>
      </c>
      <c r="AA827" s="11">
        <f>INT((R827) / 10000) / 10</f>
        <v>0.1</v>
      </c>
      <c r="AB827" s="11">
        <f>INT((S827+T827) / 10000) / 10</f>
        <v>0.4</v>
      </c>
      <c r="AC827" s="11">
        <f>INT((V827+U827+W827) / 10000) / 10</f>
        <v>44.6</v>
      </c>
      <c r="AD827" s="11" t="s">
        <v>6049</v>
      </c>
      <c r="AE827" s="13" t="s">
        <v>6050</v>
      </c>
      <c r="AF827" s="13" t="s">
        <v>6051</v>
      </c>
      <c r="AG827" s="15" t="s">
        <v>6052</v>
      </c>
      <c r="AH827" s="16" t="s">
        <v>232</v>
      </c>
      <c r="AI827" s="17">
        <v>10</v>
      </c>
      <c r="AJ827" s="17">
        <v>19840924</v>
      </c>
      <c r="AK827" s="18">
        <v>202</v>
      </c>
      <c r="AL827" s="18">
        <v>202306</v>
      </c>
      <c r="AM827" s="18">
        <v>2022</v>
      </c>
      <c r="AN827" s="17">
        <v>237828546</v>
      </c>
      <c r="AO827" s="17">
        <v>269599264</v>
      </c>
      <c r="AP827" s="17">
        <v>61124012</v>
      </c>
      <c r="AQ827" s="20">
        <v>1</v>
      </c>
      <c r="AR827" s="20">
        <v>1</v>
      </c>
      <c r="AS827" s="20">
        <v>2</v>
      </c>
      <c r="AT827" s="20">
        <v>2</v>
      </c>
      <c r="AU827" s="20">
        <v>2</v>
      </c>
      <c r="AV827" s="20">
        <v>2</v>
      </c>
      <c r="AW827" s="23">
        <v>0</v>
      </c>
      <c r="AX827" s="21">
        <v>0</v>
      </c>
      <c r="AY827" s="21">
        <v>0</v>
      </c>
      <c r="AZ827" s="23" t="s">
        <v>62</v>
      </c>
      <c r="BA827" s="23" t="s">
        <v>62</v>
      </c>
      <c r="BB827" s="23" t="s">
        <v>62</v>
      </c>
      <c r="BC827" s="23" t="s">
        <v>62</v>
      </c>
      <c r="BD827" s="23" t="s">
        <v>62</v>
      </c>
      <c r="BE827" s="20">
        <v>13</v>
      </c>
      <c r="BF827" s="21"/>
      <c r="BG827" s="24"/>
    </row>
    <row r="828" spans="1:59" ht="15">
      <c r="A828" s="9" t="s">
        <v>6053</v>
      </c>
      <c r="B828" s="25">
        <v>1081</v>
      </c>
      <c r="C828" s="11">
        <v>2272721</v>
      </c>
      <c r="D828" s="11">
        <v>1138198643</v>
      </c>
      <c r="E828" s="12">
        <v>1101113250191</v>
      </c>
      <c r="F828" s="13" t="s">
        <v>6054</v>
      </c>
      <c r="G828" s="13" t="s">
        <v>80</v>
      </c>
      <c r="H828" s="13" t="s">
        <v>53</v>
      </c>
      <c r="I828" s="13" t="s">
        <v>54</v>
      </c>
      <c r="J828" s="13" t="s">
        <v>235</v>
      </c>
      <c r="K828" s="11">
        <v>5</v>
      </c>
      <c r="L828" s="11" t="s">
        <v>6055</v>
      </c>
      <c r="M828" s="14">
        <v>1</v>
      </c>
      <c r="N828" s="14" t="s">
        <v>6056</v>
      </c>
      <c r="O828" s="14">
        <v>0</v>
      </c>
      <c r="P828" s="14">
        <v>0</v>
      </c>
      <c r="Q828" s="14">
        <v>0</v>
      </c>
      <c r="R828" s="14">
        <v>0</v>
      </c>
      <c r="S828" s="14">
        <v>0</v>
      </c>
      <c r="T828" s="14">
        <v>0</v>
      </c>
      <c r="U828" s="14">
        <v>0</v>
      </c>
      <c r="V828" s="36">
        <v>32256021</v>
      </c>
      <c r="W828" s="14">
        <v>0</v>
      </c>
      <c r="X828" s="14">
        <v>0</v>
      </c>
      <c r="Y828" s="11">
        <f>INT(O828 / 10000000)/ 10</f>
        <v>0</v>
      </c>
      <c r="Z828" s="11">
        <f>INT((P828+Q828+X828) / 10000000)/ 10</f>
        <v>0</v>
      </c>
      <c r="AA828" s="11">
        <f>INT((R828) / 10000000)/ 10</f>
        <v>0</v>
      </c>
      <c r="AB828" s="11">
        <f>INT((S828+T828) / 10000000)/ 10</f>
        <v>0</v>
      </c>
      <c r="AC828" s="11">
        <f>INT((V828+U828+W828) / 10000000)/ 10</f>
        <v>0.3</v>
      </c>
      <c r="AD828" s="11" t="s">
        <v>6057</v>
      </c>
      <c r="AE828" s="13" t="s">
        <v>6058</v>
      </c>
      <c r="AF828" s="13" t="s">
        <v>6059</v>
      </c>
      <c r="AG828" s="15" t="s">
        <v>6060</v>
      </c>
      <c r="AH828" s="16" t="s">
        <v>88</v>
      </c>
      <c r="AI828" s="17">
        <v>10</v>
      </c>
      <c r="AJ828" s="17">
        <v>20050621</v>
      </c>
      <c r="AK828" s="18">
        <v>104</v>
      </c>
      <c r="AL828" s="18">
        <v>202212</v>
      </c>
      <c r="AM828" s="18">
        <v>2022</v>
      </c>
      <c r="AN828" s="17">
        <v>138886406</v>
      </c>
      <c r="AO828" s="17">
        <v>51904852</v>
      </c>
      <c r="AP828" s="17">
        <v>250000</v>
      </c>
      <c r="AQ828" s="23">
        <v>1</v>
      </c>
      <c r="AR828" s="23"/>
      <c r="AS828" s="27">
        <v>2</v>
      </c>
      <c r="AT828" s="23"/>
      <c r="AU828" s="23"/>
      <c r="AV828" s="27">
        <v>2</v>
      </c>
      <c r="AW828" s="23">
        <v>0</v>
      </c>
      <c r="AX828" s="21">
        <v>0</v>
      </c>
      <c r="AY828" s="21">
        <v>0</v>
      </c>
      <c r="AZ828" s="23" t="s">
        <v>62</v>
      </c>
      <c r="BA828" s="23" t="s">
        <v>62</v>
      </c>
      <c r="BB828" s="23" t="s">
        <v>62</v>
      </c>
      <c r="BC828" s="23" t="s">
        <v>62</v>
      </c>
      <c r="BD828" s="23" t="s">
        <v>62</v>
      </c>
      <c r="BE828" s="27">
        <v>13</v>
      </c>
      <c r="BF828" s="23"/>
      <c r="BG828" s="23"/>
    </row>
    <row r="829" spans="1:59" ht="15">
      <c r="A829" s="9" t="s">
        <v>6061</v>
      </c>
      <c r="B829" s="25">
        <v>11898</v>
      </c>
      <c r="C829" s="11">
        <v>1840482</v>
      </c>
      <c r="D829" s="11">
        <v>1058646800</v>
      </c>
      <c r="E829" s="12">
        <v>1101112656811</v>
      </c>
      <c r="F829" s="13" t="s">
        <v>6062</v>
      </c>
      <c r="G829" s="13" t="s">
        <v>80</v>
      </c>
      <c r="H829" s="13" t="s">
        <v>53</v>
      </c>
      <c r="I829" s="13" t="s">
        <v>1113</v>
      </c>
      <c r="J829" s="13" t="s">
        <v>143</v>
      </c>
      <c r="K829" s="11">
        <v>53</v>
      </c>
      <c r="L829" s="40" t="s">
        <v>6063</v>
      </c>
      <c r="M829" s="44">
        <v>1</v>
      </c>
      <c r="N829" s="14" t="s">
        <v>121</v>
      </c>
      <c r="O829" s="14">
        <v>0</v>
      </c>
      <c r="P829" s="14">
        <v>0</v>
      </c>
      <c r="Q829" s="14">
        <v>0</v>
      </c>
      <c r="R829" s="14">
        <v>0</v>
      </c>
      <c r="S829" s="14">
        <v>0</v>
      </c>
      <c r="T829" s="33">
        <v>102855</v>
      </c>
      <c r="U829" s="14">
        <v>0</v>
      </c>
      <c r="V829" s="33">
        <v>33605</v>
      </c>
      <c r="W829" s="14">
        <v>0</v>
      </c>
      <c r="X829" s="14">
        <v>0</v>
      </c>
      <c r="Y829" s="11">
        <f>INT(O829 / 10000) / 10</f>
        <v>0</v>
      </c>
      <c r="Z829" s="11">
        <f>INT((P829+Q829+X829) / 10000) / 10</f>
        <v>0</v>
      </c>
      <c r="AA829" s="11">
        <f>INT((R829) / 10000) / 10</f>
        <v>0</v>
      </c>
      <c r="AB829" s="11">
        <f>INT((S829+T829) / 10000) / 10</f>
        <v>1</v>
      </c>
      <c r="AC829" s="11">
        <f>INT((V829+U829+W829) / 10000) / 10</f>
        <v>0.3</v>
      </c>
      <c r="AD829" s="11" t="s">
        <v>6064</v>
      </c>
      <c r="AE829" s="13" t="s">
        <v>6065</v>
      </c>
      <c r="AF829" s="13" t="s">
        <v>6066</v>
      </c>
      <c r="AG829" s="15" t="s">
        <v>6067</v>
      </c>
      <c r="AH829" s="16" t="s">
        <v>88</v>
      </c>
      <c r="AI829" s="17">
        <v>10</v>
      </c>
      <c r="AJ829" s="17">
        <v>20021120</v>
      </c>
      <c r="AK829" s="18">
        <v>102</v>
      </c>
      <c r="AL829" s="18">
        <v>202307</v>
      </c>
      <c r="AM829" s="18">
        <v>2022</v>
      </c>
      <c r="AN829" s="17">
        <v>90003961</v>
      </c>
      <c r="AO829" s="17">
        <v>31008360</v>
      </c>
      <c r="AP829" s="17">
        <v>2000000</v>
      </c>
      <c r="AQ829" s="20">
        <v>1</v>
      </c>
      <c r="AR829" s="20">
        <v>1</v>
      </c>
      <c r="AS829" s="20">
        <v>2</v>
      </c>
      <c r="AT829" s="20">
        <v>2</v>
      </c>
      <c r="AU829" s="20">
        <v>2</v>
      </c>
      <c r="AV829" s="20">
        <v>2</v>
      </c>
      <c r="AW829" s="23">
        <v>0</v>
      </c>
      <c r="AX829" s="21">
        <v>0</v>
      </c>
      <c r="AY829" s="21">
        <v>0</v>
      </c>
      <c r="AZ829" s="23" t="s">
        <v>62</v>
      </c>
      <c r="BA829" s="23" t="s">
        <v>62</v>
      </c>
      <c r="BB829" s="23" t="s">
        <v>62</v>
      </c>
      <c r="BC829" s="23" t="s">
        <v>62</v>
      </c>
      <c r="BD829" s="23" t="s">
        <v>62</v>
      </c>
      <c r="BE829" s="20">
        <v>13</v>
      </c>
      <c r="BF829" s="21"/>
      <c r="BG829" s="24"/>
    </row>
    <row r="830" spans="1:59" ht="15">
      <c r="A830" s="9" t="s">
        <v>6068</v>
      </c>
      <c r="B830" s="25">
        <v>1852</v>
      </c>
      <c r="C830" s="11">
        <v>1553196</v>
      </c>
      <c r="D830" s="11">
        <v>1398120389</v>
      </c>
      <c r="E830" s="12">
        <v>1243110030330</v>
      </c>
      <c r="F830" s="13" t="s">
        <v>6069</v>
      </c>
      <c r="G830" s="13" t="s">
        <v>80</v>
      </c>
      <c r="H830" s="13" t="s">
        <v>53</v>
      </c>
      <c r="I830" s="13" t="s">
        <v>54</v>
      </c>
      <c r="J830" s="13" t="s">
        <v>532</v>
      </c>
      <c r="K830" s="11">
        <v>14</v>
      </c>
      <c r="L830" s="11" t="s">
        <v>6070</v>
      </c>
      <c r="M830" s="14">
        <v>2</v>
      </c>
      <c r="N830" s="14" t="s">
        <v>83</v>
      </c>
      <c r="O830" s="14">
        <v>0</v>
      </c>
      <c r="P830" s="14">
        <v>0</v>
      </c>
      <c r="Q830" s="14">
        <v>0</v>
      </c>
      <c r="R830" s="29">
        <v>761450000</v>
      </c>
      <c r="S830" s="14">
        <v>0</v>
      </c>
      <c r="T830" s="29">
        <v>52399592</v>
      </c>
      <c r="U830" s="29">
        <v>85177220</v>
      </c>
      <c r="V830" s="14">
        <v>0</v>
      </c>
      <c r="W830" s="29">
        <v>69400000</v>
      </c>
      <c r="X830" s="29">
        <v>665360500</v>
      </c>
      <c r="Y830" s="11">
        <f>INT(O830 / 10000000)/ 10</f>
        <v>0</v>
      </c>
      <c r="Z830" s="11">
        <f>INT((P830+Q830+X830) / 10000000)/ 10</f>
        <v>6.6</v>
      </c>
      <c r="AA830" s="11">
        <f>INT((R830) / 10000000)/ 10</f>
        <v>7.6</v>
      </c>
      <c r="AB830" s="11">
        <f>INT((S830+T830) / 10000000)/ 10</f>
        <v>0.5</v>
      </c>
      <c r="AC830" s="11">
        <f>INT((V830+U830+W830) / 10000000)/ 10</f>
        <v>1.5</v>
      </c>
      <c r="AD830" s="11" t="s">
        <v>6071</v>
      </c>
      <c r="AE830" s="13" t="s">
        <v>6072</v>
      </c>
      <c r="AF830" s="13" t="s">
        <v>6073</v>
      </c>
      <c r="AG830" s="15" t="s">
        <v>6074</v>
      </c>
      <c r="AH830" s="16" t="s">
        <v>88</v>
      </c>
      <c r="AI830" s="17">
        <v>10</v>
      </c>
      <c r="AJ830" s="17">
        <v>19910101</v>
      </c>
      <c r="AK830" s="18">
        <v>212</v>
      </c>
      <c r="AL830" s="18">
        <v>202304</v>
      </c>
      <c r="AM830" s="18">
        <v>2022</v>
      </c>
      <c r="AN830" s="17">
        <v>43468369</v>
      </c>
      <c r="AO830" s="17">
        <v>28877970</v>
      </c>
      <c r="AP830" s="17">
        <v>1500000</v>
      </c>
      <c r="AQ830" s="20">
        <v>1</v>
      </c>
      <c r="AR830" s="20">
        <v>1</v>
      </c>
      <c r="AS830" s="20">
        <v>1</v>
      </c>
      <c r="AT830" s="20">
        <v>2</v>
      </c>
      <c r="AU830" s="20">
        <v>2</v>
      </c>
      <c r="AV830" s="20">
        <v>2</v>
      </c>
      <c r="AW830" s="23">
        <v>0</v>
      </c>
      <c r="AX830" s="21">
        <v>0</v>
      </c>
      <c r="AY830" s="21">
        <v>0</v>
      </c>
      <c r="AZ830" s="23" t="s">
        <v>62</v>
      </c>
      <c r="BA830" s="23" t="s">
        <v>62</v>
      </c>
      <c r="BB830" s="23" t="s">
        <v>62</v>
      </c>
      <c r="BC830" s="23" t="s">
        <v>62</v>
      </c>
      <c r="BD830" s="23" t="s">
        <v>62</v>
      </c>
      <c r="BE830" s="20">
        <v>13</v>
      </c>
      <c r="BF830" s="21"/>
      <c r="BG830" s="24"/>
    </row>
    <row r="831" spans="1:59" ht="15">
      <c r="A831" s="9" t="s">
        <v>6075</v>
      </c>
      <c r="B831" s="25">
        <v>12172</v>
      </c>
      <c r="C831" s="11">
        <v>1534004</v>
      </c>
      <c r="D831" s="11">
        <v>1078641946</v>
      </c>
      <c r="E831" s="12">
        <v>1101112894073</v>
      </c>
      <c r="F831" s="13" t="s">
        <v>6076</v>
      </c>
      <c r="G831" s="13" t="s">
        <v>80</v>
      </c>
      <c r="H831" s="13" t="s">
        <v>53</v>
      </c>
      <c r="I831" s="13" t="s">
        <v>307</v>
      </c>
      <c r="J831" s="13" t="s">
        <v>1063</v>
      </c>
      <c r="K831" s="11">
        <v>57</v>
      </c>
      <c r="L831" s="11" t="s">
        <v>6077</v>
      </c>
      <c r="M831" s="14">
        <v>1</v>
      </c>
      <c r="N831" s="14">
        <v>0</v>
      </c>
      <c r="O831" s="14">
        <v>0</v>
      </c>
      <c r="P831" s="14">
        <v>0</v>
      </c>
      <c r="Q831" s="14">
        <v>0</v>
      </c>
      <c r="R831" s="14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1" t="s">
        <v>6078</v>
      </c>
      <c r="AE831" s="13" t="s">
        <v>6079</v>
      </c>
      <c r="AF831" s="13" t="s">
        <v>6080</v>
      </c>
      <c r="AG831" s="15" t="s">
        <v>6081</v>
      </c>
      <c r="AH831" s="16" t="s">
        <v>61</v>
      </c>
      <c r="AI831" s="17">
        <v>10</v>
      </c>
      <c r="AJ831" s="17">
        <v>20031112</v>
      </c>
      <c r="AK831" s="18">
        <v>130</v>
      </c>
      <c r="AL831" s="18">
        <v>202303</v>
      </c>
      <c r="AM831" s="18">
        <v>2022</v>
      </c>
      <c r="AN831" s="17">
        <v>14132912</v>
      </c>
      <c r="AO831" s="17">
        <v>5543290</v>
      </c>
      <c r="AP831" s="17">
        <v>6000000</v>
      </c>
      <c r="AQ831" s="20">
        <v>1</v>
      </c>
      <c r="AR831" s="21"/>
      <c r="AS831" s="20">
        <v>2</v>
      </c>
      <c r="AT831" s="20">
        <v>2</v>
      </c>
      <c r="AU831" s="20">
        <v>2</v>
      </c>
      <c r="AV831" s="20">
        <v>2</v>
      </c>
      <c r="AW831" s="23">
        <v>0</v>
      </c>
      <c r="AX831" s="21">
        <v>0</v>
      </c>
      <c r="AY831" s="21">
        <v>0</v>
      </c>
      <c r="AZ831" s="23" t="s">
        <v>62</v>
      </c>
      <c r="BA831" s="23" t="s">
        <v>62</v>
      </c>
      <c r="BB831" s="23" t="s">
        <v>62</v>
      </c>
      <c r="BC831" s="23" t="s">
        <v>62</v>
      </c>
      <c r="BD831" s="23" t="s">
        <v>62</v>
      </c>
      <c r="BE831" s="20">
        <v>13</v>
      </c>
      <c r="BF831" s="21"/>
      <c r="BG831" s="24"/>
    </row>
    <row r="832" spans="1:59" ht="15">
      <c r="A832" s="9" t="s">
        <v>6082</v>
      </c>
      <c r="B832" s="25">
        <v>805</v>
      </c>
      <c r="C832" s="11">
        <v>8464401</v>
      </c>
      <c r="D832" s="11">
        <v>7348100946</v>
      </c>
      <c r="E832" s="12">
        <v>1101116615714</v>
      </c>
      <c r="F832" s="13" t="s">
        <v>6083</v>
      </c>
      <c r="G832" s="13" t="s">
        <v>80</v>
      </c>
      <c r="H832" s="13" t="s">
        <v>53</v>
      </c>
      <c r="I832" s="13" t="s">
        <v>307</v>
      </c>
      <c r="J832" s="13" t="s">
        <v>607</v>
      </c>
      <c r="K832" s="11">
        <v>4</v>
      </c>
      <c r="L832" s="11" t="s">
        <v>6084</v>
      </c>
      <c r="M832" s="14">
        <v>1</v>
      </c>
      <c r="N832" s="14" t="s">
        <v>510</v>
      </c>
      <c r="O832" s="14">
        <v>0</v>
      </c>
      <c r="P832" s="120">
        <v>53</v>
      </c>
      <c r="Q832" s="14">
        <v>0</v>
      </c>
      <c r="R832" s="120">
        <v>107</v>
      </c>
      <c r="S832" s="14">
        <v>0</v>
      </c>
      <c r="T832" s="14">
        <v>0</v>
      </c>
      <c r="U832" s="14">
        <v>0</v>
      </c>
      <c r="V832" s="120">
        <v>63</v>
      </c>
      <c r="W832" s="14">
        <v>0</v>
      </c>
      <c r="X832" s="120">
        <v>377</v>
      </c>
      <c r="Y832" s="11">
        <f>INT(O832 / 1) / 10</f>
        <v>0</v>
      </c>
      <c r="Z832" s="11">
        <f>INT((P832+Q832+X832) / 10) / 10</f>
        <v>4.3</v>
      </c>
      <c r="AA832" s="11">
        <f>INT((R832) / 10) / 10</f>
        <v>1</v>
      </c>
      <c r="AB832" s="11">
        <f>INT((S832+T832) / 10) / 10</f>
        <v>0</v>
      </c>
      <c r="AC832" s="11">
        <f>INT((U832+V832+W832) / 10) / 10</f>
        <v>0.6</v>
      </c>
      <c r="AD832" s="11" t="s">
        <v>6085</v>
      </c>
      <c r="AE832" s="13" t="s">
        <v>6086</v>
      </c>
      <c r="AF832" s="13" t="s">
        <v>6087</v>
      </c>
      <c r="AG832" s="15" t="s">
        <v>6088</v>
      </c>
      <c r="AH832" s="16" t="s">
        <v>88</v>
      </c>
      <c r="AI832" s="17">
        <v>10</v>
      </c>
      <c r="AJ832" s="17">
        <v>20180102</v>
      </c>
      <c r="AK832" s="18">
        <v>105</v>
      </c>
      <c r="AL832" s="18">
        <v>202212</v>
      </c>
      <c r="AM832" s="18">
        <v>2022</v>
      </c>
      <c r="AN832" s="17">
        <v>83481073</v>
      </c>
      <c r="AO832" s="17">
        <v>130957864</v>
      </c>
      <c r="AP832" s="17">
        <v>10000000</v>
      </c>
      <c r="AQ832" s="27">
        <v>2</v>
      </c>
      <c r="AR832" s="27">
        <v>2</v>
      </c>
      <c r="AS832" s="27">
        <v>1</v>
      </c>
      <c r="AT832" s="27">
        <v>2</v>
      </c>
      <c r="AU832" s="27">
        <v>2</v>
      </c>
      <c r="AV832" s="27">
        <v>1</v>
      </c>
      <c r="AW832" s="23">
        <v>0</v>
      </c>
      <c r="AX832" s="21">
        <v>0</v>
      </c>
      <c r="AY832" s="21">
        <v>0</v>
      </c>
      <c r="AZ832" s="23" t="s">
        <v>62</v>
      </c>
      <c r="BA832" s="23" t="s">
        <v>62</v>
      </c>
      <c r="BB832" s="23" t="s">
        <v>62</v>
      </c>
      <c r="BC832" s="23" t="s">
        <v>62</v>
      </c>
      <c r="BD832" s="23" t="s">
        <v>62</v>
      </c>
      <c r="BE832" s="27">
        <v>13</v>
      </c>
      <c r="BF832" s="23"/>
      <c r="BG832" s="23"/>
    </row>
    <row r="833" spans="1:59" ht="15">
      <c r="A833" s="9" t="s">
        <v>6089</v>
      </c>
      <c r="B833" s="25">
        <v>24630</v>
      </c>
      <c r="C833" s="11">
        <v>3988315</v>
      </c>
      <c r="D833" s="11">
        <v>5048214701</v>
      </c>
      <c r="E833" s="12">
        <v>1762330003109</v>
      </c>
      <c r="F833" s="13" t="s">
        <v>6090</v>
      </c>
      <c r="G833" s="13" t="s">
        <v>52</v>
      </c>
      <c r="H833" s="13" t="s">
        <v>53</v>
      </c>
      <c r="I833" s="13" t="s">
        <v>54</v>
      </c>
      <c r="J833" s="13" t="s">
        <v>151</v>
      </c>
      <c r="K833" s="11">
        <v>64</v>
      </c>
      <c r="L833" s="11" t="s">
        <v>6091</v>
      </c>
      <c r="M833" s="14">
        <v>1</v>
      </c>
      <c r="N833" s="14">
        <v>0</v>
      </c>
      <c r="O833" s="14">
        <v>0</v>
      </c>
      <c r="P833" s="21">
        <v>0</v>
      </c>
      <c r="Q833" s="14">
        <v>0</v>
      </c>
      <c r="R833" s="21">
        <v>0</v>
      </c>
      <c r="S833" s="14">
        <v>0</v>
      </c>
      <c r="T833" s="14">
        <v>0</v>
      </c>
      <c r="U833" s="14">
        <v>0</v>
      </c>
      <c r="V833" s="21">
        <v>0</v>
      </c>
      <c r="W833" s="14">
        <v>0</v>
      </c>
      <c r="X833" s="21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1" t="s">
        <v>153</v>
      </c>
      <c r="AE833" s="13" t="s">
        <v>6092</v>
      </c>
      <c r="AF833" s="13" t="s">
        <v>6093</v>
      </c>
      <c r="AG833" s="15" t="s">
        <v>6094</v>
      </c>
      <c r="AH833" s="16" t="s">
        <v>61</v>
      </c>
      <c r="AI833" s="17">
        <v>10</v>
      </c>
      <c r="AJ833" s="17">
        <v>20110318</v>
      </c>
      <c r="AK833" s="18">
        <v>222</v>
      </c>
      <c r="AL833" s="18">
        <v>201903</v>
      </c>
      <c r="AM833" s="14"/>
      <c r="AN833" s="19"/>
      <c r="AO833" s="19"/>
      <c r="AP833" s="19"/>
      <c r="AQ833" s="20">
        <v>1</v>
      </c>
      <c r="AR833" s="21"/>
      <c r="AS833" s="20">
        <v>2</v>
      </c>
      <c r="AT833" s="22">
        <v>2</v>
      </c>
      <c r="AU833" s="22">
        <v>2</v>
      </c>
      <c r="AV833" s="20">
        <v>2</v>
      </c>
      <c r="AW833" s="23">
        <v>0</v>
      </c>
      <c r="AX833" s="21">
        <v>0</v>
      </c>
      <c r="AY833" s="21">
        <v>0</v>
      </c>
      <c r="AZ833" s="23" t="s">
        <v>62</v>
      </c>
      <c r="BA833" s="23" t="s">
        <v>62</v>
      </c>
      <c r="BB833" s="23" t="s">
        <v>62</v>
      </c>
      <c r="BC833" s="23" t="s">
        <v>62</v>
      </c>
      <c r="BD833" s="23" t="s">
        <v>62</v>
      </c>
      <c r="BE833" s="20">
        <v>13</v>
      </c>
      <c r="BF833" s="21"/>
      <c r="BG833" s="24"/>
    </row>
    <row r="834" spans="1:59" ht="15">
      <c r="A834" s="9" t="s">
        <v>6095</v>
      </c>
      <c r="B834" s="25">
        <v>24647</v>
      </c>
      <c r="C834" s="11">
        <v>5894537</v>
      </c>
      <c r="D834" s="11">
        <v>4108222492</v>
      </c>
      <c r="E834" s="12">
        <v>2001330025138</v>
      </c>
      <c r="F834" s="13" t="s">
        <v>6096</v>
      </c>
      <c r="G834" s="13" t="s">
        <v>52</v>
      </c>
      <c r="H834" s="13" t="s">
        <v>53</v>
      </c>
      <c r="I834" s="13" t="s">
        <v>54</v>
      </c>
      <c r="J834" s="13" t="s">
        <v>151</v>
      </c>
      <c r="K834" s="11">
        <v>64</v>
      </c>
      <c r="L834" s="11" t="s">
        <v>6097</v>
      </c>
      <c r="M834" s="14">
        <v>1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1" t="s">
        <v>153</v>
      </c>
      <c r="AE834" s="13" t="s">
        <v>6098</v>
      </c>
      <c r="AF834" s="13" t="s">
        <v>6099</v>
      </c>
      <c r="AG834" s="15" t="s">
        <v>6100</v>
      </c>
      <c r="AH834" s="16" t="s">
        <v>61</v>
      </c>
      <c r="AI834" s="17">
        <v>10</v>
      </c>
      <c r="AJ834" s="17">
        <v>20140404</v>
      </c>
      <c r="AK834" s="18">
        <v>128</v>
      </c>
      <c r="AL834" s="18">
        <v>202004</v>
      </c>
      <c r="AM834" s="14"/>
      <c r="AN834" s="19"/>
      <c r="AO834" s="19"/>
      <c r="AP834" s="19"/>
      <c r="AQ834" s="20">
        <v>1</v>
      </c>
      <c r="AR834" s="21"/>
      <c r="AS834" s="20">
        <v>1</v>
      </c>
      <c r="AT834" s="21"/>
      <c r="AU834" s="21"/>
      <c r="AV834" s="20">
        <v>1</v>
      </c>
      <c r="AW834" s="23">
        <v>0</v>
      </c>
      <c r="AX834" s="21">
        <v>0</v>
      </c>
      <c r="AY834" s="21">
        <v>0</v>
      </c>
      <c r="AZ834" s="23" t="s">
        <v>62</v>
      </c>
      <c r="BA834" s="23" t="s">
        <v>62</v>
      </c>
      <c r="BB834" s="23" t="s">
        <v>62</v>
      </c>
      <c r="BC834" s="23" t="s">
        <v>62</v>
      </c>
      <c r="BD834" s="23" t="s">
        <v>62</v>
      </c>
      <c r="BE834" s="20">
        <v>13</v>
      </c>
      <c r="BF834" s="20" t="s">
        <v>6101</v>
      </c>
      <c r="BG834" s="24"/>
    </row>
    <row r="835" spans="1:59" ht="15">
      <c r="A835" s="9" t="s">
        <v>6102</v>
      </c>
      <c r="B835" s="25">
        <v>24593</v>
      </c>
      <c r="C835" s="11">
        <v>5829473</v>
      </c>
      <c r="D835" s="11">
        <v>6138216376</v>
      </c>
      <c r="E835" s="12">
        <v>1954330002386</v>
      </c>
      <c r="F835" s="13" t="s">
        <v>6103</v>
      </c>
      <c r="G835" s="13" t="s">
        <v>52</v>
      </c>
      <c r="H835" s="13" t="s">
        <v>53</v>
      </c>
      <c r="I835" s="13" t="s">
        <v>54</v>
      </c>
      <c r="J835" s="13" t="s">
        <v>151</v>
      </c>
      <c r="K835" s="11">
        <v>64</v>
      </c>
      <c r="L835" s="11" t="s">
        <v>6104</v>
      </c>
      <c r="M835" s="14">
        <v>1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1" t="s">
        <v>153</v>
      </c>
      <c r="AE835" s="13" t="s">
        <v>6105</v>
      </c>
      <c r="AF835" s="13" t="s">
        <v>6106</v>
      </c>
      <c r="AG835" s="15" t="s">
        <v>6107</v>
      </c>
      <c r="AH835" s="16" t="s">
        <v>61</v>
      </c>
      <c r="AI835" s="17">
        <v>10</v>
      </c>
      <c r="AJ835" s="17">
        <v>20131025</v>
      </c>
      <c r="AK835" s="18">
        <v>55</v>
      </c>
      <c r="AL835" s="18">
        <v>201903</v>
      </c>
      <c r="AM835" s="14"/>
      <c r="AN835" s="19"/>
      <c r="AO835" s="19"/>
      <c r="AP835" s="19"/>
      <c r="AQ835" s="20">
        <v>1</v>
      </c>
      <c r="AR835" s="21"/>
      <c r="AS835" s="20">
        <v>2</v>
      </c>
      <c r="AT835" s="20">
        <v>2</v>
      </c>
      <c r="AU835" s="20">
        <v>2</v>
      </c>
      <c r="AV835" s="20">
        <v>2</v>
      </c>
      <c r="AW835" s="23">
        <v>0</v>
      </c>
      <c r="AX835" s="21">
        <v>0</v>
      </c>
      <c r="AY835" s="21">
        <v>0</v>
      </c>
      <c r="AZ835" s="23" t="s">
        <v>62</v>
      </c>
      <c r="BA835" s="23" t="s">
        <v>62</v>
      </c>
      <c r="BB835" s="23" t="s">
        <v>62</v>
      </c>
      <c r="BC835" s="23" t="s">
        <v>62</v>
      </c>
      <c r="BD835" s="23" t="s">
        <v>62</v>
      </c>
      <c r="BE835" s="20">
        <v>13</v>
      </c>
      <c r="BF835" s="21"/>
      <c r="BG835" s="24"/>
    </row>
    <row r="836" spans="1:59" ht="15">
      <c r="A836" s="9" t="s">
        <v>6108</v>
      </c>
      <c r="B836" s="25">
        <v>24674</v>
      </c>
      <c r="C836" s="11">
        <v>3713753</v>
      </c>
      <c r="D836" s="11">
        <v>2278209709</v>
      </c>
      <c r="E836" s="12">
        <v>1413330000873</v>
      </c>
      <c r="F836" s="13" t="s">
        <v>6109</v>
      </c>
      <c r="G836" s="13" t="s">
        <v>52</v>
      </c>
      <c r="H836" s="13" t="s">
        <v>53</v>
      </c>
      <c r="I836" s="13" t="s">
        <v>54</v>
      </c>
      <c r="J836" s="13" t="s">
        <v>151</v>
      </c>
      <c r="K836" s="11">
        <v>64</v>
      </c>
      <c r="L836" s="11" t="s">
        <v>6110</v>
      </c>
      <c r="M836" s="14">
        <v>1</v>
      </c>
      <c r="N836" s="14">
        <v>0</v>
      </c>
      <c r="O836" s="14">
        <v>0</v>
      </c>
      <c r="P836" s="14">
        <v>0</v>
      </c>
      <c r="Q836" s="14">
        <v>0</v>
      </c>
      <c r="R836" s="14">
        <v>0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1" t="s">
        <v>153</v>
      </c>
      <c r="AE836" s="13" t="s">
        <v>6111</v>
      </c>
      <c r="AF836" s="13" t="s">
        <v>6112</v>
      </c>
      <c r="AG836" s="15" t="s">
        <v>6113</v>
      </c>
      <c r="AH836" s="16" t="s">
        <v>61</v>
      </c>
      <c r="AI836" s="17">
        <v>10</v>
      </c>
      <c r="AJ836" s="17">
        <v>20100318</v>
      </c>
      <c r="AK836" s="18">
        <v>221</v>
      </c>
      <c r="AL836" s="18">
        <v>202012</v>
      </c>
      <c r="AM836" s="14"/>
      <c r="AN836" s="19"/>
      <c r="AO836" s="19"/>
      <c r="AP836" s="19"/>
      <c r="AQ836" s="20">
        <v>1</v>
      </c>
      <c r="AR836" s="21"/>
      <c r="AS836" s="20">
        <v>2</v>
      </c>
      <c r="AT836" s="22">
        <v>2</v>
      </c>
      <c r="AU836" s="22">
        <v>2</v>
      </c>
      <c r="AV836" s="20">
        <v>2</v>
      </c>
      <c r="AW836" s="23">
        <v>0</v>
      </c>
      <c r="AX836" s="21">
        <v>0</v>
      </c>
      <c r="AY836" s="21">
        <v>0</v>
      </c>
      <c r="AZ836" s="23" t="s">
        <v>62</v>
      </c>
      <c r="BA836" s="23" t="s">
        <v>62</v>
      </c>
      <c r="BB836" s="23" t="s">
        <v>62</v>
      </c>
      <c r="BC836" s="23" t="s">
        <v>62</v>
      </c>
      <c r="BD836" s="23" t="s">
        <v>62</v>
      </c>
      <c r="BE836" s="20">
        <v>13</v>
      </c>
      <c r="BF836" s="21"/>
      <c r="BG836" s="24"/>
    </row>
    <row r="837" spans="1:59" ht="15">
      <c r="A837" s="9" t="s">
        <v>6114</v>
      </c>
      <c r="B837" s="25">
        <v>24640</v>
      </c>
      <c r="C837" s="11">
        <v>2221869</v>
      </c>
      <c r="D837" s="11">
        <v>4168213818</v>
      </c>
      <c r="E837" s="12">
        <v>2050330002068</v>
      </c>
      <c r="F837" s="13" t="s">
        <v>6115</v>
      </c>
      <c r="G837" s="13" t="s">
        <v>52</v>
      </c>
      <c r="H837" s="13" t="s">
        <v>53</v>
      </c>
      <c r="I837" s="13" t="s">
        <v>54</v>
      </c>
      <c r="J837" s="13" t="s">
        <v>151</v>
      </c>
      <c r="K837" s="11">
        <v>64</v>
      </c>
      <c r="L837" s="11" t="s">
        <v>6116</v>
      </c>
      <c r="M837" s="14">
        <v>1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1" t="s">
        <v>6117</v>
      </c>
      <c r="AE837" s="13" t="s">
        <v>6118</v>
      </c>
      <c r="AF837" s="13" t="s">
        <v>6119</v>
      </c>
      <c r="AG837" s="15" t="s">
        <v>6120</v>
      </c>
      <c r="AH837" s="16" t="s">
        <v>61</v>
      </c>
      <c r="AI837" s="17">
        <v>10</v>
      </c>
      <c r="AJ837" s="17">
        <v>20030828</v>
      </c>
      <c r="AK837" s="18">
        <v>116</v>
      </c>
      <c r="AL837" s="18">
        <v>201903</v>
      </c>
      <c r="AM837" s="14"/>
      <c r="AN837" s="19"/>
      <c r="AO837" s="19"/>
      <c r="AP837" s="19"/>
      <c r="AQ837" s="20">
        <v>1</v>
      </c>
      <c r="AR837" s="21"/>
      <c r="AS837" s="20">
        <v>2</v>
      </c>
      <c r="AT837" s="20">
        <v>2</v>
      </c>
      <c r="AU837" s="20">
        <v>2</v>
      </c>
      <c r="AV837" s="20">
        <v>1</v>
      </c>
      <c r="AW837" s="23">
        <v>0</v>
      </c>
      <c r="AX837" s="21">
        <v>0</v>
      </c>
      <c r="AY837" s="21">
        <v>0</v>
      </c>
      <c r="AZ837" s="23" t="s">
        <v>62</v>
      </c>
      <c r="BA837" s="23" t="s">
        <v>62</v>
      </c>
      <c r="BB837" s="23" t="s">
        <v>62</v>
      </c>
      <c r="BC837" s="23" t="s">
        <v>62</v>
      </c>
      <c r="BD837" s="23" t="s">
        <v>62</v>
      </c>
      <c r="BE837" s="20">
        <v>13</v>
      </c>
      <c r="BF837" s="21"/>
      <c r="BG837" s="24"/>
    </row>
    <row r="838" spans="1:59" ht="15">
      <c r="A838" s="9" t="s">
        <v>6121</v>
      </c>
      <c r="B838" s="25">
        <v>15301</v>
      </c>
      <c r="C838" s="11">
        <v>8088320</v>
      </c>
      <c r="D838" s="11">
        <v>5378200167</v>
      </c>
      <c r="E838" s="12">
        <v>1715330004536</v>
      </c>
      <c r="F838" s="13" t="s">
        <v>6122</v>
      </c>
      <c r="G838" s="13" t="s">
        <v>80</v>
      </c>
      <c r="H838" s="13" t="s">
        <v>53</v>
      </c>
      <c r="I838" s="13" t="s">
        <v>54</v>
      </c>
      <c r="J838" s="13" t="s">
        <v>151</v>
      </c>
      <c r="K838" s="11">
        <v>64</v>
      </c>
      <c r="L838" s="11" t="s">
        <v>6123</v>
      </c>
      <c r="M838" s="14">
        <v>2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14">
        <v>0</v>
      </c>
      <c r="U838" s="14">
        <v>0</v>
      </c>
      <c r="V838" s="14">
        <v>0</v>
      </c>
      <c r="W838" s="14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1" t="s">
        <v>153</v>
      </c>
      <c r="AE838" s="13" t="s">
        <v>6124</v>
      </c>
      <c r="AF838" s="13" t="s">
        <v>6125</v>
      </c>
      <c r="AG838" s="15" t="s">
        <v>6126</v>
      </c>
      <c r="AH838" s="16" t="s">
        <v>61</v>
      </c>
      <c r="AI838" s="17">
        <v>10</v>
      </c>
      <c r="AJ838" s="17">
        <v>20170123</v>
      </c>
      <c r="AK838" s="18">
        <v>53</v>
      </c>
      <c r="AL838" s="18">
        <v>202211</v>
      </c>
      <c r="AM838" s="14"/>
      <c r="AN838" s="19"/>
      <c r="AO838" s="19"/>
      <c r="AP838" s="19"/>
      <c r="AQ838" s="20">
        <v>1</v>
      </c>
      <c r="AR838" s="21"/>
      <c r="AS838" s="20">
        <v>2</v>
      </c>
      <c r="AT838" s="20">
        <v>2</v>
      </c>
      <c r="AU838" s="20">
        <v>2</v>
      </c>
      <c r="AV838" s="20">
        <v>2</v>
      </c>
      <c r="AW838" s="23">
        <v>0</v>
      </c>
      <c r="AX838" s="21">
        <v>0</v>
      </c>
      <c r="AY838" s="21">
        <v>0</v>
      </c>
      <c r="AZ838" s="23" t="s">
        <v>62</v>
      </c>
      <c r="BA838" s="23" t="s">
        <v>62</v>
      </c>
      <c r="BB838" s="23" t="s">
        <v>62</v>
      </c>
      <c r="BC838" s="23" t="s">
        <v>62</v>
      </c>
      <c r="BD838" s="23" t="s">
        <v>62</v>
      </c>
      <c r="BE838" s="20">
        <v>13</v>
      </c>
      <c r="BF838" s="21"/>
      <c r="BG838" s="24"/>
    </row>
    <row r="839" spans="1:59" ht="15">
      <c r="A839" s="9" t="s">
        <v>6127</v>
      </c>
      <c r="B839" s="25">
        <v>24608</v>
      </c>
      <c r="C839" s="11">
        <v>2804254</v>
      </c>
      <c r="D839" s="11">
        <v>6068208674</v>
      </c>
      <c r="E839" s="12">
        <v>1844330003329</v>
      </c>
      <c r="F839" s="13" t="s">
        <v>6128</v>
      </c>
      <c r="G839" s="13" t="s">
        <v>52</v>
      </c>
      <c r="H839" s="13" t="s">
        <v>53</v>
      </c>
      <c r="I839" s="13" t="s">
        <v>54</v>
      </c>
      <c r="J839" s="13" t="s">
        <v>151</v>
      </c>
      <c r="K839" s="11">
        <v>64</v>
      </c>
      <c r="L839" s="11" t="s">
        <v>6129</v>
      </c>
      <c r="M839" s="14">
        <v>2</v>
      </c>
      <c r="N839" s="14">
        <v>0</v>
      </c>
      <c r="O839" s="14">
        <v>0</v>
      </c>
      <c r="P839" s="14">
        <v>0</v>
      </c>
      <c r="Q839" s="14">
        <v>0</v>
      </c>
      <c r="R839" s="14">
        <v>0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1" t="s">
        <v>153</v>
      </c>
      <c r="AE839" s="13" t="s">
        <v>6130</v>
      </c>
      <c r="AF839" s="13" t="s">
        <v>6131</v>
      </c>
      <c r="AG839" s="48" t="s">
        <v>6131</v>
      </c>
      <c r="AH839" s="16" t="s">
        <v>61</v>
      </c>
      <c r="AI839" s="17">
        <v>10</v>
      </c>
      <c r="AJ839" s="17">
        <v>20070430</v>
      </c>
      <c r="AK839" s="18">
        <v>106</v>
      </c>
      <c r="AL839" s="18">
        <v>202012</v>
      </c>
      <c r="AM839" s="14"/>
      <c r="AN839" s="19"/>
      <c r="AO839" s="19"/>
      <c r="AP839" s="19"/>
      <c r="AQ839" s="20">
        <v>1</v>
      </c>
      <c r="AR839" s="21"/>
      <c r="AS839" s="20">
        <v>2</v>
      </c>
      <c r="AT839" s="20">
        <v>2</v>
      </c>
      <c r="AU839" s="20">
        <v>2</v>
      </c>
      <c r="AV839" s="20">
        <v>2</v>
      </c>
      <c r="AW839" s="23">
        <v>0</v>
      </c>
      <c r="AX839" s="21">
        <v>0</v>
      </c>
      <c r="AY839" s="21">
        <v>0</v>
      </c>
      <c r="AZ839" s="23" t="s">
        <v>62</v>
      </c>
      <c r="BA839" s="23" t="s">
        <v>62</v>
      </c>
      <c r="BB839" s="23" t="s">
        <v>62</v>
      </c>
      <c r="BC839" s="23" t="s">
        <v>62</v>
      </c>
      <c r="BD839" s="23" t="s">
        <v>62</v>
      </c>
      <c r="BE839" s="20">
        <v>13</v>
      </c>
      <c r="BF839" s="21"/>
      <c r="BG839" s="24"/>
    </row>
    <row r="840" spans="1:59" ht="15">
      <c r="A840" s="9" t="s">
        <v>6132</v>
      </c>
      <c r="B840" s="25">
        <v>3295</v>
      </c>
      <c r="C840" s="11">
        <v>1904897</v>
      </c>
      <c r="D840" s="11">
        <v>1348102580</v>
      </c>
      <c r="E840" s="12">
        <v>1301110009498</v>
      </c>
      <c r="F840" s="13" t="s">
        <v>6133</v>
      </c>
      <c r="G840" s="13" t="s">
        <v>80</v>
      </c>
      <c r="H840" s="13" t="s">
        <v>53</v>
      </c>
      <c r="I840" s="13" t="s">
        <v>307</v>
      </c>
      <c r="J840" s="13" t="s">
        <v>868</v>
      </c>
      <c r="K840" s="11">
        <v>22</v>
      </c>
      <c r="L840" s="11" t="s">
        <v>6134</v>
      </c>
      <c r="M840" s="14">
        <v>1</v>
      </c>
      <c r="N840" s="14" t="s">
        <v>121</v>
      </c>
      <c r="O840" s="14">
        <v>0</v>
      </c>
      <c r="P840" s="14">
        <v>0</v>
      </c>
      <c r="Q840" s="14">
        <v>0</v>
      </c>
      <c r="R840" s="33">
        <v>270907</v>
      </c>
      <c r="S840" s="14">
        <v>0</v>
      </c>
      <c r="T840" s="33">
        <v>387434</v>
      </c>
      <c r="U840" s="33">
        <v>180000</v>
      </c>
      <c r="V840" s="32">
        <v>7047</v>
      </c>
      <c r="W840" s="14">
        <v>0</v>
      </c>
      <c r="X840" s="33">
        <v>4229054</v>
      </c>
      <c r="Y840" s="11">
        <f t="shared" ref="Y840:Y844" si="655">INT(O840 / 10000) / 10</f>
        <v>0</v>
      </c>
      <c r="Z840" s="11">
        <f t="shared" ref="Z840:Z844" si="656">INT((P840+Q840+X840) / 10000) / 10</f>
        <v>42.2</v>
      </c>
      <c r="AA840" s="11">
        <f t="shared" ref="AA840:AA844" si="657">INT((R840) / 10000) / 10</f>
        <v>2.7</v>
      </c>
      <c r="AB840" s="11">
        <f t="shared" ref="AB840:AB844" si="658">INT((S840+T840) / 10000) / 10</f>
        <v>3.8</v>
      </c>
      <c r="AC840" s="11">
        <f t="shared" ref="AC840:AC844" si="659">INT((V840+U840+W840) / 10000) / 10</f>
        <v>1.8</v>
      </c>
      <c r="AD840" s="11" t="s">
        <v>6135</v>
      </c>
      <c r="AE840" s="13" t="s">
        <v>6136</v>
      </c>
      <c r="AF840" s="13" t="s">
        <v>6137</v>
      </c>
      <c r="AG840" s="15" t="s">
        <v>6138</v>
      </c>
      <c r="AH840" s="16" t="s">
        <v>644</v>
      </c>
      <c r="AI840" s="17">
        <v>10</v>
      </c>
      <c r="AJ840" s="17">
        <v>19710116</v>
      </c>
      <c r="AK840" s="18">
        <v>223</v>
      </c>
      <c r="AL840" s="18">
        <v>202306</v>
      </c>
      <c r="AM840" s="18">
        <v>2022</v>
      </c>
      <c r="AN840" s="17">
        <v>429618752</v>
      </c>
      <c r="AO840" s="17">
        <v>337212432</v>
      </c>
      <c r="AP840" s="17">
        <v>16721000</v>
      </c>
      <c r="AQ840" s="20">
        <v>1</v>
      </c>
      <c r="AR840" s="20">
        <v>1</v>
      </c>
      <c r="AS840" s="20">
        <v>1</v>
      </c>
      <c r="AT840" s="20">
        <v>2</v>
      </c>
      <c r="AU840" s="20">
        <v>2</v>
      </c>
      <c r="AV840" s="20">
        <v>1</v>
      </c>
      <c r="AW840" s="20">
        <v>200</v>
      </c>
      <c r="AX840" s="20">
        <v>1</v>
      </c>
      <c r="AY840" s="20">
        <v>1</v>
      </c>
      <c r="AZ840" s="20" t="s">
        <v>6139</v>
      </c>
      <c r="BA840" s="28" t="s">
        <v>6136</v>
      </c>
      <c r="BB840" s="20" t="s">
        <v>2246</v>
      </c>
      <c r="BC840" s="20" t="s">
        <v>731</v>
      </c>
      <c r="BD840" s="20" t="s">
        <v>6140</v>
      </c>
      <c r="BE840" s="20">
        <v>13</v>
      </c>
      <c r="BF840" s="21"/>
      <c r="BG840" s="24"/>
    </row>
    <row r="841" spans="1:59" ht="15">
      <c r="A841" s="9" t="s">
        <v>6141</v>
      </c>
      <c r="B841" s="25">
        <v>13417</v>
      </c>
      <c r="C841" s="11">
        <v>8480442</v>
      </c>
      <c r="D841" s="11">
        <v>7958101033</v>
      </c>
      <c r="E841" s="12">
        <v>1101140217833</v>
      </c>
      <c r="F841" s="13" t="s">
        <v>6142</v>
      </c>
      <c r="G841" s="13" t="s">
        <v>80</v>
      </c>
      <c r="H841" s="13" t="s">
        <v>53</v>
      </c>
      <c r="I841" s="13" t="s">
        <v>54</v>
      </c>
      <c r="J841" s="13" t="s">
        <v>941</v>
      </c>
      <c r="K841" s="11">
        <v>60</v>
      </c>
      <c r="L841" s="11" t="s">
        <v>6143</v>
      </c>
      <c r="M841" s="14">
        <v>1</v>
      </c>
      <c r="N841" s="14" t="s">
        <v>121</v>
      </c>
      <c r="O841" s="14">
        <v>0</v>
      </c>
      <c r="P841" s="14">
        <v>0</v>
      </c>
      <c r="Q841" s="14">
        <v>0</v>
      </c>
      <c r="R841" s="14">
        <v>0</v>
      </c>
      <c r="S841" s="14">
        <v>0</v>
      </c>
      <c r="T841" s="14">
        <v>0</v>
      </c>
      <c r="U841" s="14">
        <v>0</v>
      </c>
      <c r="V841" s="29">
        <v>1056719</v>
      </c>
      <c r="W841" s="14">
        <v>0</v>
      </c>
      <c r="X841" s="14">
        <v>0</v>
      </c>
      <c r="Y841" s="11">
        <f t="shared" si="655"/>
        <v>0</v>
      </c>
      <c r="Z841" s="11">
        <f t="shared" si="656"/>
        <v>0</v>
      </c>
      <c r="AA841" s="11">
        <f t="shared" si="657"/>
        <v>0</v>
      </c>
      <c r="AB841" s="11">
        <f t="shared" si="658"/>
        <v>0</v>
      </c>
      <c r="AC841" s="11">
        <f t="shared" si="659"/>
        <v>10.5</v>
      </c>
      <c r="AD841" s="11" t="s">
        <v>6144</v>
      </c>
      <c r="AE841" s="13" t="s">
        <v>6145</v>
      </c>
      <c r="AF841" s="13" t="s">
        <v>6146</v>
      </c>
      <c r="AG841" s="15" t="s">
        <v>6147</v>
      </c>
      <c r="AH841" s="16" t="s">
        <v>88</v>
      </c>
      <c r="AI841" s="17">
        <v>10</v>
      </c>
      <c r="AJ841" s="17">
        <v>20180206</v>
      </c>
      <c r="AK841" s="18">
        <v>206</v>
      </c>
      <c r="AL841" s="18">
        <v>202212</v>
      </c>
      <c r="AM841" s="18">
        <v>2022</v>
      </c>
      <c r="AN841" s="17">
        <v>40397203</v>
      </c>
      <c r="AO841" s="17">
        <v>23015054</v>
      </c>
      <c r="AP841" s="17">
        <v>2040820</v>
      </c>
      <c r="AQ841" s="20">
        <v>1</v>
      </c>
      <c r="AR841" s="21"/>
      <c r="AS841" s="20">
        <v>2</v>
      </c>
      <c r="AT841" s="21"/>
      <c r="AU841" s="21"/>
      <c r="AV841" s="20">
        <v>2</v>
      </c>
      <c r="AW841" s="23">
        <v>0</v>
      </c>
      <c r="AX841" s="21">
        <v>0</v>
      </c>
      <c r="AY841" s="21">
        <v>0</v>
      </c>
      <c r="AZ841" s="23" t="s">
        <v>62</v>
      </c>
      <c r="BA841" s="23" t="s">
        <v>62</v>
      </c>
      <c r="BB841" s="23" t="s">
        <v>62</v>
      </c>
      <c r="BC841" s="23" t="s">
        <v>62</v>
      </c>
      <c r="BD841" s="23" t="s">
        <v>62</v>
      </c>
      <c r="BE841" s="20">
        <v>13</v>
      </c>
      <c r="BF841" s="21"/>
      <c r="BG841" s="24"/>
    </row>
    <row r="842" spans="1:59" ht="15">
      <c r="A842" s="9" t="s">
        <v>6148</v>
      </c>
      <c r="B842" s="25">
        <v>624</v>
      </c>
      <c r="C842" s="11">
        <v>1698994</v>
      </c>
      <c r="D842" s="11">
        <v>2298123452</v>
      </c>
      <c r="E842" s="12">
        <v>1101111325798</v>
      </c>
      <c r="F842" s="13" t="s">
        <v>6149</v>
      </c>
      <c r="G842" s="13" t="s">
        <v>80</v>
      </c>
      <c r="H842" s="13" t="s">
        <v>53</v>
      </c>
      <c r="I842" s="13" t="s">
        <v>54</v>
      </c>
      <c r="J842" s="13" t="s">
        <v>103</v>
      </c>
      <c r="K842" s="11">
        <v>1</v>
      </c>
      <c r="L842" s="11" t="s">
        <v>6150</v>
      </c>
      <c r="M842" s="14">
        <v>2</v>
      </c>
      <c r="N842" s="14" t="s">
        <v>121</v>
      </c>
      <c r="O842" s="14">
        <v>0</v>
      </c>
      <c r="P842" s="14">
        <v>0</v>
      </c>
      <c r="Q842" s="14">
        <v>0</v>
      </c>
      <c r="R842" s="26">
        <v>1554758</v>
      </c>
      <c r="S842" s="14">
        <v>0</v>
      </c>
      <c r="T842" s="35">
        <v>88456</v>
      </c>
      <c r="U842" s="35">
        <v>257457</v>
      </c>
      <c r="V842" s="35">
        <v>72880</v>
      </c>
      <c r="W842" s="35">
        <v>5000</v>
      </c>
      <c r="X842" s="35">
        <v>464000</v>
      </c>
      <c r="Y842" s="11">
        <f t="shared" si="655"/>
        <v>0</v>
      </c>
      <c r="Z842" s="11">
        <f t="shared" si="656"/>
        <v>4.5999999999999996</v>
      </c>
      <c r="AA842" s="11">
        <f t="shared" si="657"/>
        <v>15.5</v>
      </c>
      <c r="AB842" s="11">
        <f t="shared" si="658"/>
        <v>0.8</v>
      </c>
      <c r="AC842" s="11">
        <f t="shared" si="659"/>
        <v>3.3</v>
      </c>
      <c r="AD842" s="11" t="s">
        <v>6151</v>
      </c>
      <c r="AE842" s="13" t="s">
        <v>6152</v>
      </c>
      <c r="AF842" s="13" t="s">
        <v>6153</v>
      </c>
      <c r="AG842" s="15" t="s">
        <v>6154</v>
      </c>
      <c r="AH842" s="16" t="s">
        <v>88</v>
      </c>
      <c r="AI842" s="17">
        <v>10</v>
      </c>
      <c r="AJ842" s="17">
        <v>19961001</v>
      </c>
      <c r="AK842" s="18">
        <v>101</v>
      </c>
      <c r="AL842" s="18">
        <v>202212</v>
      </c>
      <c r="AM842" s="18">
        <v>2022</v>
      </c>
      <c r="AN842" s="17">
        <v>33318360</v>
      </c>
      <c r="AO842" s="17">
        <v>45867538</v>
      </c>
      <c r="AP842" s="17">
        <v>1775000</v>
      </c>
      <c r="AQ842" s="20">
        <v>1</v>
      </c>
      <c r="AR842" s="20">
        <v>1</v>
      </c>
      <c r="AS842" s="20">
        <v>1</v>
      </c>
      <c r="AT842" s="20">
        <v>2</v>
      </c>
      <c r="AU842" s="20">
        <v>2</v>
      </c>
      <c r="AV842" s="20">
        <v>2</v>
      </c>
      <c r="AW842" s="23">
        <v>0</v>
      </c>
      <c r="AX842" s="21">
        <v>0</v>
      </c>
      <c r="AY842" s="21">
        <v>0</v>
      </c>
      <c r="AZ842" s="23" t="s">
        <v>62</v>
      </c>
      <c r="BA842" s="23" t="s">
        <v>62</v>
      </c>
      <c r="BB842" s="23" t="s">
        <v>62</v>
      </c>
      <c r="BC842" s="23" t="s">
        <v>62</v>
      </c>
      <c r="BD842" s="23" t="s">
        <v>62</v>
      </c>
      <c r="BE842" s="20">
        <v>13</v>
      </c>
      <c r="BF842" s="21"/>
      <c r="BG842" s="24"/>
    </row>
    <row r="843" spans="1:59" ht="15">
      <c r="A843" s="9" t="s">
        <v>6155</v>
      </c>
      <c r="B843" s="25">
        <v>8564</v>
      </c>
      <c r="C843" s="11">
        <v>1856118</v>
      </c>
      <c r="D843" s="11">
        <v>1358103388</v>
      </c>
      <c r="E843" s="12">
        <v>1301110014819</v>
      </c>
      <c r="F843" s="13" t="s">
        <v>6156</v>
      </c>
      <c r="G843" s="13" t="s">
        <v>80</v>
      </c>
      <c r="H843" s="13" t="s">
        <v>53</v>
      </c>
      <c r="I843" s="13" t="s">
        <v>54</v>
      </c>
      <c r="J843" s="13" t="s">
        <v>128</v>
      </c>
      <c r="K843" s="11">
        <v>46</v>
      </c>
      <c r="L843" s="11" t="s">
        <v>6157</v>
      </c>
      <c r="M843" s="14">
        <v>1</v>
      </c>
      <c r="N843" s="14" t="s">
        <v>121</v>
      </c>
      <c r="O843" s="14">
        <v>0</v>
      </c>
      <c r="P843" s="14">
        <v>0</v>
      </c>
      <c r="Q843" s="14">
        <v>0</v>
      </c>
      <c r="R843" s="14">
        <v>0</v>
      </c>
      <c r="S843" s="14">
        <v>0</v>
      </c>
      <c r="T843" s="29">
        <v>29647</v>
      </c>
      <c r="U843" s="14">
        <v>0</v>
      </c>
      <c r="V843" s="29">
        <v>2806</v>
      </c>
      <c r="W843" s="14">
        <v>0</v>
      </c>
      <c r="X843" s="14">
        <v>0</v>
      </c>
      <c r="Y843" s="11">
        <f t="shared" si="655"/>
        <v>0</v>
      </c>
      <c r="Z843" s="11">
        <f t="shared" si="656"/>
        <v>0</v>
      </c>
      <c r="AA843" s="11">
        <f t="shared" si="657"/>
        <v>0</v>
      </c>
      <c r="AB843" s="11">
        <f t="shared" si="658"/>
        <v>0.2</v>
      </c>
      <c r="AC843" s="11">
        <f t="shared" si="659"/>
        <v>0</v>
      </c>
      <c r="AD843" s="11" t="s">
        <v>6158</v>
      </c>
      <c r="AE843" s="13" t="s">
        <v>6159</v>
      </c>
      <c r="AF843" s="13" t="s">
        <v>6160</v>
      </c>
      <c r="AG843" s="15" t="s">
        <v>6161</v>
      </c>
      <c r="AH843" s="16" t="s">
        <v>88</v>
      </c>
      <c r="AI843" s="17">
        <v>10</v>
      </c>
      <c r="AJ843" s="17">
        <v>19900418</v>
      </c>
      <c r="AK843" s="18">
        <v>119</v>
      </c>
      <c r="AL843" s="18">
        <v>202305</v>
      </c>
      <c r="AM843" s="18">
        <v>2022</v>
      </c>
      <c r="AN843" s="17">
        <v>110838705</v>
      </c>
      <c r="AO843" s="17">
        <v>50053039</v>
      </c>
      <c r="AP843" s="17">
        <v>3550000</v>
      </c>
      <c r="AQ843" s="20">
        <v>1</v>
      </c>
      <c r="AR843" s="21"/>
      <c r="AS843" s="20">
        <v>2</v>
      </c>
      <c r="AT843" s="20">
        <v>2</v>
      </c>
      <c r="AU843" s="20">
        <v>2</v>
      </c>
      <c r="AV843" s="20">
        <v>2</v>
      </c>
      <c r="AW843" s="23">
        <v>0</v>
      </c>
      <c r="AX843" s="21">
        <v>0</v>
      </c>
      <c r="AY843" s="21">
        <v>0</v>
      </c>
      <c r="AZ843" s="23" t="s">
        <v>62</v>
      </c>
      <c r="BA843" s="23" t="s">
        <v>62</v>
      </c>
      <c r="BB843" s="23" t="s">
        <v>62</v>
      </c>
      <c r="BC843" s="23" t="s">
        <v>62</v>
      </c>
      <c r="BD843" s="23" t="s">
        <v>62</v>
      </c>
      <c r="BE843" s="20">
        <v>13</v>
      </c>
      <c r="BF843" s="21"/>
      <c r="BG843" s="24"/>
    </row>
    <row r="844" spans="1:59" ht="15">
      <c r="A844" s="9" t="s">
        <v>6162</v>
      </c>
      <c r="B844" s="25">
        <v>14135</v>
      </c>
      <c r="C844" s="11">
        <v>8534831</v>
      </c>
      <c r="D844" s="11">
        <v>3608601147</v>
      </c>
      <c r="E844" s="12">
        <v>1101116693918</v>
      </c>
      <c r="F844" s="13" t="s">
        <v>6163</v>
      </c>
      <c r="G844" s="13" t="s">
        <v>80</v>
      </c>
      <c r="H844" s="13" t="s">
        <v>53</v>
      </c>
      <c r="I844" s="13" t="s">
        <v>54</v>
      </c>
      <c r="J844" s="13" t="s">
        <v>55</v>
      </c>
      <c r="K844" s="11">
        <v>63</v>
      </c>
      <c r="L844" s="11" t="s">
        <v>6164</v>
      </c>
      <c r="M844" s="14">
        <v>1</v>
      </c>
      <c r="N844" s="14" t="s">
        <v>121</v>
      </c>
      <c r="O844" s="14">
        <v>0</v>
      </c>
      <c r="P844" s="14">
        <v>0</v>
      </c>
      <c r="Q844" s="14">
        <v>0</v>
      </c>
      <c r="R844" s="35">
        <v>683201</v>
      </c>
      <c r="S844" s="14">
        <v>0</v>
      </c>
      <c r="T844" s="14">
        <v>0</v>
      </c>
      <c r="U844" s="14">
        <v>0</v>
      </c>
      <c r="V844" s="35">
        <v>161549</v>
      </c>
      <c r="W844" s="35">
        <v>148953</v>
      </c>
      <c r="X844" s="35">
        <v>3318340</v>
      </c>
      <c r="Y844" s="11">
        <f t="shared" si="655"/>
        <v>0</v>
      </c>
      <c r="Z844" s="11">
        <f t="shared" si="656"/>
        <v>33.1</v>
      </c>
      <c r="AA844" s="11">
        <f t="shared" si="657"/>
        <v>6.8</v>
      </c>
      <c r="AB844" s="11">
        <f t="shared" si="658"/>
        <v>0</v>
      </c>
      <c r="AC844" s="11">
        <f t="shared" si="659"/>
        <v>3.1</v>
      </c>
      <c r="AD844" s="11" t="s">
        <v>6165</v>
      </c>
      <c r="AE844" s="13" t="s">
        <v>6166</v>
      </c>
      <c r="AF844" s="13" t="s">
        <v>6167</v>
      </c>
      <c r="AG844" s="15" t="s">
        <v>6168</v>
      </c>
      <c r="AH844" s="16" t="s">
        <v>88</v>
      </c>
      <c r="AI844" s="17">
        <v>10</v>
      </c>
      <c r="AJ844" s="17">
        <v>20180321</v>
      </c>
      <c r="AK844" s="18">
        <v>103</v>
      </c>
      <c r="AL844" s="18">
        <v>202212</v>
      </c>
      <c r="AM844" s="18">
        <v>2022</v>
      </c>
      <c r="AN844" s="17">
        <v>7367362</v>
      </c>
      <c r="AO844" s="17">
        <v>54746297</v>
      </c>
      <c r="AP844" s="17">
        <v>122394</v>
      </c>
      <c r="AQ844" s="20">
        <v>1</v>
      </c>
      <c r="AR844" s="20">
        <v>1</v>
      </c>
      <c r="AS844" s="20">
        <v>1</v>
      </c>
      <c r="AT844" s="20">
        <v>2</v>
      </c>
      <c r="AU844" s="20">
        <v>2</v>
      </c>
      <c r="AV844" s="20">
        <v>1</v>
      </c>
      <c r="AW844" s="23">
        <v>0</v>
      </c>
      <c r="AX844" s="20">
        <v>1</v>
      </c>
      <c r="AY844" s="21">
        <v>0</v>
      </c>
      <c r="AZ844" s="23" t="s">
        <v>62</v>
      </c>
      <c r="BA844" s="23" t="s">
        <v>62</v>
      </c>
      <c r="BB844" s="23" t="s">
        <v>62</v>
      </c>
      <c r="BC844" s="23" t="s">
        <v>62</v>
      </c>
      <c r="BD844" s="23" t="s">
        <v>62</v>
      </c>
      <c r="BE844" s="20">
        <v>13</v>
      </c>
      <c r="BF844" s="21"/>
      <c r="BG844" s="24"/>
    </row>
    <row r="845" spans="1:59" ht="15">
      <c r="A845" s="9" t="s">
        <v>6169</v>
      </c>
      <c r="B845" s="25">
        <v>5226</v>
      </c>
      <c r="C845" s="11">
        <v>1933607</v>
      </c>
      <c r="D845" s="11">
        <v>1238194421</v>
      </c>
      <c r="E845" s="12">
        <v>1341110113683</v>
      </c>
      <c r="F845" s="13" t="s">
        <v>6170</v>
      </c>
      <c r="G845" s="13" t="s">
        <v>80</v>
      </c>
      <c r="H845" s="13" t="s">
        <v>53</v>
      </c>
      <c r="I845" s="13" t="s">
        <v>54</v>
      </c>
      <c r="J845" s="13" t="s">
        <v>1589</v>
      </c>
      <c r="K845" s="11">
        <v>31</v>
      </c>
      <c r="L845" s="11" t="s">
        <v>6171</v>
      </c>
      <c r="M845" s="14">
        <v>1</v>
      </c>
      <c r="N845" s="14">
        <v>0</v>
      </c>
      <c r="O845" s="14">
        <v>0</v>
      </c>
      <c r="P845" s="14">
        <v>0</v>
      </c>
      <c r="Q845" s="14">
        <v>0</v>
      </c>
      <c r="R845" s="21">
        <v>0</v>
      </c>
      <c r="S845" s="14">
        <v>0</v>
      </c>
      <c r="T845" s="14">
        <v>0</v>
      </c>
      <c r="U845" s="14">
        <v>0</v>
      </c>
      <c r="V845" s="21">
        <v>0</v>
      </c>
      <c r="W845" s="21">
        <v>0</v>
      </c>
      <c r="X845" s="21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0</v>
      </c>
      <c r="AD845" s="11" t="s">
        <v>6172</v>
      </c>
      <c r="AE845" s="13" t="s">
        <v>6173</v>
      </c>
      <c r="AF845" s="13" t="s">
        <v>6174</v>
      </c>
      <c r="AG845" s="15" t="s">
        <v>6175</v>
      </c>
      <c r="AH845" s="16" t="s">
        <v>88</v>
      </c>
      <c r="AI845" s="17">
        <v>10</v>
      </c>
      <c r="AJ845" s="17">
        <v>20031210</v>
      </c>
      <c r="AK845" s="18">
        <v>50</v>
      </c>
      <c r="AL845" s="18">
        <v>202204</v>
      </c>
      <c r="AM845" s="18">
        <v>2022</v>
      </c>
      <c r="AN845" s="17">
        <v>8766650</v>
      </c>
      <c r="AO845" s="17">
        <v>9263233</v>
      </c>
      <c r="AP845" s="17">
        <v>461047</v>
      </c>
      <c r="AQ845" s="21">
        <v>1</v>
      </c>
      <c r="AR845" s="21"/>
      <c r="AS845" s="20">
        <v>2</v>
      </c>
      <c r="AT845" s="22">
        <v>2</v>
      </c>
      <c r="AU845" s="22">
        <v>2</v>
      </c>
      <c r="AV845" s="20">
        <v>2</v>
      </c>
      <c r="AW845" s="23">
        <v>0</v>
      </c>
      <c r="AX845" s="21">
        <v>0</v>
      </c>
      <c r="AY845" s="21">
        <v>0</v>
      </c>
      <c r="AZ845" s="23" t="s">
        <v>62</v>
      </c>
      <c r="BA845" s="23" t="s">
        <v>62</v>
      </c>
      <c r="BB845" s="23" t="s">
        <v>62</v>
      </c>
      <c r="BC845" s="23" t="s">
        <v>62</v>
      </c>
      <c r="BD845" s="23" t="s">
        <v>62</v>
      </c>
      <c r="BE845" s="20">
        <v>13</v>
      </c>
      <c r="BF845" s="21"/>
      <c r="BG845" s="24"/>
    </row>
    <row r="846" spans="1:59" ht="15">
      <c r="A846" s="9" t="s">
        <v>6176</v>
      </c>
      <c r="B846" s="25">
        <v>410</v>
      </c>
      <c r="C846" s="11">
        <v>11199594</v>
      </c>
      <c r="D846" s="11">
        <v>1768602522</v>
      </c>
      <c r="E846" s="12">
        <v>1511110086186</v>
      </c>
      <c r="F846" s="13" t="s">
        <v>6177</v>
      </c>
      <c r="G846" s="13" t="s">
        <v>80</v>
      </c>
      <c r="H846" s="13" t="s">
        <v>53</v>
      </c>
      <c r="I846" s="13" t="s">
        <v>54</v>
      </c>
      <c r="J846" s="13" t="s">
        <v>103</v>
      </c>
      <c r="K846" s="11">
        <v>1</v>
      </c>
      <c r="L846" s="11" t="s">
        <v>6178</v>
      </c>
      <c r="M846" s="14">
        <v>1</v>
      </c>
      <c r="N846" s="14">
        <v>0</v>
      </c>
      <c r="O846" s="14">
        <v>0</v>
      </c>
      <c r="P846" s="14">
        <v>0</v>
      </c>
      <c r="Q846" s="14">
        <v>0</v>
      </c>
      <c r="R846" s="14">
        <v>0</v>
      </c>
      <c r="S846" s="14">
        <v>0</v>
      </c>
      <c r="T846" s="14">
        <v>0</v>
      </c>
      <c r="U846" s="14">
        <v>0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1" t="s">
        <v>6179</v>
      </c>
      <c r="AE846" s="13" t="s">
        <v>6180</v>
      </c>
      <c r="AF846" s="13" t="s">
        <v>6181</v>
      </c>
      <c r="AG846" s="15" t="s">
        <v>6182</v>
      </c>
      <c r="AH846" s="16" t="s">
        <v>88</v>
      </c>
      <c r="AI846" s="17">
        <v>10</v>
      </c>
      <c r="AJ846" s="18">
        <v>20220429</v>
      </c>
      <c r="AK846" s="18">
        <v>51</v>
      </c>
      <c r="AL846" s="18">
        <v>202308</v>
      </c>
      <c r="AM846" s="18">
        <v>2022</v>
      </c>
      <c r="AN846" s="17">
        <v>18897553</v>
      </c>
      <c r="AO846" s="17">
        <v>12004394</v>
      </c>
      <c r="AP846" s="17">
        <v>1982120</v>
      </c>
      <c r="AQ846" s="20">
        <v>1</v>
      </c>
      <c r="AR846" s="21"/>
      <c r="AS846" s="20">
        <v>1</v>
      </c>
      <c r="AT846" s="20">
        <v>2</v>
      </c>
      <c r="AU846" s="20">
        <v>2</v>
      </c>
      <c r="AV846" s="20">
        <v>2</v>
      </c>
      <c r="AW846" s="23">
        <v>0</v>
      </c>
      <c r="AX846" s="21">
        <v>0</v>
      </c>
      <c r="AY846" s="21">
        <v>0</v>
      </c>
      <c r="AZ846" s="23" t="s">
        <v>62</v>
      </c>
      <c r="BA846" s="23" t="s">
        <v>62</v>
      </c>
      <c r="BB846" s="23" t="s">
        <v>62</v>
      </c>
      <c r="BC846" s="23" t="s">
        <v>62</v>
      </c>
      <c r="BD846" s="23" t="s">
        <v>62</v>
      </c>
      <c r="BE846" s="20">
        <v>13</v>
      </c>
      <c r="BF846" s="21"/>
      <c r="BG846" s="24"/>
    </row>
    <row r="847" spans="1:59" ht="15">
      <c r="A847" s="9" t="s">
        <v>6183</v>
      </c>
      <c r="B847" s="25">
        <v>13897</v>
      </c>
      <c r="C847" s="99">
        <v>5959000</v>
      </c>
      <c r="D847" s="99">
        <v>1098650494</v>
      </c>
      <c r="E847" s="100">
        <v>1101115502574</v>
      </c>
      <c r="F847" s="101" t="s">
        <v>6184</v>
      </c>
      <c r="G847" s="101" t="s">
        <v>80</v>
      </c>
      <c r="H847" s="101" t="s">
        <v>53</v>
      </c>
      <c r="I847" s="101" t="s">
        <v>54</v>
      </c>
      <c r="J847" s="101" t="s">
        <v>95</v>
      </c>
      <c r="K847" s="99">
        <v>62</v>
      </c>
      <c r="L847" s="99" t="s">
        <v>6185</v>
      </c>
      <c r="M847" s="104">
        <v>1</v>
      </c>
      <c r="N847" s="104" t="s">
        <v>121</v>
      </c>
      <c r="O847" s="14">
        <v>0</v>
      </c>
      <c r="P847" s="14">
        <v>0</v>
      </c>
      <c r="Q847" s="14">
        <v>0</v>
      </c>
      <c r="R847" s="105">
        <v>115265</v>
      </c>
      <c r="S847" s="14">
        <v>0</v>
      </c>
      <c r="T847" s="14">
        <v>0</v>
      </c>
      <c r="U847" s="14">
        <v>0</v>
      </c>
      <c r="V847" s="105">
        <v>8421</v>
      </c>
      <c r="W847" s="121">
        <v>174364</v>
      </c>
      <c r="X847" s="105">
        <v>565217</v>
      </c>
      <c r="Y847" s="11">
        <f t="shared" ref="Y847:Y852" si="660">INT(O847 / 10000) / 10</f>
        <v>0</v>
      </c>
      <c r="Z847" s="11">
        <f t="shared" ref="Z847:Z852" si="661">INT((P847+Q847+X847) / 10000) / 10</f>
        <v>5.6</v>
      </c>
      <c r="AA847" s="11">
        <f t="shared" ref="AA847:AA852" si="662">INT((R847) / 10000) / 10</f>
        <v>1.1000000000000001</v>
      </c>
      <c r="AB847" s="11">
        <f t="shared" ref="AB847:AB852" si="663">INT((S847+T847) / 10000) / 10</f>
        <v>0</v>
      </c>
      <c r="AC847" s="11">
        <f t="shared" ref="AC847:AC852" si="664">INT((V847+U847+W847) / 10000) / 10</f>
        <v>1.8</v>
      </c>
      <c r="AD847" s="99" t="s">
        <v>6186</v>
      </c>
      <c r="AE847" s="101" t="s">
        <v>6187</v>
      </c>
      <c r="AF847" s="101" t="s">
        <v>6188</v>
      </c>
      <c r="AG847" s="15" t="s">
        <v>6189</v>
      </c>
      <c r="AH847" s="108" t="s">
        <v>88</v>
      </c>
      <c r="AI847" s="109">
        <v>10</v>
      </c>
      <c r="AJ847" s="109">
        <v>20140828</v>
      </c>
      <c r="AK847" s="110">
        <v>51</v>
      </c>
      <c r="AL847" s="110">
        <v>202212</v>
      </c>
      <c r="AM847" s="110">
        <v>2022</v>
      </c>
      <c r="AN847" s="109">
        <v>26479632</v>
      </c>
      <c r="AO847" s="109">
        <v>122181628</v>
      </c>
      <c r="AP847" s="109">
        <v>44408000</v>
      </c>
      <c r="AQ847" s="118">
        <v>1</v>
      </c>
      <c r="AR847" s="112"/>
      <c r="AS847" s="118">
        <v>1</v>
      </c>
      <c r="AT847" s="118">
        <v>2</v>
      </c>
      <c r="AU847" s="118">
        <v>2</v>
      </c>
      <c r="AV847" s="118">
        <v>2</v>
      </c>
      <c r="AW847" s="23">
        <v>0</v>
      </c>
      <c r="AX847" s="21">
        <v>0</v>
      </c>
      <c r="AY847" s="21">
        <v>0</v>
      </c>
      <c r="AZ847" s="23" t="s">
        <v>62</v>
      </c>
      <c r="BA847" s="23" t="s">
        <v>62</v>
      </c>
      <c r="BB847" s="23" t="s">
        <v>62</v>
      </c>
      <c r="BC847" s="23" t="s">
        <v>62</v>
      </c>
      <c r="BD847" s="23" t="s">
        <v>62</v>
      </c>
      <c r="BE847" s="118">
        <v>13</v>
      </c>
      <c r="BF847" s="112"/>
      <c r="BG847" s="112"/>
    </row>
    <row r="848" spans="1:59" ht="15">
      <c r="A848" s="9" t="s">
        <v>6190</v>
      </c>
      <c r="B848" s="25">
        <v>24185</v>
      </c>
      <c r="C848" s="11">
        <v>1412041</v>
      </c>
      <c r="D848" s="11">
        <v>1218124889</v>
      </c>
      <c r="E848" s="12">
        <v>1241340002997</v>
      </c>
      <c r="F848" s="13" t="s">
        <v>6191</v>
      </c>
      <c r="G848" s="13" t="s">
        <v>52</v>
      </c>
      <c r="H848" s="13" t="s">
        <v>53</v>
      </c>
      <c r="I848" s="13" t="s">
        <v>54</v>
      </c>
      <c r="J848" s="13" t="s">
        <v>55</v>
      </c>
      <c r="K848" s="11">
        <v>63</v>
      </c>
      <c r="L848" s="11" t="s">
        <v>1492</v>
      </c>
      <c r="M848" s="14">
        <v>1</v>
      </c>
      <c r="N848" s="14" t="s">
        <v>121</v>
      </c>
      <c r="O848" s="14">
        <v>0</v>
      </c>
      <c r="P848" s="14">
        <v>0</v>
      </c>
      <c r="Q848" s="14">
        <v>0</v>
      </c>
      <c r="R848" s="14">
        <v>0</v>
      </c>
      <c r="S848" s="14">
        <v>0</v>
      </c>
      <c r="T848" s="29">
        <v>229396</v>
      </c>
      <c r="U848" s="14">
        <v>0</v>
      </c>
      <c r="V848" s="29">
        <v>73122</v>
      </c>
      <c r="W848" s="14">
        <v>0</v>
      </c>
      <c r="X848" s="14">
        <v>0</v>
      </c>
      <c r="Y848" s="11">
        <f t="shared" si="660"/>
        <v>0</v>
      </c>
      <c r="Z848" s="11">
        <f t="shared" si="661"/>
        <v>0</v>
      </c>
      <c r="AA848" s="11">
        <f t="shared" si="662"/>
        <v>0</v>
      </c>
      <c r="AB848" s="11">
        <f t="shared" si="663"/>
        <v>2.2000000000000002</v>
      </c>
      <c r="AC848" s="11">
        <f t="shared" si="664"/>
        <v>0.7</v>
      </c>
      <c r="AD848" s="11" t="s">
        <v>5292</v>
      </c>
      <c r="AE848" s="13" t="s">
        <v>6192</v>
      </c>
      <c r="AF848" s="13" t="s">
        <v>6193</v>
      </c>
      <c r="AG848" s="15" t="s">
        <v>6194</v>
      </c>
      <c r="AH848" s="16" t="s">
        <v>61</v>
      </c>
      <c r="AI848" s="17">
        <v>10</v>
      </c>
      <c r="AJ848" s="17">
        <v>19980601</v>
      </c>
      <c r="AK848" s="18">
        <v>50</v>
      </c>
      <c r="AL848" s="18">
        <v>201903</v>
      </c>
      <c r="AM848" s="14"/>
      <c r="AN848" s="19"/>
      <c r="AO848" s="19"/>
      <c r="AP848" s="19"/>
      <c r="AQ848" s="20">
        <v>1</v>
      </c>
      <c r="AR848" s="21"/>
      <c r="AS848" s="20">
        <v>2</v>
      </c>
      <c r="AT848" s="21"/>
      <c r="AU848" s="21"/>
      <c r="AV848" s="20">
        <v>2</v>
      </c>
      <c r="AW848" s="23">
        <v>0</v>
      </c>
      <c r="AX848" s="21">
        <v>0</v>
      </c>
      <c r="AY848" s="21">
        <v>0</v>
      </c>
      <c r="AZ848" s="23" t="s">
        <v>62</v>
      </c>
      <c r="BA848" s="23" t="s">
        <v>62</v>
      </c>
      <c r="BB848" s="23" t="s">
        <v>62</v>
      </c>
      <c r="BC848" s="23" t="s">
        <v>62</v>
      </c>
      <c r="BD848" s="23" t="s">
        <v>62</v>
      </c>
      <c r="BE848" s="20">
        <v>13</v>
      </c>
      <c r="BF848" s="21"/>
      <c r="BG848" s="24"/>
    </row>
    <row r="849" spans="1:59" ht="15">
      <c r="A849" s="9" t="s">
        <v>6195</v>
      </c>
      <c r="B849" s="25">
        <v>23760</v>
      </c>
      <c r="C849" s="99">
        <v>8659507</v>
      </c>
      <c r="D849" s="99">
        <v>3208701210</v>
      </c>
      <c r="E849" s="100">
        <v>1101116828929</v>
      </c>
      <c r="F849" s="101" t="s">
        <v>6196</v>
      </c>
      <c r="G849" s="101" t="s">
        <v>52</v>
      </c>
      <c r="H849" s="101" t="s">
        <v>53</v>
      </c>
      <c r="I849" s="101" t="s">
        <v>307</v>
      </c>
      <c r="J849" s="101" t="s">
        <v>189</v>
      </c>
      <c r="K849" s="99">
        <v>61</v>
      </c>
      <c r="L849" s="99" t="s">
        <v>6197</v>
      </c>
      <c r="M849" s="104">
        <v>2</v>
      </c>
      <c r="N849" s="104" t="s">
        <v>121</v>
      </c>
      <c r="O849" s="14">
        <v>0</v>
      </c>
      <c r="P849" s="14">
        <v>0</v>
      </c>
      <c r="Q849" s="14">
        <v>0</v>
      </c>
      <c r="R849" s="14">
        <v>0</v>
      </c>
      <c r="S849" s="14">
        <v>0</v>
      </c>
      <c r="T849" s="14">
        <v>0</v>
      </c>
      <c r="U849" s="14">
        <v>0</v>
      </c>
      <c r="V849" s="106">
        <v>91247</v>
      </c>
      <c r="W849" s="14">
        <v>0</v>
      </c>
      <c r="X849" s="14">
        <v>0</v>
      </c>
      <c r="Y849" s="11">
        <f t="shared" si="660"/>
        <v>0</v>
      </c>
      <c r="Z849" s="11">
        <f t="shared" si="661"/>
        <v>0</v>
      </c>
      <c r="AA849" s="11">
        <f t="shared" si="662"/>
        <v>0</v>
      </c>
      <c r="AB849" s="11">
        <f t="shared" si="663"/>
        <v>0</v>
      </c>
      <c r="AC849" s="11">
        <f t="shared" si="664"/>
        <v>0.9</v>
      </c>
      <c r="AD849" s="99" t="s">
        <v>6198</v>
      </c>
      <c r="AE849" s="101" t="s">
        <v>6199</v>
      </c>
      <c r="AF849" s="101" t="s">
        <v>6200</v>
      </c>
      <c r="AG849" s="15" t="s">
        <v>6201</v>
      </c>
      <c r="AH849" s="108" t="s">
        <v>88</v>
      </c>
      <c r="AI849" s="109">
        <v>10</v>
      </c>
      <c r="AJ849" s="109">
        <v>20180801</v>
      </c>
      <c r="AK849" s="110">
        <v>247</v>
      </c>
      <c r="AL849" s="110">
        <v>202304</v>
      </c>
      <c r="AM849" s="110">
        <v>2022</v>
      </c>
      <c r="AN849" s="109">
        <v>31471180</v>
      </c>
      <c r="AO849" s="109">
        <v>26751959</v>
      </c>
      <c r="AP849" s="109">
        <v>500000</v>
      </c>
      <c r="AQ849" s="118">
        <v>1</v>
      </c>
      <c r="AR849" s="112"/>
      <c r="AS849" s="118">
        <v>1</v>
      </c>
      <c r="AT849" s="118">
        <v>2</v>
      </c>
      <c r="AU849" s="118">
        <v>2</v>
      </c>
      <c r="AV849" s="118">
        <v>2</v>
      </c>
      <c r="AW849" s="23">
        <v>0</v>
      </c>
      <c r="AX849" s="21">
        <v>0</v>
      </c>
      <c r="AY849" s="21">
        <v>0</v>
      </c>
      <c r="AZ849" s="23" t="s">
        <v>62</v>
      </c>
      <c r="BA849" s="23" t="s">
        <v>62</v>
      </c>
      <c r="BB849" s="23" t="s">
        <v>62</v>
      </c>
      <c r="BC849" s="23" t="s">
        <v>62</v>
      </c>
      <c r="BD849" s="23" t="s">
        <v>62</v>
      </c>
      <c r="BE849" s="118">
        <v>13</v>
      </c>
      <c r="BF849" s="112"/>
      <c r="BG849" s="112"/>
    </row>
    <row r="850" spans="1:59" ht="15">
      <c r="A850" s="9" t="s">
        <v>6202</v>
      </c>
      <c r="B850" s="25">
        <v>11629</v>
      </c>
      <c r="C850" s="11">
        <v>3841257</v>
      </c>
      <c r="D850" s="11">
        <v>6058602068</v>
      </c>
      <c r="E850" s="12">
        <v>1801110728832</v>
      </c>
      <c r="F850" s="13" t="s">
        <v>6203</v>
      </c>
      <c r="G850" s="13" t="s">
        <v>80</v>
      </c>
      <c r="H850" s="13" t="s">
        <v>53</v>
      </c>
      <c r="I850" s="13" t="s">
        <v>54</v>
      </c>
      <c r="J850" s="13" t="s">
        <v>2759</v>
      </c>
      <c r="K850" s="11">
        <v>51</v>
      </c>
      <c r="L850" s="11" t="s">
        <v>6204</v>
      </c>
      <c r="M850" s="14">
        <v>1</v>
      </c>
      <c r="N850" s="14" t="s">
        <v>121</v>
      </c>
      <c r="O850" s="14">
        <v>0</v>
      </c>
      <c r="P850" s="14">
        <v>0</v>
      </c>
      <c r="Q850" s="14">
        <v>0</v>
      </c>
      <c r="R850" s="14">
        <v>0</v>
      </c>
      <c r="S850" s="33">
        <v>725000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1">
        <f t="shared" si="660"/>
        <v>0</v>
      </c>
      <c r="Z850" s="11">
        <f t="shared" si="661"/>
        <v>0</v>
      </c>
      <c r="AA850" s="11">
        <f t="shared" si="662"/>
        <v>0</v>
      </c>
      <c r="AB850" s="11">
        <f t="shared" si="663"/>
        <v>7.2</v>
      </c>
      <c r="AC850" s="11">
        <f t="shared" si="664"/>
        <v>0</v>
      </c>
      <c r="AD850" s="11" t="s">
        <v>6205</v>
      </c>
      <c r="AE850" s="13" t="s">
        <v>6206</v>
      </c>
      <c r="AF850" s="13" t="s">
        <v>6207</v>
      </c>
      <c r="AG850" s="15" t="s">
        <v>6208</v>
      </c>
      <c r="AH850" s="16" t="s">
        <v>88</v>
      </c>
      <c r="AI850" s="17">
        <v>10</v>
      </c>
      <c r="AJ850" s="17">
        <v>20100906</v>
      </c>
      <c r="AK850" s="18">
        <v>99</v>
      </c>
      <c r="AL850" s="18">
        <v>202212</v>
      </c>
      <c r="AM850" s="18">
        <v>2022</v>
      </c>
      <c r="AN850" s="17">
        <v>32836558</v>
      </c>
      <c r="AO850" s="17">
        <v>71709983</v>
      </c>
      <c r="AP850" s="17">
        <v>1000000</v>
      </c>
      <c r="AQ850" s="20">
        <v>1</v>
      </c>
      <c r="AR850" s="21"/>
      <c r="AS850" s="20">
        <v>2</v>
      </c>
      <c r="AT850" s="20">
        <v>2</v>
      </c>
      <c r="AU850" s="20">
        <v>1</v>
      </c>
      <c r="AV850" s="20">
        <v>1</v>
      </c>
      <c r="AW850" s="20">
        <v>30</v>
      </c>
      <c r="AX850" s="20">
        <v>1</v>
      </c>
      <c r="AY850" s="21">
        <v>0</v>
      </c>
      <c r="AZ850" s="23" t="s">
        <v>62</v>
      </c>
      <c r="BA850" s="23" t="s">
        <v>62</v>
      </c>
      <c r="BB850" s="23" t="s">
        <v>62</v>
      </c>
      <c r="BC850" s="23" t="s">
        <v>62</v>
      </c>
      <c r="BD850" s="23" t="s">
        <v>62</v>
      </c>
      <c r="BE850" s="20">
        <v>13</v>
      </c>
      <c r="BF850" s="21"/>
      <c r="BG850" s="24"/>
    </row>
    <row r="851" spans="1:59" ht="15">
      <c r="A851" s="9" t="s">
        <v>6209</v>
      </c>
      <c r="B851" s="25">
        <v>2265</v>
      </c>
      <c r="C851" s="11">
        <v>1646003</v>
      </c>
      <c r="D851" s="11">
        <v>2298114690</v>
      </c>
      <c r="E851" s="12">
        <v>1101110012776</v>
      </c>
      <c r="F851" s="13" t="s">
        <v>6210</v>
      </c>
      <c r="G851" s="13" t="s">
        <v>80</v>
      </c>
      <c r="H851" s="13" t="s">
        <v>53</v>
      </c>
      <c r="I851" s="13" t="s">
        <v>307</v>
      </c>
      <c r="J851" s="13" t="s">
        <v>226</v>
      </c>
      <c r="K851" s="11">
        <v>15</v>
      </c>
      <c r="L851" s="11" t="s">
        <v>6211</v>
      </c>
      <c r="M851" s="14">
        <v>1</v>
      </c>
      <c r="N851" s="14" t="s">
        <v>121</v>
      </c>
      <c r="O851" s="14">
        <v>0</v>
      </c>
      <c r="P851" s="14">
        <v>0</v>
      </c>
      <c r="Q851" s="14">
        <v>0</v>
      </c>
      <c r="R851" s="14">
        <v>0</v>
      </c>
      <c r="S851" s="14">
        <v>0</v>
      </c>
      <c r="T851" s="35">
        <v>192644</v>
      </c>
      <c r="U851" s="14">
        <v>0</v>
      </c>
      <c r="V851" s="35">
        <v>241000</v>
      </c>
      <c r="W851" s="35">
        <v>410271</v>
      </c>
      <c r="X851" s="14">
        <v>0</v>
      </c>
      <c r="Y851" s="11">
        <f t="shared" si="660"/>
        <v>0</v>
      </c>
      <c r="Z851" s="11">
        <f t="shared" si="661"/>
        <v>0</v>
      </c>
      <c r="AA851" s="11">
        <f t="shared" si="662"/>
        <v>0</v>
      </c>
      <c r="AB851" s="11">
        <f t="shared" si="663"/>
        <v>1.9</v>
      </c>
      <c r="AC851" s="11">
        <f t="shared" si="664"/>
        <v>6.5</v>
      </c>
      <c r="AD851" s="11" t="s">
        <v>6212</v>
      </c>
      <c r="AE851" s="13" t="s">
        <v>6213</v>
      </c>
      <c r="AF851" s="13" t="s">
        <v>6214</v>
      </c>
      <c r="AG851" s="15" t="s">
        <v>6215</v>
      </c>
      <c r="AH851" s="16" t="s">
        <v>644</v>
      </c>
      <c r="AI851" s="17">
        <v>10</v>
      </c>
      <c r="AJ851" s="17">
        <v>19410314</v>
      </c>
      <c r="AK851" s="18">
        <v>111</v>
      </c>
      <c r="AL851" s="18">
        <v>202306</v>
      </c>
      <c r="AM851" s="18">
        <v>2022</v>
      </c>
      <c r="AN851" s="17">
        <v>20720171</v>
      </c>
      <c r="AO851" s="17">
        <v>297257259</v>
      </c>
      <c r="AP851" s="17">
        <v>11540400</v>
      </c>
      <c r="AQ851" s="23">
        <v>1</v>
      </c>
      <c r="AR851" s="23"/>
      <c r="AS851" s="27">
        <v>1</v>
      </c>
      <c r="AT851" s="23"/>
      <c r="AU851" s="23"/>
      <c r="AV851" s="27">
        <v>2</v>
      </c>
      <c r="AW851" s="23">
        <v>0</v>
      </c>
      <c r="AX851" s="21">
        <v>0</v>
      </c>
      <c r="AY851" s="21">
        <v>0</v>
      </c>
      <c r="AZ851" s="23" t="s">
        <v>62</v>
      </c>
      <c r="BA851" s="23" t="s">
        <v>62</v>
      </c>
      <c r="BB851" s="23" t="s">
        <v>62</v>
      </c>
      <c r="BC851" s="23" t="s">
        <v>62</v>
      </c>
      <c r="BD851" s="23" t="s">
        <v>62</v>
      </c>
      <c r="BE851" s="27">
        <v>13</v>
      </c>
      <c r="BF851" s="23"/>
      <c r="BG851" s="23"/>
    </row>
    <row r="852" spans="1:59" ht="15">
      <c r="A852" s="9" t="s">
        <v>6216</v>
      </c>
      <c r="B852" s="25">
        <v>3783</v>
      </c>
      <c r="C852" s="11">
        <v>1747452</v>
      </c>
      <c r="D852" s="11">
        <v>1238132987</v>
      </c>
      <c r="E852" s="12">
        <v>1101110938930</v>
      </c>
      <c r="F852" s="13" t="s">
        <v>6217</v>
      </c>
      <c r="G852" s="13" t="s">
        <v>80</v>
      </c>
      <c r="H852" s="13" t="s">
        <v>53</v>
      </c>
      <c r="I852" s="13" t="s">
        <v>54</v>
      </c>
      <c r="J852" s="13" t="s">
        <v>353</v>
      </c>
      <c r="K852" s="11">
        <v>24</v>
      </c>
      <c r="L852" s="11" t="s">
        <v>6218</v>
      </c>
      <c r="M852" s="14">
        <v>1</v>
      </c>
      <c r="N852" s="14" t="s">
        <v>121</v>
      </c>
      <c r="O852" s="14">
        <v>0</v>
      </c>
      <c r="P852" s="14">
        <v>0</v>
      </c>
      <c r="Q852" s="14">
        <v>0</v>
      </c>
      <c r="R852" s="29">
        <v>102828</v>
      </c>
      <c r="S852" s="14">
        <v>0</v>
      </c>
      <c r="T852" s="29">
        <v>155547</v>
      </c>
      <c r="U852" s="29">
        <v>40100</v>
      </c>
      <c r="V852" s="88">
        <v>7110</v>
      </c>
      <c r="W852" s="29">
        <v>67120</v>
      </c>
      <c r="X852" s="29">
        <v>387579</v>
      </c>
      <c r="Y852" s="11">
        <f t="shared" si="660"/>
        <v>0</v>
      </c>
      <c r="Z852" s="11">
        <f t="shared" si="661"/>
        <v>3.8</v>
      </c>
      <c r="AA852" s="11">
        <f t="shared" si="662"/>
        <v>1</v>
      </c>
      <c r="AB852" s="11">
        <f t="shared" si="663"/>
        <v>1.5</v>
      </c>
      <c r="AC852" s="11">
        <f t="shared" si="664"/>
        <v>1.1000000000000001</v>
      </c>
      <c r="AD852" s="11" t="s">
        <v>6219</v>
      </c>
      <c r="AE852" s="13" t="s">
        <v>6220</v>
      </c>
      <c r="AF852" s="13" t="s">
        <v>6221</v>
      </c>
      <c r="AG852" s="15" t="s">
        <v>6222</v>
      </c>
      <c r="AH852" s="16" t="s">
        <v>88</v>
      </c>
      <c r="AI852" s="17">
        <v>10</v>
      </c>
      <c r="AJ852" s="17">
        <v>19930430</v>
      </c>
      <c r="AK852" s="18">
        <v>102</v>
      </c>
      <c r="AL852" s="18">
        <v>202212</v>
      </c>
      <c r="AM852" s="18">
        <v>2022</v>
      </c>
      <c r="AN852" s="17">
        <v>12246473</v>
      </c>
      <c r="AO852" s="17">
        <v>20244626</v>
      </c>
      <c r="AP852" s="17">
        <v>500000</v>
      </c>
      <c r="AQ852" s="20">
        <v>1</v>
      </c>
      <c r="AR852" s="20">
        <v>1</v>
      </c>
      <c r="AS852" s="20">
        <v>1</v>
      </c>
      <c r="AT852" s="20">
        <v>2</v>
      </c>
      <c r="AU852" s="20">
        <v>2</v>
      </c>
      <c r="AV852" s="20">
        <v>2</v>
      </c>
      <c r="AW852" s="23">
        <v>0</v>
      </c>
      <c r="AX852" s="21">
        <v>0</v>
      </c>
      <c r="AY852" s="21">
        <v>0</v>
      </c>
      <c r="AZ852" s="23" t="s">
        <v>62</v>
      </c>
      <c r="BA852" s="23" t="s">
        <v>62</v>
      </c>
      <c r="BB852" s="23" t="s">
        <v>62</v>
      </c>
      <c r="BC852" s="23" t="s">
        <v>62</v>
      </c>
      <c r="BD852" s="23" t="s">
        <v>62</v>
      </c>
      <c r="BE852" s="20">
        <v>13</v>
      </c>
      <c r="BF852" s="21"/>
      <c r="BG852" s="24"/>
    </row>
    <row r="853" spans="1:59" ht="15">
      <c r="A853" s="9" t="s">
        <v>6223</v>
      </c>
      <c r="B853" s="25">
        <v>6717</v>
      </c>
      <c r="C853" s="11">
        <v>1873382</v>
      </c>
      <c r="D853" s="11">
        <v>6108146495</v>
      </c>
      <c r="E853" s="12">
        <v>2301110070993</v>
      </c>
      <c r="F853" s="13" t="s">
        <v>6224</v>
      </c>
      <c r="G853" s="13" t="s">
        <v>80</v>
      </c>
      <c r="H853" s="13" t="s">
        <v>53</v>
      </c>
      <c r="I853" s="13" t="s">
        <v>54</v>
      </c>
      <c r="J853" s="13" t="s">
        <v>622</v>
      </c>
      <c r="K853" s="11">
        <v>39</v>
      </c>
      <c r="L853" s="11" t="s">
        <v>6225</v>
      </c>
      <c r="M853" s="14">
        <v>1</v>
      </c>
      <c r="N853" s="14">
        <v>0</v>
      </c>
      <c r="O853" s="14">
        <v>0</v>
      </c>
      <c r="P853" s="14">
        <v>0</v>
      </c>
      <c r="Q853" s="14">
        <v>0</v>
      </c>
      <c r="R853" s="21">
        <v>0</v>
      </c>
      <c r="S853" s="14">
        <v>0</v>
      </c>
      <c r="T853" s="21">
        <v>0</v>
      </c>
      <c r="U853" s="21">
        <v>0</v>
      </c>
      <c r="V853" s="14">
        <v>0</v>
      </c>
      <c r="W853" s="21">
        <v>0</v>
      </c>
      <c r="X853" s="21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1" t="s">
        <v>6226</v>
      </c>
      <c r="AE853" s="13" t="s">
        <v>6227</v>
      </c>
      <c r="AF853" s="13" t="s">
        <v>6228</v>
      </c>
      <c r="AG853" s="15" t="s">
        <v>6229</v>
      </c>
      <c r="AH853" s="16" t="s">
        <v>88</v>
      </c>
      <c r="AI853" s="17">
        <v>10</v>
      </c>
      <c r="AJ853" s="17">
        <v>20010301</v>
      </c>
      <c r="AK853" s="18">
        <v>106</v>
      </c>
      <c r="AL853" s="18">
        <v>202212</v>
      </c>
      <c r="AM853" s="18">
        <v>2022</v>
      </c>
      <c r="AN853" s="17">
        <v>41089162</v>
      </c>
      <c r="AO853" s="17">
        <v>83484678</v>
      </c>
      <c r="AP853" s="17">
        <v>5200000</v>
      </c>
      <c r="AQ853" s="27">
        <v>2</v>
      </c>
      <c r="AR853" s="27">
        <v>2</v>
      </c>
      <c r="AS853" s="27">
        <v>1</v>
      </c>
      <c r="AT853" s="27">
        <v>2</v>
      </c>
      <c r="AU853" s="27">
        <v>2</v>
      </c>
      <c r="AV853" s="27">
        <v>2</v>
      </c>
      <c r="AW853" s="23">
        <v>0</v>
      </c>
      <c r="AX853" s="21">
        <v>0</v>
      </c>
      <c r="AY853" s="21">
        <v>0</v>
      </c>
      <c r="AZ853" s="23" t="s">
        <v>62</v>
      </c>
      <c r="BA853" s="23" t="s">
        <v>62</v>
      </c>
      <c r="BB853" s="23" t="s">
        <v>62</v>
      </c>
      <c r="BC853" s="23" t="s">
        <v>62</v>
      </c>
      <c r="BD853" s="23" t="s">
        <v>62</v>
      </c>
      <c r="BE853" s="27">
        <v>13</v>
      </c>
      <c r="BF853" s="23"/>
      <c r="BG853" s="23"/>
    </row>
    <row r="854" spans="1:59" ht="15">
      <c r="A854" s="9" t="s">
        <v>6230</v>
      </c>
      <c r="B854" s="25">
        <v>14946</v>
      </c>
      <c r="C854" s="11">
        <v>1848906</v>
      </c>
      <c r="D854" s="11">
        <v>1088145237</v>
      </c>
      <c r="E854" s="12">
        <v>1101110669303</v>
      </c>
      <c r="F854" s="13" t="s">
        <v>6231</v>
      </c>
      <c r="G854" s="13" t="s">
        <v>80</v>
      </c>
      <c r="H854" s="13" t="s">
        <v>53</v>
      </c>
      <c r="I854" s="13" t="s">
        <v>54</v>
      </c>
      <c r="J854" s="13" t="s">
        <v>55</v>
      </c>
      <c r="K854" s="11">
        <v>63</v>
      </c>
      <c r="L854" s="11" t="s">
        <v>6232</v>
      </c>
      <c r="M854" s="14">
        <v>1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1" t="s">
        <v>6233</v>
      </c>
      <c r="AE854" s="13" t="s">
        <v>6234</v>
      </c>
      <c r="AF854" s="13" t="s">
        <v>6235</v>
      </c>
      <c r="AG854" s="15" t="s">
        <v>6236</v>
      </c>
      <c r="AH854" s="16" t="s">
        <v>88</v>
      </c>
      <c r="AI854" s="17">
        <v>10</v>
      </c>
      <c r="AJ854" s="17">
        <v>19931018</v>
      </c>
      <c r="AK854" s="18">
        <v>204</v>
      </c>
      <c r="AL854" s="18">
        <v>202303</v>
      </c>
      <c r="AM854" s="18">
        <v>2022</v>
      </c>
      <c r="AN854" s="17">
        <v>13597537</v>
      </c>
      <c r="AO854" s="17">
        <v>18951456</v>
      </c>
      <c r="AP854" s="17">
        <v>100000</v>
      </c>
      <c r="AQ854" s="20">
        <v>1</v>
      </c>
      <c r="AR854" s="21"/>
      <c r="AS854" s="20">
        <v>2</v>
      </c>
      <c r="AT854" s="20">
        <v>2</v>
      </c>
      <c r="AU854" s="20">
        <v>2</v>
      </c>
      <c r="AV854" s="20">
        <v>2</v>
      </c>
      <c r="AW854" s="23">
        <v>0</v>
      </c>
      <c r="AX854" s="21">
        <v>0</v>
      </c>
      <c r="AY854" s="21">
        <v>0</v>
      </c>
      <c r="AZ854" s="23" t="s">
        <v>62</v>
      </c>
      <c r="BA854" s="23" t="s">
        <v>62</v>
      </c>
      <c r="BB854" s="23" t="s">
        <v>62</v>
      </c>
      <c r="BC854" s="23" t="s">
        <v>62</v>
      </c>
      <c r="BD854" s="23" t="s">
        <v>62</v>
      </c>
      <c r="BE854" s="20">
        <v>13</v>
      </c>
      <c r="BF854" s="20" t="s">
        <v>6237</v>
      </c>
      <c r="BG854" s="24"/>
    </row>
    <row r="855" spans="1:59" ht="15">
      <c r="A855" s="9" t="s">
        <v>6238</v>
      </c>
      <c r="B855" s="25">
        <v>20008</v>
      </c>
      <c r="C855" s="11">
        <v>3030576</v>
      </c>
      <c r="D855" s="11">
        <v>6038169127</v>
      </c>
      <c r="E855" s="12">
        <v>1801110634401</v>
      </c>
      <c r="F855" s="13" t="s">
        <v>6239</v>
      </c>
      <c r="G855" s="13" t="s">
        <v>52</v>
      </c>
      <c r="H855" s="13" t="s">
        <v>53</v>
      </c>
      <c r="I855" s="13" t="s">
        <v>54</v>
      </c>
      <c r="J855" s="13" t="s">
        <v>103</v>
      </c>
      <c r="K855" s="11">
        <v>1</v>
      </c>
      <c r="L855" s="11" t="s">
        <v>6240</v>
      </c>
      <c r="M855" s="14">
        <v>1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1" t="s">
        <v>6241</v>
      </c>
      <c r="AE855" s="13" t="s">
        <v>6242</v>
      </c>
      <c r="AF855" s="13" t="s">
        <v>6243</v>
      </c>
      <c r="AG855" s="15" t="s">
        <v>6244</v>
      </c>
      <c r="AH855" s="16" t="s">
        <v>61</v>
      </c>
      <c r="AI855" s="17">
        <v>10</v>
      </c>
      <c r="AJ855" s="17">
        <v>20080523</v>
      </c>
      <c r="AK855" s="18">
        <v>205</v>
      </c>
      <c r="AL855" s="18">
        <v>202012</v>
      </c>
      <c r="AM855" s="14"/>
      <c r="AN855" s="19"/>
      <c r="AO855" s="19"/>
      <c r="AP855" s="19"/>
      <c r="AQ855" s="20">
        <v>1</v>
      </c>
      <c r="AR855" s="21"/>
      <c r="AS855" s="20">
        <v>2</v>
      </c>
      <c r="AT855" s="22">
        <v>2</v>
      </c>
      <c r="AU855" s="22">
        <v>2</v>
      </c>
      <c r="AV855" s="20">
        <v>2</v>
      </c>
      <c r="AW855" s="23">
        <v>0</v>
      </c>
      <c r="AX855" s="21">
        <v>0</v>
      </c>
      <c r="AY855" s="21">
        <v>0</v>
      </c>
      <c r="AZ855" s="23" t="s">
        <v>62</v>
      </c>
      <c r="BA855" s="23" t="s">
        <v>62</v>
      </c>
      <c r="BB855" s="23" t="s">
        <v>62</v>
      </c>
      <c r="BC855" s="23" t="s">
        <v>62</v>
      </c>
      <c r="BD855" s="23" t="s">
        <v>62</v>
      </c>
      <c r="BE855" s="20">
        <v>13</v>
      </c>
      <c r="BF855" s="21"/>
      <c r="BG855" s="24"/>
    </row>
    <row r="856" spans="1:59" ht="15">
      <c r="A856" s="9" t="s">
        <v>6245</v>
      </c>
      <c r="B856" s="25">
        <v>719</v>
      </c>
      <c r="C856" s="11">
        <v>9000588</v>
      </c>
      <c r="D856" s="11">
        <v>1648701376</v>
      </c>
      <c r="E856" s="12">
        <v>1544110035100</v>
      </c>
      <c r="F856" s="13" t="s">
        <v>6246</v>
      </c>
      <c r="G856" s="13" t="s">
        <v>80</v>
      </c>
      <c r="H856" s="13" t="s">
        <v>53</v>
      </c>
      <c r="I856" s="13" t="s">
        <v>54</v>
      </c>
      <c r="J856" s="13" t="s">
        <v>1444</v>
      </c>
      <c r="K856" s="11">
        <v>2</v>
      </c>
      <c r="L856" s="11" t="s">
        <v>6247</v>
      </c>
      <c r="M856" s="14">
        <v>1</v>
      </c>
      <c r="N856" s="14" t="s">
        <v>121</v>
      </c>
      <c r="O856" s="14">
        <v>0</v>
      </c>
      <c r="P856" s="29">
        <v>151442</v>
      </c>
      <c r="Q856" s="14">
        <v>0</v>
      </c>
      <c r="R856" s="26">
        <v>121300</v>
      </c>
      <c r="S856" s="14">
        <v>0</v>
      </c>
      <c r="T856" s="29">
        <v>62547</v>
      </c>
      <c r="U856" s="14">
        <v>0</v>
      </c>
      <c r="V856" s="29">
        <v>15667</v>
      </c>
      <c r="W856" s="26">
        <v>387194</v>
      </c>
      <c r="X856" s="29">
        <v>9639498</v>
      </c>
      <c r="Y856" s="11">
        <f t="shared" ref="Y856:Y857" si="665">INT(O856 / 10000) / 10</f>
        <v>0</v>
      </c>
      <c r="Z856" s="11">
        <f t="shared" ref="Z856:Z857" si="666">INT((P856+Q856+X856) / 10000) / 10</f>
        <v>97.9</v>
      </c>
      <c r="AA856" s="11">
        <f t="shared" ref="AA856:AA857" si="667">INT((R856) / 10000) / 10</f>
        <v>1.2</v>
      </c>
      <c r="AB856" s="11">
        <f t="shared" ref="AB856:AB857" si="668">INT((S856+T856) / 10000) / 10</f>
        <v>0.6</v>
      </c>
      <c r="AC856" s="11">
        <f t="shared" ref="AC856:AC857" si="669">INT((V856+U856+W856) / 10000) / 10</f>
        <v>4</v>
      </c>
      <c r="AD856" s="11" t="s">
        <v>6248</v>
      </c>
      <c r="AE856" s="13" t="s">
        <v>6249</v>
      </c>
      <c r="AF856" s="13" t="s">
        <v>6250</v>
      </c>
      <c r="AG856" s="15" t="s">
        <v>6251</v>
      </c>
      <c r="AH856" s="16" t="s">
        <v>88</v>
      </c>
      <c r="AI856" s="17">
        <v>10</v>
      </c>
      <c r="AJ856" s="17">
        <v>20190628</v>
      </c>
      <c r="AK856" s="18">
        <v>52</v>
      </c>
      <c r="AL856" s="18">
        <v>202307</v>
      </c>
      <c r="AM856" s="18">
        <v>2022</v>
      </c>
      <c r="AN856" s="17">
        <v>24012598</v>
      </c>
      <c r="AO856" s="17">
        <v>48308839</v>
      </c>
      <c r="AP856" s="17">
        <v>22000010</v>
      </c>
      <c r="AQ856" s="20">
        <v>1</v>
      </c>
      <c r="AR856" s="20">
        <v>1</v>
      </c>
      <c r="AS856" s="20">
        <v>1</v>
      </c>
      <c r="AT856" s="20">
        <v>1</v>
      </c>
      <c r="AU856" s="20">
        <v>1</v>
      </c>
      <c r="AV856" s="20">
        <v>1</v>
      </c>
      <c r="AW856" s="23">
        <v>0</v>
      </c>
      <c r="AX856" s="20">
        <v>1</v>
      </c>
      <c r="AY856" s="21">
        <v>0</v>
      </c>
      <c r="AZ856" s="23" t="s">
        <v>62</v>
      </c>
      <c r="BA856" s="23" t="s">
        <v>62</v>
      </c>
      <c r="BB856" s="23" t="s">
        <v>62</v>
      </c>
      <c r="BC856" s="23" t="s">
        <v>62</v>
      </c>
      <c r="BD856" s="23" t="s">
        <v>62</v>
      </c>
      <c r="BE856" s="20">
        <v>13</v>
      </c>
      <c r="BF856" s="21"/>
      <c r="BG856" s="24"/>
    </row>
    <row r="857" spans="1:59" ht="15">
      <c r="A857" s="9" t="s">
        <v>6252</v>
      </c>
      <c r="B857" s="25">
        <v>2454</v>
      </c>
      <c r="C857" s="11">
        <v>3740332</v>
      </c>
      <c r="D857" s="11">
        <v>6068623407</v>
      </c>
      <c r="E857" s="12">
        <v>1801110716316</v>
      </c>
      <c r="F857" s="13" t="s">
        <v>6253</v>
      </c>
      <c r="G857" s="13" t="s">
        <v>80</v>
      </c>
      <c r="H857" s="13" t="s">
        <v>53</v>
      </c>
      <c r="I857" s="13" t="s">
        <v>54</v>
      </c>
      <c r="J857" s="13" t="s">
        <v>235</v>
      </c>
      <c r="K857" s="11">
        <v>5</v>
      </c>
      <c r="L857" s="11" t="s">
        <v>6254</v>
      </c>
      <c r="M857" s="14">
        <v>1</v>
      </c>
      <c r="N857" s="14" t="s">
        <v>121</v>
      </c>
      <c r="O857" s="14">
        <v>0</v>
      </c>
      <c r="P857" s="14">
        <v>0</v>
      </c>
      <c r="Q857" s="14">
        <v>0</v>
      </c>
      <c r="R857" s="29">
        <v>244656</v>
      </c>
      <c r="S857" s="14">
        <v>0</v>
      </c>
      <c r="T857" s="29">
        <v>17249</v>
      </c>
      <c r="U857" s="14">
        <v>0</v>
      </c>
      <c r="V857" s="26">
        <v>14005</v>
      </c>
      <c r="W857" s="14">
        <v>0</v>
      </c>
      <c r="X857" s="26">
        <v>135156</v>
      </c>
      <c r="Y857" s="11">
        <f t="shared" si="665"/>
        <v>0</v>
      </c>
      <c r="Z857" s="11">
        <f t="shared" si="666"/>
        <v>1.3</v>
      </c>
      <c r="AA857" s="11">
        <f t="shared" si="667"/>
        <v>2.4</v>
      </c>
      <c r="AB857" s="11">
        <f t="shared" si="668"/>
        <v>0.1</v>
      </c>
      <c r="AC857" s="11">
        <f t="shared" si="669"/>
        <v>0.1</v>
      </c>
      <c r="AD857" s="11" t="s">
        <v>6255</v>
      </c>
      <c r="AE857" s="13" t="s">
        <v>6256</v>
      </c>
      <c r="AF857" s="13" t="s">
        <v>6257</v>
      </c>
      <c r="AG857" s="15" t="s">
        <v>6258</v>
      </c>
      <c r="AH857" s="16" t="s">
        <v>88</v>
      </c>
      <c r="AI857" s="17">
        <v>10</v>
      </c>
      <c r="AJ857" s="17">
        <v>20100601</v>
      </c>
      <c r="AK857" s="18">
        <v>139</v>
      </c>
      <c r="AL857" s="18">
        <v>202303</v>
      </c>
      <c r="AM857" s="18">
        <v>2022</v>
      </c>
      <c r="AN857" s="17">
        <v>19908909</v>
      </c>
      <c r="AO857" s="17">
        <v>22189893</v>
      </c>
      <c r="AP857" s="17">
        <v>900000</v>
      </c>
      <c r="AQ857" s="23">
        <v>1</v>
      </c>
      <c r="AR857" s="23"/>
      <c r="AS857" s="27">
        <v>1</v>
      </c>
      <c r="AT857" s="27">
        <v>1</v>
      </c>
      <c r="AU857" s="27">
        <v>1</v>
      </c>
      <c r="AV857" s="27">
        <v>1</v>
      </c>
      <c r="AW857" s="23">
        <v>0</v>
      </c>
      <c r="AX857" s="21">
        <v>0</v>
      </c>
      <c r="AY857" s="21">
        <v>0</v>
      </c>
      <c r="AZ857" s="23" t="s">
        <v>62</v>
      </c>
      <c r="BA857" s="23" t="s">
        <v>62</v>
      </c>
      <c r="BB857" s="23" t="s">
        <v>62</v>
      </c>
      <c r="BC857" s="23" t="s">
        <v>62</v>
      </c>
      <c r="BD857" s="23" t="s">
        <v>62</v>
      </c>
      <c r="BE857" s="27">
        <v>13</v>
      </c>
      <c r="BF857" s="23"/>
      <c r="BG857" s="23"/>
    </row>
    <row r="858" spans="1:59" ht="15">
      <c r="A858" s="9" t="s">
        <v>6259</v>
      </c>
      <c r="B858" s="25">
        <v>24718</v>
      </c>
      <c r="C858" s="11">
        <v>1899120</v>
      </c>
      <c r="D858" s="11">
        <v>1248209598</v>
      </c>
      <c r="E858" s="12">
        <v>1301330003212</v>
      </c>
      <c r="F858" s="13" t="s">
        <v>6260</v>
      </c>
      <c r="G858" s="13" t="s">
        <v>52</v>
      </c>
      <c r="H858" s="13" t="s">
        <v>53</v>
      </c>
      <c r="I858" s="13" t="s">
        <v>54</v>
      </c>
      <c r="J858" s="13" t="s">
        <v>151</v>
      </c>
      <c r="K858" s="11">
        <v>64</v>
      </c>
      <c r="L858" s="11" t="s">
        <v>6261</v>
      </c>
      <c r="M858" s="14">
        <v>1</v>
      </c>
      <c r="N858" s="14">
        <v>0</v>
      </c>
      <c r="O858" s="14">
        <v>0</v>
      </c>
      <c r="P858" s="14">
        <v>0</v>
      </c>
      <c r="Q858" s="14">
        <v>0</v>
      </c>
      <c r="R858" s="21">
        <v>0</v>
      </c>
      <c r="S858" s="14">
        <v>0</v>
      </c>
      <c r="T858" s="21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1" t="s">
        <v>153</v>
      </c>
      <c r="AE858" s="18">
        <v>15882927</v>
      </c>
      <c r="AF858" s="13" t="s">
        <v>6262</v>
      </c>
      <c r="AG858" s="15" t="s">
        <v>6263</v>
      </c>
      <c r="AH858" s="16" t="s">
        <v>61</v>
      </c>
      <c r="AI858" s="17">
        <v>10</v>
      </c>
      <c r="AJ858" s="17">
        <v>19981104</v>
      </c>
      <c r="AK858" s="18">
        <v>216</v>
      </c>
      <c r="AL858" s="18">
        <v>201903</v>
      </c>
      <c r="AM858" s="14"/>
      <c r="AN858" s="19"/>
      <c r="AO858" s="19"/>
      <c r="AP858" s="19"/>
      <c r="AQ858" s="20">
        <v>1</v>
      </c>
      <c r="AR858" s="21"/>
      <c r="AS858" s="20">
        <v>2</v>
      </c>
      <c r="AT858" s="22">
        <v>2</v>
      </c>
      <c r="AU858" s="22">
        <v>2</v>
      </c>
      <c r="AV858" s="20">
        <v>2</v>
      </c>
      <c r="AW858" s="23">
        <v>0</v>
      </c>
      <c r="AX858" s="21">
        <v>0</v>
      </c>
      <c r="AY858" s="21">
        <v>0</v>
      </c>
      <c r="AZ858" s="23" t="s">
        <v>62</v>
      </c>
      <c r="BA858" s="23" t="s">
        <v>62</v>
      </c>
      <c r="BB858" s="23" t="s">
        <v>62</v>
      </c>
      <c r="BC858" s="23" t="s">
        <v>62</v>
      </c>
      <c r="BD858" s="23" t="s">
        <v>62</v>
      </c>
      <c r="BE858" s="20">
        <v>13</v>
      </c>
      <c r="BF858" s="21"/>
      <c r="BG858" s="24"/>
    </row>
    <row r="859" spans="1:59" ht="15">
      <c r="A859" s="9" t="s">
        <v>6264</v>
      </c>
      <c r="B859" s="25">
        <v>8778</v>
      </c>
      <c r="C859" s="99">
        <v>2214957</v>
      </c>
      <c r="D859" s="99">
        <v>1238191050</v>
      </c>
      <c r="E859" s="100">
        <v>1341110109351</v>
      </c>
      <c r="F859" s="101" t="s">
        <v>6265</v>
      </c>
      <c r="G859" s="101" t="s">
        <v>80</v>
      </c>
      <c r="H859" s="101" t="s">
        <v>53</v>
      </c>
      <c r="I859" s="101" t="s">
        <v>54</v>
      </c>
      <c r="J859" s="101" t="s">
        <v>128</v>
      </c>
      <c r="K859" s="99">
        <v>46</v>
      </c>
      <c r="L859" s="99" t="s">
        <v>6266</v>
      </c>
      <c r="M859" s="104">
        <v>1</v>
      </c>
      <c r="N859" s="104" t="s">
        <v>83</v>
      </c>
      <c r="O859" s="14">
        <v>0</v>
      </c>
      <c r="P859" s="14">
        <v>0</v>
      </c>
      <c r="Q859" s="14">
        <v>0</v>
      </c>
      <c r="R859" s="14">
        <v>0</v>
      </c>
      <c r="S859" s="14">
        <v>0</v>
      </c>
      <c r="T859" s="117">
        <v>247303178</v>
      </c>
      <c r="U859" s="14">
        <v>0</v>
      </c>
      <c r="V859" s="117">
        <v>138585272</v>
      </c>
      <c r="W859" s="104">
        <v>943332000</v>
      </c>
      <c r="X859" s="14">
        <v>0</v>
      </c>
      <c r="Y859" s="11">
        <f>INT(O859 / 10000000)/ 10</f>
        <v>0</v>
      </c>
      <c r="Z859" s="11">
        <f>INT((P859+Q859+X859) / 10000000)/ 10</f>
        <v>0</v>
      </c>
      <c r="AA859" s="11">
        <f>INT((R859) / 10000000)/ 10</f>
        <v>0</v>
      </c>
      <c r="AB859" s="11">
        <f>INT((S859+T859) / 10000000)/ 10</f>
        <v>2.4</v>
      </c>
      <c r="AC859" s="11">
        <f>INT((V859+U859+W859) / 10000000)/ 10</f>
        <v>10.8</v>
      </c>
      <c r="AD859" s="99" t="s">
        <v>6267</v>
      </c>
      <c r="AE859" s="101" t="s">
        <v>6268</v>
      </c>
      <c r="AF859" s="101" t="s">
        <v>6269</v>
      </c>
      <c r="AG859" s="15" t="s">
        <v>6270</v>
      </c>
      <c r="AH859" s="108" t="s">
        <v>88</v>
      </c>
      <c r="AI859" s="109">
        <v>10</v>
      </c>
      <c r="AJ859" s="109">
        <v>20030710</v>
      </c>
      <c r="AK859" s="110">
        <v>218</v>
      </c>
      <c r="AL859" s="110">
        <v>202302</v>
      </c>
      <c r="AM859" s="110">
        <v>2022</v>
      </c>
      <c r="AN859" s="109">
        <v>150854518</v>
      </c>
      <c r="AO859" s="109">
        <v>43132554</v>
      </c>
      <c r="AP859" s="109">
        <v>2100000</v>
      </c>
      <c r="AQ859" s="118">
        <v>1</v>
      </c>
      <c r="AR859" s="112"/>
      <c r="AS859" s="118">
        <v>2</v>
      </c>
      <c r="AT859" s="118">
        <v>2</v>
      </c>
      <c r="AU859" s="118">
        <v>2</v>
      </c>
      <c r="AV859" s="118">
        <v>2</v>
      </c>
      <c r="AW859" s="23">
        <v>0</v>
      </c>
      <c r="AX859" s="21">
        <v>0</v>
      </c>
      <c r="AY859" s="21">
        <v>0</v>
      </c>
      <c r="AZ859" s="23" t="s">
        <v>62</v>
      </c>
      <c r="BA859" s="23" t="s">
        <v>62</v>
      </c>
      <c r="BB859" s="23" t="s">
        <v>62</v>
      </c>
      <c r="BC859" s="23" t="s">
        <v>62</v>
      </c>
      <c r="BD859" s="23" t="s">
        <v>62</v>
      </c>
      <c r="BE859" s="118">
        <v>13</v>
      </c>
      <c r="BF859" s="112"/>
      <c r="BG859" s="112"/>
    </row>
    <row r="860" spans="1:59" ht="15">
      <c r="A860" s="9" t="s">
        <v>6271</v>
      </c>
      <c r="B860" s="25">
        <v>22984</v>
      </c>
      <c r="C860" s="99">
        <v>1632211</v>
      </c>
      <c r="D860" s="99">
        <v>1338113482</v>
      </c>
      <c r="E860" s="100">
        <v>1350110052478</v>
      </c>
      <c r="F860" s="101" t="s">
        <v>6272</v>
      </c>
      <c r="G860" s="101" t="s">
        <v>52</v>
      </c>
      <c r="H860" s="101" t="s">
        <v>53</v>
      </c>
      <c r="I860" s="101" t="s">
        <v>54</v>
      </c>
      <c r="J860" s="101" t="s">
        <v>173</v>
      </c>
      <c r="K860" s="99">
        <v>50</v>
      </c>
      <c r="L860" s="99" t="s">
        <v>6273</v>
      </c>
      <c r="M860" s="14">
        <v>2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14">
        <v>0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99" t="s">
        <v>6274</v>
      </c>
      <c r="AE860" s="101" t="s">
        <v>6275</v>
      </c>
      <c r="AF860" s="101" t="s">
        <v>6276</v>
      </c>
      <c r="AG860" s="15" t="s">
        <v>6277</v>
      </c>
      <c r="AH860" s="108" t="s">
        <v>61</v>
      </c>
      <c r="AI860" s="109">
        <v>10</v>
      </c>
      <c r="AJ860" s="109">
        <v>19910501</v>
      </c>
      <c r="AK860" s="110">
        <v>213</v>
      </c>
      <c r="AL860" s="110">
        <v>201112</v>
      </c>
      <c r="AM860" s="104"/>
      <c r="AN860" s="107"/>
      <c r="AO860" s="107"/>
      <c r="AP860" s="107"/>
      <c r="AQ860" s="118">
        <v>1</v>
      </c>
      <c r="AR860" s="112"/>
      <c r="AS860" s="118">
        <v>2</v>
      </c>
      <c r="AT860" s="118">
        <v>2</v>
      </c>
      <c r="AU860" s="118">
        <v>2</v>
      </c>
      <c r="AV860" s="118">
        <v>2</v>
      </c>
      <c r="AW860" s="23">
        <v>0</v>
      </c>
      <c r="AX860" s="21">
        <v>0</v>
      </c>
      <c r="AY860" s="21">
        <v>0</v>
      </c>
      <c r="AZ860" s="23" t="s">
        <v>62</v>
      </c>
      <c r="BA860" s="23" t="s">
        <v>62</v>
      </c>
      <c r="BB860" s="23" t="s">
        <v>62</v>
      </c>
      <c r="BC860" s="23" t="s">
        <v>62</v>
      </c>
      <c r="BD860" s="23" t="s">
        <v>62</v>
      </c>
      <c r="BE860" s="118">
        <v>13</v>
      </c>
      <c r="BF860" s="112"/>
      <c r="BG860" s="112"/>
    </row>
    <row r="861" spans="1:59" ht="15">
      <c r="A861" s="9" t="s">
        <v>6278</v>
      </c>
      <c r="B861" s="25">
        <v>23863</v>
      </c>
      <c r="C861" s="11">
        <v>1922311</v>
      </c>
      <c r="D861" s="11">
        <v>4028211446</v>
      </c>
      <c r="E861" s="12">
        <v>2101710002613</v>
      </c>
      <c r="F861" s="13" t="s">
        <v>6279</v>
      </c>
      <c r="G861" s="13" t="s">
        <v>52</v>
      </c>
      <c r="H861" s="13" t="s">
        <v>53</v>
      </c>
      <c r="I861" s="13" t="s">
        <v>54</v>
      </c>
      <c r="J861" s="13" t="s">
        <v>95</v>
      </c>
      <c r="K861" s="11">
        <v>62</v>
      </c>
      <c r="L861" s="11" t="s">
        <v>6280</v>
      </c>
      <c r="M861" s="14">
        <v>1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14">
        <v>0</v>
      </c>
      <c r="T861" s="14">
        <v>0</v>
      </c>
      <c r="U861" s="14">
        <v>0</v>
      </c>
      <c r="V861" s="14">
        <v>0</v>
      </c>
      <c r="W861" s="14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1" t="s">
        <v>5426</v>
      </c>
      <c r="AE861" s="13" t="s">
        <v>6281</v>
      </c>
      <c r="AF861" s="13" t="s">
        <v>6282</v>
      </c>
      <c r="AG861" s="15" t="s">
        <v>6283</v>
      </c>
      <c r="AH861" s="16" t="s">
        <v>61</v>
      </c>
      <c r="AI861" s="17">
        <v>10</v>
      </c>
      <c r="AJ861" s="17">
        <v>19910102</v>
      </c>
      <c r="AK861" s="18">
        <v>106</v>
      </c>
      <c r="AL861" s="18">
        <v>202112</v>
      </c>
      <c r="AM861" s="14"/>
      <c r="AN861" s="19"/>
      <c r="AO861" s="19"/>
      <c r="AP861" s="19"/>
      <c r="AQ861" s="20">
        <v>1</v>
      </c>
      <c r="AR861" s="21"/>
      <c r="AS861" s="20">
        <v>1</v>
      </c>
      <c r="AT861" s="20">
        <v>1</v>
      </c>
      <c r="AU861" s="20">
        <v>2</v>
      </c>
      <c r="AV861" s="20">
        <v>2</v>
      </c>
      <c r="AW861" s="23">
        <v>0</v>
      </c>
      <c r="AX861" s="21">
        <v>0</v>
      </c>
      <c r="AY861" s="21">
        <v>0</v>
      </c>
      <c r="AZ861" s="23" t="s">
        <v>62</v>
      </c>
      <c r="BA861" s="23" t="s">
        <v>62</v>
      </c>
      <c r="BB861" s="23" t="s">
        <v>62</v>
      </c>
      <c r="BC861" s="23" t="s">
        <v>62</v>
      </c>
      <c r="BD861" s="23" t="s">
        <v>62</v>
      </c>
      <c r="BE861" s="20">
        <v>13</v>
      </c>
      <c r="BF861" s="21"/>
      <c r="BG861" s="24"/>
    </row>
    <row r="862" spans="1:59" ht="15">
      <c r="A862" s="9" t="s">
        <v>6284</v>
      </c>
      <c r="B862" s="25">
        <v>15334</v>
      </c>
      <c r="C862" s="11">
        <v>3246749</v>
      </c>
      <c r="D862" s="11">
        <v>3078205090</v>
      </c>
      <c r="E862" s="12">
        <v>1647320003957</v>
      </c>
      <c r="F862" s="13" t="s">
        <v>6285</v>
      </c>
      <c r="G862" s="13" t="s">
        <v>80</v>
      </c>
      <c r="H862" s="13" t="s">
        <v>53</v>
      </c>
      <c r="I862" s="13" t="s">
        <v>54</v>
      </c>
      <c r="J862" s="13" t="s">
        <v>151</v>
      </c>
      <c r="K862" s="11">
        <v>64</v>
      </c>
      <c r="L862" s="11" t="s">
        <v>6286</v>
      </c>
      <c r="M862" s="14">
        <v>1</v>
      </c>
      <c r="N862" s="14">
        <v>0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1" t="s">
        <v>6287</v>
      </c>
      <c r="AE862" s="13" t="s">
        <v>6288</v>
      </c>
      <c r="AF862" s="13" t="s">
        <v>6289</v>
      </c>
      <c r="AG862" s="15" t="s">
        <v>6290</v>
      </c>
      <c r="AH862" s="16" t="s">
        <v>61</v>
      </c>
      <c r="AI862" s="17">
        <v>10</v>
      </c>
      <c r="AJ862" s="17">
        <v>20080226</v>
      </c>
      <c r="AK862" s="18">
        <v>54</v>
      </c>
      <c r="AL862" s="18">
        <v>202306</v>
      </c>
      <c r="AM862" s="14"/>
      <c r="AN862" s="19"/>
      <c r="AO862" s="19"/>
      <c r="AP862" s="19"/>
      <c r="AQ862" s="20">
        <v>1</v>
      </c>
      <c r="AR862" s="21"/>
      <c r="AS862" s="20">
        <v>2</v>
      </c>
      <c r="AT862" s="22">
        <v>2</v>
      </c>
      <c r="AU862" s="22">
        <v>2</v>
      </c>
      <c r="AV862" s="20">
        <v>2</v>
      </c>
      <c r="AW862" s="23">
        <v>0</v>
      </c>
      <c r="AX862" s="21">
        <v>0</v>
      </c>
      <c r="AY862" s="21">
        <v>0</v>
      </c>
      <c r="AZ862" s="23" t="s">
        <v>62</v>
      </c>
      <c r="BA862" s="23" t="s">
        <v>62</v>
      </c>
      <c r="BB862" s="23" t="s">
        <v>62</v>
      </c>
      <c r="BC862" s="23" t="s">
        <v>62</v>
      </c>
      <c r="BD862" s="23" t="s">
        <v>62</v>
      </c>
      <c r="BE862" s="20">
        <v>13</v>
      </c>
      <c r="BF862" s="21"/>
      <c r="BG862" s="24"/>
    </row>
    <row r="863" spans="1:59" ht="15">
      <c r="A863" s="9" t="s">
        <v>6291</v>
      </c>
      <c r="B863" s="25">
        <v>2046</v>
      </c>
      <c r="C863" s="11">
        <v>2870616</v>
      </c>
      <c r="D863" s="11">
        <v>5058139862</v>
      </c>
      <c r="E863" s="12">
        <v>1701110273433</v>
      </c>
      <c r="F863" s="13" t="s">
        <v>6292</v>
      </c>
      <c r="G863" s="13" t="s">
        <v>80</v>
      </c>
      <c r="H863" s="13" t="s">
        <v>53</v>
      </c>
      <c r="I863" s="13" t="s">
        <v>54</v>
      </c>
      <c r="J863" s="13" t="s">
        <v>532</v>
      </c>
      <c r="K863" s="11">
        <v>14</v>
      </c>
      <c r="L863" s="11" t="s">
        <v>6293</v>
      </c>
      <c r="M863" s="14">
        <v>1</v>
      </c>
      <c r="N863" s="14" t="s">
        <v>121</v>
      </c>
      <c r="O863" s="14">
        <v>0</v>
      </c>
      <c r="P863" s="14">
        <v>0</v>
      </c>
      <c r="Q863" s="14">
        <v>0</v>
      </c>
      <c r="R863" s="122">
        <v>112074</v>
      </c>
      <c r="S863" s="14">
        <v>0</v>
      </c>
      <c r="T863" s="122">
        <v>42881</v>
      </c>
      <c r="U863" s="14">
        <v>0</v>
      </c>
      <c r="V863" s="122">
        <v>308008</v>
      </c>
      <c r="W863" s="34">
        <v>3201520</v>
      </c>
      <c r="X863" s="36">
        <v>723605</v>
      </c>
      <c r="Y863" s="11">
        <f>INT(O863 / 10000) / 10</f>
        <v>0</v>
      </c>
      <c r="Z863" s="11">
        <f>INT((P863+Q863+X863) / 10000) / 10</f>
        <v>7.2</v>
      </c>
      <c r="AA863" s="11">
        <f>INT((R863) / 10000) / 10</f>
        <v>1.1000000000000001</v>
      </c>
      <c r="AB863" s="11">
        <f>INT((S863+T863) / 10000) / 10</f>
        <v>0.4</v>
      </c>
      <c r="AC863" s="11">
        <f>INT((V863+U863+W863) / 10000) / 10</f>
        <v>35</v>
      </c>
      <c r="AD863" s="11" t="s">
        <v>6294</v>
      </c>
      <c r="AE863" s="13" t="s">
        <v>6295</v>
      </c>
      <c r="AF863" s="13" t="s">
        <v>6296</v>
      </c>
      <c r="AG863" s="15" t="s">
        <v>6297</v>
      </c>
      <c r="AH863" s="16" t="s">
        <v>232</v>
      </c>
      <c r="AI863" s="17">
        <v>10</v>
      </c>
      <c r="AJ863" s="18">
        <v>20040916</v>
      </c>
      <c r="AK863" s="18">
        <v>52</v>
      </c>
      <c r="AL863" s="18">
        <v>202306</v>
      </c>
      <c r="AM863" s="18">
        <v>2022</v>
      </c>
      <c r="AN863" s="17">
        <v>7794176</v>
      </c>
      <c r="AO863" s="17">
        <v>17867212</v>
      </c>
      <c r="AP863" s="17">
        <v>3420000</v>
      </c>
      <c r="AQ863" s="21">
        <v>1</v>
      </c>
      <c r="AR863" s="21"/>
      <c r="AS863" s="20">
        <v>1</v>
      </c>
      <c r="AT863" s="20">
        <v>2</v>
      </c>
      <c r="AU863" s="20">
        <v>2</v>
      </c>
      <c r="AV863" s="20">
        <v>2</v>
      </c>
      <c r="AW863" s="23">
        <v>0</v>
      </c>
      <c r="AX863" s="21">
        <v>0</v>
      </c>
      <c r="AY863" s="21">
        <v>0</v>
      </c>
      <c r="AZ863" s="23" t="s">
        <v>62</v>
      </c>
      <c r="BA863" s="23" t="s">
        <v>62</v>
      </c>
      <c r="BB863" s="23" t="s">
        <v>62</v>
      </c>
      <c r="BC863" s="23" t="s">
        <v>62</v>
      </c>
      <c r="BD863" s="23" t="s">
        <v>62</v>
      </c>
      <c r="BE863" s="20">
        <v>13</v>
      </c>
      <c r="BF863" s="21"/>
      <c r="BG863" s="24"/>
    </row>
    <row r="864" spans="1:59" ht="15">
      <c r="A864" s="9" t="s">
        <v>6298</v>
      </c>
      <c r="B864" s="25">
        <v>22361</v>
      </c>
      <c r="C864" s="11">
        <v>1531158</v>
      </c>
      <c r="D864" s="11">
        <v>2018185523</v>
      </c>
      <c r="E864" s="12">
        <v>1101112939291</v>
      </c>
      <c r="F864" s="13" t="s">
        <v>6299</v>
      </c>
      <c r="G864" s="13" t="s">
        <v>52</v>
      </c>
      <c r="H864" s="13" t="s">
        <v>53</v>
      </c>
      <c r="I864" s="13" t="s">
        <v>54</v>
      </c>
      <c r="J864" s="13" t="s">
        <v>277</v>
      </c>
      <c r="K864" s="11">
        <v>48</v>
      </c>
      <c r="L864" s="11" t="s">
        <v>6300</v>
      </c>
      <c r="M864" s="14">
        <v>1</v>
      </c>
      <c r="N864" s="14">
        <v>0</v>
      </c>
      <c r="O864" s="14">
        <v>0</v>
      </c>
      <c r="P864" s="14">
        <v>0</v>
      </c>
      <c r="Q864" s="14">
        <v>0</v>
      </c>
      <c r="R864" s="21">
        <v>0</v>
      </c>
      <c r="S864" s="14">
        <v>0</v>
      </c>
      <c r="T864" s="21">
        <v>0</v>
      </c>
      <c r="U864" s="21">
        <v>0</v>
      </c>
      <c r="V864" s="21">
        <v>0</v>
      </c>
      <c r="W864" s="14">
        <v>0</v>
      </c>
      <c r="X864" s="21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1" t="s">
        <v>6301</v>
      </c>
      <c r="AE864" s="13" t="s">
        <v>6302</v>
      </c>
      <c r="AF864" s="13" t="s">
        <v>6303</v>
      </c>
      <c r="AG864" s="15" t="s">
        <v>6304</v>
      </c>
      <c r="AH864" s="16" t="s">
        <v>61</v>
      </c>
      <c r="AI864" s="17">
        <v>10</v>
      </c>
      <c r="AJ864" s="17">
        <v>20040120</v>
      </c>
      <c r="AK864" s="18">
        <v>100</v>
      </c>
      <c r="AL864" s="18">
        <v>201903</v>
      </c>
      <c r="AM864" s="14"/>
      <c r="AN864" s="19"/>
      <c r="AO864" s="19"/>
      <c r="AP864" s="19"/>
      <c r="AQ864" s="27">
        <v>1</v>
      </c>
      <c r="AR864" s="23"/>
      <c r="AS864" s="27">
        <v>2</v>
      </c>
      <c r="AT864" s="27">
        <v>2</v>
      </c>
      <c r="AU864" s="27">
        <v>2</v>
      </c>
      <c r="AV864" s="27">
        <v>2</v>
      </c>
      <c r="AW864" s="23">
        <v>0</v>
      </c>
      <c r="AX864" s="21">
        <v>0</v>
      </c>
      <c r="AY864" s="21">
        <v>0</v>
      </c>
      <c r="AZ864" s="23" t="s">
        <v>62</v>
      </c>
      <c r="BA864" s="23" t="s">
        <v>62</v>
      </c>
      <c r="BB864" s="23" t="s">
        <v>62</v>
      </c>
      <c r="BC864" s="23" t="s">
        <v>62</v>
      </c>
      <c r="BD864" s="23" t="s">
        <v>62</v>
      </c>
      <c r="BE864" s="27">
        <v>13</v>
      </c>
      <c r="BF864" s="23"/>
      <c r="BG864" s="23"/>
    </row>
    <row r="865" spans="1:59" ht="15">
      <c r="A865" s="9" t="s">
        <v>6305</v>
      </c>
      <c r="B865" s="25">
        <v>24270</v>
      </c>
      <c r="C865" s="11">
        <v>8464890</v>
      </c>
      <c r="D865" s="11">
        <v>3188601054</v>
      </c>
      <c r="E865" s="12">
        <v>1101340091178</v>
      </c>
      <c r="F865" s="13" t="s">
        <v>6306</v>
      </c>
      <c r="G865" s="13" t="s">
        <v>52</v>
      </c>
      <c r="H865" s="13" t="s">
        <v>53</v>
      </c>
      <c r="I865" s="13" t="s">
        <v>54</v>
      </c>
      <c r="J865" s="13" t="s">
        <v>55</v>
      </c>
      <c r="K865" s="11">
        <v>63</v>
      </c>
      <c r="L865" s="11" t="s">
        <v>6307</v>
      </c>
      <c r="M865" s="14">
        <v>1</v>
      </c>
      <c r="N865" s="14" t="s">
        <v>83</v>
      </c>
      <c r="O865" s="14">
        <v>0</v>
      </c>
      <c r="P865" s="14">
        <v>0</v>
      </c>
      <c r="Q865" s="14">
        <v>0</v>
      </c>
      <c r="R865" s="14">
        <v>0</v>
      </c>
      <c r="S865" s="14">
        <v>0</v>
      </c>
      <c r="T865" s="65">
        <v>16050000</v>
      </c>
      <c r="U865" s="14">
        <v>0</v>
      </c>
      <c r="V865" s="65">
        <v>1927273</v>
      </c>
      <c r="W865" s="65">
        <v>200377091</v>
      </c>
      <c r="X865" s="14">
        <v>0</v>
      </c>
      <c r="Y865" s="11">
        <f>INT(O865 / 10000000)/ 10</f>
        <v>0</v>
      </c>
      <c r="Z865" s="11">
        <f>INT((P865+Q865+X865) / 10000000)/ 10</f>
        <v>0</v>
      </c>
      <c r="AA865" s="11">
        <f>INT((R865) / 10000000)/ 10</f>
        <v>0</v>
      </c>
      <c r="AB865" s="11">
        <f>INT((S865+T865) / 10000000)/ 10</f>
        <v>0.1</v>
      </c>
      <c r="AC865" s="11">
        <f>INT((V865+U865+W865) / 10000000)/ 10</f>
        <v>2</v>
      </c>
      <c r="AD865" s="11" t="s">
        <v>6308</v>
      </c>
      <c r="AE865" s="13" t="s">
        <v>6309</v>
      </c>
      <c r="AF865" s="13" t="s">
        <v>6310</v>
      </c>
      <c r="AG865" s="15" t="s">
        <v>6311</v>
      </c>
      <c r="AH865" s="16" t="s">
        <v>61</v>
      </c>
      <c r="AI865" s="17">
        <v>10</v>
      </c>
      <c r="AJ865" s="17">
        <v>20180102</v>
      </c>
      <c r="AK865" s="18">
        <v>103</v>
      </c>
      <c r="AL865" s="18">
        <v>202112</v>
      </c>
      <c r="AM865" s="14"/>
      <c r="AN865" s="19"/>
      <c r="AO865" s="19"/>
      <c r="AP865" s="19"/>
      <c r="AQ865" s="20">
        <v>1</v>
      </c>
      <c r="AR865" s="21"/>
      <c r="AS865" s="20">
        <v>2</v>
      </c>
      <c r="AT865" s="21"/>
      <c r="AU865" s="21"/>
      <c r="AV865" s="20">
        <v>2</v>
      </c>
      <c r="AW865" s="23">
        <v>0</v>
      </c>
      <c r="AX865" s="21">
        <v>0</v>
      </c>
      <c r="AY865" s="21">
        <v>0</v>
      </c>
      <c r="AZ865" s="23" t="s">
        <v>62</v>
      </c>
      <c r="BA865" s="23" t="s">
        <v>62</v>
      </c>
      <c r="BB865" s="23" t="s">
        <v>62</v>
      </c>
      <c r="BC865" s="23" t="s">
        <v>62</v>
      </c>
      <c r="BD865" s="23" t="s">
        <v>62</v>
      </c>
      <c r="BE865" s="20">
        <v>13</v>
      </c>
      <c r="BF865" s="21"/>
      <c r="BG865" s="24"/>
    </row>
    <row r="866" spans="1:59" ht="15">
      <c r="A866" s="9" t="s">
        <v>6312</v>
      </c>
      <c r="B866" s="25">
        <v>24212</v>
      </c>
      <c r="C866" s="11">
        <v>2794474</v>
      </c>
      <c r="D866" s="11">
        <v>1108169663</v>
      </c>
      <c r="E866" s="12">
        <v>2741340006310</v>
      </c>
      <c r="F866" s="13" t="s">
        <v>6313</v>
      </c>
      <c r="G866" s="13" t="s">
        <v>52</v>
      </c>
      <c r="H866" s="13" t="s">
        <v>53</v>
      </c>
      <c r="I866" s="13" t="s">
        <v>54</v>
      </c>
      <c r="J866" s="13" t="s">
        <v>55</v>
      </c>
      <c r="K866" s="11">
        <v>63</v>
      </c>
      <c r="L866" s="11" t="s">
        <v>6314</v>
      </c>
      <c r="M866" s="14">
        <v>1</v>
      </c>
      <c r="N866" s="14" t="s">
        <v>121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65">
        <v>151067</v>
      </c>
      <c r="U866" s="14">
        <v>0</v>
      </c>
      <c r="V866" s="14">
        <v>0</v>
      </c>
      <c r="W866" s="14">
        <v>0</v>
      </c>
      <c r="X866" s="14">
        <v>0</v>
      </c>
      <c r="Y866" s="11">
        <f>INT(O866 / 10000) / 10</f>
        <v>0</v>
      </c>
      <c r="Z866" s="11">
        <f>INT((P866+Q866+X866) / 10000) / 10</f>
        <v>0</v>
      </c>
      <c r="AA866" s="11">
        <f>INT((R866) / 10000) / 10</f>
        <v>0</v>
      </c>
      <c r="AB866" s="11">
        <f>INT((S866+T866) / 10000) / 10</f>
        <v>1.5</v>
      </c>
      <c r="AC866" s="11">
        <f>INT((V866+U866+W866) / 10000) / 10</f>
        <v>0</v>
      </c>
      <c r="AD866" s="11" t="s">
        <v>6315</v>
      </c>
      <c r="AE866" s="13" t="s">
        <v>6316</v>
      </c>
      <c r="AF866" s="13" t="s">
        <v>6317</v>
      </c>
      <c r="AG866" s="15" t="s">
        <v>6318</v>
      </c>
      <c r="AH866" s="16" t="s">
        <v>61</v>
      </c>
      <c r="AI866" s="17">
        <v>10</v>
      </c>
      <c r="AJ866" s="17">
        <v>20050307</v>
      </c>
      <c r="AK866" s="18">
        <v>102</v>
      </c>
      <c r="AL866" s="18">
        <v>201903</v>
      </c>
      <c r="AM866" s="14"/>
      <c r="AN866" s="19"/>
      <c r="AO866" s="19"/>
      <c r="AP866" s="19"/>
      <c r="AQ866" s="20">
        <v>1</v>
      </c>
      <c r="AR866" s="21"/>
      <c r="AS866" s="20">
        <v>2</v>
      </c>
      <c r="AT866" s="21"/>
      <c r="AU866" s="21"/>
      <c r="AV866" s="20">
        <v>2</v>
      </c>
      <c r="AW866" s="23">
        <v>0</v>
      </c>
      <c r="AX866" s="21">
        <v>0</v>
      </c>
      <c r="AY866" s="21">
        <v>0</v>
      </c>
      <c r="AZ866" s="23" t="s">
        <v>62</v>
      </c>
      <c r="BA866" s="23" t="s">
        <v>62</v>
      </c>
      <c r="BB866" s="23" t="s">
        <v>62</v>
      </c>
      <c r="BC866" s="23" t="s">
        <v>62</v>
      </c>
      <c r="BD866" s="23" t="s">
        <v>62</v>
      </c>
      <c r="BE866" s="20">
        <v>13</v>
      </c>
      <c r="BF866" s="21"/>
      <c r="BG866" s="24"/>
    </row>
    <row r="867" spans="1:59" ht="15">
      <c r="A867" s="9" t="s">
        <v>6319</v>
      </c>
      <c r="B867" s="25">
        <v>5210</v>
      </c>
      <c r="C867" s="11">
        <v>3842451</v>
      </c>
      <c r="D867" s="11">
        <v>1408146749</v>
      </c>
      <c r="E867" s="12">
        <v>1355110216264</v>
      </c>
      <c r="F867" s="13" t="s">
        <v>6320</v>
      </c>
      <c r="G867" s="13" t="s">
        <v>80</v>
      </c>
      <c r="H867" s="13" t="s">
        <v>53</v>
      </c>
      <c r="I867" s="13" t="s">
        <v>54</v>
      </c>
      <c r="J867" s="13" t="s">
        <v>353</v>
      </c>
      <c r="K867" s="11">
        <v>24</v>
      </c>
      <c r="L867" s="11" t="s">
        <v>2066</v>
      </c>
      <c r="M867" s="14">
        <v>1</v>
      </c>
      <c r="N867" s="14" t="s">
        <v>83</v>
      </c>
      <c r="O867" s="19">
        <v>3676815046</v>
      </c>
      <c r="P867" s="14">
        <v>0</v>
      </c>
      <c r="Q867" s="14">
        <v>0</v>
      </c>
      <c r="R867" s="19">
        <v>696773750</v>
      </c>
      <c r="S867" s="14">
        <v>0</v>
      </c>
      <c r="T867" s="14">
        <v>0</v>
      </c>
      <c r="U867" s="29">
        <v>14240820</v>
      </c>
      <c r="V867" s="14">
        <v>0</v>
      </c>
      <c r="W867" s="29">
        <v>24504545</v>
      </c>
      <c r="X867" s="14">
        <v>0</v>
      </c>
      <c r="Y867" s="11">
        <f>INT(O867 / 10000000)/ 10</f>
        <v>36.700000000000003</v>
      </c>
      <c r="Z867" s="11">
        <f>INT((P867+Q867+X867) / 10000000)/ 10</f>
        <v>0</v>
      </c>
      <c r="AA867" s="11">
        <f>INT((R867) / 10000000)/ 10</f>
        <v>6.9</v>
      </c>
      <c r="AB867" s="11">
        <f>INT((S867+T867) / 10000000)/ 10</f>
        <v>0</v>
      </c>
      <c r="AC867" s="11">
        <f>INT((V867+U867+W867) / 10000000)/ 10</f>
        <v>0.3</v>
      </c>
      <c r="AD867" s="11" t="s">
        <v>6321</v>
      </c>
      <c r="AE867" s="13" t="s">
        <v>6322</v>
      </c>
      <c r="AF867" s="13" t="s">
        <v>6323</v>
      </c>
      <c r="AG867" s="15" t="s">
        <v>6324</v>
      </c>
      <c r="AH867" s="16" t="s">
        <v>88</v>
      </c>
      <c r="AI867" s="17">
        <v>10</v>
      </c>
      <c r="AJ867" s="17">
        <v>20100909</v>
      </c>
      <c r="AK867" s="18">
        <v>50</v>
      </c>
      <c r="AL867" s="18">
        <v>202212</v>
      </c>
      <c r="AM867" s="18">
        <v>2022</v>
      </c>
      <c r="AN867" s="17">
        <v>11003526</v>
      </c>
      <c r="AO867" s="17">
        <v>18476030</v>
      </c>
      <c r="AP867" s="17">
        <v>500000</v>
      </c>
      <c r="AQ867" s="20">
        <v>1</v>
      </c>
      <c r="AR867" s="20">
        <v>1</v>
      </c>
      <c r="AS867" s="20">
        <v>2</v>
      </c>
      <c r="AT867" s="20">
        <v>2</v>
      </c>
      <c r="AU867" s="20">
        <v>2</v>
      </c>
      <c r="AV867" s="20">
        <v>2</v>
      </c>
      <c r="AW867" s="23">
        <v>0</v>
      </c>
      <c r="AX867" s="20">
        <v>1</v>
      </c>
      <c r="AY867" s="20">
        <v>1</v>
      </c>
      <c r="AZ867" s="20" t="s">
        <v>6325</v>
      </c>
      <c r="BA867" s="20" t="s">
        <v>6326</v>
      </c>
      <c r="BB867" s="20" t="s">
        <v>2728</v>
      </c>
      <c r="BC867" s="20" t="s">
        <v>1585</v>
      </c>
      <c r="BD867" s="20" t="s">
        <v>6327</v>
      </c>
      <c r="BE867" s="20">
        <v>13</v>
      </c>
      <c r="BF867" s="21"/>
      <c r="BG867" s="24"/>
    </row>
    <row r="868" spans="1:59" ht="15">
      <c r="A868" s="9" t="s">
        <v>6328</v>
      </c>
      <c r="B868" s="25">
        <v>5325</v>
      </c>
      <c r="C868" s="11">
        <v>1306420</v>
      </c>
      <c r="D868" s="11">
        <v>2148656408</v>
      </c>
      <c r="E868" s="12">
        <v>1101111941536</v>
      </c>
      <c r="F868" s="13" t="s">
        <v>6329</v>
      </c>
      <c r="G868" s="13" t="s">
        <v>80</v>
      </c>
      <c r="H868" s="13" t="s">
        <v>53</v>
      </c>
      <c r="I868" s="13" t="s">
        <v>54</v>
      </c>
      <c r="J868" s="13" t="s">
        <v>204</v>
      </c>
      <c r="K868" s="11">
        <v>32</v>
      </c>
      <c r="L868" s="11" t="s">
        <v>6330</v>
      </c>
      <c r="M868" s="14">
        <v>1</v>
      </c>
      <c r="N868" s="14" t="s">
        <v>121</v>
      </c>
      <c r="O868" s="14">
        <v>0</v>
      </c>
      <c r="P868" s="14">
        <v>0</v>
      </c>
      <c r="Q868" s="14">
        <v>0</v>
      </c>
      <c r="R868" s="35">
        <v>681450</v>
      </c>
      <c r="S868" s="14">
        <v>0</v>
      </c>
      <c r="T868" s="35">
        <v>3624</v>
      </c>
      <c r="U868" s="14">
        <v>0</v>
      </c>
      <c r="V868" s="14">
        <v>0</v>
      </c>
      <c r="W868" s="35">
        <v>14500</v>
      </c>
      <c r="X868" s="35">
        <v>395484</v>
      </c>
      <c r="Y868" s="11">
        <f t="shared" ref="Y868:Y873" si="670">INT(O868 / 10000) / 10</f>
        <v>0</v>
      </c>
      <c r="Z868" s="11">
        <f t="shared" ref="Z868:Z873" si="671">INT((P868+Q868+X868) / 10000) / 10</f>
        <v>3.9</v>
      </c>
      <c r="AA868" s="11">
        <f t="shared" ref="AA868:AA873" si="672">INT((R868) / 10000) / 10</f>
        <v>6.8</v>
      </c>
      <c r="AB868" s="11">
        <f t="shared" ref="AB868:AB873" si="673">INT((S868+T868) / 10000) / 10</f>
        <v>0</v>
      </c>
      <c r="AC868" s="11">
        <f t="shared" ref="AC868:AC873" si="674">INT((V868+U868+W868) / 10000) / 10</f>
        <v>0.1</v>
      </c>
      <c r="AD868" s="11" t="s">
        <v>6331</v>
      </c>
      <c r="AE868" s="13" t="s">
        <v>6332</v>
      </c>
      <c r="AF868" s="13" t="s">
        <v>6333</v>
      </c>
      <c r="AG868" s="15" t="s">
        <v>6334</v>
      </c>
      <c r="AH868" s="16" t="s">
        <v>88</v>
      </c>
      <c r="AI868" s="17">
        <v>10</v>
      </c>
      <c r="AJ868" s="17">
        <v>20000417</v>
      </c>
      <c r="AK868" s="18">
        <v>51</v>
      </c>
      <c r="AL868" s="18">
        <v>202212</v>
      </c>
      <c r="AM868" s="18">
        <v>2022</v>
      </c>
      <c r="AN868" s="17">
        <v>24668618</v>
      </c>
      <c r="AO868" s="17">
        <v>34350417</v>
      </c>
      <c r="AP868" s="17">
        <v>1200000</v>
      </c>
      <c r="AQ868" s="20">
        <v>1</v>
      </c>
      <c r="AR868" s="20">
        <v>1</v>
      </c>
      <c r="AS868" s="20">
        <v>1</v>
      </c>
      <c r="AT868" s="20">
        <v>2</v>
      </c>
      <c r="AU868" s="20">
        <v>2</v>
      </c>
      <c r="AV868" s="20">
        <v>2</v>
      </c>
      <c r="AW868" s="23">
        <v>0</v>
      </c>
      <c r="AX868" s="21">
        <v>0</v>
      </c>
      <c r="AY868" s="21">
        <v>0</v>
      </c>
      <c r="AZ868" s="23" t="s">
        <v>62</v>
      </c>
      <c r="BA868" s="23" t="s">
        <v>62</v>
      </c>
      <c r="BB868" s="23" t="s">
        <v>62</v>
      </c>
      <c r="BC868" s="23" t="s">
        <v>62</v>
      </c>
      <c r="BD868" s="23" t="s">
        <v>62</v>
      </c>
      <c r="BE868" s="20">
        <v>13</v>
      </c>
      <c r="BF868" s="21"/>
      <c r="BG868" s="24"/>
    </row>
    <row r="869" spans="1:59" ht="15">
      <c r="A869" s="9" t="s">
        <v>6335</v>
      </c>
      <c r="B869" s="25">
        <v>1743</v>
      </c>
      <c r="C869" s="11">
        <v>4031529</v>
      </c>
      <c r="D869" s="11">
        <v>6218191122</v>
      </c>
      <c r="E869" s="12">
        <v>2341110061667</v>
      </c>
      <c r="F869" s="13" t="s">
        <v>6336</v>
      </c>
      <c r="G869" s="13" t="s">
        <v>80</v>
      </c>
      <c r="H869" s="13" t="s">
        <v>53</v>
      </c>
      <c r="I869" s="13" t="s">
        <v>54</v>
      </c>
      <c r="J869" s="13" t="s">
        <v>532</v>
      </c>
      <c r="K869" s="11">
        <v>14</v>
      </c>
      <c r="L869" s="11" t="s">
        <v>6337</v>
      </c>
      <c r="M869" s="14">
        <v>1</v>
      </c>
      <c r="N869" s="14" t="s">
        <v>121</v>
      </c>
      <c r="O869" s="14">
        <v>0</v>
      </c>
      <c r="P869" s="14">
        <v>0</v>
      </c>
      <c r="Q869" s="35">
        <v>1903</v>
      </c>
      <c r="R869" s="35">
        <v>6800</v>
      </c>
      <c r="S869" s="14">
        <v>0</v>
      </c>
      <c r="T869" s="35">
        <v>47333</v>
      </c>
      <c r="U869" s="14">
        <v>0</v>
      </c>
      <c r="V869" s="31">
        <v>20373</v>
      </c>
      <c r="W869" s="35">
        <v>10400</v>
      </c>
      <c r="X869" s="14">
        <v>0</v>
      </c>
      <c r="Y869" s="11">
        <f t="shared" si="670"/>
        <v>0</v>
      </c>
      <c r="Z869" s="11">
        <f t="shared" si="671"/>
        <v>0</v>
      </c>
      <c r="AA869" s="11">
        <f t="shared" si="672"/>
        <v>0</v>
      </c>
      <c r="AB869" s="11">
        <f t="shared" si="673"/>
        <v>0.4</v>
      </c>
      <c r="AC869" s="11">
        <f t="shared" si="674"/>
        <v>0.3</v>
      </c>
      <c r="AD869" s="11" t="s">
        <v>6338</v>
      </c>
      <c r="AE869" s="13" t="s">
        <v>6339</v>
      </c>
      <c r="AF869" s="13" t="s">
        <v>6340</v>
      </c>
      <c r="AG869" s="15" t="s">
        <v>6341</v>
      </c>
      <c r="AH869" s="16" t="s">
        <v>88</v>
      </c>
      <c r="AI869" s="17">
        <v>10</v>
      </c>
      <c r="AJ869" s="17">
        <v>20110812</v>
      </c>
      <c r="AK869" s="18">
        <v>107</v>
      </c>
      <c r="AL869" s="18">
        <v>202212</v>
      </c>
      <c r="AM869" s="18">
        <v>2022</v>
      </c>
      <c r="AN869" s="17">
        <v>42469694</v>
      </c>
      <c r="AO869" s="17">
        <v>52980514</v>
      </c>
      <c r="AP869" s="17">
        <v>500000</v>
      </c>
      <c r="AQ869" s="20">
        <v>2</v>
      </c>
      <c r="AR869" s="20">
        <v>2</v>
      </c>
      <c r="AS869" s="20">
        <v>1</v>
      </c>
      <c r="AT869" s="20">
        <v>2</v>
      </c>
      <c r="AU869" s="20">
        <v>2</v>
      </c>
      <c r="AV869" s="20">
        <v>2</v>
      </c>
      <c r="AW869" s="23">
        <v>0</v>
      </c>
      <c r="AX869" s="21">
        <v>0</v>
      </c>
      <c r="AY869" s="21">
        <v>0</v>
      </c>
      <c r="AZ869" s="23" t="s">
        <v>62</v>
      </c>
      <c r="BA869" s="23" t="s">
        <v>62</v>
      </c>
      <c r="BB869" s="23" t="s">
        <v>62</v>
      </c>
      <c r="BC869" s="23" t="s">
        <v>62</v>
      </c>
      <c r="BD869" s="23" t="s">
        <v>62</v>
      </c>
      <c r="BE869" s="20">
        <v>13</v>
      </c>
      <c r="BF869" s="21"/>
      <c r="BG869" s="24"/>
    </row>
    <row r="870" spans="1:59" ht="15">
      <c r="A870" s="9" t="s">
        <v>6342</v>
      </c>
      <c r="B870" s="25">
        <v>1913</v>
      </c>
      <c r="C870" s="11">
        <v>6672252</v>
      </c>
      <c r="D870" s="11">
        <v>4098800277</v>
      </c>
      <c r="E870" s="12">
        <v>1348110362400</v>
      </c>
      <c r="F870" s="13" t="s">
        <v>6343</v>
      </c>
      <c r="G870" s="13" t="s">
        <v>80</v>
      </c>
      <c r="H870" s="13" t="s">
        <v>53</v>
      </c>
      <c r="I870" s="13" t="s">
        <v>307</v>
      </c>
      <c r="J870" s="13" t="s">
        <v>532</v>
      </c>
      <c r="K870" s="11">
        <v>14</v>
      </c>
      <c r="L870" s="11" t="s">
        <v>6344</v>
      </c>
      <c r="M870" s="14">
        <v>1</v>
      </c>
      <c r="N870" s="14" t="s">
        <v>121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35">
        <v>59768</v>
      </c>
      <c r="U870" s="35">
        <v>14500</v>
      </c>
      <c r="V870" s="14">
        <v>0</v>
      </c>
      <c r="W870" s="35">
        <v>7948</v>
      </c>
      <c r="X870" s="14">
        <v>0</v>
      </c>
      <c r="Y870" s="11">
        <f t="shared" si="670"/>
        <v>0</v>
      </c>
      <c r="Z870" s="11">
        <f t="shared" si="671"/>
        <v>0</v>
      </c>
      <c r="AA870" s="11">
        <f t="shared" si="672"/>
        <v>0</v>
      </c>
      <c r="AB870" s="11">
        <f t="shared" si="673"/>
        <v>0.5</v>
      </c>
      <c r="AC870" s="11">
        <f t="shared" si="674"/>
        <v>0.2</v>
      </c>
      <c r="AD870" s="11" t="s">
        <v>6345</v>
      </c>
      <c r="AE870" s="13" t="s">
        <v>6346</v>
      </c>
      <c r="AF870" s="13" t="s">
        <v>6347</v>
      </c>
      <c r="AG870" s="15" t="s">
        <v>6348</v>
      </c>
      <c r="AH870" s="16" t="s">
        <v>88</v>
      </c>
      <c r="AI870" s="17">
        <v>10</v>
      </c>
      <c r="AJ870" s="17">
        <v>20160308</v>
      </c>
      <c r="AK870" s="18">
        <v>51</v>
      </c>
      <c r="AL870" s="18">
        <v>202212</v>
      </c>
      <c r="AM870" s="18">
        <v>2022</v>
      </c>
      <c r="AN870" s="17">
        <v>30757921</v>
      </c>
      <c r="AO870" s="17">
        <v>33266358</v>
      </c>
      <c r="AP870" s="17">
        <v>31604700</v>
      </c>
      <c r="AQ870" s="21">
        <v>1</v>
      </c>
      <c r="AR870" s="21"/>
      <c r="AS870" s="20">
        <v>1</v>
      </c>
      <c r="AT870" s="20">
        <v>2</v>
      </c>
      <c r="AU870" s="20">
        <v>2</v>
      </c>
      <c r="AV870" s="20">
        <v>2</v>
      </c>
      <c r="AW870" s="23">
        <v>0</v>
      </c>
      <c r="AX870" s="21">
        <v>0</v>
      </c>
      <c r="AY870" s="21">
        <v>0</v>
      </c>
      <c r="AZ870" s="23" t="s">
        <v>62</v>
      </c>
      <c r="BA870" s="23" t="s">
        <v>62</v>
      </c>
      <c r="BB870" s="23" t="s">
        <v>62</v>
      </c>
      <c r="BC870" s="23" t="s">
        <v>62</v>
      </c>
      <c r="BD870" s="23" t="s">
        <v>62</v>
      </c>
      <c r="BE870" s="20">
        <v>13</v>
      </c>
      <c r="BF870" s="21"/>
      <c r="BG870" s="24"/>
    </row>
    <row r="871" spans="1:59" ht="15">
      <c r="A871" s="9" t="s">
        <v>6349</v>
      </c>
      <c r="B871" s="25">
        <v>1946</v>
      </c>
      <c r="C871" s="11">
        <v>1794661</v>
      </c>
      <c r="D871" s="11">
        <v>2148727725</v>
      </c>
      <c r="E871" s="12">
        <v>1101112706046</v>
      </c>
      <c r="F871" s="13" t="s">
        <v>6350</v>
      </c>
      <c r="G871" s="13" t="s">
        <v>80</v>
      </c>
      <c r="H871" s="13" t="s">
        <v>53</v>
      </c>
      <c r="I871" s="13" t="s">
        <v>307</v>
      </c>
      <c r="J871" s="13" t="s">
        <v>2672</v>
      </c>
      <c r="K871" s="11">
        <v>10</v>
      </c>
      <c r="L871" s="40" t="s">
        <v>6351</v>
      </c>
      <c r="M871" s="44">
        <v>1</v>
      </c>
      <c r="N871" s="14" t="s">
        <v>121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29">
        <v>10964093</v>
      </c>
      <c r="Y871" s="11">
        <f t="shared" si="670"/>
        <v>0</v>
      </c>
      <c r="Z871" s="11">
        <f t="shared" si="671"/>
        <v>109.6</v>
      </c>
      <c r="AA871" s="11">
        <f t="shared" si="672"/>
        <v>0</v>
      </c>
      <c r="AB871" s="11">
        <f t="shared" si="673"/>
        <v>0</v>
      </c>
      <c r="AC871" s="11">
        <f t="shared" si="674"/>
        <v>0</v>
      </c>
      <c r="AD871" s="11" t="s">
        <v>6352</v>
      </c>
      <c r="AE871" s="13" t="s">
        <v>6353</v>
      </c>
      <c r="AF871" s="13" t="s">
        <v>6354</v>
      </c>
      <c r="AG871" s="15" t="s">
        <v>6355</v>
      </c>
      <c r="AH871" s="16" t="s">
        <v>88</v>
      </c>
      <c r="AI871" s="17">
        <v>10</v>
      </c>
      <c r="AJ871" s="17">
        <v>20030128</v>
      </c>
      <c r="AK871" s="18">
        <v>134</v>
      </c>
      <c r="AL871" s="18">
        <v>202307</v>
      </c>
      <c r="AM871" s="18">
        <v>2022</v>
      </c>
      <c r="AN871" s="17">
        <v>149482377</v>
      </c>
      <c r="AO871" s="17">
        <v>93417202</v>
      </c>
      <c r="AP871" s="17">
        <v>2000000</v>
      </c>
      <c r="AQ871" s="27">
        <v>2</v>
      </c>
      <c r="AR871" s="27">
        <v>4</v>
      </c>
      <c r="AS871" s="27">
        <v>1</v>
      </c>
      <c r="AT871" s="27">
        <v>2</v>
      </c>
      <c r="AU871" s="27">
        <v>2</v>
      </c>
      <c r="AV871" s="27">
        <v>2</v>
      </c>
      <c r="AW871" s="23">
        <v>0</v>
      </c>
      <c r="AX871" s="21">
        <v>0</v>
      </c>
      <c r="AY871" s="21">
        <v>0</v>
      </c>
      <c r="AZ871" s="23" t="s">
        <v>62</v>
      </c>
      <c r="BA871" s="23" t="s">
        <v>62</v>
      </c>
      <c r="BB871" s="23" t="s">
        <v>62</v>
      </c>
      <c r="BC871" s="23" t="s">
        <v>62</v>
      </c>
      <c r="BD871" s="23" t="s">
        <v>62</v>
      </c>
      <c r="BE871" s="27">
        <v>13</v>
      </c>
      <c r="BF871" s="23"/>
      <c r="BG871" s="23"/>
    </row>
    <row r="872" spans="1:59" ht="15">
      <c r="A872" s="9" t="s">
        <v>6356</v>
      </c>
      <c r="B872" s="25">
        <v>14176</v>
      </c>
      <c r="C872" s="11">
        <v>5970421</v>
      </c>
      <c r="D872" s="11">
        <v>1448130900</v>
      </c>
      <c r="E872" s="12">
        <v>1311110388768</v>
      </c>
      <c r="F872" s="13" t="s">
        <v>6357</v>
      </c>
      <c r="G872" s="13" t="s">
        <v>80</v>
      </c>
      <c r="H872" s="13" t="s">
        <v>53</v>
      </c>
      <c r="I872" s="13" t="s">
        <v>54</v>
      </c>
      <c r="J872" s="13" t="s">
        <v>55</v>
      </c>
      <c r="K872" s="11">
        <v>63</v>
      </c>
      <c r="L872" s="40" t="s">
        <v>6358</v>
      </c>
      <c r="M872" s="44">
        <v>1</v>
      </c>
      <c r="N872" s="14" t="s">
        <v>121</v>
      </c>
      <c r="O872" s="14">
        <v>0</v>
      </c>
      <c r="P872" s="14">
        <v>0</v>
      </c>
      <c r="Q872" s="14">
        <v>0</v>
      </c>
      <c r="R872" s="14">
        <v>0</v>
      </c>
      <c r="S872" s="14">
        <v>0</v>
      </c>
      <c r="T872" s="14">
        <v>0</v>
      </c>
      <c r="U872" s="14">
        <v>0</v>
      </c>
      <c r="V872" s="29">
        <v>149890</v>
      </c>
      <c r="W872" s="14">
        <v>0</v>
      </c>
      <c r="X872" s="29">
        <v>20000</v>
      </c>
      <c r="Y872" s="11">
        <f t="shared" si="670"/>
        <v>0</v>
      </c>
      <c r="Z872" s="11">
        <f t="shared" si="671"/>
        <v>0.2</v>
      </c>
      <c r="AA872" s="11">
        <f t="shared" si="672"/>
        <v>0</v>
      </c>
      <c r="AB872" s="11">
        <f t="shared" si="673"/>
        <v>0</v>
      </c>
      <c r="AC872" s="11">
        <f t="shared" si="674"/>
        <v>1.4</v>
      </c>
      <c r="AD872" s="11" t="s">
        <v>6359</v>
      </c>
      <c r="AE872" s="13" t="s">
        <v>6360</v>
      </c>
      <c r="AF872" s="13" t="s">
        <v>6361</v>
      </c>
      <c r="AG872" s="15" t="s">
        <v>6362</v>
      </c>
      <c r="AH872" s="16" t="s">
        <v>88</v>
      </c>
      <c r="AI872" s="17">
        <v>10</v>
      </c>
      <c r="AJ872" s="17">
        <v>20141007</v>
      </c>
      <c r="AK872" s="18">
        <v>50</v>
      </c>
      <c r="AL872" s="18">
        <v>202303</v>
      </c>
      <c r="AM872" s="18">
        <v>2022</v>
      </c>
      <c r="AN872" s="17">
        <v>227125641</v>
      </c>
      <c r="AO872" s="17">
        <v>63721944</v>
      </c>
      <c r="AP872" s="17">
        <v>100000</v>
      </c>
      <c r="AQ872" s="20">
        <v>1</v>
      </c>
      <c r="AR872" s="21"/>
      <c r="AS872" s="20">
        <v>2</v>
      </c>
      <c r="AT872" s="20">
        <v>2</v>
      </c>
      <c r="AU872" s="20">
        <v>2</v>
      </c>
      <c r="AV872" s="20">
        <v>2</v>
      </c>
      <c r="AW872" s="23">
        <v>0</v>
      </c>
      <c r="AX872" s="21">
        <v>0</v>
      </c>
      <c r="AY872" s="21">
        <v>0</v>
      </c>
      <c r="AZ872" s="23" t="s">
        <v>62</v>
      </c>
      <c r="BA872" s="23" t="s">
        <v>62</v>
      </c>
      <c r="BB872" s="23" t="s">
        <v>62</v>
      </c>
      <c r="BC872" s="23" t="s">
        <v>62</v>
      </c>
      <c r="BD872" s="23" t="s">
        <v>62</v>
      </c>
      <c r="BE872" s="20">
        <v>13</v>
      </c>
      <c r="BF872" s="21"/>
      <c r="BG872" s="24"/>
    </row>
    <row r="873" spans="1:59" ht="15">
      <c r="A873" s="9" t="s">
        <v>6363</v>
      </c>
      <c r="B873" s="25">
        <v>12067</v>
      </c>
      <c r="C873" s="11">
        <v>4121594</v>
      </c>
      <c r="D873" s="11">
        <v>4108660209</v>
      </c>
      <c r="E873" s="12">
        <v>2001110340318</v>
      </c>
      <c r="F873" s="13" t="s">
        <v>6364</v>
      </c>
      <c r="G873" s="13" t="s">
        <v>80</v>
      </c>
      <c r="H873" s="13" t="s">
        <v>53</v>
      </c>
      <c r="I873" s="13" t="s">
        <v>54</v>
      </c>
      <c r="J873" s="13" t="s">
        <v>369</v>
      </c>
      <c r="K873" s="11">
        <v>54</v>
      </c>
      <c r="L873" s="11" t="s">
        <v>6365</v>
      </c>
      <c r="M873" s="14">
        <v>1</v>
      </c>
      <c r="N873" s="14" t="s">
        <v>121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4">
        <v>0</v>
      </c>
      <c r="V873" s="33">
        <v>13383</v>
      </c>
      <c r="W873" s="33">
        <v>167009</v>
      </c>
      <c r="X873" s="14">
        <v>0</v>
      </c>
      <c r="Y873" s="11">
        <f t="shared" si="670"/>
        <v>0</v>
      </c>
      <c r="Z873" s="11">
        <f t="shared" si="671"/>
        <v>0</v>
      </c>
      <c r="AA873" s="11">
        <f t="shared" si="672"/>
        <v>0</v>
      </c>
      <c r="AB873" s="11">
        <f t="shared" si="673"/>
        <v>0</v>
      </c>
      <c r="AC873" s="11">
        <f t="shared" si="674"/>
        <v>1.8</v>
      </c>
      <c r="AD873" s="11" t="s">
        <v>1810</v>
      </c>
      <c r="AE873" s="13" t="s">
        <v>6366</v>
      </c>
      <c r="AF873" s="13" t="s">
        <v>6367</v>
      </c>
      <c r="AG873" s="15" t="s">
        <v>6368</v>
      </c>
      <c r="AH873" s="16" t="s">
        <v>88</v>
      </c>
      <c r="AI873" s="17">
        <v>10</v>
      </c>
      <c r="AJ873" s="17">
        <v>20120402</v>
      </c>
      <c r="AK873" s="18">
        <v>100</v>
      </c>
      <c r="AL873" s="18">
        <v>202304</v>
      </c>
      <c r="AM873" s="18">
        <v>2022</v>
      </c>
      <c r="AN873" s="17">
        <v>11844700</v>
      </c>
      <c r="AO873" s="17">
        <v>114621536</v>
      </c>
      <c r="AP873" s="17">
        <v>664080</v>
      </c>
      <c r="AQ873" s="20">
        <v>1</v>
      </c>
      <c r="AR873" s="21"/>
      <c r="AS873" s="20">
        <v>2</v>
      </c>
      <c r="AT873" s="21"/>
      <c r="AU873" s="21"/>
      <c r="AV873" s="21"/>
      <c r="AW873" s="23">
        <v>0</v>
      </c>
      <c r="AX873" s="21">
        <v>0</v>
      </c>
      <c r="AY873" s="21">
        <v>0</v>
      </c>
      <c r="AZ873" s="23" t="s">
        <v>62</v>
      </c>
      <c r="BA873" s="23" t="s">
        <v>62</v>
      </c>
      <c r="BB873" s="23" t="s">
        <v>62</v>
      </c>
      <c r="BC873" s="23" t="s">
        <v>62</v>
      </c>
      <c r="BD873" s="23" t="s">
        <v>62</v>
      </c>
      <c r="BE873" s="20">
        <v>13</v>
      </c>
      <c r="BF873" s="21"/>
      <c r="BG873" s="24"/>
    </row>
    <row r="874" spans="1:59" ht="15">
      <c r="A874" s="9" t="s">
        <v>6369</v>
      </c>
      <c r="B874" s="25">
        <v>5356</v>
      </c>
      <c r="C874" s="11">
        <v>3964692</v>
      </c>
      <c r="D874" s="11">
        <v>5138161763</v>
      </c>
      <c r="E874" s="12">
        <v>1752110033195</v>
      </c>
      <c r="F874" s="13" t="s">
        <v>6370</v>
      </c>
      <c r="G874" s="13" t="s">
        <v>80</v>
      </c>
      <c r="H874" s="13" t="s">
        <v>53</v>
      </c>
      <c r="I874" s="13" t="s">
        <v>307</v>
      </c>
      <c r="J874" s="13" t="s">
        <v>204</v>
      </c>
      <c r="K874" s="11">
        <v>32</v>
      </c>
      <c r="L874" s="11" t="s">
        <v>6371</v>
      </c>
      <c r="M874" s="14">
        <v>1</v>
      </c>
      <c r="N874" s="14" t="s">
        <v>83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14">
        <v>0</v>
      </c>
      <c r="U874" s="14">
        <v>0</v>
      </c>
      <c r="V874" s="14">
        <v>0</v>
      </c>
      <c r="W874" s="14">
        <v>0</v>
      </c>
      <c r="X874" s="14">
        <v>0</v>
      </c>
      <c r="Y874" s="11">
        <f>INT(O874 / 10000000)/ 10</f>
        <v>0</v>
      </c>
      <c r="Z874" s="11">
        <f>INT((P874+Q874+X874) / 10000000)/ 10</f>
        <v>0</v>
      </c>
      <c r="AA874" s="11">
        <f>INT((R874) / 10000000)/ 10</f>
        <v>0</v>
      </c>
      <c r="AB874" s="11">
        <f>INT((S874+T874) / 10000000)/ 10</f>
        <v>0</v>
      </c>
      <c r="AC874" s="11">
        <f>INT((V874+U874+W874) / 10000000)/ 10</f>
        <v>0</v>
      </c>
      <c r="AD874" s="11" t="s">
        <v>6372</v>
      </c>
      <c r="AE874" s="13" t="s">
        <v>6373</v>
      </c>
      <c r="AF874" s="13" t="s">
        <v>6374</v>
      </c>
      <c r="AG874" s="15" t="s">
        <v>6375</v>
      </c>
      <c r="AH874" s="16" t="s">
        <v>88</v>
      </c>
      <c r="AI874" s="17">
        <v>10</v>
      </c>
      <c r="AJ874" s="17">
        <v>20110108</v>
      </c>
      <c r="AK874" s="18">
        <v>109</v>
      </c>
      <c r="AL874" s="18">
        <v>202212</v>
      </c>
      <c r="AM874" s="18">
        <v>2022</v>
      </c>
      <c r="AN874" s="17">
        <v>46051873</v>
      </c>
      <c r="AO874" s="17">
        <v>51018939</v>
      </c>
      <c r="AP874" s="17">
        <v>8910695</v>
      </c>
      <c r="AQ874" s="20">
        <v>1</v>
      </c>
      <c r="AR874" s="21"/>
      <c r="AS874" s="20">
        <v>1</v>
      </c>
      <c r="AT874" s="20">
        <v>2</v>
      </c>
      <c r="AU874" s="20">
        <v>2</v>
      </c>
      <c r="AV874" s="20">
        <v>1</v>
      </c>
      <c r="AW874" s="23">
        <v>0</v>
      </c>
      <c r="AX874" s="21">
        <v>0</v>
      </c>
      <c r="AY874" s="21">
        <v>0</v>
      </c>
      <c r="AZ874" s="23" t="s">
        <v>62</v>
      </c>
      <c r="BA874" s="23" t="s">
        <v>62</v>
      </c>
      <c r="BB874" s="23" t="s">
        <v>62</v>
      </c>
      <c r="BC874" s="23" t="s">
        <v>62</v>
      </c>
      <c r="BD874" s="23" t="s">
        <v>62</v>
      </c>
      <c r="BE874" s="20">
        <v>13</v>
      </c>
      <c r="BF874" s="21"/>
      <c r="BG874" s="24"/>
    </row>
    <row r="875" spans="1:59" ht="15">
      <c r="A875" s="9" t="s">
        <v>6376</v>
      </c>
      <c r="B875" s="25">
        <v>6153</v>
      </c>
      <c r="C875" s="11">
        <v>4108535</v>
      </c>
      <c r="D875" s="11">
        <v>1198627364</v>
      </c>
      <c r="E875" s="12">
        <v>1101114313782</v>
      </c>
      <c r="F875" s="13" t="s">
        <v>6377</v>
      </c>
      <c r="G875" s="13" t="s">
        <v>80</v>
      </c>
      <c r="H875" s="13" t="s">
        <v>53</v>
      </c>
      <c r="I875" s="13" t="s">
        <v>54</v>
      </c>
      <c r="J875" s="13" t="s">
        <v>425</v>
      </c>
      <c r="K875" s="11">
        <v>36</v>
      </c>
      <c r="L875" s="11" t="s">
        <v>6378</v>
      </c>
      <c r="M875" s="14">
        <v>1</v>
      </c>
      <c r="N875" s="14" t="s">
        <v>121</v>
      </c>
      <c r="O875" s="14">
        <v>0</v>
      </c>
      <c r="P875" s="14">
        <v>0</v>
      </c>
      <c r="Q875" s="14">
        <v>0</v>
      </c>
      <c r="R875" s="26">
        <v>193782</v>
      </c>
      <c r="S875" s="14">
        <v>0</v>
      </c>
      <c r="T875" s="14">
        <v>0</v>
      </c>
      <c r="U875" s="26">
        <v>148787</v>
      </c>
      <c r="V875" s="26">
        <v>10615</v>
      </c>
      <c r="W875" s="35">
        <v>72423109</v>
      </c>
      <c r="X875" s="26">
        <v>604834</v>
      </c>
      <c r="Y875" s="11">
        <f>INT(O875 / 10000) / 10</f>
        <v>0</v>
      </c>
      <c r="Z875" s="11">
        <f>INT((P875+Q875+X875) / 10000) / 10</f>
        <v>6</v>
      </c>
      <c r="AA875" s="11">
        <f>INT((R875) / 10000) / 10</f>
        <v>1.9</v>
      </c>
      <c r="AB875" s="11">
        <f>INT((S875+T875) / 10000) / 10</f>
        <v>0</v>
      </c>
      <c r="AC875" s="11">
        <f>INT((V875+U875+W875) / 10000) / 10</f>
        <v>725.8</v>
      </c>
      <c r="AD875" s="11" t="s">
        <v>6379</v>
      </c>
      <c r="AE875" s="13" t="s">
        <v>6380</v>
      </c>
      <c r="AF875" s="13" t="s">
        <v>6381</v>
      </c>
      <c r="AG875" s="15" t="s">
        <v>6382</v>
      </c>
      <c r="AH875" s="16" t="s">
        <v>88</v>
      </c>
      <c r="AI875" s="17">
        <v>10</v>
      </c>
      <c r="AJ875" s="17">
        <v>20100424</v>
      </c>
      <c r="AK875" s="18">
        <v>105</v>
      </c>
      <c r="AL875" s="18">
        <v>202212</v>
      </c>
      <c r="AM875" s="18">
        <v>2022</v>
      </c>
      <c r="AN875" s="17">
        <v>53868723</v>
      </c>
      <c r="AO875" s="17">
        <v>72615142</v>
      </c>
      <c r="AP875" s="17">
        <v>2000000</v>
      </c>
      <c r="AQ875" s="27">
        <v>3</v>
      </c>
      <c r="AR875" s="27">
        <v>3</v>
      </c>
      <c r="AS875" s="27">
        <v>1</v>
      </c>
      <c r="AT875" s="27">
        <v>1</v>
      </c>
      <c r="AU875" s="27">
        <v>2</v>
      </c>
      <c r="AV875" s="27">
        <v>1</v>
      </c>
      <c r="AW875" s="23">
        <v>0</v>
      </c>
      <c r="AX875" s="21">
        <v>0</v>
      </c>
      <c r="AY875" s="21">
        <v>0</v>
      </c>
      <c r="AZ875" s="23" t="s">
        <v>62</v>
      </c>
      <c r="BA875" s="23" t="s">
        <v>62</v>
      </c>
      <c r="BB875" s="23" t="s">
        <v>62</v>
      </c>
      <c r="BC875" s="23" t="s">
        <v>62</v>
      </c>
      <c r="BD875" s="23" t="s">
        <v>62</v>
      </c>
      <c r="BE875" s="27">
        <v>13</v>
      </c>
      <c r="BF875" s="23"/>
      <c r="BG875" s="23"/>
    </row>
    <row r="876" spans="1:59" ht="15">
      <c r="A876" s="9" t="s">
        <v>6383</v>
      </c>
      <c r="B876" s="25">
        <v>22799</v>
      </c>
      <c r="C876" s="11">
        <v>1963997</v>
      </c>
      <c r="D876" s="11">
        <v>4028101392</v>
      </c>
      <c r="E876" s="12">
        <v>2101110001009</v>
      </c>
      <c r="F876" s="13" t="s">
        <v>6384</v>
      </c>
      <c r="G876" s="13" t="s">
        <v>52</v>
      </c>
      <c r="H876" s="13" t="s">
        <v>53</v>
      </c>
      <c r="I876" s="13" t="s">
        <v>54</v>
      </c>
      <c r="J876" s="13" t="s">
        <v>173</v>
      </c>
      <c r="K876" s="11">
        <v>50</v>
      </c>
      <c r="L876" s="11" t="s">
        <v>6385</v>
      </c>
      <c r="M876" s="14">
        <v>1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14">
        <v>0</v>
      </c>
      <c r="U876" s="14">
        <v>0</v>
      </c>
      <c r="V876" s="14">
        <v>0</v>
      </c>
      <c r="W876" s="21">
        <v>0</v>
      </c>
      <c r="X876" s="21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1" t="s">
        <v>6386</v>
      </c>
      <c r="AE876" s="13" t="s">
        <v>6387</v>
      </c>
      <c r="AF876" s="13" t="s">
        <v>6388</v>
      </c>
      <c r="AG876" s="15" t="s">
        <v>6389</v>
      </c>
      <c r="AH876" s="16" t="s">
        <v>61</v>
      </c>
      <c r="AI876" s="17">
        <v>10</v>
      </c>
      <c r="AJ876" s="17">
        <v>19760107</v>
      </c>
      <c r="AK876" s="18">
        <v>225</v>
      </c>
      <c r="AL876" s="18">
        <v>202004</v>
      </c>
      <c r="AM876" s="14"/>
      <c r="AN876" s="19"/>
      <c r="AO876" s="19"/>
      <c r="AP876" s="19"/>
      <c r="AQ876" s="20">
        <v>1</v>
      </c>
      <c r="AR876" s="21"/>
      <c r="AS876" s="20">
        <v>2</v>
      </c>
      <c r="AT876" s="20">
        <v>2</v>
      </c>
      <c r="AU876" s="20">
        <v>2</v>
      </c>
      <c r="AV876" s="20">
        <v>2</v>
      </c>
      <c r="AW876" s="23">
        <v>0</v>
      </c>
      <c r="AX876" s="21">
        <v>0</v>
      </c>
      <c r="AY876" s="21">
        <v>0</v>
      </c>
      <c r="AZ876" s="23" t="s">
        <v>62</v>
      </c>
      <c r="BA876" s="23" t="s">
        <v>62</v>
      </c>
      <c r="BB876" s="23" t="s">
        <v>62</v>
      </c>
      <c r="BC876" s="23" t="s">
        <v>62</v>
      </c>
      <c r="BD876" s="23" t="s">
        <v>62</v>
      </c>
      <c r="BE876" s="20">
        <v>13</v>
      </c>
      <c r="BF876" s="21"/>
      <c r="BG876" s="24"/>
    </row>
    <row r="877" spans="1:59" ht="15">
      <c r="A877" s="9" t="s">
        <v>6390</v>
      </c>
      <c r="B877" s="25">
        <v>2848</v>
      </c>
      <c r="C877" s="11">
        <v>8015614</v>
      </c>
      <c r="D877" s="11">
        <v>8588600534</v>
      </c>
      <c r="E877" s="12">
        <v>2112110020593</v>
      </c>
      <c r="F877" s="13" t="s">
        <v>6391</v>
      </c>
      <c r="G877" s="13" t="s">
        <v>80</v>
      </c>
      <c r="H877" s="13" t="s">
        <v>53</v>
      </c>
      <c r="I877" s="13" t="s">
        <v>54</v>
      </c>
      <c r="J877" s="13" t="s">
        <v>330</v>
      </c>
      <c r="K877" s="11">
        <v>18</v>
      </c>
      <c r="L877" s="11" t="s">
        <v>6392</v>
      </c>
      <c r="M877" s="14">
        <v>1</v>
      </c>
      <c r="N877" s="14" t="s">
        <v>121</v>
      </c>
      <c r="O877" s="14">
        <v>0</v>
      </c>
      <c r="P877" s="35">
        <v>14500</v>
      </c>
      <c r="Q877" s="14">
        <v>0</v>
      </c>
      <c r="R877" s="26">
        <v>208052</v>
      </c>
      <c r="S877" s="14">
        <v>0</v>
      </c>
      <c r="T877" s="35">
        <v>109451</v>
      </c>
      <c r="U877" s="26">
        <v>64190</v>
      </c>
      <c r="V877" s="14">
        <v>0</v>
      </c>
      <c r="W877" s="14">
        <v>0</v>
      </c>
      <c r="X877" s="35">
        <v>204081</v>
      </c>
      <c r="Y877" s="11">
        <f>INT(O877 / 10000) / 10</f>
        <v>0</v>
      </c>
      <c r="Z877" s="11">
        <f>INT((P877+Q877+X877) / 10000) / 10</f>
        <v>2.1</v>
      </c>
      <c r="AA877" s="11">
        <f>INT((R877) / 10000) / 10</f>
        <v>2</v>
      </c>
      <c r="AB877" s="11">
        <f>INT((S877+T877) / 10000) / 10</f>
        <v>1</v>
      </c>
      <c r="AC877" s="11">
        <f>INT((V877+U877+W877) / 10000) / 10</f>
        <v>0.6</v>
      </c>
      <c r="AD877" s="11" t="s">
        <v>6393</v>
      </c>
      <c r="AE877" s="13" t="s">
        <v>6394</v>
      </c>
      <c r="AF877" s="13" t="s">
        <v>6395</v>
      </c>
      <c r="AG877" s="15" t="s">
        <v>6396</v>
      </c>
      <c r="AH877" s="16" t="s">
        <v>88</v>
      </c>
      <c r="AI877" s="17">
        <v>10</v>
      </c>
      <c r="AJ877" s="17">
        <v>20161108</v>
      </c>
      <c r="AK877" s="18">
        <v>56</v>
      </c>
      <c r="AL877" s="18">
        <v>202305</v>
      </c>
      <c r="AM877" s="18">
        <v>2022</v>
      </c>
      <c r="AN877" s="17">
        <v>20912110</v>
      </c>
      <c r="AO877" s="17">
        <v>17862208</v>
      </c>
      <c r="AP877" s="17">
        <v>1500000</v>
      </c>
      <c r="AQ877" s="39">
        <v>1</v>
      </c>
      <c r="AR877" s="39">
        <v>1</v>
      </c>
      <c r="AS877" s="39">
        <v>1</v>
      </c>
      <c r="AT877" s="39">
        <v>2</v>
      </c>
      <c r="AU877" s="39">
        <v>2</v>
      </c>
      <c r="AV877" s="39">
        <v>2</v>
      </c>
      <c r="AW877" s="23">
        <v>0</v>
      </c>
      <c r="AX877" s="20">
        <v>1</v>
      </c>
      <c r="AY877" s="21">
        <v>0</v>
      </c>
      <c r="AZ877" s="23" t="s">
        <v>62</v>
      </c>
      <c r="BA877" s="23" t="s">
        <v>62</v>
      </c>
      <c r="BB877" s="23" t="s">
        <v>62</v>
      </c>
      <c r="BC877" s="23" t="s">
        <v>62</v>
      </c>
      <c r="BD877" s="23" t="s">
        <v>62</v>
      </c>
      <c r="BE877" s="39">
        <v>13</v>
      </c>
      <c r="BF877" s="21"/>
      <c r="BG877" s="24"/>
    </row>
    <row r="878" spans="1:59" ht="15">
      <c r="A878" s="9" t="s">
        <v>6397</v>
      </c>
      <c r="B878" s="25">
        <v>24355</v>
      </c>
      <c r="C878" s="11">
        <v>2214910</v>
      </c>
      <c r="D878" s="11">
        <v>4088213419</v>
      </c>
      <c r="E878" s="12">
        <v>2001710008803</v>
      </c>
      <c r="F878" s="13" t="s">
        <v>6398</v>
      </c>
      <c r="G878" s="13" t="s">
        <v>52</v>
      </c>
      <c r="H878" s="13" t="s">
        <v>53</v>
      </c>
      <c r="I878" s="13" t="s">
        <v>54</v>
      </c>
      <c r="J878" s="13" t="s">
        <v>55</v>
      </c>
      <c r="K878" s="11">
        <v>63</v>
      </c>
      <c r="L878" s="11" t="s">
        <v>6399</v>
      </c>
      <c r="M878" s="14">
        <v>1</v>
      </c>
      <c r="N878" s="14">
        <v>0</v>
      </c>
      <c r="O878" s="14">
        <v>0</v>
      </c>
      <c r="P878" s="14">
        <v>0</v>
      </c>
      <c r="Q878" s="14">
        <v>0</v>
      </c>
      <c r="R878" s="14">
        <v>0</v>
      </c>
      <c r="S878" s="14">
        <v>0</v>
      </c>
      <c r="T878" s="14">
        <v>0</v>
      </c>
      <c r="U878" s="14">
        <v>0</v>
      </c>
      <c r="V878" s="14">
        <v>0</v>
      </c>
      <c r="W878" s="14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0</v>
      </c>
      <c r="AC878" s="14">
        <v>0</v>
      </c>
      <c r="AD878" s="11" t="s">
        <v>6400</v>
      </c>
      <c r="AE878" s="13" t="s">
        <v>6401</v>
      </c>
      <c r="AF878" s="13" t="s">
        <v>6402</v>
      </c>
      <c r="AG878" s="15" t="s">
        <v>6403</v>
      </c>
      <c r="AH878" s="16" t="s">
        <v>61</v>
      </c>
      <c r="AI878" s="17">
        <v>10</v>
      </c>
      <c r="AJ878" s="17">
        <v>20040412</v>
      </c>
      <c r="AK878" s="18">
        <v>206</v>
      </c>
      <c r="AL878" s="18">
        <v>202002</v>
      </c>
      <c r="AM878" s="18">
        <v>2022</v>
      </c>
      <c r="AN878" s="17">
        <v>69602257</v>
      </c>
      <c r="AO878" s="17">
        <v>46921841</v>
      </c>
      <c r="AP878" s="17">
        <v>0</v>
      </c>
      <c r="AQ878" s="20">
        <v>1</v>
      </c>
      <c r="AR878" s="21"/>
      <c r="AS878" s="20">
        <v>2</v>
      </c>
      <c r="AT878" s="21"/>
      <c r="AU878" s="21"/>
      <c r="AV878" s="20">
        <v>2</v>
      </c>
      <c r="AW878" s="23">
        <v>0</v>
      </c>
      <c r="AX878" s="21">
        <v>0</v>
      </c>
      <c r="AY878" s="21">
        <v>0</v>
      </c>
      <c r="AZ878" s="23" t="s">
        <v>62</v>
      </c>
      <c r="BA878" s="23" t="s">
        <v>62</v>
      </c>
      <c r="BB878" s="23" t="s">
        <v>62</v>
      </c>
      <c r="BC878" s="23" t="s">
        <v>62</v>
      </c>
      <c r="BD878" s="23" t="s">
        <v>62</v>
      </c>
      <c r="BE878" s="20">
        <v>13</v>
      </c>
      <c r="BF878" s="21"/>
      <c r="BG878" s="24"/>
    </row>
    <row r="879" spans="1:59" ht="15">
      <c r="A879" s="9" t="s">
        <v>6404</v>
      </c>
      <c r="B879" s="25">
        <v>11970</v>
      </c>
      <c r="C879" s="11">
        <v>1355249</v>
      </c>
      <c r="D879" s="11">
        <v>2188115419</v>
      </c>
      <c r="E879" s="12">
        <v>1101110224602</v>
      </c>
      <c r="F879" s="13" t="s">
        <v>6405</v>
      </c>
      <c r="G879" s="13" t="s">
        <v>80</v>
      </c>
      <c r="H879" s="13" t="s">
        <v>53</v>
      </c>
      <c r="I879" s="13" t="s">
        <v>54</v>
      </c>
      <c r="J879" s="13" t="s">
        <v>143</v>
      </c>
      <c r="K879" s="11">
        <v>53</v>
      </c>
      <c r="L879" s="11" t="s">
        <v>6406</v>
      </c>
      <c r="M879" s="14">
        <v>1</v>
      </c>
      <c r="N879" s="14" t="s">
        <v>121</v>
      </c>
      <c r="O879" s="14">
        <v>0</v>
      </c>
      <c r="P879" s="14">
        <v>0</v>
      </c>
      <c r="Q879" s="14">
        <v>0</v>
      </c>
      <c r="R879" s="14">
        <v>0</v>
      </c>
      <c r="S879" s="14">
        <v>0</v>
      </c>
      <c r="T879" s="35">
        <v>357822</v>
      </c>
      <c r="U879" s="14">
        <v>0</v>
      </c>
      <c r="V879" s="14">
        <v>0</v>
      </c>
      <c r="W879" s="98">
        <v>31600</v>
      </c>
      <c r="X879" s="14">
        <v>0</v>
      </c>
      <c r="Y879" s="11">
        <f t="shared" ref="Y879:Y880" si="675">INT(O879 / 10000) / 10</f>
        <v>0</v>
      </c>
      <c r="Z879" s="11">
        <f t="shared" ref="Z879:Z880" si="676">INT((P879+Q879+X879) / 10000) / 10</f>
        <v>0</v>
      </c>
      <c r="AA879" s="11">
        <f t="shared" ref="AA879:AA880" si="677">INT((R879) / 10000) / 10</f>
        <v>0</v>
      </c>
      <c r="AB879" s="11">
        <f t="shared" ref="AB879:AB880" si="678">INT((S879+T879) / 10000) / 10</f>
        <v>3.5</v>
      </c>
      <c r="AC879" s="11">
        <f t="shared" ref="AC879:AC880" si="679">INT((V879+U879+W879) / 10000) / 10</f>
        <v>0.3</v>
      </c>
      <c r="AD879" s="11" t="s">
        <v>6064</v>
      </c>
      <c r="AE879" s="13" t="s">
        <v>6407</v>
      </c>
      <c r="AF879" s="13" t="s">
        <v>6408</v>
      </c>
      <c r="AG879" s="15" t="s">
        <v>6409</v>
      </c>
      <c r="AH879" s="16" t="s">
        <v>88</v>
      </c>
      <c r="AI879" s="17">
        <v>10</v>
      </c>
      <c r="AJ879" s="17">
        <v>19780124</v>
      </c>
      <c r="AK879" s="18">
        <v>253</v>
      </c>
      <c r="AL879" s="18">
        <v>202212</v>
      </c>
      <c r="AM879" s="18">
        <v>2022</v>
      </c>
      <c r="AN879" s="17">
        <v>67177572</v>
      </c>
      <c r="AO879" s="17">
        <v>12072563</v>
      </c>
      <c r="AP879" s="17">
        <v>2000000</v>
      </c>
      <c r="AQ879" s="20">
        <v>1</v>
      </c>
      <c r="AR879" s="21"/>
      <c r="AS879" s="20">
        <v>2</v>
      </c>
      <c r="AT879" s="20">
        <v>2</v>
      </c>
      <c r="AU879" s="20">
        <v>2</v>
      </c>
      <c r="AV879" s="20">
        <v>2</v>
      </c>
      <c r="AW879" s="23">
        <v>0</v>
      </c>
      <c r="AX879" s="21">
        <v>0</v>
      </c>
      <c r="AY879" s="21">
        <v>0</v>
      </c>
      <c r="AZ879" s="23" t="s">
        <v>62</v>
      </c>
      <c r="BA879" s="23" t="s">
        <v>62</v>
      </c>
      <c r="BB879" s="23" t="s">
        <v>62</v>
      </c>
      <c r="BC879" s="23" t="s">
        <v>62</v>
      </c>
      <c r="BD879" s="23" t="s">
        <v>62</v>
      </c>
      <c r="BE879" s="20">
        <v>13</v>
      </c>
      <c r="BF879" s="21"/>
      <c r="BG879" s="24"/>
    </row>
    <row r="880" spans="1:59" ht="15">
      <c r="A880" s="9" t="s">
        <v>6410</v>
      </c>
      <c r="B880" s="25">
        <v>7019</v>
      </c>
      <c r="C880" s="11">
        <v>1978274</v>
      </c>
      <c r="D880" s="11">
        <v>6208114739</v>
      </c>
      <c r="E880" s="12">
        <v>1812110042057</v>
      </c>
      <c r="F880" s="13" t="s">
        <v>6411</v>
      </c>
      <c r="G880" s="13" t="s">
        <v>80</v>
      </c>
      <c r="H880" s="13" t="s">
        <v>53</v>
      </c>
      <c r="I880" s="13" t="s">
        <v>54</v>
      </c>
      <c r="J880" s="13" t="s">
        <v>599</v>
      </c>
      <c r="K880" s="11">
        <v>38</v>
      </c>
      <c r="L880" s="11" t="s">
        <v>6412</v>
      </c>
      <c r="M880" s="14">
        <v>1</v>
      </c>
      <c r="N880" s="14" t="s">
        <v>121</v>
      </c>
      <c r="O880" s="14">
        <v>0</v>
      </c>
      <c r="P880" s="14">
        <v>0</v>
      </c>
      <c r="Q880" s="14">
        <v>0</v>
      </c>
      <c r="R880" s="35">
        <v>172350</v>
      </c>
      <c r="S880" s="14">
        <v>0</v>
      </c>
      <c r="T880" s="35">
        <v>144483</v>
      </c>
      <c r="U880" s="35">
        <v>58660</v>
      </c>
      <c r="V880" s="35">
        <v>1622</v>
      </c>
      <c r="W880" s="14">
        <v>0</v>
      </c>
      <c r="X880" s="35">
        <v>2416307</v>
      </c>
      <c r="Y880" s="11">
        <f t="shared" si="675"/>
        <v>0</v>
      </c>
      <c r="Z880" s="11">
        <f t="shared" si="676"/>
        <v>24.1</v>
      </c>
      <c r="AA880" s="11">
        <f t="shared" si="677"/>
        <v>1.7</v>
      </c>
      <c r="AB880" s="11">
        <f t="shared" si="678"/>
        <v>1.4</v>
      </c>
      <c r="AC880" s="11">
        <f t="shared" si="679"/>
        <v>0.6</v>
      </c>
      <c r="AD880" s="11" t="s">
        <v>6413</v>
      </c>
      <c r="AE880" s="13" t="s">
        <v>6414</v>
      </c>
      <c r="AF880" s="13" t="s">
        <v>6415</v>
      </c>
      <c r="AG880" s="15" t="s">
        <v>6416</v>
      </c>
      <c r="AH880" s="16" t="s">
        <v>88</v>
      </c>
      <c r="AI880" s="17">
        <v>10</v>
      </c>
      <c r="AJ880" s="17">
        <v>19970125</v>
      </c>
      <c r="AK880" s="18">
        <v>106</v>
      </c>
      <c r="AL880" s="18">
        <v>202304</v>
      </c>
      <c r="AM880" s="18">
        <v>2022</v>
      </c>
      <c r="AN880" s="17">
        <v>30666278</v>
      </c>
      <c r="AO880" s="17">
        <v>51975269</v>
      </c>
      <c r="AP880" s="17">
        <v>830000</v>
      </c>
      <c r="AQ880" s="27">
        <v>1</v>
      </c>
      <c r="AR880" s="23"/>
      <c r="AS880" s="27">
        <v>1</v>
      </c>
      <c r="AT880" s="27">
        <v>2</v>
      </c>
      <c r="AU880" s="27">
        <v>2</v>
      </c>
      <c r="AV880" s="27">
        <v>2</v>
      </c>
      <c r="AW880" s="23">
        <v>0</v>
      </c>
      <c r="AX880" s="21">
        <v>0</v>
      </c>
      <c r="AY880" s="21">
        <v>0</v>
      </c>
      <c r="AZ880" s="23" t="s">
        <v>62</v>
      </c>
      <c r="BA880" s="23" t="s">
        <v>62</v>
      </c>
      <c r="BB880" s="23" t="s">
        <v>62</v>
      </c>
      <c r="BC880" s="23" t="s">
        <v>62</v>
      </c>
      <c r="BD880" s="23" t="s">
        <v>62</v>
      </c>
      <c r="BE880" s="27">
        <v>13</v>
      </c>
      <c r="BF880" s="23"/>
      <c r="BG880" s="23"/>
    </row>
    <row r="881" spans="1:59" ht="15">
      <c r="A881" s="9" t="s">
        <v>6417</v>
      </c>
      <c r="B881" s="25">
        <v>7761</v>
      </c>
      <c r="C881" s="11">
        <v>6422126</v>
      </c>
      <c r="D881" s="11">
        <v>3318100072</v>
      </c>
      <c r="E881" s="12">
        <v>1949110036184</v>
      </c>
      <c r="F881" s="13" t="s">
        <v>6418</v>
      </c>
      <c r="G881" s="13" t="s">
        <v>80</v>
      </c>
      <c r="H881" s="13" t="s">
        <v>53</v>
      </c>
      <c r="I881" s="13" t="s">
        <v>54</v>
      </c>
      <c r="J881" s="13" t="s">
        <v>622</v>
      </c>
      <c r="K881" s="11">
        <v>39</v>
      </c>
      <c r="L881" s="11" t="s">
        <v>6419</v>
      </c>
      <c r="M881" s="14">
        <v>1</v>
      </c>
      <c r="N881" s="14">
        <v>0</v>
      </c>
      <c r="O881" s="14">
        <v>0</v>
      </c>
      <c r="P881" s="14">
        <v>0</v>
      </c>
      <c r="Q881" s="14">
        <v>0</v>
      </c>
      <c r="R881" s="21">
        <v>0</v>
      </c>
      <c r="S881" s="14">
        <v>0</v>
      </c>
      <c r="T881" s="21">
        <v>0</v>
      </c>
      <c r="U881" s="21">
        <v>0</v>
      </c>
      <c r="V881" s="21">
        <v>0</v>
      </c>
      <c r="W881" s="14">
        <v>0</v>
      </c>
      <c r="X881" s="21">
        <v>0</v>
      </c>
      <c r="Y881" s="14">
        <v>0</v>
      </c>
      <c r="Z881" s="14">
        <v>0</v>
      </c>
      <c r="AA881" s="14">
        <v>0</v>
      </c>
      <c r="AB881" s="14">
        <v>0</v>
      </c>
      <c r="AC881" s="14">
        <v>0</v>
      </c>
      <c r="AD881" s="11" t="s">
        <v>6420</v>
      </c>
      <c r="AE881" s="13" t="s">
        <v>6421</v>
      </c>
      <c r="AF881" s="13" t="s">
        <v>6422</v>
      </c>
      <c r="AG881" s="15" t="s">
        <v>1390</v>
      </c>
      <c r="AH881" s="16" t="s">
        <v>61</v>
      </c>
      <c r="AI881" s="17">
        <v>10</v>
      </c>
      <c r="AJ881" s="17">
        <v>20150513</v>
      </c>
      <c r="AK881" s="18">
        <v>105</v>
      </c>
      <c r="AL881" s="18">
        <v>202304</v>
      </c>
      <c r="AM881" s="18">
        <v>2022</v>
      </c>
      <c r="AN881" s="17">
        <v>4961291</v>
      </c>
      <c r="AO881" s="17">
        <v>2127285</v>
      </c>
      <c r="AP881" s="17">
        <v>50000</v>
      </c>
      <c r="AQ881" s="27">
        <v>1</v>
      </c>
      <c r="AR881" s="23"/>
      <c r="AS881" s="27">
        <v>2</v>
      </c>
      <c r="AT881" s="27">
        <v>2</v>
      </c>
      <c r="AU881" s="27">
        <v>2</v>
      </c>
      <c r="AV881" s="27">
        <v>2</v>
      </c>
      <c r="AW881" s="23">
        <v>0</v>
      </c>
      <c r="AX881" s="21">
        <v>0</v>
      </c>
      <c r="AY881" s="21">
        <v>0</v>
      </c>
      <c r="AZ881" s="23" t="s">
        <v>62</v>
      </c>
      <c r="BA881" s="23" t="s">
        <v>62</v>
      </c>
      <c r="BB881" s="23" t="s">
        <v>62</v>
      </c>
      <c r="BC881" s="23" t="s">
        <v>62</v>
      </c>
      <c r="BD881" s="23" t="s">
        <v>62</v>
      </c>
      <c r="BE881" s="27">
        <v>13</v>
      </c>
      <c r="BF881" s="23"/>
      <c r="BG881" s="23"/>
    </row>
    <row r="882" spans="1:59" ht="15">
      <c r="A882" s="9" t="s">
        <v>6423</v>
      </c>
      <c r="B882" s="25">
        <v>22154</v>
      </c>
      <c r="C882" s="11">
        <v>1558207</v>
      </c>
      <c r="D882" s="11">
        <v>5148128734</v>
      </c>
      <c r="E882" s="12">
        <v>1701110127599</v>
      </c>
      <c r="F882" s="13" t="s">
        <v>6424</v>
      </c>
      <c r="G882" s="13" t="s">
        <v>52</v>
      </c>
      <c r="H882" s="13" t="s">
        <v>53</v>
      </c>
      <c r="I882" s="13" t="s">
        <v>54</v>
      </c>
      <c r="J882" s="13" t="s">
        <v>128</v>
      </c>
      <c r="K882" s="11">
        <v>46</v>
      </c>
      <c r="L882" s="11" t="s">
        <v>6425</v>
      </c>
      <c r="M882" s="14">
        <v>1</v>
      </c>
      <c r="N882" s="14">
        <v>0</v>
      </c>
      <c r="O882" s="14">
        <v>0</v>
      </c>
      <c r="P882" s="14">
        <v>0</v>
      </c>
      <c r="Q882" s="14">
        <v>0</v>
      </c>
      <c r="R882" s="14">
        <v>0</v>
      </c>
      <c r="S882" s="14">
        <v>0</v>
      </c>
      <c r="T882" s="14">
        <v>0</v>
      </c>
      <c r="U882" s="14">
        <v>0</v>
      </c>
      <c r="V882" s="14">
        <v>0</v>
      </c>
      <c r="W882" s="14">
        <v>0</v>
      </c>
      <c r="X882" s="14">
        <v>0</v>
      </c>
      <c r="Y882" s="14">
        <v>0</v>
      </c>
      <c r="Z882" s="14">
        <v>0</v>
      </c>
      <c r="AA882" s="14">
        <v>0</v>
      </c>
      <c r="AB882" s="14">
        <v>0</v>
      </c>
      <c r="AC882" s="14">
        <v>0</v>
      </c>
      <c r="AD882" s="11" t="s">
        <v>6426</v>
      </c>
      <c r="AE882" s="13" t="s">
        <v>6427</v>
      </c>
      <c r="AF882" s="13" t="s">
        <v>6428</v>
      </c>
      <c r="AG882" s="15" t="s">
        <v>6429</v>
      </c>
      <c r="AH882" s="16" t="s">
        <v>61</v>
      </c>
      <c r="AI882" s="17">
        <v>10</v>
      </c>
      <c r="AJ882" s="17">
        <v>19971103</v>
      </c>
      <c r="AK882" s="18">
        <v>121</v>
      </c>
      <c r="AL882" s="18">
        <v>202104</v>
      </c>
      <c r="AM882" s="18">
        <v>2022</v>
      </c>
      <c r="AN882" s="17">
        <v>8447569</v>
      </c>
      <c r="AO882" s="17">
        <v>5953800</v>
      </c>
      <c r="AP882" s="17">
        <v>1000000</v>
      </c>
      <c r="AQ882" s="20">
        <v>1</v>
      </c>
      <c r="AR882" s="21"/>
      <c r="AS882" s="20">
        <v>2</v>
      </c>
      <c r="AT882" s="20">
        <v>2</v>
      </c>
      <c r="AU882" s="20">
        <v>2</v>
      </c>
      <c r="AV882" s="20">
        <v>2</v>
      </c>
      <c r="AW882" s="23">
        <v>0</v>
      </c>
      <c r="AX882" s="21">
        <v>0</v>
      </c>
      <c r="AY882" s="21">
        <v>0</v>
      </c>
      <c r="AZ882" s="23" t="s">
        <v>62</v>
      </c>
      <c r="BA882" s="23" t="s">
        <v>62</v>
      </c>
      <c r="BB882" s="23" t="s">
        <v>62</v>
      </c>
      <c r="BC882" s="23" t="s">
        <v>62</v>
      </c>
      <c r="BD882" s="23" t="s">
        <v>62</v>
      </c>
      <c r="BE882" s="20">
        <v>13</v>
      </c>
      <c r="BF882" s="21"/>
      <c r="BG882" s="24"/>
    </row>
    <row r="883" spans="1:59" ht="15">
      <c r="A883" s="9" t="s">
        <v>6430</v>
      </c>
      <c r="B883" s="25">
        <v>2720</v>
      </c>
      <c r="C883" s="11">
        <v>1616035</v>
      </c>
      <c r="D883" s="11">
        <v>4108125323</v>
      </c>
      <c r="E883" s="12">
        <v>2056110001345</v>
      </c>
      <c r="F883" s="13" t="s">
        <v>6431</v>
      </c>
      <c r="G883" s="13" t="s">
        <v>80</v>
      </c>
      <c r="H883" s="13" t="s">
        <v>53</v>
      </c>
      <c r="I883" s="13" t="s">
        <v>54</v>
      </c>
      <c r="J883" s="13" t="s">
        <v>353</v>
      </c>
      <c r="K883" s="11">
        <v>24</v>
      </c>
      <c r="L883" s="11" t="s">
        <v>6432</v>
      </c>
      <c r="M883" s="14">
        <v>1</v>
      </c>
      <c r="N883" s="14" t="s">
        <v>121</v>
      </c>
      <c r="O883" s="29">
        <v>9393</v>
      </c>
      <c r="P883" s="29">
        <v>10519433</v>
      </c>
      <c r="Q883" s="14">
        <v>0</v>
      </c>
      <c r="R883" s="29">
        <v>1410300</v>
      </c>
      <c r="S883" s="14">
        <v>0</v>
      </c>
      <c r="T883" s="29">
        <v>54198</v>
      </c>
      <c r="U883" s="29">
        <v>276379</v>
      </c>
      <c r="V883" s="29">
        <v>72514</v>
      </c>
      <c r="W883" s="29">
        <v>4428500</v>
      </c>
      <c r="X883" s="29">
        <v>4125509</v>
      </c>
      <c r="Y883" s="11">
        <f t="shared" ref="Y883:Y885" si="680">INT(O883 / 10000) / 10</f>
        <v>0</v>
      </c>
      <c r="Z883" s="11">
        <f t="shared" ref="Z883:Z885" si="681">INT((P883+Q883+X883) / 10000) / 10</f>
        <v>146.4</v>
      </c>
      <c r="AA883" s="11">
        <f t="shared" ref="AA883:AA885" si="682">INT((R883) / 10000) / 10</f>
        <v>14.1</v>
      </c>
      <c r="AB883" s="11">
        <f t="shared" ref="AB883:AB885" si="683">INT((S883+T883) / 10000) / 10</f>
        <v>0.5</v>
      </c>
      <c r="AC883" s="11">
        <f t="shared" ref="AC883:AC885" si="684">INT((V883+U883+W883) / 10000) / 10</f>
        <v>47.7</v>
      </c>
      <c r="AD883" s="11" t="s">
        <v>6433</v>
      </c>
      <c r="AE883" s="13" t="s">
        <v>6434</v>
      </c>
      <c r="AF883" s="13" t="s">
        <v>6435</v>
      </c>
      <c r="AG883" s="15" t="s">
        <v>6436</v>
      </c>
      <c r="AH883" s="16" t="s">
        <v>88</v>
      </c>
      <c r="AI883" s="17">
        <v>10</v>
      </c>
      <c r="AJ883" s="17">
        <v>19940720</v>
      </c>
      <c r="AK883" s="18">
        <v>207</v>
      </c>
      <c r="AL883" s="18">
        <v>202212</v>
      </c>
      <c r="AM883" s="18">
        <v>2022</v>
      </c>
      <c r="AN883" s="17">
        <v>87387040</v>
      </c>
      <c r="AO883" s="17">
        <v>90457840</v>
      </c>
      <c r="AP883" s="17">
        <v>5320000</v>
      </c>
      <c r="AQ883" s="20">
        <v>1</v>
      </c>
      <c r="AR883" s="21"/>
      <c r="AS883" s="20">
        <v>1</v>
      </c>
      <c r="AT883" s="20">
        <v>1</v>
      </c>
      <c r="AU883" s="20">
        <v>2</v>
      </c>
      <c r="AV883" s="20">
        <v>1</v>
      </c>
      <c r="AW883" s="23">
        <v>0</v>
      </c>
      <c r="AX883" s="21">
        <v>0</v>
      </c>
      <c r="AY883" s="21">
        <v>0</v>
      </c>
      <c r="AZ883" s="23" t="s">
        <v>62</v>
      </c>
      <c r="BA883" s="23" t="s">
        <v>62</v>
      </c>
      <c r="BB883" s="23" t="s">
        <v>62</v>
      </c>
      <c r="BC883" s="23" t="s">
        <v>62</v>
      </c>
      <c r="BD883" s="23" t="s">
        <v>62</v>
      </c>
      <c r="BE883" s="20">
        <v>13</v>
      </c>
      <c r="BF883" s="21"/>
      <c r="BG883" s="24"/>
    </row>
    <row r="884" spans="1:59" ht="15">
      <c r="A884" s="9" t="s">
        <v>6437</v>
      </c>
      <c r="B884" s="25">
        <v>11611</v>
      </c>
      <c r="C884" s="11">
        <v>1448309</v>
      </c>
      <c r="D884" s="11">
        <v>1108138971</v>
      </c>
      <c r="E884" s="12">
        <v>1101111533242</v>
      </c>
      <c r="F884" s="13" t="s">
        <v>6438</v>
      </c>
      <c r="G884" s="13" t="s">
        <v>80</v>
      </c>
      <c r="H884" s="13" t="s">
        <v>53</v>
      </c>
      <c r="I884" s="13" t="s">
        <v>54</v>
      </c>
      <c r="J884" s="13" t="s">
        <v>2759</v>
      </c>
      <c r="K884" s="11">
        <v>51</v>
      </c>
      <c r="L884" s="11" t="s">
        <v>6439</v>
      </c>
      <c r="M884" s="14">
        <v>1</v>
      </c>
      <c r="N884" s="14" t="s">
        <v>121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14">
        <v>0</v>
      </c>
      <c r="U884" s="14">
        <v>0</v>
      </c>
      <c r="V884" s="14">
        <v>0</v>
      </c>
      <c r="W884" s="14">
        <v>0</v>
      </c>
      <c r="X884" s="14">
        <v>0</v>
      </c>
      <c r="Y884" s="11">
        <f t="shared" si="680"/>
        <v>0</v>
      </c>
      <c r="Z884" s="11">
        <f t="shared" si="681"/>
        <v>0</v>
      </c>
      <c r="AA884" s="11">
        <f t="shared" si="682"/>
        <v>0</v>
      </c>
      <c r="AB884" s="11">
        <f t="shared" si="683"/>
        <v>0</v>
      </c>
      <c r="AC884" s="11">
        <f t="shared" si="684"/>
        <v>0</v>
      </c>
      <c r="AD884" s="11" t="s">
        <v>6440</v>
      </c>
      <c r="AE884" s="13" t="s">
        <v>6441</v>
      </c>
      <c r="AF884" s="13" t="s">
        <v>6442</v>
      </c>
      <c r="AG884" s="15" t="s">
        <v>6443</v>
      </c>
      <c r="AH884" s="16" t="s">
        <v>88</v>
      </c>
      <c r="AI884" s="17">
        <v>10</v>
      </c>
      <c r="AJ884" s="17">
        <v>19980410</v>
      </c>
      <c r="AK884" s="18">
        <v>66</v>
      </c>
      <c r="AL884" s="18">
        <v>202212</v>
      </c>
      <c r="AM884" s="18">
        <v>2022</v>
      </c>
      <c r="AN884" s="17">
        <v>42048993</v>
      </c>
      <c r="AO884" s="17">
        <v>33755657</v>
      </c>
      <c r="AP884" s="17">
        <v>1102000</v>
      </c>
      <c r="AQ884" s="21">
        <v>1</v>
      </c>
      <c r="AR884" s="21"/>
      <c r="AS884" s="20">
        <v>2</v>
      </c>
      <c r="AT884" s="21"/>
      <c r="AU884" s="21"/>
      <c r="AV884" s="20">
        <v>2</v>
      </c>
      <c r="AW884" s="23">
        <v>0</v>
      </c>
      <c r="AX884" s="21">
        <v>0</v>
      </c>
      <c r="AY884" s="21">
        <v>0</v>
      </c>
      <c r="AZ884" s="23" t="s">
        <v>62</v>
      </c>
      <c r="BA884" s="23" t="s">
        <v>62</v>
      </c>
      <c r="BB884" s="23" t="s">
        <v>62</v>
      </c>
      <c r="BC884" s="23" t="s">
        <v>62</v>
      </c>
      <c r="BD884" s="23" t="s">
        <v>62</v>
      </c>
      <c r="BE884" s="20">
        <v>13</v>
      </c>
      <c r="BF884" s="21"/>
      <c r="BG884" s="24"/>
    </row>
    <row r="885" spans="1:59" ht="15">
      <c r="A885" s="9" t="s">
        <v>6444</v>
      </c>
      <c r="B885" s="25">
        <v>3717</v>
      </c>
      <c r="C885" s="11">
        <v>6796828</v>
      </c>
      <c r="D885" s="11">
        <v>3708800509</v>
      </c>
      <c r="E885" s="12">
        <v>1955110198907</v>
      </c>
      <c r="F885" s="13" t="s">
        <v>6445</v>
      </c>
      <c r="G885" s="13" t="s">
        <v>80</v>
      </c>
      <c r="H885" s="13" t="s">
        <v>53</v>
      </c>
      <c r="I885" s="13" t="s">
        <v>54</v>
      </c>
      <c r="J885" s="13" t="s">
        <v>397</v>
      </c>
      <c r="K885" s="11">
        <v>28</v>
      </c>
      <c r="L885" s="11" t="s">
        <v>6446</v>
      </c>
      <c r="M885" s="14">
        <v>1</v>
      </c>
      <c r="N885" s="14" t="s">
        <v>121</v>
      </c>
      <c r="O885" s="14">
        <v>0</v>
      </c>
      <c r="P885" s="26">
        <v>67570</v>
      </c>
      <c r="Q885" s="14">
        <v>0</v>
      </c>
      <c r="R885" s="26">
        <v>26900</v>
      </c>
      <c r="S885" s="14">
        <v>0</v>
      </c>
      <c r="T885" s="26">
        <v>26556</v>
      </c>
      <c r="U885" s="29">
        <v>307800</v>
      </c>
      <c r="V885" s="26">
        <v>22291</v>
      </c>
      <c r="W885" s="26">
        <v>38928</v>
      </c>
      <c r="X885" s="14">
        <v>0</v>
      </c>
      <c r="Y885" s="11">
        <f t="shared" si="680"/>
        <v>0</v>
      </c>
      <c r="Z885" s="11">
        <f t="shared" si="681"/>
        <v>0.6</v>
      </c>
      <c r="AA885" s="11">
        <f t="shared" si="682"/>
        <v>0.2</v>
      </c>
      <c r="AB885" s="11">
        <f t="shared" si="683"/>
        <v>0.2</v>
      </c>
      <c r="AC885" s="11">
        <f t="shared" si="684"/>
        <v>3.6</v>
      </c>
      <c r="AD885" s="11" t="s">
        <v>6447</v>
      </c>
      <c r="AE885" s="13" t="s">
        <v>6448</v>
      </c>
      <c r="AF885" s="13" t="s">
        <v>6449</v>
      </c>
      <c r="AG885" s="15" t="s">
        <v>6450</v>
      </c>
      <c r="AH885" s="16" t="s">
        <v>88</v>
      </c>
      <c r="AI885" s="17">
        <v>10</v>
      </c>
      <c r="AJ885" s="17">
        <v>20160822</v>
      </c>
      <c r="AK885" s="18">
        <v>51</v>
      </c>
      <c r="AL885" s="18">
        <v>202212</v>
      </c>
      <c r="AM885" s="18">
        <v>2022</v>
      </c>
      <c r="AN885" s="17">
        <v>23229956</v>
      </c>
      <c r="AO885" s="17">
        <v>40548495</v>
      </c>
      <c r="AP885" s="17">
        <v>71630</v>
      </c>
      <c r="AQ885" s="20">
        <v>1</v>
      </c>
      <c r="AR885" s="20">
        <v>1</v>
      </c>
      <c r="AS885" s="20">
        <v>2</v>
      </c>
      <c r="AT885" s="20">
        <v>2</v>
      </c>
      <c r="AU885" s="20">
        <v>2</v>
      </c>
      <c r="AV885" s="20">
        <v>2</v>
      </c>
      <c r="AW885" s="23">
        <v>0</v>
      </c>
      <c r="AX885" s="21">
        <v>0</v>
      </c>
      <c r="AY885" s="21">
        <v>0</v>
      </c>
      <c r="AZ885" s="23" t="s">
        <v>62</v>
      </c>
      <c r="BA885" s="23" t="s">
        <v>62</v>
      </c>
      <c r="BB885" s="23" t="s">
        <v>62</v>
      </c>
      <c r="BC885" s="23" t="s">
        <v>62</v>
      </c>
      <c r="BD885" s="23" t="s">
        <v>62</v>
      </c>
      <c r="BE885" s="20">
        <v>13</v>
      </c>
      <c r="BF885" s="21"/>
      <c r="BG885" s="24"/>
    </row>
    <row r="886" spans="1:59" ht="15">
      <c r="A886" s="9" t="s">
        <v>6451</v>
      </c>
      <c r="B886" s="25">
        <v>11048</v>
      </c>
      <c r="C886" s="11">
        <v>5958388</v>
      </c>
      <c r="D886" s="11">
        <v>2338104610</v>
      </c>
      <c r="E886" s="12">
        <v>1342110155005</v>
      </c>
      <c r="F886" s="13" t="s">
        <v>6452</v>
      </c>
      <c r="G886" s="13" t="s">
        <v>80</v>
      </c>
      <c r="H886" s="13" t="s">
        <v>53</v>
      </c>
      <c r="I886" s="13" t="s">
        <v>54</v>
      </c>
      <c r="J886" s="13" t="s">
        <v>315</v>
      </c>
      <c r="K886" s="11">
        <v>49</v>
      </c>
      <c r="L886" s="11" t="s">
        <v>6453</v>
      </c>
      <c r="M886" s="14">
        <v>1</v>
      </c>
      <c r="N886" s="14" t="s">
        <v>83</v>
      </c>
      <c r="O886" s="14">
        <v>0</v>
      </c>
      <c r="P886" s="14">
        <v>0</v>
      </c>
      <c r="Q886" s="14">
        <v>0</v>
      </c>
      <c r="R886" s="14">
        <v>0</v>
      </c>
      <c r="S886" s="14">
        <v>0</v>
      </c>
      <c r="T886" s="14">
        <v>0</v>
      </c>
      <c r="U886" s="14">
        <v>0</v>
      </c>
      <c r="V886" s="29">
        <v>96070143</v>
      </c>
      <c r="W886" s="26">
        <v>1553933234</v>
      </c>
      <c r="X886" s="26">
        <v>215810000</v>
      </c>
      <c r="Y886" s="11">
        <f>INT(O886 / 10000000)/ 10</f>
        <v>0</v>
      </c>
      <c r="Z886" s="11">
        <f>INT((P886+Q886+X886) / 10000000)/ 10</f>
        <v>2.1</v>
      </c>
      <c r="AA886" s="11">
        <f>INT((R886) / 10000000)/ 10</f>
        <v>0</v>
      </c>
      <c r="AB886" s="11">
        <f>INT((S886+T886) / 10000000)/ 10</f>
        <v>0</v>
      </c>
      <c r="AC886" s="11">
        <f>INT((V886+U886+W886) / 10000000)/ 10</f>
        <v>16.5</v>
      </c>
      <c r="AD886" s="11" t="s">
        <v>6454</v>
      </c>
      <c r="AE886" s="13" t="s">
        <v>6455</v>
      </c>
      <c r="AF886" s="13" t="s">
        <v>6456</v>
      </c>
      <c r="AG886" s="15" t="s">
        <v>6457</v>
      </c>
      <c r="AH886" s="16" t="s">
        <v>88</v>
      </c>
      <c r="AI886" s="17">
        <v>10</v>
      </c>
      <c r="AJ886" s="17">
        <v>20140901</v>
      </c>
      <c r="AK886" s="18">
        <v>113</v>
      </c>
      <c r="AL886" s="18">
        <v>202302</v>
      </c>
      <c r="AM886" s="18">
        <v>2022</v>
      </c>
      <c r="AN886" s="17">
        <v>114426820</v>
      </c>
      <c r="AO886" s="17">
        <v>29861028</v>
      </c>
      <c r="AP886" s="17">
        <v>300000</v>
      </c>
      <c r="AQ886" s="20">
        <v>1</v>
      </c>
      <c r="AR886" s="21"/>
      <c r="AS886" s="20">
        <v>1</v>
      </c>
      <c r="AT886" s="20">
        <v>2</v>
      </c>
      <c r="AU886" s="20">
        <v>2</v>
      </c>
      <c r="AV886" s="20">
        <v>2</v>
      </c>
      <c r="AW886" s="23">
        <v>0</v>
      </c>
      <c r="AX886" s="20">
        <v>1</v>
      </c>
      <c r="AY886" s="21">
        <v>0</v>
      </c>
      <c r="AZ886" s="23" t="s">
        <v>62</v>
      </c>
      <c r="BA886" s="23" t="s">
        <v>62</v>
      </c>
      <c r="BB886" s="23" t="s">
        <v>62</v>
      </c>
      <c r="BC886" s="23" t="s">
        <v>62</v>
      </c>
      <c r="BD886" s="23" t="s">
        <v>62</v>
      </c>
      <c r="BE886" s="20">
        <v>13</v>
      </c>
      <c r="BF886" s="21"/>
      <c r="BG886" s="24"/>
    </row>
    <row r="887" spans="1:59" ht="15">
      <c r="A887" s="9" t="s">
        <v>6458</v>
      </c>
      <c r="B887" s="25">
        <v>8278</v>
      </c>
      <c r="C887" s="11">
        <v>1704200</v>
      </c>
      <c r="D887" s="11">
        <v>2118701288</v>
      </c>
      <c r="E887" s="12">
        <v>1101110264385</v>
      </c>
      <c r="F887" s="13" t="s">
        <v>6459</v>
      </c>
      <c r="G887" s="13" t="s">
        <v>80</v>
      </c>
      <c r="H887" s="13" t="s">
        <v>53</v>
      </c>
      <c r="I887" s="13" t="s">
        <v>54</v>
      </c>
      <c r="J887" s="13" t="s">
        <v>128</v>
      </c>
      <c r="K887" s="11">
        <v>46</v>
      </c>
      <c r="L887" s="11" t="s">
        <v>6460</v>
      </c>
      <c r="M887" s="14">
        <v>1</v>
      </c>
      <c r="N887" s="14">
        <v>0</v>
      </c>
      <c r="O887" s="14">
        <v>0</v>
      </c>
      <c r="P887" s="14">
        <v>0</v>
      </c>
      <c r="Q887" s="14">
        <v>0</v>
      </c>
      <c r="R887" s="14">
        <v>0</v>
      </c>
      <c r="S887" s="14">
        <v>0</v>
      </c>
      <c r="T887" s="14">
        <v>0</v>
      </c>
      <c r="U887" s="14">
        <v>0</v>
      </c>
      <c r="V887" s="21">
        <v>0</v>
      </c>
      <c r="W887" s="14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1" t="s">
        <v>6461</v>
      </c>
      <c r="AE887" s="13" t="s">
        <v>6462</v>
      </c>
      <c r="AF887" s="13" t="s">
        <v>6463</v>
      </c>
      <c r="AG887" s="15" t="s">
        <v>6464</v>
      </c>
      <c r="AH887" s="16" t="s">
        <v>61</v>
      </c>
      <c r="AI887" s="17">
        <v>10</v>
      </c>
      <c r="AJ887" s="17">
        <v>19791123</v>
      </c>
      <c r="AK887" s="18">
        <v>78</v>
      </c>
      <c r="AL887" s="18">
        <v>202304</v>
      </c>
      <c r="AM887" s="18">
        <v>2022</v>
      </c>
      <c r="AN887" s="17">
        <v>7578687</v>
      </c>
      <c r="AO887" s="17">
        <v>2898866</v>
      </c>
      <c r="AP887" s="17">
        <v>923465</v>
      </c>
      <c r="AQ887" s="20">
        <v>1</v>
      </c>
      <c r="AR887" s="21"/>
      <c r="AS887" s="20">
        <v>2</v>
      </c>
      <c r="AT887" s="20">
        <v>2</v>
      </c>
      <c r="AU887" s="20">
        <v>2</v>
      </c>
      <c r="AV887" s="20">
        <v>2</v>
      </c>
      <c r="AW887" s="23">
        <v>0</v>
      </c>
      <c r="AX887" s="21">
        <v>0</v>
      </c>
      <c r="AY887" s="21">
        <v>0</v>
      </c>
      <c r="AZ887" s="23" t="s">
        <v>62</v>
      </c>
      <c r="BA887" s="23" t="s">
        <v>62</v>
      </c>
      <c r="BB887" s="23" t="s">
        <v>62</v>
      </c>
      <c r="BC887" s="23" t="s">
        <v>62</v>
      </c>
      <c r="BD887" s="23" t="s">
        <v>62</v>
      </c>
      <c r="BE887" s="20">
        <v>13</v>
      </c>
      <c r="BF887" s="21"/>
      <c r="BG887" s="24"/>
    </row>
    <row r="888" spans="1:59" ht="15">
      <c r="A888" s="9" t="s">
        <v>6465</v>
      </c>
      <c r="B888" s="25">
        <v>3059</v>
      </c>
      <c r="C888" s="11">
        <v>1963749</v>
      </c>
      <c r="D888" s="11">
        <v>2208135534</v>
      </c>
      <c r="E888" s="12">
        <v>1101110091613</v>
      </c>
      <c r="F888" s="13" t="s">
        <v>6466</v>
      </c>
      <c r="G888" s="13" t="s">
        <v>80</v>
      </c>
      <c r="H888" s="13" t="s">
        <v>53</v>
      </c>
      <c r="I888" s="13" t="s">
        <v>307</v>
      </c>
      <c r="J888" s="13" t="s">
        <v>638</v>
      </c>
      <c r="K888" s="11">
        <v>21</v>
      </c>
      <c r="L888" s="11" t="s">
        <v>6467</v>
      </c>
      <c r="M888" s="14">
        <v>1</v>
      </c>
      <c r="N888" s="14" t="s">
        <v>121</v>
      </c>
      <c r="O888" s="14">
        <v>0</v>
      </c>
      <c r="P888" s="14">
        <v>0</v>
      </c>
      <c r="Q888" s="14">
        <v>0</v>
      </c>
      <c r="R888" s="29">
        <v>778895</v>
      </c>
      <c r="S888" s="14">
        <v>0</v>
      </c>
      <c r="T888" s="26">
        <v>159236</v>
      </c>
      <c r="U888" s="29">
        <v>50327</v>
      </c>
      <c r="V888" s="14">
        <v>0</v>
      </c>
      <c r="W888" s="14">
        <v>0</v>
      </c>
      <c r="X888" s="29">
        <v>812573</v>
      </c>
      <c r="Y888" s="11">
        <f t="shared" ref="Y888:Y890" si="685">INT(O888 / 10000) / 10</f>
        <v>0</v>
      </c>
      <c r="Z888" s="11">
        <f t="shared" ref="Z888:Z890" si="686">INT((P888+Q888+X888) / 10000) / 10</f>
        <v>8.1</v>
      </c>
      <c r="AA888" s="11">
        <f t="shared" ref="AA888:AA890" si="687">INT((R888) / 10000) / 10</f>
        <v>7.7</v>
      </c>
      <c r="AB888" s="11">
        <f t="shared" ref="AB888:AB890" si="688">INT((S888+T888) / 10000) / 10</f>
        <v>1.5</v>
      </c>
      <c r="AC888" s="11">
        <f t="shared" ref="AC888:AC890" si="689">INT((V888+U888+W888) / 10000) / 10</f>
        <v>0.5</v>
      </c>
      <c r="AD888" s="11" t="s">
        <v>6468</v>
      </c>
      <c r="AE888" s="13" t="s">
        <v>6469</v>
      </c>
      <c r="AF888" s="13" t="s">
        <v>6470</v>
      </c>
      <c r="AG888" s="15" t="s">
        <v>6471</v>
      </c>
      <c r="AH888" s="16" t="s">
        <v>88</v>
      </c>
      <c r="AI888" s="17">
        <v>10</v>
      </c>
      <c r="AJ888" s="17">
        <v>19730314</v>
      </c>
      <c r="AK888" s="18">
        <v>109</v>
      </c>
      <c r="AL888" s="18">
        <v>202212</v>
      </c>
      <c r="AM888" s="18">
        <v>2022</v>
      </c>
      <c r="AN888" s="17">
        <v>264849508</v>
      </c>
      <c r="AO888" s="17">
        <v>133180388</v>
      </c>
      <c r="AP888" s="17">
        <v>2000000</v>
      </c>
      <c r="AQ888" s="27">
        <v>1</v>
      </c>
      <c r="AR888" s="23"/>
      <c r="AS888" s="27">
        <v>1</v>
      </c>
      <c r="AT888" s="27">
        <v>2</v>
      </c>
      <c r="AU888" s="27">
        <v>2</v>
      </c>
      <c r="AV888" s="27">
        <v>2</v>
      </c>
      <c r="AW888" s="23">
        <v>0</v>
      </c>
      <c r="AX888" s="21">
        <v>0</v>
      </c>
      <c r="AY888" s="21">
        <v>0</v>
      </c>
      <c r="AZ888" s="27" t="s">
        <v>6472</v>
      </c>
      <c r="BA888" s="27" t="s">
        <v>6473</v>
      </c>
      <c r="BB888" s="27" t="s">
        <v>90</v>
      </c>
      <c r="BC888" s="27" t="s">
        <v>647</v>
      </c>
      <c r="BD888" s="23" t="s">
        <v>62</v>
      </c>
      <c r="BE888" s="27">
        <v>13</v>
      </c>
      <c r="BF888" s="23"/>
      <c r="BG888" s="23"/>
    </row>
    <row r="889" spans="1:59" ht="15">
      <c r="A889" s="9" t="s">
        <v>6474</v>
      </c>
      <c r="B889" s="25">
        <v>5256</v>
      </c>
      <c r="C889" s="11">
        <v>1384335</v>
      </c>
      <c r="D889" s="11">
        <v>6088126822</v>
      </c>
      <c r="E889" s="12">
        <v>1901110027232</v>
      </c>
      <c r="F889" s="13" t="s">
        <v>6475</v>
      </c>
      <c r="G889" s="13" t="s">
        <v>80</v>
      </c>
      <c r="H889" s="13" t="s">
        <v>53</v>
      </c>
      <c r="I889" s="13" t="s">
        <v>54</v>
      </c>
      <c r="J889" s="13" t="s">
        <v>1589</v>
      </c>
      <c r="K889" s="11">
        <v>31</v>
      </c>
      <c r="L889" s="11" t="s">
        <v>6476</v>
      </c>
      <c r="M889" s="14">
        <v>1</v>
      </c>
      <c r="N889" s="14" t="s">
        <v>121</v>
      </c>
      <c r="O889" s="14">
        <v>0</v>
      </c>
      <c r="P889" s="14">
        <v>0</v>
      </c>
      <c r="Q889" s="14">
        <v>0</v>
      </c>
      <c r="R889" s="32">
        <v>2920200</v>
      </c>
      <c r="S889" s="14">
        <v>0</v>
      </c>
      <c r="T889" s="33">
        <v>43696</v>
      </c>
      <c r="U889" s="32">
        <v>786248</v>
      </c>
      <c r="V889" s="14">
        <v>0</v>
      </c>
      <c r="W889" s="32">
        <v>879330</v>
      </c>
      <c r="X889" s="33">
        <v>621010</v>
      </c>
      <c r="Y889" s="11">
        <f t="shared" si="685"/>
        <v>0</v>
      </c>
      <c r="Z889" s="11">
        <f t="shared" si="686"/>
        <v>6.2</v>
      </c>
      <c r="AA889" s="11">
        <f t="shared" si="687"/>
        <v>29.2</v>
      </c>
      <c r="AB889" s="11">
        <f t="shared" si="688"/>
        <v>0.4</v>
      </c>
      <c r="AC889" s="11">
        <f t="shared" si="689"/>
        <v>16.600000000000001</v>
      </c>
      <c r="AD889" s="11" t="s">
        <v>6477</v>
      </c>
      <c r="AE889" s="13" t="s">
        <v>6478</v>
      </c>
      <c r="AF889" s="13" t="s">
        <v>6479</v>
      </c>
      <c r="AG889" s="15" t="s">
        <v>6480</v>
      </c>
      <c r="AH889" s="16" t="s">
        <v>88</v>
      </c>
      <c r="AI889" s="17">
        <v>10</v>
      </c>
      <c r="AJ889" s="17">
        <v>19960528</v>
      </c>
      <c r="AK889" s="18">
        <v>204</v>
      </c>
      <c r="AL889" s="18">
        <v>202212</v>
      </c>
      <c r="AM889" s="18">
        <v>2022</v>
      </c>
      <c r="AN889" s="17">
        <v>82916971</v>
      </c>
      <c r="AO889" s="17">
        <v>114072856</v>
      </c>
      <c r="AP889" s="17">
        <v>3377450</v>
      </c>
      <c r="AQ889" s="20">
        <v>1</v>
      </c>
      <c r="AR889" s="20">
        <v>1</v>
      </c>
      <c r="AS889" s="20">
        <v>2</v>
      </c>
      <c r="AT889" s="20">
        <v>2</v>
      </c>
      <c r="AU889" s="20">
        <v>2</v>
      </c>
      <c r="AV889" s="20">
        <v>2</v>
      </c>
      <c r="AW889" s="23">
        <v>0</v>
      </c>
      <c r="AX889" s="21">
        <v>0</v>
      </c>
      <c r="AY889" s="21">
        <v>0</v>
      </c>
      <c r="AZ889" s="23" t="s">
        <v>62</v>
      </c>
      <c r="BA889" s="23" t="s">
        <v>62</v>
      </c>
      <c r="BB889" s="23" t="s">
        <v>62</v>
      </c>
      <c r="BC889" s="23" t="s">
        <v>62</v>
      </c>
      <c r="BD889" s="23" t="s">
        <v>62</v>
      </c>
      <c r="BE889" s="20">
        <v>13</v>
      </c>
      <c r="BF889" s="21"/>
      <c r="BG889" s="24"/>
    </row>
    <row r="890" spans="1:59" ht="15">
      <c r="A890" s="9" t="s">
        <v>6481</v>
      </c>
      <c r="B890" s="25">
        <v>3401</v>
      </c>
      <c r="C890" s="11">
        <v>1722368</v>
      </c>
      <c r="D890" s="11">
        <v>5058110773</v>
      </c>
      <c r="E890" s="12">
        <v>1712110010311</v>
      </c>
      <c r="F890" s="13" t="s">
        <v>6482</v>
      </c>
      <c r="G890" s="13" t="s">
        <v>80</v>
      </c>
      <c r="H890" s="13" t="s">
        <v>53</v>
      </c>
      <c r="I890" s="13" t="s">
        <v>54</v>
      </c>
      <c r="J890" s="13" t="s">
        <v>1617</v>
      </c>
      <c r="K890" s="11">
        <v>23</v>
      </c>
      <c r="L890" s="11" t="s">
        <v>6483</v>
      </c>
      <c r="M890" s="14">
        <v>1</v>
      </c>
      <c r="N890" s="14" t="s">
        <v>121</v>
      </c>
      <c r="O890" s="14">
        <v>0</v>
      </c>
      <c r="P890" s="29">
        <v>3000</v>
      </c>
      <c r="Q890" s="14">
        <v>0</v>
      </c>
      <c r="R890" s="29">
        <v>1536200</v>
      </c>
      <c r="S890" s="14">
        <v>0</v>
      </c>
      <c r="T890" s="14">
        <v>0</v>
      </c>
      <c r="U890" s="14">
        <v>0</v>
      </c>
      <c r="V890" s="14">
        <v>0</v>
      </c>
      <c r="W890" s="14">
        <v>0</v>
      </c>
      <c r="X890" s="29">
        <v>378129</v>
      </c>
      <c r="Y890" s="11">
        <f t="shared" si="685"/>
        <v>0</v>
      </c>
      <c r="Z890" s="11">
        <f t="shared" si="686"/>
        <v>3.8</v>
      </c>
      <c r="AA890" s="11">
        <f t="shared" si="687"/>
        <v>15.3</v>
      </c>
      <c r="AB890" s="11">
        <f t="shared" si="688"/>
        <v>0</v>
      </c>
      <c r="AC890" s="11">
        <f t="shared" si="689"/>
        <v>0</v>
      </c>
      <c r="AD890" s="11" t="s">
        <v>6484</v>
      </c>
      <c r="AE890" s="13" t="s">
        <v>6485</v>
      </c>
      <c r="AF890" s="13" t="s">
        <v>6486</v>
      </c>
      <c r="AG890" s="15" t="s">
        <v>6487</v>
      </c>
      <c r="AH890" s="16" t="s">
        <v>88</v>
      </c>
      <c r="AI890" s="17">
        <v>10</v>
      </c>
      <c r="AJ890" s="17">
        <v>19960516</v>
      </c>
      <c r="AK890" s="18">
        <v>67</v>
      </c>
      <c r="AL890" s="18">
        <v>202212</v>
      </c>
      <c r="AM890" s="18">
        <v>2022</v>
      </c>
      <c r="AN890" s="17">
        <v>39771956</v>
      </c>
      <c r="AO890" s="17">
        <v>38549586</v>
      </c>
      <c r="AP890" s="17">
        <v>500000</v>
      </c>
      <c r="AQ890" s="27">
        <v>1</v>
      </c>
      <c r="AR890" s="27">
        <v>1</v>
      </c>
      <c r="AS890" s="27">
        <v>1</v>
      </c>
      <c r="AT890" s="27">
        <v>2</v>
      </c>
      <c r="AU890" s="27">
        <v>2</v>
      </c>
      <c r="AV890" s="27">
        <v>2</v>
      </c>
      <c r="AW890" s="23">
        <v>0</v>
      </c>
      <c r="AX890" s="20">
        <v>1</v>
      </c>
      <c r="AY890" s="21">
        <v>0</v>
      </c>
      <c r="AZ890" s="23" t="s">
        <v>62</v>
      </c>
      <c r="BA890" s="23" t="s">
        <v>62</v>
      </c>
      <c r="BB890" s="23" t="s">
        <v>62</v>
      </c>
      <c r="BC890" s="23" t="s">
        <v>62</v>
      </c>
      <c r="BD890" s="23" t="s">
        <v>62</v>
      </c>
      <c r="BE890" s="27">
        <v>13</v>
      </c>
      <c r="BF890" s="23"/>
      <c r="BG890" s="23"/>
    </row>
    <row r="891" spans="1:59" ht="15">
      <c r="A891" s="9" t="s">
        <v>6488</v>
      </c>
      <c r="B891" s="25">
        <v>22645</v>
      </c>
      <c r="C891" s="11">
        <v>1413607</v>
      </c>
      <c r="D891" s="11">
        <v>6178103032</v>
      </c>
      <c r="E891" s="12">
        <v>1801110043347</v>
      </c>
      <c r="F891" s="13" t="s">
        <v>6489</v>
      </c>
      <c r="G891" s="13" t="s">
        <v>52</v>
      </c>
      <c r="H891" s="13" t="s">
        <v>53</v>
      </c>
      <c r="I891" s="13" t="s">
        <v>54</v>
      </c>
      <c r="J891" s="13" t="s">
        <v>173</v>
      </c>
      <c r="K891" s="11">
        <v>50</v>
      </c>
      <c r="L891" s="11" t="s">
        <v>6490</v>
      </c>
      <c r="M891" s="14">
        <v>1</v>
      </c>
      <c r="N891" s="14">
        <v>0</v>
      </c>
      <c r="O891" s="14">
        <v>0</v>
      </c>
      <c r="P891" s="21">
        <v>0</v>
      </c>
      <c r="Q891" s="14">
        <v>0</v>
      </c>
      <c r="R891" s="21">
        <v>0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21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1" t="s">
        <v>6491</v>
      </c>
      <c r="AE891" s="13" t="s">
        <v>6492</v>
      </c>
      <c r="AF891" s="13" t="s">
        <v>6493</v>
      </c>
      <c r="AG891" s="15" t="s">
        <v>6494</v>
      </c>
      <c r="AH891" s="16" t="s">
        <v>61</v>
      </c>
      <c r="AI891" s="17">
        <v>10</v>
      </c>
      <c r="AJ891" s="17">
        <v>19820315</v>
      </c>
      <c r="AK891" s="18">
        <v>63</v>
      </c>
      <c r="AL891" s="18">
        <v>201903</v>
      </c>
      <c r="AM891" s="14"/>
      <c r="AN891" s="19"/>
      <c r="AO891" s="19"/>
      <c r="AP891" s="19"/>
      <c r="AQ891" s="20">
        <v>1</v>
      </c>
      <c r="AR891" s="21"/>
      <c r="AS891" s="20">
        <v>2</v>
      </c>
      <c r="AT891" s="20">
        <v>2</v>
      </c>
      <c r="AU891" s="20">
        <v>2</v>
      </c>
      <c r="AV891" s="20">
        <v>2</v>
      </c>
      <c r="AW891" s="23">
        <v>0</v>
      </c>
      <c r="AX891" s="21">
        <v>0</v>
      </c>
      <c r="AY891" s="21">
        <v>0</v>
      </c>
      <c r="AZ891" s="23" t="s">
        <v>62</v>
      </c>
      <c r="BA891" s="23" t="s">
        <v>62</v>
      </c>
      <c r="BB891" s="23" t="s">
        <v>62</v>
      </c>
      <c r="BC891" s="23" t="s">
        <v>62</v>
      </c>
      <c r="BD891" s="23" t="s">
        <v>62</v>
      </c>
      <c r="BE891" s="20">
        <v>13</v>
      </c>
      <c r="BF891" s="21"/>
      <c r="BG891" s="24"/>
    </row>
    <row r="892" spans="1:59" ht="15">
      <c r="A892" s="9" t="s">
        <v>6495</v>
      </c>
      <c r="B892" s="25">
        <v>1237</v>
      </c>
      <c r="C892" s="11">
        <v>1343720</v>
      </c>
      <c r="D892" s="11">
        <v>4188102076</v>
      </c>
      <c r="E892" s="12">
        <v>2101110005994</v>
      </c>
      <c r="F892" s="13" t="s">
        <v>6496</v>
      </c>
      <c r="G892" s="13" t="s">
        <v>80</v>
      </c>
      <c r="H892" s="13" t="s">
        <v>53</v>
      </c>
      <c r="I892" s="13" t="s">
        <v>54</v>
      </c>
      <c r="J892" s="13" t="s">
        <v>292</v>
      </c>
      <c r="K892" s="11">
        <v>8</v>
      </c>
      <c r="L892" s="11" t="s">
        <v>6497</v>
      </c>
      <c r="M892" s="14">
        <v>1</v>
      </c>
      <c r="N892" s="14" t="s">
        <v>121</v>
      </c>
      <c r="O892" s="14">
        <v>0</v>
      </c>
      <c r="P892" s="14">
        <v>0</v>
      </c>
      <c r="Q892" s="26">
        <v>26500</v>
      </c>
      <c r="R892" s="14">
        <v>0</v>
      </c>
      <c r="S892" s="14">
        <v>0</v>
      </c>
      <c r="T892" s="26">
        <v>252529</v>
      </c>
      <c r="U892" s="14">
        <v>0</v>
      </c>
      <c r="V892" s="26">
        <v>43373</v>
      </c>
      <c r="W892" s="14">
        <v>0</v>
      </c>
      <c r="X892" s="26">
        <v>4267296</v>
      </c>
      <c r="Y892" s="11">
        <f>INT(O892 / 10000) / 10</f>
        <v>0</v>
      </c>
      <c r="Z892" s="11">
        <f>INT((P892+Q892+X892) / 10000) / 10</f>
        <v>42.9</v>
      </c>
      <c r="AA892" s="11">
        <f>INT((R892) / 10000) / 10</f>
        <v>0</v>
      </c>
      <c r="AB892" s="11">
        <f>INT((S892+T892) / 10000) / 10</f>
        <v>2.5</v>
      </c>
      <c r="AC892" s="11">
        <f>INT((V892+U892+W892) / 10000) / 10</f>
        <v>0.4</v>
      </c>
      <c r="AD892" s="11" t="s">
        <v>6498</v>
      </c>
      <c r="AE892" s="13" t="s">
        <v>6499</v>
      </c>
      <c r="AF892" s="13" t="s">
        <v>6500</v>
      </c>
      <c r="AG892" s="15" t="s">
        <v>6501</v>
      </c>
      <c r="AH892" s="16" t="s">
        <v>88</v>
      </c>
      <c r="AI892" s="17">
        <v>10</v>
      </c>
      <c r="AJ892" s="17">
        <v>19870511</v>
      </c>
      <c r="AK892" s="18">
        <v>118</v>
      </c>
      <c r="AL892" s="18">
        <v>202212</v>
      </c>
      <c r="AM892" s="18">
        <v>2022</v>
      </c>
      <c r="AN892" s="17">
        <v>99320555</v>
      </c>
      <c r="AO892" s="17">
        <v>45956064</v>
      </c>
      <c r="AP892" s="17">
        <v>1550000</v>
      </c>
      <c r="AQ892" s="23">
        <v>1</v>
      </c>
      <c r="AR892" s="23"/>
      <c r="AS892" s="27">
        <v>2</v>
      </c>
      <c r="AT892" s="27">
        <v>2</v>
      </c>
      <c r="AU892" s="27">
        <v>2</v>
      </c>
      <c r="AV892" s="27">
        <v>2</v>
      </c>
      <c r="AW892" s="23">
        <v>0</v>
      </c>
      <c r="AX892" s="21">
        <v>0</v>
      </c>
      <c r="AY892" s="21">
        <v>0</v>
      </c>
      <c r="AZ892" s="23" t="s">
        <v>62</v>
      </c>
      <c r="BA892" s="23" t="s">
        <v>62</v>
      </c>
      <c r="BB892" s="23" t="s">
        <v>62</v>
      </c>
      <c r="BC892" s="23" t="s">
        <v>62</v>
      </c>
      <c r="BD892" s="23" t="s">
        <v>62</v>
      </c>
      <c r="BE892" s="27">
        <v>13</v>
      </c>
      <c r="BF892" s="23"/>
      <c r="BG892" s="23"/>
    </row>
    <row r="893" spans="1:59" ht="15">
      <c r="A893" s="9" t="s">
        <v>6502</v>
      </c>
      <c r="B893" s="25">
        <v>22808</v>
      </c>
      <c r="C893" s="11">
        <v>1415020</v>
      </c>
      <c r="D893" s="11">
        <v>3158100314</v>
      </c>
      <c r="E893" s="12">
        <v>1501110000038</v>
      </c>
      <c r="F893" s="13" t="s">
        <v>6503</v>
      </c>
      <c r="G893" s="13" t="s">
        <v>52</v>
      </c>
      <c r="H893" s="13" t="s">
        <v>53</v>
      </c>
      <c r="I893" s="13" t="s">
        <v>54</v>
      </c>
      <c r="J893" s="13" t="s">
        <v>173</v>
      </c>
      <c r="K893" s="11">
        <v>50</v>
      </c>
      <c r="L893" s="11" t="s">
        <v>6504</v>
      </c>
      <c r="M893" s="14">
        <v>1</v>
      </c>
      <c r="N893" s="14">
        <v>0</v>
      </c>
      <c r="O893" s="14">
        <v>0</v>
      </c>
      <c r="P893" s="14">
        <v>0</v>
      </c>
      <c r="Q893" s="14">
        <v>0</v>
      </c>
      <c r="R893" s="14">
        <v>0</v>
      </c>
      <c r="S893" s="14">
        <v>0</v>
      </c>
      <c r="T893" s="14">
        <v>0</v>
      </c>
      <c r="U893" s="14">
        <v>0</v>
      </c>
      <c r="V893" s="14">
        <v>0</v>
      </c>
      <c r="W893" s="14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1" t="s">
        <v>6505</v>
      </c>
      <c r="AE893" s="13" t="s">
        <v>6506</v>
      </c>
      <c r="AF893" s="13" t="s">
        <v>6507</v>
      </c>
      <c r="AG893" s="15" t="s">
        <v>6508</v>
      </c>
      <c r="AH893" s="16" t="s">
        <v>61</v>
      </c>
      <c r="AI893" s="17">
        <v>10</v>
      </c>
      <c r="AJ893" s="17">
        <v>19670728</v>
      </c>
      <c r="AK893" s="18">
        <v>148</v>
      </c>
      <c r="AL893" s="18">
        <v>201903</v>
      </c>
      <c r="AM893" s="14"/>
      <c r="AN893" s="19"/>
      <c r="AO893" s="19"/>
      <c r="AP893" s="19"/>
      <c r="AQ893" s="20">
        <v>1</v>
      </c>
      <c r="AR893" s="21"/>
      <c r="AS893" s="20">
        <v>2</v>
      </c>
      <c r="AT893" s="20">
        <v>2</v>
      </c>
      <c r="AU893" s="20">
        <v>2</v>
      </c>
      <c r="AV893" s="20">
        <v>2</v>
      </c>
      <c r="AW893" s="23">
        <v>0</v>
      </c>
      <c r="AX893" s="21">
        <v>0</v>
      </c>
      <c r="AY893" s="21">
        <v>0</v>
      </c>
      <c r="AZ893" s="23" t="s">
        <v>62</v>
      </c>
      <c r="BA893" s="23" t="s">
        <v>62</v>
      </c>
      <c r="BB893" s="23" t="s">
        <v>62</v>
      </c>
      <c r="BC893" s="23" t="s">
        <v>62</v>
      </c>
      <c r="BD893" s="23" t="s">
        <v>62</v>
      </c>
      <c r="BE893" s="20">
        <v>13</v>
      </c>
      <c r="BF893" s="21"/>
      <c r="BG893" s="24"/>
    </row>
    <row r="894" spans="1:59" ht="15">
      <c r="A894" s="9" t="s">
        <v>6509</v>
      </c>
      <c r="B894" s="25">
        <v>10927</v>
      </c>
      <c r="C894" s="11">
        <v>2611776</v>
      </c>
      <c r="D894" s="11">
        <v>1018614887</v>
      </c>
      <c r="E894" s="12">
        <v>1101113224873</v>
      </c>
      <c r="F894" s="13" t="s">
        <v>6510</v>
      </c>
      <c r="G894" s="13" t="s">
        <v>80</v>
      </c>
      <c r="H894" s="13" t="s">
        <v>53</v>
      </c>
      <c r="I894" s="13" t="s">
        <v>54</v>
      </c>
      <c r="J894" s="13" t="s">
        <v>315</v>
      </c>
      <c r="K894" s="11">
        <v>49</v>
      </c>
      <c r="L894" s="11" t="s">
        <v>6511</v>
      </c>
      <c r="M894" s="14">
        <v>1</v>
      </c>
      <c r="N894" s="14" t="s">
        <v>121</v>
      </c>
      <c r="O894" s="14">
        <v>0</v>
      </c>
      <c r="P894" s="14">
        <v>0</v>
      </c>
      <c r="Q894" s="29">
        <v>113920</v>
      </c>
      <c r="R894" s="14">
        <v>0</v>
      </c>
      <c r="S894" s="14">
        <v>0</v>
      </c>
      <c r="T894" s="29">
        <v>16595</v>
      </c>
      <c r="U894" s="14">
        <v>0</v>
      </c>
      <c r="V894" s="29">
        <v>4967</v>
      </c>
      <c r="W894" s="14">
        <v>0</v>
      </c>
      <c r="X894" s="14">
        <v>0</v>
      </c>
      <c r="Y894" s="11">
        <f>INT(O894 / 10000) / 10</f>
        <v>0</v>
      </c>
      <c r="Z894" s="11">
        <f>INT((P894+Q894+X894) / 10000) / 10</f>
        <v>1.1000000000000001</v>
      </c>
      <c r="AA894" s="11">
        <f>INT((R894) / 10000) / 10</f>
        <v>0</v>
      </c>
      <c r="AB894" s="11">
        <f>INT((S894+T894) / 10000) / 10</f>
        <v>0.1</v>
      </c>
      <c r="AC894" s="11">
        <f>INT((V894+U894+W894) / 10000) / 10</f>
        <v>0</v>
      </c>
      <c r="AD894" s="11" t="s">
        <v>6512</v>
      </c>
      <c r="AE894" s="13" t="s">
        <v>6513</v>
      </c>
      <c r="AF894" s="13" t="s">
        <v>6514</v>
      </c>
      <c r="AG894" s="15" t="s">
        <v>6515</v>
      </c>
      <c r="AH894" s="16" t="s">
        <v>88</v>
      </c>
      <c r="AI894" s="17">
        <v>10</v>
      </c>
      <c r="AJ894" s="17">
        <v>20050510</v>
      </c>
      <c r="AK894" s="18">
        <v>57</v>
      </c>
      <c r="AL894" s="18">
        <v>202212</v>
      </c>
      <c r="AM894" s="18">
        <v>2022</v>
      </c>
      <c r="AN894" s="17">
        <v>7102081</v>
      </c>
      <c r="AO894" s="17">
        <v>36743175</v>
      </c>
      <c r="AP894" s="17">
        <v>1000000</v>
      </c>
      <c r="AQ894" s="20">
        <v>1</v>
      </c>
      <c r="AR894" s="21"/>
      <c r="AS894" s="20">
        <v>2</v>
      </c>
      <c r="AT894" s="20">
        <v>2</v>
      </c>
      <c r="AU894" s="20">
        <v>2</v>
      </c>
      <c r="AV894" s="20">
        <v>2</v>
      </c>
      <c r="AW894" s="23">
        <v>0</v>
      </c>
      <c r="AX894" s="20">
        <v>1</v>
      </c>
      <c r="AY894" s="21">
        <v>0</v>
      </c>
      <c r="AZ894" s="23" t="s">
        <v>62</v>
      </c>
      <c r="BA894" s="23" t="s">
        <v>62</v>
      </c>
      <c r="BB894" s="23" t="s">
        <v>62</v>
      </c>
      <c r="BC894" s="23" t="s">
        <v>62</v>
      </c>
      <c r="BD894" s="23" t="s">
        <v>62</v>
      </c>
      <c r="BE894" s="20">
        <v>13</v>
      </c>
      <c r="BF894" s="21"/>
      <c r="BG894" s="24"/>
    </row>
    <row r="895" spans="1:59" ht="15">
      <c r="A895" s="9" t="s">
        <v>6516</v>
      </c>
      <c r="B895" s="25">
        <v>2170</v>
      </c>
      <c r="C895" s="11">
        <v>1568930</v>
      </c>
      <c r="D895" s="11">
        <v>1138115303</v>
      </c>
      <c r="E895" s="12">
        <v>1101110317241</v>
      </c>
      <c r="F895" s="13" t="s">
        <v>6517</v>
      </c>
      <c r="G895" s="13" t="s">
        <v>80</v>
      </c>
      <c r="H895" s="13" t="s">
        <v>53</v>
      </c>
      <c r="I895" s="13" t="s">
        <v>54</v>
      </c>
      <c r="J895" s="13" t="s">
        <v>226</v>
      </c>
      <c r="K895" s="11">
        <v>15</v>
      </c>
      <c r="L895" s="11" t="s">
        <v>6518</v>
      </c>
      <c r="M895" s="14">
        <v>1</v>
      </c>
      <c r="N895" s="14" t="s">
        <v>83</v>
      </c>
      <c r="O895" s="14">
        <v>0</v>
      </c>
      <c r="P895" s="14">
        <v>0</v>
      </c>
      <c r="Q895" s="14">
        <v>0</v>
      </c>
      <c r="R895" s="29">
        <v>831642153</v>
      </c>
      <c r="S895" s="14">
        <v>0</v>
      </c>
      <c r="T895" s="14">
        <v>0</v>
      </c>
      <c r="U895" s="26">
        <v>105055075</v>
      </c>
      <c r="V895" s="29">
        <v>10957164</v>
      </c>
      <c r="W895" s="14">
        <v>0</v>
      </c>
      <c r="X895" s="29">
        <v>330000000</v>
      </c>
      <c r="Y895" s="11">
        <f>INT(O895 / 10000000)/ 10</f>
        <v>0</v>
      </c>
      <c r="Z895" s="11">
        <f>INT((P895+Q895+X895) / 10000000)/ 10</f>
        <v>3.3</v>
      </c>
      <c r="AA895" s="11">
        <f>INT((R895) / 10000000)/ 10</f>
        <v>8.3000000000000007</v>
      </c>
      <c r="AB895" s="11">
        <f>INT((S895+T895) / 10000000)/ 10</f>
        <v>0</v>
      </c>
      <c r="AC895" s="11">
        <f>INT((V895+U895+W895) / 10000000)/ 10</f>
        <v>1.1000000000000001</v>
      </c>
      <c r="AD895" s="11" t="s">
        <v>6519</v>
      </c>
      <c r="AE895" s="13" t="s">
        <v>6520</v>
      </c>
      <c r="AF895" s="13" t="s">
        <v>6521</v>
      </c>
      <c r="AG895" s="15" t="s">
        <v>6522</v>
      </c>
      <c r="AH895" s="16" t="s">
        <v>88</v>
      </c>
      <c r="AI895" s="17">
        <v>10</v>
      </c>
      <c r="AJ895" s="17">
        <v>19820416</v>
      </c>
      <c r="AK895" s="18">
        <v>104</v>
      </c>
      <c r="AL895" s="18">
        <v>202212</v>
      </c>
      <c r="AM895" s="18">
        <v>2022</v>
      </c>
      <c r="AN895" s="17">
        <v>15850077</v>
      </c>
      <c r="AO895" s="17">
        <v>18749982</v>
      </c>
      <c r="AP895" s="17">
        <v>2251035</v>
      </c>
      <c r="AQ895" s="23">
        <v>1</v>
      </c>
      <c r="AR895" s="23"/>
      <c r="AS895" s="27">
        <v>1</v>
      </c>
      <c r="AT895" s="27">
        <v>2</v>
      </c>
      <c r="AU895" s="27">
        <v>2</v>
      </c>
      <c r="AV895" s="27">
        <v>1</v>
      </c>
      <c r="AW895" s="23">
        <v>0</v>
      </c>
      <c r="AX895" s="21">
        <v>0</v>
      </c>
      <c r="AY895" s="21">
        <v>0</v>
      </c>
      <c r="AZ895" s="23" t="s">
        <v>62</v>
      </c>
      <c r="BA895" s="23" t="s">
        <v>62</v>
      </c>
      <c r="BB895" s="23" t="s">
        <v>62</v>
      </c>
      <c r="BC895" s="23" t="s">
        <v>62</v>
      </c>
      <c r="BD895" s="23" t="s">
        <v>62</v>
      </c>
      <c r="BE895" s="27">
        <v>13</v>
      </c>
      <c r="BF895" s="23"/>
      <c r="BG895" s="23"/>
    </row>
    <row r="896" spans="1:59" ht="15">
      <c r="A896" s="9" t="s">
        <v>6523</v>
      </c>
      <c r="B896" s="25">
        <v>23873</v>
      </c>
      <c r="C896" s="11">
        <v>2879749</v>
      </c>
      <c r="D896" s="11">
        <v>3108205193</v>
      </c>
      <c r="E896" s="12">
        <v>1611710002051</v>
      </c>
      <c r="F896" s="13" t="s">
        <v>6524</v>
      </c>
      <c r="G896" s="13" t="s">
        <v>52</v>
      </c>
      <c r="H896" s="13" t="s">
        <v>53</v>
      </c>
      <c r="I896" s="13" t="s">
        <v>54</v>
      </c>
      <c r="J896" s="13" t="s">
        <v>95</v>
      </c>
      <c r="K896" s="11">
        <v>62</v>
      </c>
      <c r="L896" s="11" t="s">
        <v>6525</v>
      </c>
      <c r="M896" s="14">
        <v>1</v>
      </c>
      <c r="N896" s="14">
        <v>0</v>
      </c>
      <c r="O896" s="14">
        <v>0</v>
      </c>
      <c r="P896" s="14">
        <v>0</v>
      </c>
      <c r="Q896" s="14">
        <v>0</v>
      </c>
      <c r="R896" s="96">
        <v>0</v>
      </c>
      <c r="S896" s="14">
        <v>0</v>
      </c>
      <c r="T896" s="14">
        <v>0</v>
      </c>
      <c r="U896" s="14">
        <v>0</v>
      </c>
      <c r="V896" s="96">
        <v>0</v>
      </c>
      <c r="W896" s="21">
        <v>0</v>
      </c>
      <c r="X896" s="21">
        <v>0</v>
      </c>
      <c r="Y896" s="14">
        <v>0</v>
      </c>
      <c r="Z896" s="14">
        <v>0</v>
      </c>
      <c r="AA896" s="14">
        <v>0</v>
      </c>
      <c r="AB896" s="14">
        <v>0</v>
      </c>
      <c r="AC896" s="14">
        <v>0</v>
      </c>
      <c r="AD896" s="11" t="s">
        <v>6526</v>
      </c>
      <c r="AE896" s="13" t="s">
        <v>6527</v>
      </c>
      <c r="AF896" s="13" t="s">
        <v>6528</v>
      </c>
      <c r="AG896" s="15" t="s">
        <v>6529</v>
      </c>
      <c r="AH896" s="16" t="s">
        <v>61</v>
      </c>
      <c r="AI896" s="17">
        <v>10</v>
      </c>
      <c r="AJ896" s="17">
        <v>20070206</v>
      </c>
      <c r="AK896" s="18">
        <v>112</v>
      </c>
      <c r="AL896" s="18">
        <v>202112</v>
      </c>
      <c r="AM896" s="14"/>
      <c r="AN896" s="19"/>
      <c r="AO896" s="19"/>
      <c r="AP896" s="19"/>
      <c r="AQ896" s="20">
        <v>1</v>
      </c>
      <c r="AR896" s="21"/>
      <c r="AS896" s="20">
        <v>2</v>
      </c>
      <c r="AT896" s="20">
        <v>2</v>
      </c>
      <c r="AU896" s="20">
        <v>2</v>
      </c>
      <c r="AV896" s="20">
        <v>2</v>
      </c>
      <c r="AW896" s="23">
        <v>0</v>
      </c>
      <c r="AX896" s="21">
        <v>0</v>
      </c>
      <c r="AY896" s="21">
        <v>0</v>
      </c>
      <c r="AZ896" s="23" t="s">
        <v>62</v>
      </c>
      <c r="BA896" s="23" t="s">
        <v>62</v>
      </c>
      <c r="BB896" s="23" t="s">
        <v>62</v>
      </c>
      <c r="BC896" s="23" t="s">
        <v>62</v>
      </c>
      <c r="BD896" s="23" t="s">
        <v>62</v>
      </c>
      <c r="BE896" s="20">
        <v>13</v>
      </c>
      <c r="BF896" s="21"/>
      <c r="BG896" s="24"/>
    </row>
    <row r="897" spans="1:59" ht="15">
      <c r="A897" s="9" t="s">
        <v>6530</v>
      </c>
      <c r="B897" s="25">
        <v>676</v>
      </c>
      <c r="C897" s="11">
        <v>1875231</v>
      </c>
      <c r="D897" s="11">
        <v>3128102894</v>
      </c>
      <c r="E897" s="12">
        <v>1615110001572</v>
      </c>
      <c r="F897" s="13" t="s">
        <v>6531</v>
      </c>
      <c r="G897" s="13" t="s">
        <v>80</v>
      </c>
      <c r="H897" s="13" t="s">
        <v>53</v>
      </c>
      <c r="I897" s="13" t="s">
        <v>307</v>
      </c>
      <c r="J897" s="13" t="s">
        <v>103</v>
      </c>
      <c r="K897" s="11">
        <v>1</v>
      </c>
      <c r="L897" s="11" t="s">
        <v>6532</v>
      </c>
      <c r="M897" s="14">
        <v>1</v>
      </c>
      <c r="N897" s="14" t="s">
        <v>121</v>
      </c>
      <c r="O897" s="14">
        <v>0</v>
      </c>
      <c r="P897" s="14">
        <v>0</v>
      </c>
      <c r="Q897" s="14">
        <v>0</v>
      </c>
      <c r="R897" s="14">
        <v>0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1">
        <f>INT(O897 / 10000) / 10</f>
        <v>0</v>
      </c>
      <c r="Z897" s="11">
        <f>INT((P897+Q897+X897) / 10000) / 10</f>
        <v>0</v>
      </c>
      <c r="AA897" s="11">
        <f>INT((R897) / 10000) / 10</f>
        <v>0</v>
      </c>
      <c r="AB897" s="11">
        <f>INT((S897+T897) / 10000) / 10</f>
        <v>0</v>
      </c>
      <c r="AC897" s="11">
        <f>INT((V897+U897+W897) / 10000) / 10</f>
        <v>0</v>
      </c>
      <c r="AD897" s="11" t="s">
        <v>6533</v>
      </c>
      <c r="AE897" s="13" t="s">
        <v>6534</v>
      </c>
      <c r="AF897" s="13" t="s">
        <v>6535</v>
      </c>
      <c r="AG897" s="15" t="s">
        <v>6536</v>
      </c>
      <c r="AH897" s="16" t="s">
        <v>232</v>
      </c>
      <c r="AI897" s="17">
        <v>10</v>
      </c>
      <c r="AJ897" s="17">
        <v>19830601</v>
      </c>
      <c r="AK897" s="18">
        <v>100</v>
      </c>
      <c r="AL897" s="18">
        <v>202303</v>
      </c>
      <c r="AM897" s="18">
        <v>2022</v>
      </c>
      <c r="AN897" s="17">
        <v>158095623</v>
      </c>
      <c r="AO897" s="17">
        <v>226738041</v>
      </c>
      <c r="AP897" s="17">
        <v>4686544</v>
      </c>
      <c r="AQ897" s="20">
        <v>1</v>
      </c>
      <c r="AR897" s="21"/>
      <c r="AS897" s="20">
        <v>1</v>
      </c>
      <c r="AT897" s="20">
        <v>2</v>
      </c>
      <c r="AU897" s="20">
        <v>2</v>
      </c>
      <c r="AV897" s="20">
        <v>1</v>
      </c>
      <c r="AW897" s="23">
        <v>0</v>
      </c>
      <c r="AX897" s="20">
        <v>1</v>
      </c>
      <c r="AY897" s="21">
        <v>0</v>
      </c>
      <c r="AZ897" s="23" t="s">
        <v>62</v>
      </c>
      <c r="BA897" s="23" t="s">
        <v>62</v>
      </c>
      <c r="BB897" s="23" t="s">
        <v>62</v>
      </c>
      <c r="BC897" s="23" t="s">
        <v>62</v>
      </c>
      <c r="BD897" s="23" t="s">
        <v>62</v>
      </c>
      <c r="BE897" s="20">
        <v>13</v>
      </c>
      <c r="BF897" s="21"/>
      <c r="BG897" s="24"/>
    </row>
    <row r="898" spans="1:59" ht="15">
      <c r="A898" s="9" t="s">
        <v>6537</v>
      </c>
      <c r="B898" s="25">
        <v>4053</v>
      </c>
      <c r="C898" s="11">
        <v>8407971</v>
      </c>
      <c r="D898" s="11">
        <v>8828100643</v>
      </c>
      <c r="E898" s="12">
        <v>1615110222764</v>
      </c>
      <c r="F898" s="13" t="s">
        <v>6538</v>
      </c>
      <c r="G898" s="13" t="s">
        <v>80</v>
      </c>
      <c r="H898" s="13" t="s">
        <v>53</v>
      </c>
      <c r="I898" s="13" t="s">
        <v>307</v>
      </c>
      <c r="J898" s="13" t="s">
        <v>1224</v>
      </c>
      <c r="K898" s="11">
        <v>25</v>
      </c>
      <c r="L898" s="11" t="s">
        <v>6539</v>
      </c>
      <c r="M898" s="14">
        <v>1</v>
      </c>
      <c r="N898" s="14" t="s">
        <v>83</v>
      </c>
      <c r="O898" s="14">
        <v>0</v>
      </c>
      <c r="P898" s="29">
        <v>3022722644</v>
      </c>
      <c r="Q898" s="14">
        <v>0</v>
      </c>
      <c r="R898" s="26">
        <v>13230343546</v>
      </c>
      <c r="S898" s="14">
        <v>0</v>
      </c>
      <c r="T898" s="14">
        <v>0</v>
      </c>
      <c r="U898" s="26">
        <v>5100000</v>
      </c>
      <c r="V898" s="29">
        <v>334985013</v>
      </c>
      <c r="W898" s="14">
        <v>0</v>
      </c>
      <c r="X898" s="29">
        <v>2715132222</v>
      </c>
      <c r="Y898" s="11">
        <f>INT(O898 / 10000000)/ 10</f>
        <v>0</v>
      </c>
      <c r="Z898" s="11">
        <f>INT((P898+Q898+X898) / 10000000)/ 10</f>
        <v>57.3</v>
      </c>
      <c r="AA898" s="11">
        <f>INT((R898) / 10000000)/ 10</f>
        <v>132.30000000000001</v>
      </c>
      <c r="AB898" s="11">
        <f>INT((S898+T898) / 10000000)/ 10</f>
        <v>0</v>
      </c>
      <c r="AC898" s="11">
        <f>INT((V898+U898+W898) / 10000000)/ 10</f>
        <v>3.4</v>
      </c>
      <c r="AD898" s="11" t="s">
        <v>6540</v>
      </c>
      <c r="AE898" s="13" t="s">
        <v>6541</v>
      </c>
      <c r="AF898" s="13" t="s">
        <v>6542</v>
      </c>
      <c r="AG898" s="15" t="s">
        <v>6543</v>
      </c>
      <c r="AH898" s="16" t="s">
        <v>88</v>
      </c>
      <c r="AI898" s="17">
        <v>10</v>
      </c>
      <c r="AJ898" s="18">
        <v>20171120</v>
      </c>
      <c r="AK898" s="18">
        <v>50</v>
      </c>
      <c r="AL898" s="18">
        <v>202212</v>
      </c>
      <c r="AM898" s="18">
        <v>2022</v>
      </c>
      <c r="AN898" s="17">
        <v>31595245</v>
      </c>
      <c r="AO898" s="17">
        <v>95523334</v>
      </c>
      <c r="AP898" s="17">
        <v>42000000</v>
      </c>
      <c r="AQ898" s="20">
        <v>1</v>
      </c>
      <c r="AR898" s="21"/>
      <c r="AS898" s="20">
        <v>1</v>
      </c>
      <c r="AT898" s="20">
        <v>1</v>
      </c>
      <c r="AU898" s="20">
        <v>2</v>
      </c>
      <c r="AV898" s="20">
        <v>1</v>
      </c>
      <c r="AW898" s="20">
        <v>30</v>
      </c>
      <c r="AX898" s="20">
        <v>1</v>
      </c>
      <c r="AY898" s="21">
        <v>0</v>
      </c>
      <c r="AZ898" s="23" t="s">
        <v>62</v>
      </c>
      <c r="BA898" s="23" t="s">
        <v>62</v>
      </c>
      <c r="BB898" s="23" t="s">
        <v>62</v>
      </c>
      <c r="BC898" s="23" t="s">
        <v>62</v>
      </c>
      <c r="BD898" s="23" t="s">
        <v>62</v>
      </c>
      <c r="BE898" s="20">
        <v>13</v>
      </c>
      <c r="BF898" s="21"/>
      <c r="BG898" s="24"/>
    </row>
    <row r="899" spans="1:59" ht="15">
      <c r="A899" s="9" t="s">
        <v>6544</v>
      </c>
      <c r="B899" s="25">
        <v>13214</v>
      </c>
      <c r="C899" s="11">
        <v>1792501</v>
      </c>
      <c r="D899" s="11">
        <v>1168140951</v>
      </c>
      <c r="E899" s="12">
        <v>1101110798467</v>
      </c>
      <c r="F899" s="13" t="s">
        <v>6545</v>
      </c>
      <c r="G899" s="13" t="s">
        <v>80</v>
      </c>
      <c r="H899" s="13" t="s">
        <v>53</v>
      </c>
      <c r="I899" s="13" t="s">
        <v>307</v>
      </c>
      <c r="J899" s="13" t="s">
        <v>1063</v>
      </c>
      <c r="K899" s="11">
        <v>57</v>
      </c>
      <c r="L899" s="11" t="s">
        <v>6546</v>
      </c>
      <c r="M899" s="14">
        <v>1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1" t="s">
        <v>6547</v>
      </c>
      <c r="AE899" s="13" t="s">
        <v>6548</v>
      </c>
      <c r="AF899" s="13" t="s">
        <v>6549</v>
      </c>
      <c r="AG899" s="15" t="s">
        <v>3608</v>
      </c>
      <c r="AH899" s="16" t="s">
        <v>88</v>
      </c>
      <c r="AI899" s="17">
        <v>10</v>
      </c>
      <c r="AJ899" s="17">
        <v>19910901</v>
      </c>
      <c r="AK899" s="18">
        <v>241</v>
      </c>
      <c r="AL899" s="18">
        <v>202212</v>
      </c>
      <c r="AM899" s="18">
        <v>2022</v>
      </c>
      <c r="AN899" s="17">
        <v>290731545</v>
      </c>
      <c r="AO899" s="17">
        <v>195920103</v>
      </c>
      <c r="AP899" s="17">
        <v>3682475</v>
      </c>
      <c r="AQ899" s="21">
        <v>1</v>
      </c>
      <c r="AR899" s="21"/>
      <c r="AS899" s="20">
        <v>2</v>
      </c>
      <c r="AT899" s="22">
        <v>2</v>
      </c>
      <c r="AU899" s="22">
        <v>2</v>
      </c>
      <c r="AV899" s="20">
        <v>2</v>
      </c>
      <c r="AW899" s="23">
        <v>0</v>
      </c>
      <c r="AX899" s="21">
        <v>0</v>
      </c>
      <c r="AY899" s="21">
        <v>0</v>
      </c>
      <c r="AZ899" s="23" t="s">
        <v>62</v>
      </c>
      <c r="BA899" s="23" t="s">
        <v>62</v>
      </c>
      <c r="BB899" s="23" t="s">
        <v>62</v>
      </c>
      <c r="BC899" s="23" t="s">
        <v>62</v>
      </c>
      <c r="BD899" s="23" t="s">
        <v>62</v>
      </c>
      <c r="BE899" s="20">
        <v>13</v>
      </c>
      <c r="BF899" s="21"/>
      <c r="BG899" s="24"/>
    </row>
    <row r="900" spans="1:59" ht="15">
      <c r="A900" s="9" t="s">
        <v>6550</v>
      </c>
      <c r="B900" s="25">
        <v>2882</v>
      </c>
      <c r="C900" s="11">
        <v>1719097</v>
      </c>
      <c r="D900" s="11">
        <v>1248134692</v>
      </c>
      <c r="E900" s="12">
        <v>1101110116388</v>
      </c>
      <c r="F900" s="13" t="s">
        <v>6551</v>
      </c>
      <c r="G900" s="13" t="s">
        <v>80</v>
      </c>
      <c r="H900" s="13" t="s">
        <v>53</v>
      </c>
      <c r="I900" s="13" t="s">
        <v>54</v>
      </c>
      <c r="J900" s="13" t="s">
        <v>330</v>
      </c>
      <c r="K900" s="11">
        <v>18</v>
      </c>
      <c r="L900" s="11" t="s">
        <v>6552</v>
      </c>
      <c r="M900" s="14">
        <v>1</v>
      </c>
      <c r="N900" s="14">
        <v>0</v>
      </c>
      <c r="O900" s="14">
        <v>0</v>
      </c>
      <c r="P900" s="14">
        <v>0</v>
      </c>
      <c r="Q900" s="14">
        <v>0</v>
      </c>
      <c r="R900" s="14">
        <v>0</v>
      </c>
      <c r="S900" s="14">
        <v>0</v>
      </c>
      <c r="T900" s="14">
        <v>0</v>
      </c>
      <c r="U900" s="14">
        <v>0</v>
      </c>
      <c r="V900" s="14">
        <v>0</v>
      </c>
      <c r="W900" s="14">
        <v>0</v>
      </c>
      <c r="X900" s="14">
        <v>0</v>
      </c>
      <c r="Y900" s="14">
        <v>0</v>
      </c>
      <c r="Z900" s="14">
        <v>0</v>
      </c>
      <c r="AA900" s="14">
        <v>0</v>
      </c>
      <c r="AB900" s="14">
        <v>0</v>
      </c>
      <c r="AC900" s="14">
        <v>0</v>
      </c>
      <c r="AD900" s="11" t="s">
        <v>6553</v>
      </c>
      <c r="AE900" s="13" t="s">
        <v>6554</v>
      </c>
      <c r="AF900" s="13" t="s">
        <v>6555</v>
      </c>
      <c r="AG900" s="15" t="s">
        <v>6556</v>
      </c>
      <c r="AH900" s="16" t="s">
        <v>88</v>
      </c>
      <c r="AI900" s="17">
        <v>10</v>
      </c>
      <c r="AJ900" s="17">
        <v>19710609</v>
      </c>
      <c r="AK900" s="18">
        <v>114</v>
      </c>
      <c r="AL900" s="18">
        <v>202212</v>
      </c>
      <c r="AM900" s="18">
        <v>2022</v>
      </c>
      <c r="AN900" s="17">
        <v>35003327</v>
      </c>
      <c r="AO900" s="17">
        <v>64225106</v>
      </c>
      <c r="AP900" s="17">
        <v>2060116</v>
      </c>
      <c r="AQ900" s="39">
        <v>1</v>
      </c>
      <c r="AR900" s="39">
        <v>1</v>
      </c>
      <c r="AS900" s="39">
        <v>1</v>
      </c>
      <c r="AT900" s="39">
        <v>2</v>
      </c>
      <c r="AU900" s="39">
        <v>2</v>
      </c>
      <c r="AV900" s="39">
        <v>2</v>
      </c>
      <c r="AW900" s="23">
        <v>0</v>
      </c>
      <c r="AX900" s="21">
        <v>0</v>
      </c>
      <c r="AY900" s="21">
        <v>0</v>
      </c>
      <c r="AZ900" s="23" t="s">
        <v>62</v>
      </c>
      <c r="BA900" s="23" t="s">
        <v>62</v>
      </c>
      <c r="BB900" s="23" t="s">
        <v>62</v>
      </c>
      <c r="BC900" s="23" t="s">
        <v>62</v>
      </c>
      <c r="BD900" s="23" t="s">
        <v>62</v>
      </c>
      <c r="BE900" s="39">
        <v>13</v>
      </c>
      <c r="BF900" s="21"/>
      <c r="BG900" s="24"/>
    </row>
    <row r="901" spans="1:59" ht="15">
      <c r="A901" s="9" t="s">
        <v>6557</v>
      </c>
      <c r="B901" s="25">
        <v>1725</v>
      </c>
      <c r="C901" s="11">
        <v>1293345</v>
      </c>
      <c r="D901" s="11">
        <v>1238139525</v>
      </c>
      <c r="E901" s="12">
        <v>1101110601701</v>
      </c>
      <c r="F901" s="13" t="s">
        <v>6558</v>
      </c>
      <c r="G901" s="13" t="s">
        <v>80</v>
      </c>
      <c r="H901" s="13" t="s">
        <v>53</v>
      </c>
      <c r="I901" s="13" t="s">
        <v>307</v>
      </c>
      <c r="J901" s="13" t="s">
        <v>532</v>
      </c>
      <c r="K901" s="11">
        <v>14</v>
      </c>
      <c r="L901" s="11" t="s">
        <v>6559</v>
      </c>
      <c r="M901" s="14">
        <v>1</v>
      </c>
      <c r="N901" s="14" t="s">
        <v>121</v>
      </c>
      <c r="O901" s="14">
        <v>0</v>
      </c>
      <c r="P901" s="14">
        <v>0</v>
      </c>
      <c r="Q901" s="32">
        <v>67481</v>
      </c>
      <c r="R901" s="36">
        <v>271790</v>
      </c>
      <c r="S901" s="14">
        <v>0</v>
      </c>
      <c r="T901" s="115">
        <v>26094</v>
      </c>
      <c r="U901" s="14">
        <v>0</v>
      </c>
      <c r="V901" s="14">
        <v>0</v>
      </c>
      <c r="W901" s="14">
        <v>0</v>
      </c>
      <c r="X901" s="14">
        <v>0</v>
      </c>
      <c r="Y901" s="11">
        <f t="shared" ref="Y901:Y903" si="690">INT(O901 / 10000) / 10</f>
        <v>0</v>
      </c>
      <c r="Z901" s="11">
        <f t="shared" ref="Z901:Z903" si="691">INT((P901+Q901+X901) / 10000) / 10</f>
        <v>0.6</v>
      </c>
      <c r="AA901" s="11">
        <f t="shared" ref="AA901:AA903" si="692">INT((R901) / 10000) / 10</f>
        <v>2.7</v>
      </c>
      <c r="AB901" s="11">
        <f t="shared" ref="AB901:AB903" si="693">INT((S901+T901) / 10000) / 10</f>
        <v>0.2</v>
      </c>
      <c r="AC901" s="11">
        <f t="shared" ref="AC901:AC903" si="694">INT((V901+U901+W901) / 10000) / 10</f>
        <v>0</v>
      </c>
      <c r="AD901" s="11" t="s">
        <v>6560</v>
      </c>
      <c r="AE901" s="13" t="s">
        <v>6561</v>
      </c>
      <c r="AF901" s="13" t="s">
        <v>6562</v>
      </c>
      <c r="AG901" s="15" t="s">
        <v>6563</v>
      </c>
      <c r="AH901" s="16" t="s">
        <v>88</v>
      </c>
      <c r="AI901" s="17">
        <v>10</v>
      </c>
      <c r="AJ901" s="17">
        <v>19890104</v>
      </c>
      <c r="AK901" s="18">
        <v>115</v>
      </c>
      <c r="AL901" s="18">
        <v>202303</v>
      </c>
      <c r="AM901" s="18">
        <v>2022</v>
      </c>
      <c r="AN901" s="17">
        <v>53197327</v>
      </c>
      <c r="AO901" s="17">
        <v>59374473</v>
      </c>
      <c r="AP901" s="17">
        <v>7000000</v>
      </c>
      <c r="AQ901" s="20">
        <v>1</v>
      </c>
      <c r="AR901" s="20">
        <v>1</v>
      </c>
      <c r="AS901" s="20">
        <v>1</v>
      </c>
      <c r="AT901" s="20">
        <v>2</v>
      </c>
      <c r="AU901" s="20">
        <v>2</v>
      </c>
      <c r="AV901" s="20">
        <v>2</v>
      </c>
      <c r="AW901" s="23">
        <v>0</v>
      </c>
      <c r="AX901" s="21">
        <v>0</v>
      </c>
      <c r="AY901" s="21">
        <v>0</v>
      </c>
      <c r="AZ901" s="23" t="s">
        <v>62</v>
      </c>
      <c r="BA901" s="30" t="s">
        <v>62</v>
      </c>
      <c r="BB901" s="23" t="s">
        <v>62</v>
      </c>
      <c r="BC901" s="23" t="s">
        <v>62</v>
      </c>
      <c r="BD901" s="23" t="s">
        <v>62</v>
      </c>
      <c r="BE901" s="20">
        <v>13</v>
      </c>
      <c r="BF901" s="21"/>
      <c r="BG901" s="24"/>
    </row>
    <row r="902" spans="1:59" ht="15">
      <c r="A902" s="9" t="s">
        <v>6564</v>
      </c>
      <c r="B902" s="25">
        <v>11637</v>
      </c>
      <c r="C902" s="11">
        <v>1916778</v>
      </c>
      <c r="D902" s="11">
        <v>4168102371</v>
      </c>
      <c r="E902" s="12">
        <v>2046110000497</v>
      </c>
      <c r="F902" s="13" t="s">
        <v>6565</v>
      </c>
      <c r="G902" s="13" t="s">
        <v>80</v>
      </c>
      <c r="H902" s="13" t="s">
        <v>53</v>
      </c>
      <c r="I902" s="13" t="s">
        <v>54</v>
      </c>
      <c r="J902" s="13" t="s">
        <v>2759</v>
      </c>
      <c r="K902" s="11">
        <v>51</v>
      </c>
      <c r="L902" s="11" t="s">
        <v>6566</v>
      </c>
      <c r="M902" s="14">
        <v>1</v>
      </c>
      <c r="N902" s="14" t="s">
        <v>121</v>
      </c>
      <c r="O902" s="14">
        <v>0</v>
      </c>
      <c r="P902" s="14">
        <v>0</v>
      </c>
      <c r="Q902" s="14">
        <v>0</v>
      </c>
      <c r="R902" s="14">
        <v>0</v>
      </c>
      <c r="S902" s="35">
        <v>37564308</v>
      </c>
      <c r="T902" s="26">
        <v>33155</v>
      </c>
      <c r="U902" s="26">
        <v>9826</v>
      </c>
      <c r="V902" s="14">
        <v>0</v>
      </c>
      <c r="W902" s="31">
        <v>87365</v>
      </c>
      <c r="X902" s="35">
        <v>100000</v>
      </c>
      <c r="Y902" s="11">
        <f t="shared" si="690"/>
        <v>0</v>
      </c>
      <c r="Z902" s="11">
        <f t="shared" si="691"/>
        <v>1</v>
      </c>
      <c r="AA902" s="11">
        <f t="shared" si="692"/>
        <v>0</v>
      </c>
      <c r="AB902" s="11">
        <f t="shared" si="693"/>
        <v>375.9</v>
      </c>
      <c r="AC902" s="11">
        <f t="shared" si="694"/>
        <v>0.9</v>
      </c>
      <c r="AD902" s="11" t="s">
        <v>6567</v>
      </c>
      <c r="AE902" s="13" t="s">
        <v>6568</v>
      </c>
      <c r="AF902" s="13" t="s">
        <v>6569</v>
      </c>
      <c r="AG902" s="15" t="s">
        <v>6570</v>
      </c>
      <c r="AH902" s="16" t="s">
        <v>88</v>
      </c>
      <c r="AI902" s="17">
        <v>10</v>
      </c>
      <c r="AJ902" s="17">
        <v>19890223</v>
      </c>
      <c r="AK902" s="18">
        <v>174</v>
      </c>
      <c r="AL902" s="18">
        <v>202303</v>
      </c>
      <c r="AM902" s="18">
        <v>2022</v>
      </c>
      <c r="AN902" s="17">
        <v>89711096</v>
      </c>
      <c r="AO902" s="17">
        <v>137575328</v>
      </c>
      <c r="AP902" s="17">
        <v>5200000</v>
      </c>
      <c r="AQ902" s="20">
        <v>1</v>
      </c>
      <c r="AR902" s="20">
        <v>1</v>
      </c>
      <c r="AS902" s="20">
        <v>2</v>
      </c>
      <c r="AT902" s="20">
        <v>2</v>
      </c>
      <c r="AU902" s="20">
        <v>2</v>
      </c>
      <c r="AV902" s="20">
        <v>2</v>
      </c>
      <c r="AW902" s="23">
        <v>0</v>
      </c>
      <c r="AX902" s="21">
        <v>0</v>
      </c>
      <c r="AY902" s="21">
        <v>0</v>
      </c>
      <c r="AZ902" s="23" t="s">
        <v>62</v>
      </c>
      <c r="BA902" s="23" t="s">
        <v>62</v>
      </c>
      <c r="BB902" s="23" t="s">
        <v>62</v>
      </c>
      <c r="BC902" s="23" t="s">
        <v>62</v>
      </c>
      <c r="BD902" s="23" t="s">
        <v>62</v>
      </c>
      <c r="BE902" s="20">
        <v>13</v>
      </c>
      <c r="BF902" s="21"/>
      <c r="BG902" s="24"/>
    </row>
    <row r="903" spans="1:59" ht="15">
      <c r="A903" s="9" t="s">
        <v>6571</v>
      </c>
      <c r="B903" s="25">
        <v>5163</v>
      </c>
      <c r="C903" s="11">
        <v>1638615</v>
      </c>
      <c r="D903" s="11">
        <v>6038126981</v>
      </c>
      <c r="E903" s="12">
        <v>1801110194695</v>
      </c>
      <c r="F903" s="13" t="s">
        <v>6572</v>
      </c>
      <c r="G903" s="13" t="s">
        <v>80</v>
      </c>
      <c r="H903" s="13" t="s">
        <v>53</v>
      </c>
      <c r="I903" s="13" t="s">
        <v>54</v>
      </c>
      <c r="J903" s="13" t="s">
        <v>1589</v>
      </c>
      <c r="K903" s="11">
        <v>31</v>
      </c>
      <c r="L903" s="11" t="s">
        <v>6573</v>
      </c>
      <c r="M903" s="14">
        <v>1</v>
      </c>
      <c r="N903" s="14" t="s">
        <v>121</v>
      </c>
      <c r="O903" s="14">
        <v>0</v>
      </c>
      <c r="P903" s="14">
        <v>0</v>
      </c>
      <c r="Q903" s="14">
        <v>0</v>
      </c>
      <c r="R903" s="26">
        <v>129600</v>
      </c>
      <c r="S903" s="14">
        <v>0</v>
      </c>
      <c r="T903" s="14">
        <v>0</v>
      </c>
      <c r="U903" s="14">
        <v>0</v>
      </c>
      <c r="V903" s="14">
        <v>0</v>
      </c>
      <c r="W903" s="26">
        <v>18660</v>
      </c>
      <c r="X903" s="26">
        <v>3000</v>
      </c>
      <c r="Y903" s="11">
        <f t="shared" si="690"/>
        <v>0</v>
      </c>
      <c r="Z903" s="11">
        <f t="shared" si="691"/>
        <v>0</v>
      </c>
      <c r="AA903" s="11">
        <f t="shared" si="692"/>
        <v>1.2</v>
      </c>
      <c r="AB903" s="11">
        <f t="shared" si="693"/>
        <v>0</v>
      </c>
      <c r="AC903" s="11">
        <f t="shared" si="694"/>
        <v>0.1</v>
      </c>
      <c r="AD903" s="11" t="s">
        <v>6574</v>
      </c>
      <c r="AE903" s="13" t="s">
        <v>6575</v>
      </c>
      <c r="AF903" s="13" t="s">
        <v>6576</v>
      </c>
      <c r="AG903" s="15" t="s">
        <v>6577</v>
      </c>
      <c r="AH903" s="16" t="s">
        <v>88</v>
      </c>
      <c r="AI903" s="17">
        <v>10</v>
      </c>
      <c r="AJ903" s="17">
        <v>19951125</v>
      </c>
      <c r="AK903" s="18">
        <v>207</v>
      </c>
      <c r="AL903" s="18">
        <v>202307</v>
      </c>
      <c r="AM903" s="18">
        <v>2022</v>
      </c>
      <c r="AN903" s="17">
        <v>17603418</v>
      </c>
      <c r="AO903" s="17">
        <v>70560353</v>
      </c>
      <c r="AP903" s="17">
        <v>1200000</v>
      </c>
      <c r="AQ903" s="20">
        <v>1</v>
      </c>
      <c r="AR903" s="20">
        <v>1</v>
      </c>
      <c r="AS903" s="20">
        <v>1</v>
      </c>
      <c r="AT903" s="20">
        <v>2</v>
      </c>
      <c r="AU903" s="20">
        <v>2</v>
      </c>
      <c r="AV903" s="20">
        <v>1</v>
      </c>
      <c r="AW903" s="23">
        <v>0</v>
      </c>
      <c r="AX903" s="21">
        <v>0</v>
      </c>
      <c r="AY903" s="21">
        <v>0</v>
      </c>
      <c r="AZ903" s="23" t="s">
        <v>62</v>
      </c>
      <c r="BA903" s="30" t="s">
        <v>62</v>
      </c>
      <c r="BB903" s="23" t="s">
        <v>62</v>
      </c>
      <c r="BC903" s="23" t="s">
        <v>62</v>
      </c>
      <c r="BD903" s="23" t="s">
        <v>62</v>
      </c>
      <c r="BE903" s="20">
        <v>13</v>
      </c>
      <c r="BF903" s="21"/>
      <c r="BG903" s="24"/>
    </row>
    <row r="904" spans="1:59" ht="15">
      <c r="A904" s="9" t="s">
        <v>6578</v>
      </c>
      <c r="B904" s="25">
        <v>21738</v>
      </c>
      <c r="C904" s="11">
        <v>1696677</v>
      </c>
      <c r="D904" s="11">
        <v>1068602969</v>
      </c>
      <c r="E904" s="12">
        <v>1101112326216</v>
      </c>
      <c r="F904" s="13" t="s">
        <v>6579</v>
      </c>
      <c r="G904" s="13" t="s">
        <v>52</v>
      </c>
      <c r="H904" s="13" t="s">
        <v>53</v>
      </c>
      <c r="I904" s="13" t="s">
        <v>54</v>
      </c>
      <c r="J904" s="13" t="s">
        <v>622</v>
      </c>
      <c r="K904" s="11">
        <v>39</v>
      </c>
      <c r="L904" s="11" t="s">
        <v>569</v>
      </c>
      <c r="M904" s="14">
        <v>1</v>
      </c>
      <c r="N904" s="14">
        <v>0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1" t="s">
        <v>6580</v>
      </c>
      <c r="AE904" s="13" t="s">
        <v>6581</v>
      </c>
      <c r="AF904" s="13" t="s">
        <v>6582</v>
      </c>
      <c r="AG904" s="15" t="s">
        <v>1236</v>
      </c>
      <c r="AH904" s="16" t="s">
        <v>61</v>
      </c>
      <c r="AI904" s="17">
        <v>10</v>
      </c>
      <c r="AJ904" s="17">
        <v>20010907</v>
      </c>
      <c r="AK904" s="18">
        <v>50</v>
      </c>
      <c r="AL904" s="18">
        <v>201903</v>
      </c>
      <c r="AM904" s="14"/>
      <c r="AN904" s="19"/>
      <c r="AO904" s="19"/>
      <c r="AP904" s="19"/>
      <c r="AQ904" s="27">
        <v>1</v>
      </c>
      <c r="AR904" s="23"/>
      <c r="AS904" s="27">
        <v>2</v>
      </c>
      <c r="AT904" s="27">
        <v>2</v>
      </c>
      <c r="AU904" s="27">
        <v>2</v>
      </c>
      <c r="AV904" s="27">
        <v>2</v>
      </c>
      <c r="AW904" s="23">
        <v>0</v>
      </c>
      <c r="AX904" s="21">
        <v>0</v>
      </c>
      <c r="AY904" s="21">
        <v>0</v>
      </c>
      <c r="AZ904" s="23" t="s">
        <v>62</v>
      </c>
      <c r="BA904" s="23" t="s">
        <v>62</v>
      </c>
      <c r="BB904" s="23" t="s">
        <v>62</v>
      </c>
      <c r="BC904" s="23" t="s">
        <v>62</v>
      </c>
      <c r="BD904" s="23" t="s">
        <v>62</v>
      </c>
      <c r="BE904" s="27">
        <v>13</v>
      </c>
      <c r="BF904" s="23"/>
      <c r="BG904" s="23"/>
    </row>
    <row r="905" spans="1:59" ht="15">
      <c r="A905" s="9" t="s">
        <v>6583</v>
      </c>
      <c r="B905" s="25">
        <v>2705</v>
      </c>
      <c r="C905" s="11">
        <v>3848123</v>
      </c>
      <c r="D905" s="11">
        <v>6088183575</v>
      </c>
      <c r="E905" s="12">
        <v>1942110179011</v>
      </c>
      <c r="F905" s="13" t="s">
        <v>6584</v>
      </c>
      <c r="G905" s="13" t="s">
        <v>80</v>
      </c>
      <c r="H905" s="13" t="s">
        <v>53</v>
      </c>
      <c r="I905" s="13" t="s">
        <v>54</v>
      </c>
      <c r="J905" s="13" t="s">
        <v>257</v>
      </c>
      <c r="K905" s="11">
        <v>17</v>
      </c>
      <c r="L905" s="11" t="s">
        <v>6585</v>
      </c>
      <c r="M905" s="14">
        <v>1</v>
      </c>
      <c r="N905" s="14" t="s">
        <v>121</v>
      </c>
      <c r="O905" s="14">
        <v>0</v>
      </c>
      <c r="P905" s="14">
        <v>0</v>
      </c>
      <c r="Q905" s="14">
        <v>0</v>
      </c>
      <c r="R905" s="35">
        <v>3923</v>
      </c>
      <c r="S905" s="14">
        <v>0</v>
      </c>
      <c r="T905" s="14">
        <v>0</v>
      </c>
      <c r="U905" s="14">
        <v>0</v>
      </c>
      <c r="V905" s="19">
        <v>5000</v>
      </c>
      <c r="W905" s="14">
        <v>0</v>
      </c>
      <c r="X905" s="14">
        <v>0</v>
      </c>
      <c r="Y905" s="11">
        <f>INT(O905 / 10000) / 10</f>
        <v>0</v>
      </c>
      <c r="Z905" s="11">
        <f>INT((P905+Q905+X905) / 10000) / 10</f>
        <v>0</v>
      </c>
      <c r="AA905" s="11">
        <f>INT((R905) / 10000) / 10</f>
        <v>0</v>
      </c>
      <c r="AB905" s="11">
        <f>INT((S905+T905) / 10000) / 10</f>
        <v>0</v>
      </c>
      <c r="AC905" s="11">
        <f>INT((V905+U905+W905) / 10000) / 10</f>
        <v>0</v>
      </c>
      <c r="AD905" s="11" t="s">
        <v>2145</v>
      </c>
      <c r="AE905" s="13" t="s">
        <v>6586</v>
      </c>
      <c r="AF905" s="13" t="s">
        <v>6587</v>
      </c>
      <c r="AG905" s="15" t="s">
        <v>6588</v>
      </c>
      <c r="AH905" s="16" t="s">
        <v>88</v>
      </c>
      <c r="AI905" s="17">
        <v>10</v>
      </c>
      <c r="AJ905" s="17">
        <v>20101008</v>
      </c>
      <c r="AK905" s="18">
        <v>52</v>
      </c>
      <c r="AL905" s="18">
        <v>202212</v>
      </c>
      <c r="AM905" s="18">
        <v>2022</v>
      </c>
      <c r="AN905" s="17">
        <v>22126905</v>
      </c>
      <c r="AO905" s="17">
        <v>15832264</v>
      </c>
      <c r="AP905" s="17">
        <v>7491264</v>
      </c>
      <c r="AQ905" s="20">
        <v>1</v>
      </c>
      <c r="AR905" s="21"/>
      <c r="AS905" s="20">
        <v>1</v>
      </c>
      <c r="AT905" s="20">
        <v>1</v>
      </c>
      <c r="AU905" s="20">
        <v>2</v>
      </c>
      <c r="AV905" s="20">
        <v>1</v>
      </c>
      <c r="AW905" s="23">
        <v>0</v>
      </c>
      <c r="AX905" s="21">
        <v>0</v>
      </c>
      <c r="AY905" s="21">
        <v>0</v>
      </c>
      <c r="AZ905" s="23" t="s">
        <v>62</v>
      </c>
      <c r="BA905" s="23" t="s">
        <v>62</v>
      </c>
      <c r="BB905" s="23" t="s">
        <v>62</v>
      </c>
      <c r="BC905" s="23" t="s">
        <v>62</v>
      </c>
      <c r="BD905" s="23" t="s">
        <v>62</v>
      </c>
      <c r="BE905" s="20">
        <v>13</v>
      </c>
      <c r="BF905" s="21"/>
      <c r="BG905" s="24"/>
    </row>
    <row r="906" spans="1:59" ht="15">
      <c r="A906" s="9" t="s">
        <v>6589</v>
      </c>
      <c r="B906" s="25">
        <v>2479</v>
      </c>
      <c r="C906" s="11">
        <v>1868138</v>
      </c>
      <c r="D906" s="11">
        <v>3018154280</v>
      </c>
      <c r="E906" s="12">
        <v>1501110057328</v>
      </c>
      <c r="F906" s="13" t="s">
        <v>6590</v>
      </c>
      <c r="G906" s="13" t="s">
        <v>80</v>
      </c>
      <c r="H906" s="13" t="s">
        <v>53</v>
      </c>
      <c r="I906" s="13" t="s">
        <v>54</v>
      </c>
      <c r="J906" s="13" t="s">
        <v>257</v>
      </c>
      <c r="K906" s="11">
        <v>17</v>
      </c>
      <c r="L906" s="11" t="s">
        <v>6591</v>
      </c>
      <c r="M906" s="14">
        <v>1</v>
      </c>
      <c r="N906" s="14" t="s">
        <v>83</v>
      </c>
      <c r="O906" s="29">
        <v>696857940</v>
      </c>
      <c r="P906" s="29">
        <v>881061053</v>
      </c>
      <c r="Q906" s="29">
        <v>33110000</v>
      </c>
      <c r="R906" s="29">
        <v>378685695</v>
      </c>
      <c r="S906" s="14">
        <v>0</v>
      </c>
      <c r="T906" s="29">
        <v>54000000</v>
      </c>
      <c r="U906" s="29">
        <v>59030378</v>
      </c>
      <c r="V906" s="29">
        <v>103736273</v>
      </c>
      <c r="W906" s="29">
        <v>4500000</v>
      </c>
      <c r="X906" s="29">
        <v>747345828</v>
      </c>
      <c r="Y906" s="11">
        <f>INT(O906 / 10000000)/ 10</f>
        <v>6.9</v>
      </c>
      <c r="Z906" s="11">
        <f>INT((P906+Q906+X906) / 10000000)/ 10</f>
        <v>16.600000000000001</v>
      </c>
      <c r="AA906" s="11">
        <f>INT((R906) / 10000000)/ 10</f>
        <v>3.7</v>
      </c>
      <c r="AB906" s="11">
        <f>INT((S906+T906) / 10000000)/ 10</f>
        <v>0.5</v>
      </c>
      <c r="AC906" s="11">
        <f>INT((V906+U906+W906) / 10000000)/ 10</f>
        <v>1.6</v>
      </c>
      <c r="AD906" s="11" t="s">
        <v>6592</v>
      </c>
      <c r="AE906" s="13" t="s">
        <v>6593</v>
      </c>
      <c r="AF906" s="13" t="s">
        <v>6594</v>
      </c>
      <c r="AG906" s="15" t="s">
        <v>6595</v>
      </c>
      <c r="AH906" s="16" t="s">
        <v>88</v>
      </c>
      <c r="AI906" s="17">
        <v>10</v>
      </c>
      <c r="AJ906" s="17">
        <v>20010701</v>
      </c>
      <c r="AK906" s="18">
        <v>104</v>
      </c>
      <c r="AL906" s="18">
        <v>202302</v>
      </c>
      <c r="AM906" s="18">
        <v>2022</v>
      </c>
      <c r="AN906" s="17">
        <v>27020540</v>
      </c>
      <c r="AO906" s="17">
        <v>33521512</v>
      </c>
      <c r="AP906" s="17">
        <v>1500000</v>
      </c>
      <c r="AQ906" s="20">
        <v>1</v>
      </c>
      <c r="AR906" s="20">
        <v>1</v>
      </c>
      <c r="AS906" s="20">
        <v>1</v>
      </c>
      <c r="AT906" s="20">
        <v>1</v>
      </c>
      <c r="AU906" s="20">
        <v>2</v>
      </c>
      <c r="AV906" s="20">
        <v>2</v>
      </c>
      <c r="AW906" s="23">
        <v>0</v>
      </c>
      <c r="AX906" s="21">
        <v>0</v>
      </c>
      <c r="AY906" s="21">
        <v>0</v>
      </c>
      <c r="AZ906" s="23" t="s">
        <v>62</v>
      </c>
      <c r="BA906" s="23" t="s">
        <v>62</v>
      </c>
      <c r="BB906" s="23" t="s">
        <v>62</v>
      </c>
      <c r="BC906" s="23" t="s">
        <v>62</v>
      </c>
      <c r="BD906" s="23" t="s">
        <v>62</v>
      </c>
      <c r="BE906" s="20">
        <v>13</v>
      </c>
      <c r="BF906" s="21"/>
      <c r="BG906" s="24"/>
    </row>
    <row r="907" spans="1:59" ht="15">
      <c r="A907" s="9" t="s">
        <v>6596</v>
      </c>
      <c r="B907" s="25">
        <v>13936</v>
      </c>
      <c r="C907" s="11">
        <v>8783529</v>
      </c>
      <c r="D907" s="11">
        <v>5948601279</v>
      </c>
      <c r="E907" s="12">
        <v>1101116944220</v>
      </c>
      <c r="F907" s="13" t="s">
        <v>6597</v>
      </c>
      <c r="G907" s="13" t="s">
        <v>80</v>
      </c>
      <c r="H907" s="13" t="s">
        <v>53</v>
      </c>
      <c r="I907" s="13" t="s">
        <v>54</v>
      </c>
      <c r="J907" s="13" t="s">
        <v>95</v>
      </c>
      <c r="K907" s="11">
        <v>62</v>
      </c>
      <c r="L907" s="11" t="s">
        <v>6598</v>
      </c>
      <c r="M907" s="14">
        <v>2</v>
      </c>
      <c r="N907" s="14">
        <v>0</v>
      </c>
      <c r="O907" s="14">
        <v>0</v>
      </c>
      <c r="P907" s="14">
        <v>0</v>
      </c>
      <c r="Q907" s="14">
        <v>0</v>
      </c>
      <c r="R907" s="14">
        <v>0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1" t="s">
        <v>6599</v>
      </c>
      <c r="AE907" s="13" t="s">
        <v>6600</v>
      </c>
      <c r="AF907" s="13" t="s">
        <v>6601</v>
      </c>
      <c r="AG907" s="15" t="s">
        <v>6602</v>
      </c>
      <c r="AH907" s="16" t="s">
        <v>61</v>
      </c>
      <c r="AI907" s="17">
        <v>10</v>
      </c>
      <c r="AJ907" s="17">
        <v>20181201</v>
      </c>
      <c r="AK907" s="18">
        <v>51</v>
      </c>
      <c r="AL907" s="18">
        <v>202303</v>
      </c>
      <c r="AM907" s="18">
        <v>2022</v>
      </c>
      <c r="AN907" s="17">
        <v>14432302</v>
      </c>
      <c r="AO907" s="17">
        <v>2768285</v>
      </c>
      <c r="AP907" s="17">
        <v>200000</v>
      </c>
      <c r="AQ907" s="20">
        <v>1</v>
      </c>
      <c r="AR907" s="21"/>
      <c r="AS907" s="20">
        <v>2</v>
      </c>
      <c r="AT907" s="20">
        <v>2</v>
      </c>
      <c r="AU907" s="20">
        <v>2</v>
      </c>
      <c r="AV907" s="20">
        <v>2</v>
      </c>
      <c r="AW907" s="23">
        <v>0</v>
      </c>
      <c r="AX907" s="21">
        <v>0</v>
      </c>
      <c r="AY907" s="21">
        <v>0</v>
      </c>
      <c r="AZ907" s="23" t="s">
        <v>62</v>
      </c>
      <c r="BA907" s="23" t="s">
        <v>62</v>
      </c>
      <c r="BB907" s="23" t="s">
        <v>62</v>
      </c>
      <c r="BC907" s="23" t="s">
        <v>62</v>
      </c>
      <c r="BD907" s="23" t="s">
        <v>62</v>
      </c>
      <c r="BE907" s="20">
        <v>13</v>
      </c>
      <c r="BF907" s="21"/>
      <c r="BG907" s="24"/>
    </row>
    <row r="908" spans="1:59" ht="15">
      <c r="A908" s="9" t="s">
        <v>6603</v>
      </c>
      <c r="B908" s="25">
        <v>9428</v>
      </c>
      <c r="C908" s="11">
        <v>5950398</v>
      </c>
      <c r="D908" s="11">
        <v>2208886366</v>
      </c>
      <c r="E908" s="12">
        <v>1101140149325</v>
      </c>
      <c r="F908" s="13" t="s">
        <v>6604</v>
      </c>
      <c r="G908" s="13" t="s">
        <v>80</v>
      </c>
      <c r="H908" s="13" t="s">
        <v>53</v>
      </c>
      <c r="I908" s="13" t="s">
        <v>54</v>
      </c>
      <c r="J908" s="13" t="s">
        <v>799</v>
      </c>
      <c r="K908" s="11">
        <v>47</v>
      </c>
      <c r="L908" s="11" t="s">
        <v>6605</v>
      </c>
      <c r="M908" s="14">
        <v>1</v>
      </c>
      <c r="N908" s="14" t="s">
        <v>121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14">
        <v>0</v>
      </c>
      <c r="U908" s="14">
        <v>0</v>
      </c>
      <c r="V908" s="32">
        <v>4026</v>
      </c>
      <c r="W908" s="14">
        <v>0</v>
      </c>
      <c r="X908" s="14">
        <v>0</v>
      </c>
      <c r="Y908" s="11">
        <f>INT(O908 / 10000) / 10</f>
        <v>0</v>
      </c>
      <c r="Z908" s="11">
        <f>INT((P908+Q908+X908) / 10000) / 10</f>
        <v>0</v>
      </c>
      <c r="AA908" s="11">
        <f>INT((R908) / 10000) / 10</f>
        <v>0</v>
      </c>
      <c r="AB908" s="11">
        <f>INT((S908+T908) / 10000) / 10</f>
        <v>0</v>
      </c>
      <c r="AC908" s="11">
        <f>INT((V908+U908+W908) / 10000) / 10</f>
        <v>0</v>
      </c>
      <c r="AD908" s="11" t="s">
        <v>6606</v>
      </c>
      <c r="AE908" s="13" t="s">
        <v>6607</v>
      </c>
      <c r="AF908" s="13" t="s">
        <v>6608</v>
      </c>
      <c r="AG908" s="15" t="s">
        <v>6609</v>
      </c>
      <c r="AH908" s="16" t="s">
        <v>88</v>
      </c>
      <c r="AI908" s="17">
        <v>10</v>
      </c>
      <c r="AJ908" s="17">
        <v>20140801</v>
      </c>
      <c r="AK908" s="18">
        <v>55</v>
      </c>
      <c r="AL908" s="18">
        <v>202212</v>
      </c>
      <c r="AM908" s="18">
        <v>2022</v>
      </c>
      <c r="AN908" s="17">
        <v>123192106</v>
      </c>
      <c r="AO908" s="17">
        <v>39753707</v>
      </c>
      <c r="AP908" s="17">
        <v>700000</v>
      </c>
      <c r="AQ908" s="20">
        <v>1</v>
      </c>
      <c r="AR908" s="20">
        <v>1</v>
      </c>
      <c r="AS908" s="20">
        <v>2</v>
      </c>
      <c r="AT908" s="20">
        <v>2</v>
      </c>
      <c r="AU908" s="20">
        <v>2</v>
      </c>
      <c r="AV908" s="20">
        <v>2</v>
      </c>
      <c r="AW908" s="23">
        <v>0</v>
      </c>
      <c r="AX908" s="21">
        <v>0</v>
      </c>
      <c r="AY908" s="21">
        <v>0</v>
      </c>
      <c r="AZ908" s="23" t="s">
        <v>62</v>
      </c>
      <c r="BA908" s="23" t="s">
        <v>62</v>
      </c>
      <c r="BB908" s="23" t="s">
        <v>62</v>
      </c>
      <c r="BC908" s="23" t="s">
        <v>62</v>
      </c>
      <c r="BD908" s="23" t="s">
        <v>62</v>
      </c>
      <c r="BE908" s="20">
        <v>13</v>
      </c>
      <c r="BF908" s="21"/>
      <c r="BG908" s="24"/>
    </row>
    <row r="909" spans="1:59" ht="15">
      <c r="A909" s="9" t="s">
        <v>6610</v>
      </c>
      <c r="B909" s="25">
        <v>2910</v>
      </c>
      <c r="C909" s="11">
        <v>3039152</v>
      </c>
      <c r="D909" s="11">
        <v>5138144629</v>
      </c>
      <c r="E909" s="12">
        <v>1760140000597</v>
      </c>
      <c r="F909" s="13" t="s">
        <v>6611</v>
      </c>
      <c r="G909" s="13" t="s">
        <v>80</v>
      </c>
      <c r="H909" s="13" t="s">
        <v>53</v>
      </c>
      <c r="I909" s="13" t="s">
        <v>54</v>
      </c>
      <c r="J909" s="13" t="s">
        <v>707</v>
      </c>
      <c r="K909" s="11">
        <v>19</v>
      </c>
      <c r="L909" s="40" t="s">
        <v>6612</v>
      </c>
      <c r="M909" s="44">
        <v>1</v>
      </c>
      <c r="N909" s="14">
        <v>0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1" t="s">
        <v>6613</v>
      </c>
      <c r="AE909" s="13" t="s">
        <v>6614</v>
      </c>
      <c r="AF909" s="13" t="s">
        <v>6615</v>
      </c>
      <c r="AG909" s="15" t="s">
        <v>6616</v>
      </c>
      <c r="AH909" s="16" t="s">
        <v>88</v>
      </c>
      <c r="AI909" s="17">
        <v>10</v>
      </c>
      <c r="AJ909" s="17">
        <v>20070502</v>
      </c>
      <c r="AK909" s="18">
        <v>285</v>
      </c>
      <c r="AL909" s="18">
        <v>202212</v>
      </c>
      <c r="AM909" s="18">
        <v>2022</v>
      </c>
      <c r="AN909" s="17">
        <v>111170590</v>
      </c>
      <c r="AO909" s="17">
        <v>110608340</v>
      </c>
      <c r="AP909" s="17">
        <v>30989030</v>
      </c>
      <c r="AQ909" s="20">
        <v>2</v>
      </c>
      <c r="AR909" s="20">
        <v>4</v>
      </c>
      <c r="AS909" s="20">
        <v>1</v>
      </c>
      <c r="AT909" s="20">
        <v>1</v>
      </c>
      <c r="AU909" s="20">
        <v>2</v>
      </c>
      <c r="AV909" s="20">
        <v>2</v>
      </c>
      <c r="AW909" s="23">
        <v>0</v>
      </c>
      <c r="AX909" s="21">
        <v>0</v>
      </c>
      <c r="AY909" s="21">
        <v>0</v>
      </c>
      <c r="AZ909" s="23" t="s">
        <v>62</v>
      </c>
      <c r="BA909" s="23" t="s">
        <v>62</v>
      </c>
      <c r="BB909" s="23" t="s">
        <v>62</v>
      </c>
      <c r="BC909" s="23" t="s">
        <v>62</v>
      </c>
      <c r="BD909" s="23" t="s">
        <v>62</v>
      </c>
      <c r="BE909" s="20">
        <v>13</v>
      </c>
      <c r="BF909" s="21"/>
      <c r="BG909" s="24"/>
    </row>
    <row r="910" spans="1:59" ht="15">
      <c r="A910" s="9" t="s">
        <v>6617</v>
      </c>
      <c r="B910" s="25">
        <v>13120</v>
      </c>
      <c r="C910" s="11">
        <v>9671636</v>
      </c>
      <c r="D910" s="11">
        <v>5708801618</v>
      </c>
      <c r="E910" s="12">
        <v>1311110616797</v>
      </c>
      <c r="F910" s="13" t="s">
        <v>6618</v>
      </c>
      <c r="G910" s="13" t="s">
        <v>80</v>
      </c>
      <c r="H910" s="13" t="s">
        <v>53</v>
      </c>
      <c r="I910" s="13" t="s">
        <v>1113</v>
      </c>
      <c r="J910" s="13" t="s">
        <v>65</v>
      </c>
      <c r="K910" s="11">
        <v>56</v>
      </c>
      <c r="L910" s="11" t="s">
        <v>6619</v>
      </c>
      <c r="M910" s="14">
        <v>1</v>
      </c>
      <c r="N910" s="14" t="s">
        <v>121</v>
      </c>
      <c r="O910" s="14">
        <v>0</v>
      </c>
      <c r="P910" s="14">
        <v>0</v>
      </c>
      <c r="Q910" s="14">
        <v>0</v>
      </c>
      <c r="R910" s="14">
        <v>0</v>
      </c>
      <c r="S910" s="14">
        <v>0</v>
      </c>
      <c r="T910" s="14">
        <v>0</v>
      </c>
      <c r="U910" s="14">
        <v>0</v>
      </c>
      <c r="V910" s="26">
        <v>3242693</v>
      </c>
      <c r="W910" s="14">
        <v>0</v>
      </c>
      <c r="X910" s="14">
        <v>0</v>
      </c>
      <c r="Y910" s="11">
        <f t="shared" ref="Y910:Y911" si="695">INT(O910 / 10000) / 10</f>
        <v>0</v>
      </c>
      <c r="Z910" s="11">
        <f t="shared" ref="Z910:Z911" si="696">INT((P910+Q910+X910) / 10000) / 10</f>
        <v>0</v>
      </c>
      <c r="AA910" s="11">
        <f t="shared" ref="AA910:AA911" si="697">INT((R910) / 10000) / 10</f>
        <v>0</v>
      </c>
      <c r="AB910" s="11">
        <f t="shared" ref="AB910:AB911" si="698">INT((S910+T910) / 10000) / 10</f>
        <v>0</v>
      </c>
      <c r="AC910" s="11">
        <f t="shared" ref="AC910:AC911" si="699">INT((V910+U910+W910) / 10000) / 10</f>
        <v>32.4</v>
      </c>
      <c r="AD910" s="11" t="s">
        <v>6620</v>
      </c>
      <c r="AE910" s="13" t="s">
        <v>6621</v>
      </c>
      <c r="AF910" s="13" t="s">
        <v>6622</v>
      </c>
      <c r="AG910" s="15" t="s">
        <v>6623</v>
      </c>
      <c r="AH910" s="16" t="s">
        <v>88</v>
      </c>
      <c r="AI910" s="17">
        <v>10</v>
      </c>
      <c r="AJ910" s="17">
        <v>20210101</v>
      </c>
      <c r="AK910" s="18">
        <v>100</v>
      </c>
      <c r="AL910" s="18">
        <v>202212</v>
      </c>
      <c r="AM910" s="18">
        <v>2022</v>
      </c>
      <c r="AN910" s="17">
        <v>45958158</v>
      </c>
      <c r="AO910" s="17">
        <v>228119443</v>
      </c>
      <c r="AP910" s="17">
        <v>717240</v>
      </c>
      <c r="AQ910" s="20">
        <v>1</v>
      </c>
      <c r="AR910" s="21"/>
      <c r="AS910" s="20">
        <v>2</v>
      </c>
      <c r="AT910" s="20">
        <v>2</v>
      </c>
      <c r="AU910" s="20">
        <v>2</v>
      </c>
      <c r="AV910" s="20">
        <v>2</v>
      </c>
      <c r="AW910" s="23">
        <v>0</v>
      </c>
      <c r="AX910" s="21">
        <v>0</v>
      </c>
      <c r="AY910" s="21">
        <v>0</v>
      </c>
      <c r="AZ910" s="23" t="s">
        <v>62</v>
      </c>
      <c r="BA910" s="23" t="s">
        <v>62</v>
      </c>
      <c r="BB910" s="23" t="s">
        <v>62</v>
      </c>
      <c r="BC910" s="23" t="s">
        <v>62</v>
      </c>
      <c r="BD910" s="23" t="s">
        <v>62</v>
      </c>
      <c r="BE910" s="20">
        <v>13</v>
      </c>
      <c r="BF910" s="21"/>
      <c r="BG910" s="24"/>
    </row>
    <row r="911" spans="1:59" ht="15">
      <c r="A911" s="9" t="s">
        <v>6624</v>
      </c>
      <c r="B911" s="25">
        <v>3015</v>
      </c>
      <c r="C911" s="11">
        <v>6646302</v>
      </c>
      <c r="D911" s="11">
        <v>7648600302</v>
      </c>
      <c r="E911" s="12">
        <v>1717110122372</v>
      </c>
      <c r="F911" s="13" t="s">
        <v>6625</v>
      </c>
      <c r="G911" s="13" t="s">
        <v>80</v>
      </c>
      <c r="H911" s="13" t="s">
        <v>53</v>
      </c>
      <c r="I911" s="13" t="s">
        <v>54</v>
      </c>
      <c r="J911" s="13" t="s">
        <v>992</v>
      </c>
      <c r="K911" s="11">
        <v>20</v>
      </c>
      <c r="L911" s="11" t="s">
        <v>4122</v>
      </c>
      <c r="M911" s="14">
        <v>1</v>
      </c>
      <c r="N911" s="14" t="s">
        <v>121</v>
      </c>
      <c r="O911" s="14">
        <v>0</v>
      </c>
      <c r="P911" s="14">
        <v>0</v>
      </c>
      <c r="Q911" s="14">
        <v>0</v>
      </c>
      <c r="R911" s="29">
        <v>327379</v>
      </c>
      <c r="S911" s="14">
        <v>0</v>
      </c>
      <c r="T911" s="29">
        <v>42891</v>
      </c>
      <c r="U911" s="14">
        <v>0</v>
      </c>
      <c r="V911" s="29">
        <v>23736</v>
      </c>
      <c r="W911" s="14">
        <v>0</v>
      </c>
      <c r="X911" s="29">
        <v>15654</v>
      </c>
      <c r="Y911" s="11">
        <f t="shared" si="695"/>
        <v>0</v>
      </c>
      <c r="Z911" s="11">
        <f t="shared" si="696"/>
        <v>0.1</v>
      </c>
      <c r="AA911" s="11">
        <f t="shared" si="697"/>
        <v>3.2</v>
      </c>
      <c r="AB911" s="11">
        <f t="shared" si="698"/>
        <v>0.4</v>
      </c>
      <c r="AC911" s="11">
        <f t="shared" si="699"/>
        <v>0.2</v>
      </c>
      <c r="AD911" s="11" t="s">
        <v>6626</v>
      </c>
      <c r="AE911" s="13" t="s">
        <v>6627</v>
      </c>
      <c r="AF911" s="13" t="s">
        <v>6628</v>
      </c>
      <c r="AG911" s="15" t="s">
        <v>6629</v>
      </c>
      <c r="AH911" s="16" t="s">
        <v>88</v>
      </c>
      <c r="AI911" s="17">
        <v>10</v>
      </c>
      <c r="AJ911" s="17">
        <v>20160105</v>
      </c>
      <c r="AK911" s="18">
        <v>51</v>
      </c>
      <c r="AL911" s="18">
        <v>202212</v>
      </c>
      <c r="AM911" s="18">
        <v>2022</v>
      </c>
      <c r="AN911" s="17">
        <v>52586072</v>
      </c>
      <c r="AO911" s="17">
        <v>28551318</v>
      </c>
      <c r="AP911" s="17">
        <v>7657790</v>
      </c>
      <c r="AQ911" s="20">
        <v>1</v>
      </c>
      <c r="AR911" s="20">
        <v>1</v>
      </c>
      <c r="AS911" s="20">
        <v>1</v>
      </c>
      <c r="AT911" s="20">
        <v>2</v>
      </c>
      <c r="AU911" s="20">
        <v>2</v>
      </c>
      <c r="AV911" s="20">
        <v>2</v>
      </c>
      <c r="AW911" s="23">
        <v>0</v>
      </c>
      <c r="AX911" s="21">
        <v>0</v>
      </c>
      <c r="AY911" s="21">
        <v>0</v>
      </c>
      <c r="AZ911" s="23" t="s">
        <v>62</v>
      </c>
      <c r="BA911" s="23" t="s">
        <v>62</v>
      </c>
      <c r="BB911" s="23" t="s">
        <v>62</v>
      </c>
      <c r="BC911" s="23" t="s">
        <v>62</v>
      </c>
      <c r="BD911" s="23" t="s">
        <v>62</v>
      </c>
      <c r="BE911" s="20">
        <v>13</v>
      </c>
      <c r="BF911" s="21"/>
      <c r="BG911" s="24"/>
    </row>
    <row r="912" spans="1:59" ht="15">
      <c r="A912" s="9" t="s">
        <v>6630</v>
      </c>
      <c r="B912" s="25">
        <v>336</v>
      </c>
      <c r="C912" s="11">
        <v>8374852</v>
      </c>
      <c r="D912" s="11">
        <v>2838100735</v>
      </c>
      <c r="E912" s="12">
        <v>1760110116514</v>
      </c>
      <c r="F912" s="13" t="s">
        <v>6631</v>
      </c>
      <c r="G912" s="13" t="s">
        <v>80</v>
      </c>
      <c r="H912" s="13" t="s">
        <v>53</v>
      </c>
      <c r="I912" s="13" t="s">
        <v>54</v>
      </c>
      <c r="J912" s="13" t="s">
        <v>103</v>
      </c>
      <c r="K912" s="11">
        <v>1</v>
      </c>
      <c r="L912" s="11" t="s">
        <v>6632</v>
      </c>
      <c r="M912" s="14">
        <v>1</v>
      </c>
      <c r="N912" s="14">
        <v>0</v>
      </c>
      <c r="O912" s="14">
        <v>0</v>
      </c>
      <c r="P912" s="14">
        <v>0</v>
      </c>
      <c r="Q912" s="14">
        <v>0</v>
      </c>
      <c r="R912" s="21">
        <v>0</v>
      </c>
      <c r="S912" s="14">
        <v>0</v>
      </c>
      <c r="T912" s="21">
        <v>0</v>
      </c>
      <c r="U912" s="14">
        <v>0</v>
      </c>
      <c r="V912" s="21">
        <v>0</v>
      </c>
      <c r="W912" s="14">
        <v>0</v>
      </c>
      <c r="X912" s="21">
        <v>0</v>
      </c>
      <c r="Y912" s="14">
        <v>0</v>
      </c>
      <c r="Z912" s="14">
        <v>0</v>
      </c>
      <c r="AA912" s="14">
        <v>0</v>
      </c>
      <c r="AB912" s="14">
        <v>0</v>
      </c>
      <c r="AC912" s="14">
        <v>0</v>
      </c>
      <c r="AD912" s="11" t="s">
        <v>6633</v>
      </c>
      <c r="AE912" s="13" t="s">
        <v>6634</v>
      </c>
      <c r="AF912" s="13" t="s">
        <v>6635</v>
      </c>
      <c r="AG912" s="15" t="s">
        <v>6636</v>
      </c>
      <c r="AH912" s="16" t="s">
        <v>61</v>
      </c>
      <c r="AI912" s="17">
        <v>10</v>
      </c>
      <c r="AJ912" s="18">
        <v>20170901</v>
      </c>
      <c r="AK912" s="18">
        <v>50</v>
      </c>
      <c r="AL912" s="18">
        <v>202308</v>
      </c>
      <c r="AM912" s="18">
        <v>2022</v>
      </c>
      <c r="AN912" s="17">
        <v>8562963</v>
      </c>
      <c r="AO912" s="17">
        <v>5269225</v>
      </c>
      <c r="AP912" s="17">
        <v>600000</v>
      </c>
      <c r="AQ912" s="20">
        <v>1</v>
      </c>
      <c r="AR912" s="21"/>
      <c r="AS912" s="20">
        <v>1</v>
      </c>
      <c r="AT912" s="20">
        <v>2</v>
      </c>
      <c r="AU912" s="20">
        <v>2</v>
      </c>
      <c r="AV912" s="20">
        <v>1</v>
      </c>
      <c r="AW912" s="23">
        <v>0</v>
      </c>
      <c r="AX912" s="21">
        <v>0</v>
      </c>
      <c r="AY912" s="20">
        <v>1</v>
      </c>
      <c r="AZ912" s="20" t="s">
        <v>6637</v>
      </c>
      <c r="BA912" s="28" t="s">
        <v>6634</v>
      </c>
      <c r="BB912" s="20" t="s">
        <v>272</v>
      </c>
      <c r="BC912" s="20" t="s">
        <v>714</v>
      </c>
      <c r="BD912" s="20" t="s">
        <v>6638</v>
      </c>
      <c r="BE912" s="20">
        <v>13</v>
      </c>
      <c r="BF912" s="21"/>
      <c r="BG912" s="24"/>
    </row>
    <row r="913" spans="1:59" ht="15">
      <c r="A913" s="9" t="s">
        <v>6639</v>
      </c>
      <c r="B913" s="25">
        <v>22905</v>
      </c>
      <c r="C913" s="99">
        <v>1384357</v>
      </c>
      <c r="D913" s="99">
        <v>2108120688</v>
      </c>
      <c r="E913" s="100">
        <v>1101110066434</v>
      </c>
      <c r="F913" s="101" t="s">
        <v>6640</v>
      </c>
      <c r="G913" s="101" t="s">
        <v>52</v>
      </c>
      <c r="H913" s="101" t="s">
        <v>53</v>
      </c>
      <c r="I913" s="101" t="s">
        <v>54</v>
      </c>
      <c r="J913" s="101" t="s">
        <v>173</v>
      </c>
      <c r="K913" s="99">
        <v>50</v>
      </c>
      <c r="L913" s="99" t="s">
        <v>6641</v>
      </c>
      <c r="M913" s="14">
        <v>1</v>
      </c>
      <c r="N913" s="14">
        <v>0</v>
      </c>
      <c r="O913" s="14">
        <v>0</v>
      </c>
      <c r="P913" s="14">
        <v>0</v>
      </c>
      <c r="Q913" s="14">
        <v>0</v>
      </c>
      <c r="R913" s="14">
        <v>0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99" t="s">
        <v>6642</v>
      </c>
      <c r="AE913" s="101" t="s">
        <v>6643</v>
      </c>
      <c r="AF913" s="101" t="s">
        <v>6644</v>
      </c>
      <c r="AG913" s="15" t="s">
        <v>6645</v>
      </c>
      <c r="AH913" s="108" t="s">
        <v>61</v>
      </c>
      <c r="AI913" s="109">
        <v>10</v>
      </c>
      <c r="AJ913" s="109">
        <v>19660430</v>
      </c>
      <c r="AK913" s="110">
        <v>150</v>
      </c>
      <c r="AL913" s="110">
        <v>200812</v>
      </c>
      <c r="AM913" s="104"/>
      <c r="AN913" s="107"/>
      <c r="AO913" s="107"/>
      <c r="AP913" s="107"/>
      <c r="AQ913" s="118">
        <v>1</v>
      </c>
      <c r="AR913" s="112"/>
      <c r="AS913" s="118">
        <v>2</v>
      </c>
      <c r="AT913" s="118">
        <v>2</v>
      </c>
      <c r="AU913" s="118">
        <v>2</v>
      </c>
      <c r="AV913" s="118">
        <v>2</v>
      </c>
      <c r="AW913" s="23">
        <v>0</v>
      </c>
      <c r="AX913" s="21">
        <v>0</v>
      </c>
      <c r="AY913" s="21">
        <v>0</v>
      </c>
      <c r="AZ913" s="23" t="s">
        <v>62</v>
      </c>
      <c r="BA913" s="23" t="s">
        <v>62</v>
      </c>
      <c r="BB913" s="23" t="s">
        <v>62</v>
      </c>
      <c r="BC913" s="23" t="s">
        <v>62</v>
      </c>
      <c r="BD913" s="23" t="s">
        <v>62</v>
      </c>
      <c r="BE913" s="118">
        <v>13</v>
      </c>
      <c r="BF913" s="112"/>
      <c r="BG913" s="112"/>
    </row>
    <row r="914" spans="1:59" ht="15">
      <c r="A914" s="9" t="s">
        <v>6646</v>
      </c>
      <c r="B914" s="25">
        <v>2005</v>
      </c>
      <c r="C914" s="99">
        <v>1819033</v>
      </c>
      <c r="D914" s="99">
        <v>1338123466</v>
      </c>
      <c r="E914" s="100">
        <v>1201110052142</v>
      </c>
      <c r="F914" s="101" t="s">
        <v>6647</v>
      </c>
      <c r="G914" s="101" t="s">
        <v>80</v>
      </c>
      <c r="H914" s="101" t="s">
        <v>53</v>
      </c>
      <c r="I914" s="101" t="s">
        <v>307</v>
      </c>
      <c r="J914" s="101" t="s">
        <v>1195</v>
      </c>
      <c r="K914" s="99">
        <v>11</v>
      </c>
      <c r="L914" s="99" t="s">
        <v>6648</v>
      </c>
      <c r="M914" s="104">
        <v>1</v>
      </c>
      <c r="N914" s="104" t="s">
        <v>121</v>
      </c>
      <c r="O914" s="14">
        <v>0</v>
      </c>
      <c r="P914" s="14">
        <v>0</v>
      </c>
      <c r="Q914" s="32">
        <v>184000</v>
      </c>
      <c r="R914" s="32">
        <v>131250</v>
      </c>
      <c r="S914" s="14">
        <v>0</v>
      </c>
      <c r="T914" s="32">
        <v>30935</v>
      </c>
      <c r="U914" s="32">
        <v>3050</v>
      </c>
      <c r="V914" s="14">
        <v>0</v>
      </c>
      <c r="W914" s="14">
        <v>0</v>
      </c>
      <c r="X914" s="32">
        <v>3255008</v>
      </c>
      <c r="Y914" s="11">
        <f t="shared" ref="Y914:Y918" si="700">INT(O914 / 10000) / 10</f>
        <v>0</v>
      </c>
      <c r="Z914" s="11">
        <f t="shared" ref="Z914:Z918" si="701">INT((P914+Q914+X914) / 10000) / 10</f>
        <v>34.299999999999997</v>
      </c>
      <c r="AA914" s="11">
        <f t="shared" ref="AA914:AA918" si="702">INT((R914) / 10000) / 10</f>
        <v>1.3</v>
      </c>
      <c r="AB914" s="11">
        <f t="shared" ref="AB914:AB918" si="703">INT((S914+T914) / 10000) / 10</f>
        <v>0.3</v>
      </c>
      <c r="AC914" s="11">
        <f t="shared" ref="AC914:AC918" si="704">INT((V914+U914+W914) / 10000) / 10</f>
        <v>0</v>
      </c>
      <c r="AD914" s="99" t="s">
        <v>6649</v>
      </c>
      <c r="AE914" s="101" t="s">
        <v>6650</v>
      </c>
      <c r="AF914" s="101" t="s">
        <v>6651</v>
      </c>
      <c r="AG914" s="15" t="s">
        <v>6652</v>
      </c>
      <c r="AH914" s="108" t="s">
        <v>88</v>
      </c>
      <c r="AI914" s="109">
        <v>10</v>
      </c>
      <c r="AJ914" s="109">
        <v>19890626</v>
      </c>
      <c r="AK914" s="110">
        <v>111</v>
      </c>
      <c r="AL914" s="110">
        <v>202305</v>
      </c>
      <c r="AM914" s="110">
        <v>2022</v>
      </c>
      <c r="AN914" s="109">
        <v>166426150</v>
      </c>
      <c r="AO914" s="109">
        <v>105402917</v>
      </c>
      <c r="AP914" s="109">
        <v>745016</v>
      </c>
      <c r="AQ914" s="112">
        <v>1</v>
      </c>
      <c r="AR914" s="112"/>
      <c r="AS914" s="118">
        <v>2</v>
      </c>
      <c r="AT914" s="118">
        <v>2</v>
      </c>
      <c r="AU914" s="118">
        <v>2</v>
      </c>
      <c r="AV914" s="118">
        <v>2</v>
      </c>
      <c r="AW914" s="23">
        <v>0</v>
      </c>
      <c r="AX914" s="21">
        <v>0</v>
      </c>
      <c r="AY914" s="21">
        <v>0</v>
      </c>
      <c r="AZ914" s="23" t="s">
        <v>62</v>
      </c>
      <c r="BA914" s="23" t="s">
        <v>62</v>
      </c>
      <c r="BB914" s="23" t="s">
        <v>62</v>
      </c>
      <c r="BC914" s="23" t="s">
        <v>62</v>
      </c>
      <c r="BD914" s="23" t="s">
        <v>62</v>
      </c>
      <c r="BE914" s="118">
        <v>13</v>
      </c>
      <c r="BF914" s="112"/>
      <c r="BG914" s="112"/>
    </row>
    <row r="915" spans="1:59" ht="15">
      <c r="A915" s="9" t="s">
        <v>6653</v>
      </c>
      <c r="B915" s="25">
        <v>12035</v>
      </c>
      <c r="C915" s="99">
        <v>2911204</v>
      </c>
      <c r="D915" s="99">
        <v>1248613862</v>
      </c>
      <c r="E915" s="100">
        <v>1301110005462</v>
      </c>
      <c r="F915" s="101" t="s">
        <v>6654</v>
      </c>
      <c r="G915" s="101" t="s">
        <v>80</v>
      </c>
      <c r="H915" s="101" t="s">
        <v>53</v>
      </c>
      <c r="I915" s="101" t="s">
        <v>54</v>
      </c>
      <c r="J915" s="101" t="s">
        <v>369</v>
      </c>
      <c r="K915" s="99">
        <v>54</v>
      </c>
      <c r="L915" s="99" t="s">
        <v>6280</v>
      </c>
      <c r="M915" s="104">
        <v>1</v>
      </c>
      <c r="N915" s="104" t="s">
        <v>121</v>
      </c>
      <c r="O915" s="14">
        <v>0</v>
      </c>
      <c r="P915" s="14">
        <v>0</v>
      </c>
      <c r="Q915" s="14">
        <v>0</v>
      </c>
      <c r="R915" s="14">
        <v>0</v>
      </c>
      <c r="S915" s="14">
        <v>0</v>
      </c>
      <c r="T915" s="14">
        <v>0</v>
      </c>
      <c r="U915" s="14">
        <v>0</v>
      </c>
      <c r="V915" s="106">
        <v>623251</v>
      </c>
      <c r="W915" s="106">
        <v>176329</v>
      </c>
      <c r="X915" s="14">
        <v>0</v>
      </c>
      <c r="Y915" s="11">
        <f t="shared" si="700"/>
        <v>0</v>
      </c>
      <c r="Z915" s="11">
        <f t="shared" si="701"/>
        <v>0</v>
      </c>
      <c r="AA915" s="11">
        <f t="shared" si="702"/>
        <v>0</v>
      </c>
      <c r="AB915" s="11">
        <f t="shared" si="703"/>
        <v>0</v>
      </c>
      <c r="AC915" s="11">
        <f t="shared" si="704"/>
        <v>7.9</v>
      </c>
      <c r="AD915" s="99" t="s">
        <v>6655</v>
      </c>
      <c r="AE915" s="101" t="s">
        <v>6656</v>
      </c>
      <c r="AF915" s="101" t="s">
        <v>6657</v>
      </c>
      <c r="AG915" s="15" t="s">
        <v>6658</v>
      </c>
      <c r="AH915" s="108" t="s">
        <v>88</v>
      </c>
      <c r="AI915" s="109">
        <v>10</v>
      </c>
      <c r="AJ915" s="109">
        <v>19971007</v>
      </c>
      <c r="AK915" s="110">
        <v>130</v>
      </c>
      <c r="AL915" s="110">
        <v>202212</v>
      </c>
      <c r="AM915" s="110">
        <v>2022</v>
      </c>
      <c r="AN915" s="109">
        <v>21948040</v>
      </c>
      <c r="AO915" s="109">
        <v>61727711</v>
      </c>
      <c r="AP915" s="109">
        <v>3007380</v>
      </c>
      <c r="AQ915" s="118">
        <v>1</v>
      </c>
      <c r="AR915" s="112"/>
      <c r="AS915" s="118">
        <v>2</v>
      </c>
      <c r="AT915" s="112"/>
      <c r="AU915" s="112"/>
      <c r="AV915" s="112"/>
      <c r="AW915" s="23">
        <v>0</v>
      </c>
      <c r="AX915" s="21">
        <v>0</v>
      </c>
      <c r="AY915" s="21">
        <v>0</v>
      </c>
      <c r="AZ915" s="23" t="s">
        <v>62</v>
      </c>
      <c r="BA915" s="23" t="s">
        <v>62</v>
      </c>
      <c r="BB915" s="23" t="s">
        <v>62</v>
      </c>
      <c r="BC915" s="23" t="s">
        <v>62</v>
      </c>
      <c r="BD915" s="23" t="s">
        <v>62</v>
      </c>
      <c r="BE915" s="118">
        <v>13</v>
      </c>
      <c r="BF915" s="112"/>
      <c r="BG915" s="112"/>
    </row>
    <row r="916" spans="1:59" ht="15">
      <c r="A916" s="9" t="s">
        <v>6659</v>
      </c>
      <c r="B916" s="25">
        <v>748</v>
      </c>
      <c r="C916" s="99">
        <v>1979761</v>
      </c>
      <c r="D916" s="99">
        <v>3068100135</v>
      </c>
      <c r="E916" s="100">
        <v>1601110005185</v>
      </c>
      <c r="F916" s="101" t="s">
        <v>6660</v>
      </c>
      <c r="G916" s="101" t="s">
        <v>80</v>
      </c>
      <c r="H916" s="101" t="s">
        <v>53</v>
      </c>
      <c r="I916" s="101" t="s">
        <v>1113</v>
      </c>
      <c r="J916" s="101" t="s">
        <v>6661</v>
      </c>
      <c r="K916" s="99">
        <v>3</v>
      </c>
      <c r="L916" s="99" t="s">
        <v>6662</v>
      </c>
      <c r="M916" s="104">
        <v>1</v>
      </c>
      <c r="N916" s="104" t="s">
        <v>121</v>
      </c>
      <c r="O916" s="14">
        <v>0</v>
      </c>
      <c r="P916" s="121">
        <v>667693</v>
      </c>
      <c r="Q916" s="121">
        <v>185000</v>
      </c>
      <c r="R916" s="121">
        <v>1126269</v>
      </c>
      <c r="S916" s="14">
        <v>0</v>
      </c>
      <c r="T916" s="121">
        <v>67960</v>
      </c>
      <c r="U916" s="121">
        <v>169885</v>
      </c>
      <c r="V916" s="121">
        <v>224331</v>
      </c>
      <c r="W916" s="121">
        <v>7775</v>
      </c>
      <c r="X916" s="121">
        <v>82500</v>
      </c>
      <c r="Y916" s="11">
        <f t="shared" si="700"/>
        <v>0</v>
      </c>
      <c r="Z916" s="11">
        <f t="shared" si="701"/>
        <v>9.3000000000000007</v>
      </c>
      <c r="AA916" s="11">
        <f t="shared" si="702"/>
        <v>11.2</v>
      </c>
      <c r="AB916" s="11">
        <f t="shared" si="703"/>
        <v>0.6</v>
      </c>
      <c r="AC916" s="11">
        <f t="shared" si="704"/>
        <v>4</v>
      </c>
      <c r="AD916" s="99" t="s">
        <v>6663</v>
      </c>
      <c r="AE916" s="101" t="s">
        <v>6664</v>
      </c>
      <c r="AF916" s="101" t="s">
        <v>6665</v>
      </c>
      <c r="AG916" s="15" t="s">
        <v>6666</v>
      </c>
      <c r="AH916" s="108" t="s">
        <v>88</v>
      </c>
      <c r="AI916" s="109">
        <v>10</v>
      </c>
      <c r="AJ916" s="109">
        <v>19721220</v>
      </c>
      <c r="AK916" s="110">
        <v>143</v>
      </c>
      <c r="AL916" s="110">
        <v>202212</v>
      </c>
      <c r="AM916" s="110">
        <v>2022</v>
      </c>
      <c r="AN916" s="109">
        <v>32587776</v>
      </c>
      <c r="AO916" s="109">
        <v>57770555</v>
      </c>
      <c r="AP916" s="109">
        <v>5706780</v>
      </c>
      <c r="AQ916" s="118">
        <v>1</v>
      </c>
      <c r="AR916" s="112"/>
      <c r="AS916" s="118">
        <v>1</v>
      </c>
      <c r="AT916" s="118">
        <v>2</v>
      </c>
      <c r="AU916" s="118">
        <v>2</v>
      </c>
      <c r="AV916" s="118">
        <v>2</v>
      </c>
      <c r="AW916" s="23">
        <v>0</v>
      </c>
      <c r="AX916" s="21">
        <v>0</v>
      </c>
      <c r="AY916" s="21">
        <v>0</v>
      </c>
      <c r="AZ916" s="23" t="s">
        <v>62</v>
      </c>
      <c r="BA916" s="23" t="s">
        <v>62</v>
      </c>
      <c r="BB916" s="23" t="s">
        <v>62</v>
      </c>
      <c r="BC916" s="23" t="s">
        <v>62</v>
      </c>
      <c r="BD916" s="23" t="s">
        <v>62</v>
      </c>
      <c r="BE916" s="118">
        <v>13</v>
      </c>
      <c r="BF916" s="112"/>
      <c r="BG916" s="112"/>
    </row>
    <row r="917" spans="1:59" ht="15">
      <c r="A917" s="9" t="s">
        <v>6667</v>
      </c>
      <c r="B917" s="25">
        <v>1397</v>
      </c>
      <c r="C917" s="99">
        <v>1558820</v>
      </c>
      <c r="D917" s="99">
        <v>2018149018</v>
      </c>
      <c r="E917" s="100">
        <v>1101110411671</v>
      </c>
      <c r="F917" s="101" t="s">
        <v>6668</v>
      </c>
      <c r="G917" s="101" t="s">
        <v>80</v>
      </c>
      <c r="H917" s="101" t="s">
        <v>53</v>
      </c>
      <c r="I917" s="101" t="s">
        <v>54</v>
      </c>
      <c r="J917" s="101" t="s">
        <v>81</v>
      </c>
      <c r="K917" s="99">
        <v>9</v>
      </c>
      <c r="L917" s="99" t="s">
        <v>6669</v>
      </c>
      <c r="M917" s="104">
        <v>1</v>
      </c>
      <c r="N917" s="104" t="s">
        <v>121</v>
      </c>
      <c r="O917" s="14">
        <v>0</v>
      </c>
      <c r="P917" s="14">
        <v>0</v>
      </c>
      <c r="Q917" s="14">
        <v>0</v>
      </c>
      <c r="R917" s="106">
        <v>1095040</v>
      </c>
      <c r="S917" s="14">
        <v>0</v>
      </c>
      <c r="T917" s="106">
        <v>270556</v>
      </c>
      <c r="U917" s="14">
        <v>0</v>
      </c>
      <c r="V917" s="14">
        <v>0</v>
      </c>
      <c r="W917" s="14">
        <v>0</v>
      </c>
      <c r="X917" s="105">
        <v>12000</v>
      </c>
      <c r="Y917" s="11">
        <f t="shared" si="700"/>
        <v>0</v>
      </c>
      <c r="Z917" s="11">
        <f t="shared" si="701"/>
        <v>0.1</v>
      </c>
      <c r="AA917" s="11">
        <f t="shared" si="702"/>
        <v>10.9</v>
      </c>
      <c r="AB917" s="11">
        <f t="shared" si="703"/>
        <v>2.7</v>
      </c>
      <c r="AC917" s="11">
        <f t="shared" si="704"/>
        <v>0</v>
      </c>
      <c r="AD917" s="99" t="s">
        <v>6670</v>
      </c>
      <c r="AE917" s="101" t="s">
        <v>6671</v>
      </c>
      <c r="AF917" s="101" t="s">
        <v>6672</v>
      </c>
      <c r="AG917" s="15" t="s">
        <v>6673</v>
      </c>
      <c r="AH917" s="108" t="s">
        <v>88</v>
      </c>
      <c r="AI917" s="109">
        <v>10</v>
      </c>
      <c r="AJ917" s="109">
        <v>19680628</v>
      </c>
      <c r="AK917" s="110">
        <v>217</v>
      </c>
      <c r="AL917" s="110">
        <v>202212</v>
      </c>
      <c r="AM917" s="110">
        <v>2022</v>
      </c>
      <c r="AN917" s="109">
        <v>70803802</v>
      </c>
      <c r="AO917" s="109">
        <v>70082520</v>
      </c>
      <c r="AP917" s="109">
        <v>188650</v>
      </c>
      <c r="AQ917" s="118">
        <v>1</v>
      </c>
      <c r="AR917" s="112"/>
      <c r="AS917" s="118">
        <v>1</v>
      </c>
      <c r="AT917" s="118">
        <v>2</v>
      </c>
      <c r="AU917" s="118">
        <v>2</v>
      </c>
      <c r="AV917" s="118">
        <v>2</v>
      </c>
      <c r="AW917" s="23">
        <v>0</v>
      </c>
      <c r="AX917" s="21">
        <v>0</v>
      </c>
      <c r="AY917" s="20">
        <v>1</v>
      </c>
      <c r="AZ917" s="118" t="s">
        <v>6674</v>
      </c>
      <c r="BA917" s="123" t="s">
        <v>6671</v>
      </c>
      <c r="BB917" s="118" t="s">
        <v>392</v>
      </c>
      <c r="BC917" s="118" t="s">
        <v>714</v>
      </c>
      <c r="BD917" s="118" t="s">
        <v>6675</v>
      </c>
      <c r="BE917" s="118">
        <v>13</v>
      </c>
      <c r="BF917" s="112"/>
      <c r="BG917" s="112"/>
    </row>
    <row r="918" spans="1:59" ht="15">
      <c r="A918" s="9" t="s">
        <v>6676</v>
      </c>
      <c r="B918" s="25">
        <v>1970</v>
      </c>
      <c r="C918" s="99">
        <v>1584096</v>
      </c>
      <c r="D918" s="99">
        <v>1398108522</v>
      </c>
      <c r="E918" s="100">
        <v>1201110094722</v>
      </c>
      <c r="F918" s="101" t="s">
        <v>6677</v>
      </c>
      <c r="G918" s="101" t="s">
        <v>80</v>
      </c>
      <c r="H918" s="101" t="s">
        <v>53</v>
      </c>
      <c r="I918" s="101" t="s">
        <v>307</v>
      </c>
      <c r="J918" s="101" t="s">
        <v>532</v>
      </c>
      <c r="K918" s="99">
        <v>14</v>
      </c>
      <c r="L918" s="99" t="s">
        <v>6678</v>
      </c>
      <c r="M918" s="104">
        <v>1</v>
      </c>
      <c r="N918" s="104" t="s">
        <v>121</v>
      </c>
      <c r="O918" s="14">
        <v>0</v>
      </c>
      <c r="P918" s="14">
        <v>0</v>
      </c>
      <c r="Q918" s="121">
        <v>47000</v>
      </c>
      <c r="R918" s="121">
        <v>143066</v>
      </c>
      <c r="S918" s="14">
        <v>0</v>
      </c>
      <c r="T918" s="121">
        <v>258700</v>
      </c>
      <c r="U918" s="14">
        <v>0</v>
      </c>
      <c r="V918" s="14">
        <v>0</v>
      </c>
      <c r="W918" s="121">
        <v>86798</v>
      </c>
      <c r="X918" s="14">
        <v>0</v>
      </c>
      <c r="Y918" s="11">
        <f t="shared" si="700"/>
        <v>0</v>
      </c>
      <c r="Z918" s="11">
        <f t="shared" si="701"/>
        <v>0.4</v>
      </c>
      <c r="AA918" s="11">
        <f t="shared" si="702"/>
        <v>1.4</v>
      </c>
      <c r="AB918" s="11">
        <f t="shared" si="703"/>
        <v>2.5</v>
      </c>
      <c r="AC918" s="11">
        <f t="shared" si="704"/>
        <v>0.8</v>
      </c>
      <c r="AD918" s="99" t="s">
        <v>6679</v>
      </c>
      <c r="AE918" s="101" t="s">
        <v>6680</v>
      </c>
      <c r="AF918" s="101" t="s">
        <v>6681</v>
      </c>
      <c r="AG918" s="15" t="s">
        <v>6682</v>
      </c>
      <c r="AH918" s="108" t="s">
        <v>88</v>
      </c>
      <c r="AI918" s="109">
        <v>10</v>
      </c>
      <c r="AJ918" s="109">
        <v>19940101</v>
      </c>
      <c r="AK918" s="110">
        <v>58</v>
      </c>
      <c r="AL918" s="110">
        <v>202212</v>
      </c>
      <c r="AM918" s="110">
        <v>2022</v>
      </c>
      <c r="AN918" s="109">
        <v>43053309</v>
      </c>
      <c r="AO918" s="109">
        <v>39254649</v>
      </c>
      <c r="AP918" s="109">
        <v>680000</v>
      </c>
      <c r="AQ918" s="118">
        <v>1</v>
      </c>
      <c r="AR918" s="118">
        <v>1</v>
      </c>
      <c r="AS918" s="118">
        <v>1</v>
      </c>
      <c r="AT918" s="118">
        <v>2</v>
      </c>
      <c r="AU918" s="118">
        <v>2</v>
      </c>
      <c r="AV918" s="118">
        <v>2</v>
      </c>
      <c r="AW918" s="23">
        <v>0</v>
      </c>
      <c r="AX918" s="21">
        <v>0</v>
      </c>
      <c r="AY918" s="21">
        <v>0</v>
      </c>
      <c r="AZ918" s="23" t="s">
        <v>62</v>
      </c>
      <c r="BA918" s="23" t="s">
        <v>62</v>
      </c>
      <c r="BB918" s="23" t="s">
        <v>62</v>
      </c>
      <c r="BC918" s="23" t="s">
        <v>62</v>
      </c>
      <c r="BD918" s="23" t="s">
        <v>62</v>
      </c>
      <c r="BE918" s="118">
        <v>13</v>
      </c>
      <c r="BF918" s="112"/>
      <c r="BG918" s="112"/>
    </row>
    <row r="919" spans="1:59" ht="15">
      <c r="A919" s="9" t="s">
        <v>6683</v>
      </c>
      <c r="B919" s="25">
        <v>8235</v>
      </c>
      <c r="C919" s="99">
        <v>1218122</v>
      </c>
      <c r="D919" s="99">
        <v>1268133665</v>
      </c>
      <c r="E919" s="100">
        <v>1342110025175</v>
      </c>
      <c r="F919" s="101" t="s">
        <v>6684</v>
      </c>
      <c r="G919" s="101" t="s">
        <v>80</v>
      </c>
      <c r="H919" s="101" t="s">
        <v>53</v>
      </c>
      <c r="I919" s="101" t="s">
        <v>54</v>
      </c>
      <c r="J919" s="101" t="s">
        <v>128</v>
      </c>
      <c r="K919" s="99">
        <v>46</v>
      </c>
      <c r="L919" s="99" t="s">
        <v>6685</v>
      </c>
      <c r="M919" s="14">
        <v>1</v>
      </c>
      <c r="N919" s="14">
        <v>0</v>
      </c>
      <c r="O919" s="14">
        <v>0</v>
      </c>
      <c r="P919" s="14">
        <v>0</v>
      </c>
      <c r="Q919" s="21">
        <v>0</v>
      </c>
      <c r="R919" s="21">
        <v>0</v>
      </c>
      <c r="S919" s="14">
        <v>0</v>
      </c>
      <c r="T919" s="21">
        <v>0</v>
      </c>
      <c r="U919" s="14">
        <v>0</v>
      </c>
      <c r="V919" s="14">
        <v>0</v>
      </c>
      <c r="W919" s="21">
        <v>0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99" t="s">
        <v>6686</v>
      </c>
      <c r="AE919" s="101" t="s">
        <v>6687</v>
      </c>
      <c r="AF919" s="101" t="s">
        <v>6688</v>
      </c>
      <c r="AG919" s="15" t="s">
        <v>6689</v>
      </c>
      <c r="AH919" s="108" t="s">
        <v>61</v>
      </c>
      <c r="AI919" s="109">
        <v>10</v>
      </c>
      <c r="AJ919" s="109">
        <v>19980715</v>
      </c>
      <c r="AK919" s="110">
        <v>52</v>
      </c>
      <c r="AL919" s="110">
        <v>202204</v>
      </c>
      <c r="AM919" s="110">
        <v>2022</v>
      </c>
      <c r="AN919" s="109">
        <v>8805865</v>
      </c>
      <c r="AO919" s="109">
        <v>6571311</v>
      </c>
      <c r="AP919" s="109">
        <v>2496020</v>
      </c>
      <c r="AQ919" s="118">
        <v>1</v>
      </c>
      <c r="AR919" s="112"/>
      <c r="AS919" s="118">
        <v>2</v>
      </c>
      <c r="AT919" s="118">
        <v>2</v>
      </c>
      <c r="AU919" s="118">
        <v>2</v>
      </c>
      <c r="AV919" s="118">
        <v>2</v>
      </c>
      <c r="AW919" s="23">
        <v>0</v>
      </c>
      <c r="AX919" s="21">
        <v>0</v>
      </c>
      <c r="AY919" s="21">
        <v>0</v>
      </c>
      <c r="AZ919" s="23" t="s">
        <v>62</v>
      </c>
      <c r="BA919" s="23" t="s">
        <v>62</v>
      </c>
      <c r="BB919" s="23" t="s">
        <v>62</v>
      </c>
      <c r="BC919" s="23" t="s">
        <v>62</v>
      </c>
      <c r="BD919" s="23" t="s">
        <v>62</v>
      </c>
      <c r="BE919" s="118">
        <v>13</v>
      </c>
      <c r="BF919" s="112"/>
      <c r="BG919" s="112"/>
    </row>
    <row r="920" spans="1:59" ht="15">
      <c r="A920" s="9" t="s">
        <v>6690</v>
      </c>
      <c r="B920" s="25">
        <v>5469</v>
      </c>
      <c r="C920" s="99">
        <v>1781110</v>
      </c>
      <c r="D920" s="99">
        <v>1398113869</v>
      </c>
      <c r="E920" s="100">
        <v>1101110263163</v>
      </c>
      <c r="F920" s="101" t="s">
        <v>6691</v>
      </c>
      <c r="G920" s="101" t="s">
        <v>80</v>
      </c>
      <c r="H920" s="101" t="s">
        <v>53</v>
      </c>
      <c r="I920" s="101" t="s">
        <v>54</v>
      </c>
      <c r="J920" s="101" t="s">
        <v>204</v>
      </c>
      <c r="K920" s="99">
        <v>32</v>
      </c>
      <c r="L920" s="99" t="s">
        <v>6692</v>
      </c>
      <c r="M920" s="104">
        <v>1</v>
      </c>
      <c r="N920" s="104" t="s">
        <v>83</v>
      </c>
      <c r="O920" s="14">
        <v>0</v>
      </c>
      <c r="P920" s="14">
        <v>0</v>
      </c>
      <c r="Q920" s="14">
        <v>0</v>
      </c>
      <c r="R920" s="14">
        <v>0</v>
      </c>
      <c r="S920" s="14">
        <v>0</v>
      </c>
      <c r="T920" s="106">
        <v>28615357</v>
      </c>
      <c r="U920" s="14">
        <v>0</v>
      </c>
      <c r="V920" s="14">
        <v>0</v>
      </c>
      <c r="W920" s="106">
        <v>7600000</v>
      </c>
      <c r="X920" s="14">
        <v>0</v>
      </c>
      <c r="Y920" s="11">
        <f>INT(O920 / 10000000)/ 10</f>
        <v>0</v>
      </c>
      <c r="Z920" s="11">
        <f>INT((P920+Q920+X920) / 10000000)/ 10</f>
        <v>0</v>
      </c>
      <c r="AA920" s="11">
        <f>INT((R920) / 10000000)/ 10</f>
        <v>0</v>
      </c>
      <c r="AB920" s="11">
        <f>INT((S920+T920) / 10000000)/ 10</f>
        <v>0.2</v>
      </c>
      <c r="AC920" s="11">
        <f>INT((V920+U920+W920) / 10000000)/ 10</f>
        <v>0</v>
      </c>
      <c r="AD920" s="99" t="s">
        <v>6693</v>
      </c>
      <c r="AE920" s="101" t="s">
        <v>6694</v>
      </c>
      <c r="AF920" s="101" t="s">
        <v>6695</v>
      </c>
      <c r="AG920" s="15" t="s">
        <v>6696</v>
      </c>
      <c r="AH920" s="108" t="s">
        <v>88</v>
      </c>
      <c r="AI920" s="109">
        <v>10</v>
      </c>
      <c r="AJ920" s="109">
        <v>19791030</v>
      </c>
      <c r="AK920" s="110">
        <v>52</v>
      </c>
      <c r="AL920" s="110">
        <v>202304</v>
      </c>
      <c r="AM920" s="110">
        <v>2022</v>
      </c>
      <c r="AN920" s="109">
        <v>19611348</v>
      </c>
      <c r="AO920" s="109">
        <v>19638032</v>
      </c>
      <c r="AP920" s="109">
        <v>560000</v>
      </c>
      <c r="AQ920" s="118">
        <v>1</v>
      </c>
      <c r="AR920" s="112"/>
      <c r="AS920" s="118">
        <v>1</v>
      </c>
      <c r="AT920" s="118">
        <v>2</v>
      </c>
      <c r="AU920" s="118">
        <v>2</v>
      </c>
      <c r="AV920" s="118">
        <v>2</v>
      </c>
      <c r="AW920" s="23">
        <v>0</v>
      </c>
      <c r="AX920" s="21">
        <v>0</v>
      </c>
      <c r="AY920" s="21">
        <v>0</v>
      </c>
      <c r="AZ920" s="23" t="s">
        <v>62</v>
      </c>
      <c r="BA920" s="23" t="s">
        <v>62</v>
      </c>
      <c r="BB920" s="23" t="s">
        <v>62</v>
      </c>
      <c r="BC920" s="23" t="s">
        <v>62</v>
      </c>
      <c r="BD920" s="23" t="s">
        <v>62</v>
      </c>
      <c r="BE920" s="118">
        <v>13</v>
      </c>
      <c r="BF920" s="112"/>
      <c r="BG920" s="112"/>
    </row>
    <row r="921" spans="1:59" ht="15">
      <c r="A921" s="9" t="s">
        <v>6697</v>
      </c>
      <c r="B921" s="25">
        <v>7541</v>
      </c>
      <c r="C921" s="99">
        <v>2209145</v>
      </c>
      <c r="D921" s="99">
        <v>3118121151</v>
      </c>
      <c r="E921" s="100">
        <v>1650110015280</v>
      </c>
      <c r="F921" s="101" t="s">
        <v>6698</v>
      </c>
      <c r="G921" s="101" t="s">
        <v>80</v>
      </c>
      <c r="H921" s="101" t="s">
        <v>53</v>
      </c>
      <c r="I921" s="101" t="s">
        <v>307</v>
      </c>
      <c r="J921" s="101" t="s">
        <v>599</v>
      </c>
      <c r="K921" s="99">
        <v>38</v>
      </c>
      <c r="L921" s="99" t="s">
        <v>6699</v>
      </c>
      <c r="M921" s="104">
        <v>1</v>
      </c>
      <c r="N921" s="104" t="s">
        <v>121</v>
      </c>
      <c r="O921" s="14">
        <v>0</v>
      </c>
      <c r="P921" s="14">
        <v>0</v>
      </c>
      <c r="Q921" s="14">
        <v>0</v>
      </c>
      <c r="R921" s="117">
        <v>653970</v>
      </c>
      <c r="S921" s="14">
        <v>0</v>
      </c>
      <c r="T921" s="14">
        <v>0</v>
      </c>
      <c r="U921" s="14">
        <v>0</v>
      </c>
      <c r="V921" s="14">
        <v>0</v>
      </c>
      <c r="W921" s="124">
        <v>1350365</v>
      </c>
      <c r="X921" s="116">
        <v>398435</v>
      </c>
      <c r="Y921" s="11">
        <f t="shared" ref="Y921:Y922" si="705">INT(O921 / 10000) / 10</f>
        <v>0</v>
      </c>
      <c r="Z921" s="11">
        <f t="shared" ref="Z921:Z922" si="706">INT((P921+Q921+X921) / 10000) / 10</f>
        <v>3.9</v>
      </c>
      <c r="AA921" s="11">
        <f t="shared" ref="AA921:AA922" si="707">INT((R921) / 10000) / 10</f>
        <v>6.5</v>
      </c>
      <c r="AB921" s="11">
        <f t="shared" ref="AB921:AB922" si="708">INT((S921+T921) / 10000) / 10</f>
        <v>0</v>
      </c>
      <c r="AC921" s="11">
        <f t="shared" ref="AC921:AC922" si="709">INT((V921+U921+W921) / 10000) / 10</f>
        <v>13.5</v>
      </c>
      <c r="AD921" s="99" t="s">
        <v>6413</v>
      </c>
      <c r="AE921" s="101" t="s">
        <v>6700</v>
      </c>
      <c r="AF921" s="101" t="s">
        <v>6701</v>
      </c>
      <c r="AG921" s="15" t="s">
        <v>6702</v>
      </c>
      <c r="AH921" s="108" t="s">
        <v>88</v>
      </c>
      <c r="AI921" s="109">
        <v>10</v>
      </c>
      <c r="AJ921" s="109">
        <v>20041005</v>
      </c>
      <c r="AK921" s="110">
        <v>202</v>
      </c>
      <c r="AL921" s="110">
        <v>202306</v>
      </c>
      <c r="AM921" s="110">
        <v>2022</v>
      </c>
      <c r="AN921" s="109">
        <v>47451675</v>
      </c>
      <c r="AO921" s="109">
        <v>76852555</v>
      </c>
      <c r="AP921" s="109">
        <v>50000000</v>
      </c>
      <c r="AQ921" s="112">
        <v>1</v>
      </c>
      <c r="AR921" s="112"/>
      <c r="AS921" s="118">
        <v>2</v>
      </c>
      <c r="AT921" s="118">
        <v>2</v>
      </c>
      <c r="AU921" s="118">
        <v>2</v>
      </c>
      <c r="AV921" s="118">
        <v>2</v>
      </c>
      <c r="AW921" s="23">
        <v>0</v>
      </c>
      <c r="AX921" s="21">
        <v>0</v>
      </c>
      <c r="AY921" s="21">
        <v>0</v>
      </c>
      <c r="AZ921" s="23" t="s">
        <v>62</v>
      </c>
      <c r="BA921" s="23" t="s">
        <v>62</v>
      </c>
      <c r="BB921" s="23" t="s">
        <v>62</v>
      </c>
      <c r="BC921" s="23" t="s">
        <v>62</v>
      </c>
      <c r="BD921" s="23" t="s">
        <v>62</v>
      </c>
      <c r="BE921" s="118">
        <v>13</v>
      </c>
      <c r="BF921" s="112"/>
      <c r="BG921" s="112"/>
    </row>
    <row r="922" spans="1:59" ht="15">
      <c r="A922" s="9" t="s">
        <v>6703</v>
      </c>
      <c r="B922" s="25">
        <v>9</v>
      </c>
      <c r="C922" s="99">
        <v>2237685</v>
      </c>
      <c r="D922" s="99">
        <v>1278189949</v>
      </c>
      <c r="E922" s="100">
        <v>2844110039139</v>
      </c>
      <c r="F922" s="101" t="s">
        <v>6704</v>
      </c>
      <c r="G922" s="101" t="s">
        <v>80</v>
      </c>
      <c r="H922" s="101" t="s">
        <v>53</v>
      </c>
      <c r="I922" s="101" t="s">
        <v>307</v>
      </c>
      <c r="J922" s="101" t="s">
        <v>1696</v>
      </c>
      <c r="K922" s="99">
        <v>43</v>
      </c>
      <c r="L922" s="99" t="s">
        <v>6705</v>
      </c>
      <c r="M922" s="104">
        <v>1</v>
      </c>
      <c r="N922" s="104" t="s">
        <v>121</v>
      </c>
      <c r="O922" s="14">
        <v>0</v>
      </c>
      <c r="P922" s="14">
        <v>0</v>
      </c>
      <c r="Q922" s="14">
        <v>0</v>
      </c>
      <c r="R922" s="116">
        <v>12680</v>
      </c>
      <c r="S922" s="14">
        <v>0</v>
      </c>
      <c r="T922" s="116">
        <v>520434</v>
      </c>
      <c r="U922" s="116">
        <v>27000</v>
      </c>
      <c r="V922" s="116">
        <v>219166</v>
      </c>
      <c r="W922" s="125">
        <v>298006</v>
      </c>
      <c r="X922" s="117">
        <v>7375454</v>
      </c>
      <c r="Y922" s="11">
        <f t="shared" si="705"/>
        <v>0</v>
      </c>
      <c r="Z922" s="11">
        <f t="shared" si="706"/>
        <v>73.7</v>
      </c>
      <c r="AA922" s="11">
        <f t="shared" si="707"/>
        <v>0.1</v>
      </c>
      <c r="AB922" s="11">
        <f t="shared" si="708"/>
        <v>5.2</v>
      </c>
      <c r="AC922" s="11">
        <f t="shared" si="709"/>
        <v>5.4</v>
      </c>
      <c r="AD922" s="99" t="s">
        <v>6706</v>
      </c>
      <c r="AE922" s="101" t="s">
        <v>6707</v>
      </c>
      <c r="AF922" s="101" t="s">
        <v>6708</v>
      </c>
      <c r="AG922" s="15" t="s">
        <v>6709</v>
      </c>
      <c r="AH922" s="108" t="s">
        <v>88</v>
      </c>
      <c r="AI922" s="109">
        <v>10</v>
      </c>
      <c r="AJ922" s="109">
        <v>20041203</v>
      </c>
      <c r="AK922" s="110">
        <v>153</v>
      </c>
      <c r="AL922" s="110">
        <v>202303</v>
      </c>
      <c r="AM922" s="110">
        <v>2022</v>
      </c>
      <c r="AN922" s="109">
        <v>59887577</v>
      </c>
      <c r="AO922" s="109">
        <v>60328754</v>
      </c>
      <c r="AP922" s="109">
        <v>1000000</v>
      </c>
      <c r="AQ922" s="118">
        <v>1</v>
      </c>
      <c r="AR922" s="118">
        <v>1</v>
      </c>
      <c r="AS922" s="118">
        <v>1</v>
      </c>
      <c r="AT922" s="118">
        <v>1</v>
      </c>
      <c r="AU922" s="118">
        <v>1</v>
      </c>
      <c r="AV922" s="118">
        <v>1</v>
      </c>
      <c r="AW922" s="23">
        <v>0</v>
      </c>
      <c r="AX922" s="21">
        <v>0</v>
      </c>
      <c r="AY922" s="21">
        <v>0</v>
      </c>
      <c r="AZ922" s="23" t="s">
        <v>62</v>
      </c>
      <c r="BA922" s="23" t="s">
        <v>62</v>
      </c>
      <c r="BB922" s="23" t="s">
        <v>62</v>
      </c>
      <c r="BC922" s="23" t="s">
        <v>62</v>
      </c>
      <c r="BD922" s="23" t="s">
        <v>62</v>
      </c>
      <c r="BE922" s="118">
        <v>13</v>
      </c>
      <c r="BF922" s="112"/>
      <c r="BG922" s="112"/>
    </row>
    <row r="923" spans="1:59" ht="15">
      <c r="A923" s="9" t="s">
        <v>6710</v>
      </c>
      <c r="B923" s="25">
        <v>12839</v>
      </c>
      <c r="C923" s="99">
        <v>1220370</v>
      </c>
      <c r="D923" s="99">
        <v>1078641683</v>
      </c>
      <c r="E923" s="100">
        <v>1101112890592</v>
      </c>
      <c r="F923" s="101" t="s">
        <v>6711</v>
      </c>
      <c r="G923" s="101" t="s">
        <v>80</v>
      </c>
      <c r="H923" s="101" t="s">
        <v>53</v>
      </c>
      <c r="I923" s="101" t="s">
        <v>54</v>
      </c>
      <c r="J923" s="101" t="s">
        <v>65</v>
      </c>
      <c r="K923" s="99">
        <v>56</v>
      </c>
      <c r="L923" s="99" t="s">
        <v>1946</v>
      </c>
      <c r="M923" s="14">
        <v>1</v>
      </c>
      <c r="N923" s="14">
        <v>0</v>
      </c>
      <c r="O923" s="14">
        <v>0</v>
      </c>
      <c r="P923" s="14">
        <v>0</v>
      </c>
      <c r="Q923" s="14">
        <v>0</v>
      </c>
      <c r="R923" s="21">
        <v>0</v>
      </c>
      <c r="S923" s="14">
        <v>0</v>
      </c>
      <c r="T923" s="21">
        <v>0</v>
      </c>
      <c r="U923" s="21">
        <v>0</v>
      </c>
      <c r="V923" s="21">
        <v>0</v>
      </c>
      <c r="W923" s="96">
        <v>0</v>
      </c>
      <c r="X923" s="96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99" t="s">
        <v>6712</v>
      </c>
      <c r="AE923" s="101" t="s">
        <v>6713</v>
      </c>
      <c r="AF923" s="101" t="s">
        <v>6714</v>
      </c>
      <c r="AG923" s="15" t="s">
        <v>6715</v>
      </c>
      <c r="AH923" s="108" t="s">
        <v>61</v>
      </c>
      <c r="AI923" s="109">
        <v>10</v>
      </c>
      <c r="AJ923" s="109">
        <v>20031106</v>
      </c>
      <c r="AK923" s="110">
        <v>51</v>
      </c>
      <c r="AL923" s="110">
        <v>202305</v>
      </c>
      <c r="AM923" s="110">
        <v>2022</v>
      </c>
      <c r="AN923" s="109">
        <v>9216764</v>
      </c>
      <c r="AO923" s="109">
        <v>2836430</v>
      </c>
      <c r="AP923" s="109">
        <v>100000</v>
      </c>
      <c r="AQ923" s="118">
        <v>1</v>
      </c>
      <c r="AR923" s="112"/>
      <c r="AS923" s="118">
        <v>2</v>
      </c>
      <c r="AT923" s="118">
        <v>2</v>
      </c>
      <c r="AU923" s="118">
        <v>2</v>
      </c>
      <c r="AV923" s="118">
        <v>2</v>
      </c>
      <c r="AW923" s="23">
        <v>0</v>
      </c>
      <c r="AX923" s="21">
        <v>0</v>
      </c>
      <c r="AY923" s="21">
        <v>0</v>
      </c>
      <c r="AZ923" s="23" t="s">
        <v>62</v>
      </c>
      <c r="BA923" s="23" t="s">
        <v>62</v>
      </c>
      <c r="BB923" s="23" t="s">
        <v>62</v>
      </c>
      <c r="BC923" s="23" t="s">
        <v>62</v>
      </c>
      <c r="BD923" s="23" t="s">
        <v>62</v>
      </c>
      <c r="BE923" s="118">
        <v>13</v>
      </c>
      <c r="BF923" s="112"/>
      <c r="BG923" s="112"/>
    </row>
    <row r="924" spans="1:59" ht="15">
      <c r="A924" s="9" t="s">
        <v>6716</v>
      </c>
      <c r="B924" s="25">
        <v>1992</v>
      </c>
      <c r="C924" s="99">
        <v>1877104</v>
      </c>
      <c r="D924" s="99">
        <v>1208102484</v>
      </c>
      <c r="E924" s="100">
        <v>1101110569157</v>
      </c>
      <c r="F924" s="101" t="s">
        <v>6717</v>
      </c>
      <c r="G924" s="101" t="s">
        <v>80</v>
      </c>
      <c r="H924" s="101" t="s">
        <v>53</v>
      </c>
      <c r="I924" s="101" t="s">
        <v>54</v>
      </c>
      <c r="J924" s="101" t="s">
        <v>2672</v>
      </c>
      <c r="K924" s="99">
        <v>10</v>
      </c>
      <c r="L924" s="102" t="s">
        <v>6718</v>
      </c>
      <c r="M924" s="103">
        <v>1</v>
      </c>
      <c r="N924" s="104" t="s">
        <v>121</v>
      </c>
      <c r="O924" s="14">
        <v>0</v>
      </c>
      <c r="P924" s="32">
        <v>43400</v>
      </c>
      <c r="Q924" s="32">
        <v>9490</v>
      </c>
      <c r="R924" s="32">
        <v>157482</v>
      </c>
      <c r="S924" s="14">
        <v>0</v>
      </c>
      <c r="T924" s="32">
        <v>17000</v>
      </c>
      <c r="U924" s="32">
        <v>38180</v>
      </c>
      <c r="V924" s="32">
        <v>90004</v>
      </c>
      <c r="W924" s="14">
        <v>0</v>
      </c>
      <c r="X924" s="33">
        <v>2018500</v>
      </c>
      <c r="Y924" s="11">
        <f>INT(O924 / 10000) / 10</f>
        <v>0</v>
      </c>
      <c r="Z924" s="11">
        <f>INT((P924+Q924+X924) / 10000) / 10</f>
        <v>20.7</v>
      </c>
      <c r="AA924" s="11">
        <f>INT((R924) / 10000) / 10</f>
        <v>1.5</v>
      </c>
      <c r="AB924" s="11">
        <f>INT((S924+T924) / 10000) / 10</f>
        <v>0.1</v>
      </c>
      <c r="AC924" s="11">
        <f>INT((V924+U924+W924) / 10000) / 10</f>
        <v>1.2</v>
      </c>
      <c r="AD924" s="99" t="s">
        <v>6719</v>
      </c>
      <c r="AE924" s="101" t="s">
        <v>6720</v>
      </c>
      <c r="AF924" s="101" t="s">
        <v>6721</v>
      </c>
      <c r="AG924" s="15" t="s">
        <v>6722</v>
      </c>
      <c r="AH924" s="108" t="s">
        <v>88</v>
      </c>
      <c r="AI924" s="109">
        <v>10</v>
      </c>
      <c r="AJ924" s="109">
        <v>19880701</v>
      </c>
      <c r="AK924" s="110">
        <v>122</v>
      </c>
      <c r="AL924" s="110">
        <v>202212</v>
      </c>
      <c r="AM924" s="110">
        <v>2022</v>
      </c>
      <c r="AN924" s="109">
        <v>65018384</v>
      </c>
      <c r="AO924" s="109">
        <v>48679260</v>
      </c>
      <c r="AP924" s="109">
        <v>1000000</v>
      </c>
      <c r="AQ924" s="118">
        <v>1</v>
      </c>
      <c r="AR924" s="118">
        <v>1</v>
      </c>
      <c r="AS924" s="118">
        <v>1</v>
      </c>
      <c r="AT924" s="118">
        <v>2</v>
      </c>
      <c r="AU924" s="118">
        <v>2</v>
      </c>
      <c r="AV924" s="118">
        <v>2</v>
      </c>
      <c r="AW924" s="23">
        <v>0</v>
      </c>
      <c r="AX924" s="21">
        <v>0</v>
      </c>
      <c r="AY924" s="21">
        <v>0</v>
      </c>
      <c r="AZ924" s="23" t="s">
        <v>62</v>
      </c>
      <c r="BA924" s="23" t="s">
        <v>62</v>
      </c>
      <c r="BB924" s="23" t="s">
        <v>62</v>
      </c>
      <c r="BC924" s="23" t="s">
        <v>62</v>
      </c>
      <c r="BD924" s="23" t="s">
        <v>62</v>
      </c>
      <c r="BE924" s="118">
        <v>13</v>
      </c>
      <c r="BF924" s="112"/>
      <c r="BG924" s="112"/>
    </row>
    <row r="925" spans="1:59" ht="15">
      <c r="A925" s="9" t="s">
        <v>6723</v>
      </c>
      <c r="B925" s="25">
        <v>4989</v>
      </c>
      <c r="C925" s="99">
        <v>1930855</v>
      </c>
      <c r="D925" s="99">
        <v>1338120023</v>
      </c>
      <c r="E925" s="100">
        <v>1349110008888</v>
      </c>
      <c r="F925" s="101" t="s">
        <v>6724</v>
      </c>
      <c r="G925" s="101" t="s">
        <v>80</v>
      </c>
      <c r="H925" s="101" t="s">
        <v>53</v>
      </c>
      <c r="I925" s="101" t="s">
        <v>54</v>
      </c>
      <c r="J925" s="101" t="s">
        <v>384</v>
      </c>
      <c r="K925" s="99">
        <v>30</v>
      </c>
      <c r="L925" s="99" t="s">
        <v>6725</v>
      </c>
      <c r="M925" s="104">
        <v>1</v>
      </c>
      <c r="N925" s="104" t="s">
        <v>83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14">
        <v>0</v>
      </c>
      <c r="U925" s="14">
        <v>0</v>
      </c>
      <c r="V925" s="105">
        <v>169274174</v>
      </c>
      <c r="W925" s="106">
        <v>59636364</v>
      </c>
      <c r="X925" s="106">
        <v>350710293</v>
      </c>
      <c r="Y925" s="11">
        <f>INT(O925 / 10000000)/ 10</f>
        <v>0</v>
      </c>
      <c r="Z925" s="11">
        <f>INT((P925+Q925+X925) / 10000000)/ 10</f>
        <v>3.5</v>
      </c>
      <c r="AA925" s="11">
        <f>INT((R925) / 10000000)/ 10</f>
        <v>0</v>
      </c>
      <c r="AB925" s="11">
        <f>INT((S925+T925) / 10000000)/ 10</f>
        <v>0</v>
      </c>
      <c r="AC925" s="11">
        <f>INT((V925+U925+W925) / 10000000)/ 10</f>
        <v>2.2000000000000002</v>
      </c>
      <c r="AD925" s="99" t="s">
        <v>6726</v>
      </c>
      <c r="AE925" s="101" t="s">
        <v>6727</v>
      </c>
      <c r="AF925" s="101" t="s">
        <v>6728</v>
      </c>
      <c r="AG925" s="15" t="s">
        <v>6729</v>
      </c>
      <c r="AH925" s="108" t="s">
        <v>88</v>
      </c>
      <c r="AI925" s="109">
        <v>10</v>
      </c>
      <c r="AJ925" s="109">
        <v>19950701</v>
      </c>
      <c r="AK925" s="110">
        <v>103</v>
      </c>
      <c r="AL925" s="110">
        <v>202308</v>
      </c>
      <c r="AM925" s="110">
        <v>2022</v>
      </c>
      <c r="AN925" s="109">
        <v>39790149</v>
      </c>
      <c r="AO925" s="109">
        <v>44567937</v>
      </c>
      <c r="AP925" s="109">
        <v>1106140</v>
      </c>
      <c r="AQ925" s="118">
        <v>2</v>
      </c>
      <c r="AR925" s="118">
        <v>2</v>
      </c>
      <c r="AS925" s="118">
        <v>2</v>
      </c>
      <c r="AT925" s="118">
        <v>2</v>
      </c>
      <c r="AU925" s="118">
        <v>1</v>
      </c>
      <c r="AV925" s="118">
        <v>2</v>
      </c>
      <c r="AW925" s="23">
        <v>0</v>
      </c>
      <c r="AX925" s="21">
        <v>0</v>
      </c>
      <c r="AY925" s="21">
        <v>0</v>
      </c>
      <c r="AZ925" s="23" t="s">
        <v>62</v>
      </c>
      <c r="BA925" s="23" t="s">
        <v>62</v>
      </c>
      <c r="BB925" s="23" t="s">
        <v>62</v>
      </c>
      <c r="BC925" s="23" t="s">
        <v>62</v>
      </c>
      <c r="BD925" s="23" t="s">
        <v>62</v>
      </c>
      <c r="BE925" s="118">
        <v>13</v>
      </c>
      <c r="BF925" s="112"/>
      <c r="BG925" s="112"/>
    </row>
    <row r="926" spans="1:59" ht="15">
      <c r="A926" s="9" t="s">
        <v>6730</v>
      </c>
      <c r="B926" s="25">
        <v>4987</v>
      </c>
      <c r="C926" s="99">
        <v>2242350</v>
      </c>
      <c r="D926" s="99">
        <v>1238187008</v>
      </c>
      <c r="E926" s="100">
        <v>1341110105606</v>
      </c>
      <c r="F926" s="101" t="s">
        <v>6731</v>
      </c>
      <c r="G926" s="101" t="s">
        <v>80</v>
      </c>
      <c r="H926" s="101" t="s">
        <v>53</v>
      </c>
      <c r="I926" s="101" t="s">
        <v>54</v>
      </c>
      <c r="J926" s="101" t="s">
        <v>384</v>
      </c>
      <c r="K926" s="99">
        <v>30</v>
      </c>
      <c r="L926" s="99" t="s">
        <v>6732</v>
      </c>
      <c r="M926" s="104">
        <v>1</v>
      </c>
      <c r="N926" s="104" t="s">
        <v>121</v>
      </c>
      <c r="O926" s="106">
        <v>12276710</v>
      </c>
      <c r="P926" s="105">
        <v>3169089</v>
      </c>
      <c r="Q926" s="14">
        <v>0</v>
      </c>
      <c r="R926" s="106">
        <v>16200</v>
      </c>
      <c r="S926" s="14">
        <v>0</v>
      </c>
      <c r="T926" s="14">
        <v>0</v>
      </c>
      <c r="U926" s="14">
        <v>0</v>
      </c>
      <c r="V926" s="106">
        <v>59492</v>
      </c>
      <c r="W926" s="106">
        <v>189087</v>
      </c>
      <c r="X926" s="106">
        <v>1625001</v>
      </c>
      <c r="Y926" s="11">
        <f t="shared" ref="Y926:Y927" si="710">INT(O926 / 10000) / 10</f>
        <v>122.7</v>
      </c>
      <c r="Z926" s="11">
        <f t="shared" ref="Z926:Z927" si="711">INT((P926+Q926+X926) / 10000) / 10</f>
        <v>47.9</v>
      </c>
      <c r="AA926" s="11">
        <f t="shared" ref="AA926:AA927" si="712">INT((R926) / 10000) / 10</f>
        <v>0.1</v>
      </c>
      <c r="AB926" s="11">
        <f t="shared" ref="AB926:AB927" si="713">INT((S926+T926) / 10000) / 10</f>
        <v>0</v>
      </c>
      <c r="AC926" s="11">
        <f t="shared" ref="AC926:AC927" si="714">INT((V926+U926+W926) / 10000) / 10</f>
        <v>2.4</v>
      </c>
      <c r="AD926" s="99" t="s">
        <v>6733</v>
      </c>
      <c r="AE926" s="101" t="s">
        <v>6734</v>
      </c>
      <c r="AF926" s="101" t="s">
        <v>6735</v>
      </c>
      <c r="AG926" s="15" t="s">
        <v>6736</v>
      </c>
      <c r="AH926" s="108" t="s">
        <v>88</v>
      </c>
      <c r="AI926" s="109">
        <v>10</v>
      </c>
      <c r="AJ926" s="109">
        <v>20030325</v>
      </c>
      <c r="AK926" s="110">
        <v>52</v>
      </c>
      <c r="AL926" s="110">
        <v>202212</v>
      </c>
      <c r="AM926" s="110">
        <v>2022</v>
      </c>
      <c r="AN926" s="109">
        <v>13997231</v>
      </c>
      <c r="AO926" s="109">
        <v>29234859</v>
      </c>
      <c r="AP926" s="109">
        <v>1900000</v>
      </c>
      <c r="AQ926" s="118">
        <v>1</v>
      </c>
      <c r="AR926" s="118">
        <v>1</v>
      </c>
      <c r="AS926" s="118">
        <v>2</v>
      </c>
      <c r="AT926" s="118">
        <v>2</v>
      </c>
      <c r="AU926" s="118">
        <v>2</v>
      </c>
      <c r="AV926" s="118">
        <v>2</v>
      </c>
      <c r="AW926" s="23">
        <v>0</v>
      </c>
      <c r="AX926" s="21">
        <v>0</v>
      </c>
      <c r="AY926" s="21">
        <v>0</v>
      </c>
      <c r="AZ926" s="23" t="s">
        <v>62</v>
      </c>
      <c r="BA926" s="23" t="s">
        <v>62</v>
      </c>
      <c r="BB926" s="23" t="s">
        <v>62</v>
      </c>
      <c r="BC926" s="23" t="s">
        <v>62</v>
      </c>
      <c r="BD926" s="23" t="s">
        <v>62</v>
      </c>
      <c r="BE926" s="118">
        <v>13</v>
      </c>
      <c r="BF926" s="112"/>
      <c r="BG926" s="112"/>
    </row>
    <row r="927" spans="1:59" ht="15">
      <c r="A927" s="9" t="s">
        <v>6737</v>
      </c>
      <c r="B927" s="25">
        <v>8392</v>
      </c>
      <c r="C927" s="99">
        <v>2951863</v>
      </c>
      <c r="D927" s="99">
        <v>3148196613</v>
      </c>
      <c r="E927" s="100">
        <v>1601110238968</v>
      </c>
      <c r="F927" s="101" t="s">
        <v>6738</v>
      </c>
      <c r="G927" s="101" t="s">
        <v>80</v>
      </c>
      <c r="H927" s="101" t="s">
        <v>53</v>
      </c>
      <c r="I927" s="101" t="s">
        <v>307</v>
      </c>
      <c r="J927" s="101" t="s">
        <v>128</v>
      </c>
      <c r="K927" s="99">
        <v>46</v>
      </c>
      <c r="L927" s="99" t="s">
        <v>6739</v>
      </c>
      <c r="M927" s="104">
        <v>1</v>
      </c>
      <c r="N927" s="104" t="s">
        <v>121</v>
      </c>
      <c r="O927" s="14">
        <v>0</v>
      </c>
      <c r="P927" s="14">
        <v>0</v>
      </c>
      <c r="Q927" s="14">
        <v>0</v>
      </c>
      <c r="R927" s="14">
        <v>0</v>
      </c>
      <c r="S927" s="14">
        <v>0</v>
      </c>
      <c r="T927" s="14">
        <v>0</v>
      </c>
      <c r="U927" s="14">
        <v>0</v>
      </c>
      <c r="V927" s="106">
        <v>4364</v>
      </c>
      <c r="W927" s="14">
        <v>0</v>
      </c>
      <c r="X927" s="14">
        <v>0</v>
      </c>
      <c r="Y927" s="11">
        <f t="shared" si="710"/>
        <v>0</v>
      </c>
      <c r="Z927" s="11">
        <f t="shared" si="711"/>
        <v>0</v>
      </c>
      <c r="AA927" s="11">
        <f t="shared" si="712"/>
        <v>0</v>
      </c>
      <c r="AB927" s="11">
        <f t="shared" si="713"/>
        <v>0</v>
      </c>
      <c r="AC927" s="11">
        <f t="shared" si="714"/>
        <v>0</v>
      </c>
      <c r="AD927" s="99" t="s">
        <v>6740</v>
      </c>
      <c r="AE927" s="101" t="s">
        <v>6741</v>
      </c>
      <c r="AF927" s="101" t="s">
        <v>6742</v>
      </c>
      <c r="AG927" s="15" t="s">
        <v>6743</v>
      </c>
      <c r="AH927" s="108" t="s">
        <v>88</v>
      </c>
      <c r="AI927" s="109">
        <v>10</v>
      </c>
      <c r="AJ927" s="109">
        <v>20080311</v>
      </c>
      <c r="AK927" s="110">
        <v>172</v>
      </c>
      <c r="AL927" s="110">
        <v>202306</v>
      </c>
      <c r="AM927" s="110">
        <v>2022</v>
      </c>
      <c r="AN927" s="109">
        <v>278021979</v>
      </c>
      <c r="AO927" s="109">
        <v>186701386</v>
      </c>
      <c r="AP927" s="109">
        <v>3080000</v>
      </c>
      <c r="AQ927" s="118">
        <v>1</v>
      </c>
      <c r="AR927" s="112"/>
      <c r="AS927" s="118">
        <v>2</v>
      </c>
      <c r="AT927" s="118">
        <v>1</v>
      </c>
      <c r="AU927" s="118">
        <v>2</v>
      </c>
      <c r="AV927" s="118">
        <v>1</v>
      </c>
      <c r="AW927" s="23">
        <v>0</v>
      </c>
      <c r="AX927" s="21">
        <v>0</v>
      </c>
      <c r="AY927" s="21">
        <v>0</v>
      </c>
      <c r="AZ927" s="23" t="s">
        <v>62</v>
      </c>
      <c r="BA927" s="23" t="s">
        <v>62</v>
      </c>
      <c r="BB927" s="23" t="s">
        <v>62</v>
      </c>
      <c r="BC927" s="23" t="s">
        <v>62</v>
      </c>
      <c r="BD927" s="23" t="s">
        <v>62</v>
      </c>
      <c r="BE927" s="118">
        <v>13</v>
      </c>
      <c r="BF927" s="112"/>
      <c r="BG927" s="112"/>
    </row>
    <row r="928" spans="1:59" ht="15">
      <c r="A928" s="9" t="s">
        <v>6744</v>
      </c>
      <c r="B928" s="25">
        <v>20604</v>
      </c>
      <c r="C928" s="99">
        <v>1889402</v>
      </c>
      <c r="D928" s="99">
        <v>5068103955</v>
      </c>
      <c r="E928" s="100">
        <v>1746110004785</v>
      </c>
      <c r="F928" s="101" t="s">
        <v>6745</v>
      </c>
      <c r="G928" s="101" t="s">
        <v>52</v>
      </c>
      <c r="H928" s="101" t="s">
        <v>53</v>
      </c>
      <c r="I928" s="101" t="s">
        <v>54</v>
      </c>
      <c r="J928" s="101" t="s">
        <v>992</v>
      </c>
      <c r="K928" s="99">
        <v>20</v>
      </c>
      <c r="L928" s="99" t="s">
        <v>6746</v>
      </c>
      <c r="M928" s="14">
        <v>1</v>
      </c>
      <c r="N928" s="14">
        <v>0</v>
      </c>
      <c r="O928" s="14">
        <v>0</v>
      </c>
      <c r="P928" s="14">
        <v>0</v>
      </c>
      <c r="Q928" s="14">
        <v>0</v>
      </c>
      <c r="R928" s="14">
        <v>0</v>
      </c>
      <c r="S928" s="14">
        <v>0</v>
      </c>
      <c r="T928" s="14">
        <v>0</v>
      </c>
      <c r="U928" s="14">
        <v>0</v>
      </c>
      <c r="V928" s="21">
        <v>0</v>
      </c>
      <c r="W928" s="14">
        <v>0</v>
      </c>
      <c r="X928" s="21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99" t="s">
        <v>6747</v>
      </c>
      <c r="AE928" s="101" t="s">
        <v>6748</v>
      </c>
      <c r="AF928" s="101" t="s">
        <v>6749</v>
      </c>
      <c r="AG928" s="15" t="s">
        <v>6750</v>
      </c>
      <c r="AH928" s="108" t="s">
        <v>88</v>
      </c>
      <c r="AI928" s="109">
        <v>10</v>
      </c>
      <c r="AJ928" s="109">
        <v>19840810</v>
      </c>
      <c r="AK928" s="110">
        <v>170</v>
      </c>
      <c r="AL928" s="110">
        <v>202306</v>
      </c>
      <c r="AM928" s="110">
        <v>2022</v>
      </c>
      <c r="AN928" s="109">
        <v>16965662</v>
      </c>
      <c r="AO928" s="109">
        <v>9792326</v>
      </c>
      <c r="AP928" s="109">
        <v>400000</v>
      </c>
      <c r="AQ928" s="118">
        <v>1</v>
      </c>
      <c r="AR928" s="112"/>
      <c r="AS928" s="118">
        <v>2</v>
      </c>
      <c r="AT928" s="118">
        <v>2</v>
      </c>
      <c r="AU928" s="118">
        <v>2</v>
      </c>
      <c r="AV928" s="118">
        <v>2</v>
      </c>
      <c r="AW928" s="23">
        <v>0</v>
      </c>
      <c r="AX928" s="21">
        <v>0</v>
      </c>
      <c r="AY928" s="21">
        <v>0</v>
      </c>
      <c r="AZ928" s="23" t="s">
        <v>62</v>
      </c>
      <c r="BA928" s="23" t="s">
        <v>62</v>
      </c>
      <c r="BB928" s="23" t="s">
        <v>62</v>
      </c>
      <c r="BC928" s="23" t="s">
        <v>62</v>
      </c>
      <c r="BD928" s="23" t="s">
        <v>62</v>
      </c>
      <c r="BE928" s="118">
        <v>13</v>
      </c>
      <c r="BF928" s="112"/>
      <c r="BG928" s="112"/>
    </row>
    <row r="929" spans="1:59" ht="15">
      <c r="A929" s="9" t="s">
        <v>6751</v>
      </c>
      <c r="B929" s="25">
        <v>23922</v>
      </c>
      <c r="C929" s="99">
        <v>3329377</v>
      </c>
      <c r="D929" s="99">
        <v>1258173344</v>
      </c>
      <c r="E929" s="100">
        <v>1313710003548</v>
      </c>
      <c r="F929" s="101" t="s">
        <v>6752</v>
      </c>
      <c r="G929" s="101" t="s">
        <v>52</v>
      </c>
      <c r="H929" s="101" t="s">
        <v>53</v>
      </c>
      <c r="I929" s="13" t="s">
        <v>54</v>
      </c>
      <c r="J929" s="101" t="s">
        <v>95</v>
      </c>
      <c r="K929" s="99">
        <v>62</v>
      </c>
      <c r="L929" s="99" t="s">
        <v>6753</v>
      </c>
      <c r="M929" s="14">
        <v>1</v>
      </c>
      <c r="N929" s="14">
        <v>0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14">
        <v>0</v>
      </c>
      <c r="U929" s="14">
        <v>0</v>
      </c>
      <c r="V929" s="14">
        <v>0</v>
      </c>
      <c r="W929" s="14">
        <v>0</v>
      </c>
      <c r="X929" s="14">
        <v>0</v>
      </c>
      <c r="Y929" s="14">
        <v>0</v>
      </c>
      <c r="Z929" s="14">
        <v>0</v>
      </c>
      <c r="AA929" s="14">
        <v>0</v>
      </c>
      <c r="AB929" s="14">
        <v>0</v>
      </c>
      <c r="AC929" s="14">
        <v>0</v>
      </c>
      <c r="AD929" s="99" t="s">
        <v>6754</v>
      </c>
      <c r="AE929" s="101" t="s">
        <v>6755</v>
      </c>
      <c r="AF929" s="101" t="s">
        <v>6756</v>
      </c>
      <c r="AG929" s="15" t="s">
        <v>6757</v>
      </c>
      <c r="AH929" s="108" t="s">
        <v>61</v>
      </c>
      <c r="AI929" s="109">
        <v>10</v>
      </c>
      <c r="AJ929" s="109">
        <v>20080317</v>
      </c>
      <c r="AK929" s="110">
        <v>230</v>
      </c>
      <c r="AL929" s="110">
        <v>202112</v>
      </c>
      <c r="AM929" s="104"/>
      <c r="AN929" s="107"/>
      <c r="AO929" s="107"/>
      <c r="AP929" s="107"/>
      <c r="AQ929" s="118">
        <v>1</v>
      </c>
      <c r="AR929" s="112"/>
      <c r="AS929" s="118">
        <v>1</v>
      </c>
      <c r="AT929" s="118">
        <v>1</v>
      </c>
      <c r="AU929" s="118">
        <v>1</v>
      </c>
      <c r="AV929" s="118">
        <v>2</v>
      </c>
      <c r="AW929" s="23">
        <v>0</v>
      </c>
      <c r="AX929" s="20">
        <v>1</v>
      </c>
      <c r="AY929" s="21">
        <v>0</v>
      </c>
      <c r="AZ929" s="118" t="s">
        <v>6758</v>
      </c>
      <c r="BA929" s="123" t="s">
        <v>6755</v>
      </c>
      <c r="BB929" s="118" t="s">
        <v>2728</v>
      </c>
      <c r="BC929" s="23" t="s">
        <v>62</v>
      </c>
      <c r="BD929" s="23" t="s">
        <v>62</v>
      </c>
      <c r="BE929" s="118">
        <v>13</v>
      </c>
      <c r="BF929" s="112"/>
      <c r="BG929" s="112"/>
    </row>
    <row r="930" spans="1:59" ht="15">
      <c r="A930" s="9" t="s">
        <v>6759</v>
      </c>
      <c r="B930" s="25">
        <v>4689</v>
      </c>
      <c r="C930" s="99">
        <v>9023863</v>
      </c>
      <c r="D930" s="99">
        <v>5548701400</v>
      </c>
      <c r="E930" s="100">
        <v>1101117167128</v>
      </c>
      <c r="F930" s="101" t="s">
        <v>6760</v>
      </c>
      <c r="G930" s="101" t="s">
        <v>80</v>
      </c>
      <c r="H930" s="101" t="s">
        <v>53</v>
      </c>
      <c r="I930" s="101" t="s">
        <v>54</v>
      </c>
      <c r="J930" s="101" t="s">
        <v>591</v>
      </c>
      <c r="K930" s="99">
        <v>29</v>
      </c>
      <c r="L930" s="99" t="s">
        <v>6761</v>
      </c>
      <c r="M930" s="104">
        <v>1</v>
      </c>
      <c r="N930" s="104" t="s">
        <v>83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26">
        <v>259700305</v>
      </c>
      <c r="U930" s="26">
        <v>54600000</v>
      </c>
      <c r="V930" s="26">
        <v>133478183</v>
      </c>
      <c r="W930" s="26">
        <f>SUM(693786223,172975090)</f>
        <v>866761313</v>
      </c>
      <c r="X930" s="14">
        <v>0</v>
      </c>
      <c r="Y930" s="11">
        <f t="shared" ref="Y930:Y932" si="715">INT(O930 / 10000000)/ 10</f>
        <v>0</v>
      </c>
      <c r="Z930" s="11">
        <f t="shared" ref="Z930:Z932" si="716">INT((P930+Q930+X930) / 10000000)/ 10</f>
        <v>0</v>
      </c>
      <c r="AA930" s="11">
        <f t="shared" ref="AA930:AA932" si="717">INT((R930) / 10000000)/ 10</f>
        <v>0</v>
      </c>
      <c r="AB930" s="11">
        <f t="shared" ref="AB930:AB932" si="718">INT((S930+T930) / 10000000)/ 10</f>
        <v>2.5</v>
      </c>
      <c r="AC930" s="11">
        <f t="shared" ref="AC930:AC932" si="719">INT((V930+U930+W930) / 10000000)/ 10</f>
        <v>10.5</v>
      </c>
      <c r="AD930" s="99" t="s">
        <v>6762</v>
      </c>
      <c r="AE930" s="101" t="s">
        <v>6763</v>
      </c>
      <c r="AF930" s="101" t="s">
        <v>6764</v>
      </c>
      <c r="AG930" s="15" t="s">
        <v>6765</v>
      </c>
      <c r="AH930" s="108" t="s">
        <v>232</v>
      </c>
      <c r="AI930" s="109">
        <v>10</v>
      </c>
      <c r="AJ930" s="109">
        <v>20190710</v>
      </c>
      <c r="AK930" s="110">
        <v>110</v>
      </c>
      <c r="AL930" s="110">
        <v>202306</v>
      </c>
      <c r="AM930" s="110">
        <v>2022</v>
      </c>
      <c r="AN930" s="109">
        <v>61625592</v>
      </c>
      <c r="AO930" s="109">
        <v>37573293</v>
      </c>
      <c r="AP930" s="109">
        <v>1904858</v>
      </c>
      <c r="AQ930" s="118">
        <v>1</v>
      </c>
      <c r="AR930" s="118">
        <v>1</v>
      </c>
      <c r="AS930" s="118">
        <v>2</v>
      </c>
      <c r="AT930" s="118">
        <v>2</v>
      </c>
      <c r="AU930" s="118">
        <v>2</v>
      </c>
      <c r="AV930" s="118">
        <v>2</v>
      </c>
      <c r="AW930" s="23">
        <v>0</v>
      </c>
      <c r="AX930" s="21">
        <v>0</v>
      </c>
      <c r="AY930" s="21">
        <v>0</v>
      </c>
      <c r="AZ930" s="23" t="s">
        <v>62</v>
      </c>
      <c r="BA930" s="23" t="s">
        <v>62</v>
      </c>
      <c r="BB930" s="23" t="s">
        <v>62</v>
      </c>
      <c r="BC930" s="23" t="s">
        <v>62</v>
      </c>
      <c r="BD930" s="23" t="s">
        <v>62</v>
      </c>
      <c r="BE930" s="118">
        <v>13</v>
      </c>
      <c r="BF930" s="112"/>
      <c r="BG930" s="112"/>
    </row>
    <row r="931" spans="1:59" ht="15">
      <c r="A931" s="9" t="s">
        <v>6766</v>
      </c>
      <c r="B931" s="25">
        <v>699</v>
      </c>
      <c r="C931" s="11">
        <v>1379405</v>
      </c>
      <c r="D931" s="11">
        <v>5148120391</v>
      </c>
      <c r="E931" s="12">
        <v>1701110000745</v>
      </c>
      <c r="F931" s="13" t="s">
        <v>6767</v>
      </c>
      <c r="G931" s="13" t="s">
        <v>80</v>
      </c>
      <c r="H931" s="13" t="s">
        <v>53</v>
      </c>
      <c r="I931" s="13" t="s">
        <v>307</v>
      </c>
      <c r="J931" s="13" t="s">
        <v>1444</v>
      </c>
      <c r="K931" s="11">
        <v>2</v>
      </c>
      <c r="L931" s="11" t="s">
        <v>6768</v>
      </c>
      <c r="M931" s="104">
        <v>1</v>
      </c>
      <c r="N931" s="104" t="s">
        <v>83</v>
      </c>
      <c r="O931" s="14">
        <v>0</v>
      </c>
      <c r="P931" s="26">
        <v>8149300</v>
      </c>
      <c r="Q931" s="14">
        <v>0</v>
      </c>
      <c r="R931" s="26">
        <v>64735816</v>
      </c>
      <c r="S931" s="14">
        <v>0</v>
      </c>
      <c r="T931" s="26">
        <v>6137149</v>
      </c>
      <c r="U931" s="14">
        <v>0</v>
      </c>
      <c r="V931" s="14">
        <v>0</v>
      </c>
      <c r="W931" s="26">
        <v>48316374</v>
      </c>
      <c r="X931" s="26">
        <v>11812114636</v>
      </c>
      <c r="Y931" s="11">
        <f t="shared" si="715"/>
        <v>0</v>
      </c>
      <c r="Z931" s="11">
        <f t="shared" si="716"/>
        <v>118.2</v>
      </c>
      <c r="AA931" s="11">
        <f t="shared" si="717"/>
        <v>0.6</v>
      </c>
      <c r="AB931" s="11">
        <f t="shared" si="718"/>
        <v>0</v>
      </c>
      <c r="AC931" s="11">
        <f t="shared" si="719"/>
        <v>0.4</v>
      </c>
      <c r="AD931" s="11" t="s">
        <v>6769</v>
      </c>
      <c r="AE931" s="13" t="s">
        <v>6770</v>
      </c>
      <c r="AF931" s="13" t="s">
        <v>6771</v>
      </c>
      <c r="AG931" s="15" t="s">
        <v>6772</v>
      </c>
      <c r="AH931" s="16" t="s">
        <v>232</v>
      </c>
      <c r="AI931" s="17">
        <v>10</v>
      </c>
      <c r="AJ931" s="17">
        <v>19540227</v>
      </c>
      <c r="AK931" s="18">
        <v>57</v>
      </c>
      <c r="AL931" s="18">
        <v>202306</v>
      </c>
      <c r="AM931" s="18">
        <v>2022</v>
      </c>
      <c r="AN931" s="17">
        <v>57743943</v>
      </c>
      <c r="AO931" s="17">
        <v>127676232</v>
      </c>
      <c r="AP931" s="17">
        <v>6300000</v>
      </c>
      <c r="AQ931" s="20">
        <v>1</v>
      </c>
      <c r="AR931" s="21"/>
      <c r="AS931" s="20">
        <v>1</v>
      </c>
      <c r="AT931" s="20">
        <v>2</v>
      </c>
      <c r="AU931" s="20">
        <v>2</v>
      </c>
      <c r="AV931" s="20">
        <v>2</v>
      </c>
      <c r="AW931" s="23">
        <v>0</v>
      </c>
      <c r="AX931" s="21">
        <v>0</v>
      </c>
      <c r="AY931" s="21">
        <v>0</v>
      </c>
      <c r="AZ931" s="23" t="s">
        <v>62</v>
      </c>
      <c r="BA931" s="23" t="s">
        <v>62</v>
      </c>
      <c r="BB931" s="23" t="s">
        <v>62</v>
      </c>
      <c r="BC931" s="23" t="s">
        <v>62</v>
      </c>
      <c r="BD931" s="23" t="s">
        <v>62</v>
      </c>
      <c r="BE931" s="20">
        <v>13</v>
      </c>
      <c r="BF931" s="21"/>
      <c r="BG931" s="24"/>
    </row>
    <row r="932" spans="1:59" ht="15">
      <c r="A932" s="9" t="s">
        <v>6773</v>
      </c>
      <c r="B932" s="25">
        <v>9893</v>
      </c>
      <c r="C932" s="11">
        <v>1496483</v>
      </c>
      <c r="D932" s="11">
        <v>1048102314</v>
      </c>
      <c r="E932" s="12">
        <v>1101110162068</v>
      </c>
      <c r="F932" s="13" t="s">
        <v>6774</v>
      </c>
      <c r="G932" s="13" t="s">
        <v>80</v>
      </c>
      <c r="H932" s="13" t="s">
        <v>53</v>
      </c>
      <c r="I932" s="13" t="s">
        <v>54</v>
      </c>
      <c r="J932" s="13" t="s">
        <v>277</v>
      </c>
      <c r="K932" s="11">
        <v>48</v>
      </c>
      <c r="L932" s="11" t="s">
        <v>6775</v>
      </c>
      <c r="M932" s="14">
        <v>1</v>
      </c>
      <c r="N932" s="14" t="s">
        <v>83</v>
      </c>
      <c r="O932" s="14">
        <v>0</v>
      </c>
      <c r="P932" s="29">
        <v>8149300</v>
      </c>
      <c r="Q932" s="14">
        <v>0</v>
      </c>
      <c r="R932" s="29">
        <v>64735816</v>
      </c>
      <c r="S932" s="14">
        <v>0</v>
      </c>
      <c r="T932" s="29">
        <v>6137149</v>
      </c>
      <c r="U932" s="14">
        <v>0</v>
      </c>
      <c r="V932" s="14">
        <v>0</v>
      </c>
      <c r="W932" s="14">
        <v>267355662</v>
      </c>
      <c r="X932" s="29">
        <v>11812114636</v>
      </c>
      <c r="Y932" s="11">
        <f t="shared" si="715"/>
        <v>0</v>
      </c>
      <c r="Z932" s="11">
        <f t="shared" si="716"/>
        <v>118.2</v>
      </c>
      <c r="AA932" s="11">
        <f t="shared" si="717"/>
        <v>0.6</v>
      </c>
      <c r="AB932" s="11">
        <f t="shared" si="718"/>
        <v>0</v>
      </c>
      <c r="AC932" s="11">
        <f t="shared" si="719"/>
        <v>2.6</v>
      </c>
      <c r="AD932" s="11" t="s">
        <v>899</v>
      </c>
      <c r="AE932" s="13" t="s">
        <v>6776</v>
      </c>
      <c r="AF932" s="13" t="s">
        <v>6777</v>
      </c>
      <c r="AG932" s="15" t="s">
        <v>6778</v>
      </c>
      <c r="AH932" s="16" t="s">
        <v>88</v>
      </c>
      <c r="AI932" s="17">
        <v>10</v>
      </c>
      <c r="AJ932" s="17">
        <v>19740321</v>
      </c>
      <c r="AK932" s="18">
        <v>209</v>
      </c>
      <c r="AL932" s="18">
        <v>202304</v>
      </c>
      <c r="AM932" s="18">
        <v>2022</v>
      </c>
      <c r="AN932" s="17">
        <v>102539832</v>
      </c>
      <c r="AO932" s="17">
        <v>63794800</v>
      </c>
      <c r="AP932" s="17">
        <v>500000</v>
      </c>
      <c r="AQ932" s="27">
        <v>1</v>
      </c>
      <c r="AR932" s="27">
        <v>1</v>
      </c>
      <c r="AS932" s="27">
        <v>2</v>
      </c>
      <c r="AT932" s="27">
        <v>2</v>
      </c>
      <c r="AU932" s="27">
        <v>2</v>
      </c>
      <c r="AV932" s="27">
        <v>2</v>
      </c>
      <c r="AW932" s="23">
        <v>0</v>
      </c>
      <c r="AX932" s="21">
        <v>0</v>
      </c>
      <c r="AY932" s="21">
        <v>0</v>
      </c>
      <c r="AZ932" s="23" t="s">
        <v>62</v>
      </c>
      <c r="BA932" s="23" t="s">
        <v>62</v>
      </c>
      <c r="BB932" s="23" t="s">
        <v>62</v>
      </c>
      <c r="BC932" s="23" t="s">
        <v>62</v>
      </c>
      <c r="BD932" s="23" t="s">
        <v>62</v>
      </c>
      <c r="BE932" s="27">
        <v>13</v>
      </c>
      <c r="BF932" s="23"/>
      <c r="BG932" s="23"/>
    </row>
    <row r="933" spans="1:59" ht="15">
      <c r="A933" s="9" t="s">
        <v>6779</v>
      </c>
      <c r="B933" s="25">
        <v>6968</v>
      </c>
      <c r="C933" s="11">
        <v>1546472</v>
      </c>
      <c r="D933" s="11">
        <v>4098165418</v>
      </c>
      <c r="E933" s="12">
        <v>2001110146378</v>
      </c>
      <c r="F933" s="13" t="s">
        <v>6780</v>
      </c>
      <c r="G933" s="13" t="s">
        <v>80</v>
      </c>
      <c r="H933" s="13" t="s">
        <v>53</v>
      </c>
      <c r="I933" s="13" t="s">
        <v>54</v>
      </c>
      <c r="J933" s="13" t="s">
        <v>599</v>
      </c>
      <c r="K933" s="11">
        <v>38</v>
      </c>
      <c r="L933" s="11" t="s">
        <v>6781</v>
      </c>
      <c r="M933" s="14">
        <v>1</v>
      </c>
      <c r="N933" s="14" t="s">
        <v>121</v>
      </c>
      <c r="O933" s="14">
        <v>0</v>
      </c>
      <c r="P933" s="14">
        <v>0</v>
      </c>
      <c r="Q933" s="14">
        <v>0</v>
      </c>
      <c r="R933" s="29">
        <v>67000</v>
      </c>
      <c r="S933" s="14">
        <v>0</v>
      </c>
      <c r="T933" s="29">
        <v>31290</v>
      </c>
      <c r="U933" s="14">
        <v>0</v>
      </c>
      <c r="V933" s="14">
        <v>0</v>
      </c>
      <c r="W933" s="14">
        <v>0</v>
      </c>
      <c r="X933" s="26">
        <v>3390078</v>
      </c>
      <c r="Y933" s="11">
        <f t="shared" ref="Y933:Y935" si="720">INT(O933 / 10000) / 10</f>
        <v>0</v>
      </c>
      <c r="Z933" s="11">
        <f t="shared" ref="Z933:Z935" si="721">INT((P933+Q933+X933) / 10000) / 10</f>
        <v>33.9</v>
      </c>
      <c r="AA933" s="11">
        <f t="shared" ref="AA933:AA935" si="722">INT((R933) / 10000) / 10</f>
        <v>0.6</v>
      </c>
      <c r="AB933" s="11">
        <f t="shared" ref="AB933:AB935" si="723">INT((S933+T933) / 10000) / 10</f>
        <v>0.3</v>
      </c>
      <c r="AC933" s="11">
        <f t="shared" ref="AC933:AC935" si="724">INT((V933+U933+W933) / 10000) / 10</f>
        <v>0</v>
      </c>
      <c r="AD933" s="11" t="s">
        <v>6782</v>
      </c>
      <c r="AE933" s="13" t="s">
        <v>6783</v>
      </c>
      <c r="AF933" s="13" t="s">
        <v>6784</v>
      </c>
      <c r="AG933" s="15" t="s">
        <v>6785</v>
      </c>
      <c r="AH933" s="16" t="s">
        <v>88</v>
      </c>
      <c r="AI933" s="17">
        <v>10</v>
      </c>
      <c r="AJ933" s="17">
        <v>20020101</v>
      </c>
      <c r="AK933" s="18">
        <v>103</v>
      </c>
      <c r="AL933" s="18">
        <v>202212</v>
      </c>
      <c r="AM933" s="18">
        <v>2022</v>
      </c>
      <c r="AN933" s="17">
        <v>65397101</v>
      </c>
      <c r="AO933" s="17">
        <v>82170572</v>
      </c>
      <c r="AP933" s="17">
        <v>1100000</v>
      </c>
      <c r="AQ933" s="27">
        <v>1</v>
      </c>
      <c r="AR933" s="23"/>
      <c r="AS933" s="27">
        <v>1</v>
      </c>
      <c r="AT933" s="27">
        <v>2</v>
      </c>
      <c r="AU933" s="27">
        <v>2</v>
      </c>
      <c r="AV933" s="27">
        <v>2</v>
      </c>
      <c r="AW933" s="23">
        <v>0</v>
      </c>
      <c r="AX933" s="20">
        <v>1</v>
      </c>
      <c r="AY933" s="21">
        <v>0</v>
      </c>
      <c r="AZ933" s="23" t="s">
        <v>62</v>
      </c>
      <c r="BA933" s="23" t="s">
        <v>62</v>
      </c>
      <c r="BB933" s="23" t="s">
        <v>62</v>
      </c>
      <c r="BC933" s="23" t="s">
        <v>62</v>
      </c>
      <c r="BD933" s="23" t="s">
        <v>62</v>
      </c>
      <c r="BE933" s="27">
        <v>13</v>
      </c>
      <c r="BF933" s="23"/>
      <c r="BG933" s="23"/>
    </row>
    <row r="934" spans="1:59" ht="15">
      <c r="A934" s="9" t="s">
        <v>6786</v>
      </c>
      <c r="B934" s="25">
        <v>9712</v>
      </c>
      <c r="C934" s="11">
        <v>8157447</v>
      </c>
      <c r="D934" s="11">
        <v>7938800997</v>
      </c>
      <c r="E934" s="12">
        <v>1101140200028</v>
      </c>
      <c r="F934" s="13" t="s">
        <v>6787</v>
      </c>
      <c r="G934" s="13" t="s">
        <v>80</v>
      </c>
      <c r="H934" s="13" t="s">
        <v>53</v>
      </c>
      <c r="I934" s="13" t="s">
        <v>54</v>
      </c>
      <c r="J934" s="13" t="s">
        <v>277</v>
      </c>
      <c r="K934" s="11">
        <v>48</v>
      </c>
      <c r="L934" s="11" t="s">
        <v>6788</v>
      </c>
      <c r="M934" s="14">
        <v>1</v>
      </c>
      <c r="N934" s="14" t="s">
        <v>121</v>
      </c>
      <c r="O934" s="14">
        <v>0</v>
      </c>
      <c r="P934" s="14">
        <v>0</v>
      </c>
      <c r="Q934" s="14">
        <v>0</v>
      </c>
      <c r="R934" s="14">
        <v>0</v>
      </c>
      <c r="S934" s="14">
        <v>0</v>
      </c>
      <c r="T934" s="14">
        <v>0</v>
      </c>
      <c r="U934" s="14">
        <v>0</v>
      </c>
      <c r="V934" s="29">
        <v>145465</v>
      </c>
      <c r="W934" s="29">
        <v>159237</v>
      </c>
      <c r="X934" s="14">
        <v>0</v>
      </c>
      <c r="Y934" s="11">
        <f t="shared" si="720"/>
        <v>0</v>
      </c>
      <c r="Z934" s="11">
        <f t="shared" si="721"/>
        <v>0</v>
      </c>
      <c r="AA934" s="11">
        <f t="shared" si="722"/>
        <v>0</v>
      </c>
      <c r="AB934" s="11">
        <f t="shared" si="723"/>
        <v>0</v>
      </c>
      <c r="AC934" s="11">
        <f t="shared" si="724"/>
        <v>3</v>
      </c>
      <c r="AD934" s="11" t="s">
        <v>6789</v>
      </c>
      <c r="AE934" s="13" t="s">
        <v>6790</v>
      </c>
      <c r="AF934" s="13" t="s">
        <v>6791</v>
      </c>
      <c r="AG934" s="15" t="s">
        <v>6792</v>
      </c>
      <c r="AH934" s="16" t="s">
        <v>88</v>
      </c>
      <c r="AI934" s="17">
        <v>10</v>
      </c>
      <c r="AJ934" s="17">
        <v>20170322</v>
      </c>
      <c r="AK934" s="18">
        <v>109</v>
      </c>
      <c r="AL934" s="18">
        <v>202212</v>
      </c>
      <c r="AM934" s="18">
        <v>2022</v>
      </c>
      <c r="AN934" s="17">
        <v>335588834</v>
      </c>
      <c r="AO934" s="17">
        <v>176772036</v>
      </c>
      <c r="AP934" s="17">
        <v>588512</v>
      </c>
      <c r="AQ934" s="27">
        <v>1</v>
      </c>
      <c r="AR934" s="23"/>
      <c r="AS934" s="27">
        <v>2</v>
      </c>
      <c r="AT934" s="23"/>
      <c r="AU934" s="23"/>
      <c r="AV934" s="23"/>
      <c r="AW934" s="23">
        <v>0</v>
      </c>
      <c r="AX934" s="21">
        <v>0</v>
      </c>
      <c r="AY934" s="21">
        <v>0</v>
      </c>
      <c r="AZ934" s="23" t="s">
        <v>62</v>
      </c>
      <c r="BA934" s="30" t="s">
        <v>62</v>
      </c>
      <c r="BB934" s="23" t="s">
        <v>62</v>
      </c>
      <c r="BC934" s="23" t="s">
        <v>62</v>
      </c>
      <c r="BD934" s="23" t="s">
        <v>62</v>
      </c>
      <c r="BE934" s="27">
        <v>13</v>
      </c>
      <c r="BF934" s="27" t="s">
        <v>6793</v>
      </c>
      <c r="BG934" s="23"/>
    </row>
    <row r="935" spans="1:59" ht="15">
      <c r="A935" s="9" t="s">
        <v>6794</v>
      </c>
      <c r="B935" s="25">
        <v>6067</v>
      </c>
      <c r="C935" s="11">
        <v>3658713</v>
      </c>
      <c r="D935" s="11">
        <v>1248682559</v>
      </c>
      <c r="E935" s="12">
        <v>1348110179087</v>
      </c>
      <c r="F935" s="13" t="s">
        <v>6795</v>
      </c>
      <c r="G935" s="13" t="s">
        <v>80</v>
      </c>
      <c r="H935" s="13" t="s">
        <v>53</v>
      </c>
      <c r="I935" s="13" t="s">
        <v>54</v>
      </c>
      <c r="J935" s="13" t="s">
        <v>345</v>
      </c>
      <c r="K935" s="11">
        <v>35</v>
      </c>
      <c r="L935" s="11" t="s">
        <v>6796</v>
      </c>
      <c r="M935" s="14">
        <v>2</v>
      </c>
      <c r="N935" s="14" t="s">
        <v>121</v>
      </c>
      <c r="O935" s="14">
        <v>0</v>
      </c>
      <c r="P935" s="14">
        <v>0</v>
      </c>
      <c r="Q935" s="14">
        <v>0</v>
      </c>
      <c r="R935" s="36">
        <v>10376</v>
      </c>
      <c r="S935" s="14">
        <v>0</v>
      </c>
      <c r="T935" s="36">
        <v>37680</v>
      </c>
      <c r="U935" s="14">
        <v>0</v>
      </c>
      <c r="V935" s="36">
        <v>9241</v>
      </c>
      <c r="W935" s="32">
        <v>40823</v>
      </c>
      <c r="X935" s="36">
        <v>223257</v>
      </c>
      <c r="Y935" s="11">
        <f t="shared" si="720"/>
        <v>0</v>
      </c>
      <c r="Z935" s="11">
        <f t="shared" si="721"/>
        <v>2.2000000000000002</v>
      </c>
      <c r="AA935" s="11">
        <f t="shared" si="722"/>
        <v>0.1</v>
      </c>
      <c r="AB935" s="11">
        <f t="shared" si="723"/>
        <v>0.3</v>
      </c>
      <c r="AC935" s="11">
        <f t="shared" si="724"/>
        <v>0.5</v>
      </c>
      <c r="AD935" s="11" t="s">
        <v>6797</v>
      </c>
      <c r="AE935" s="13" t="s">
        <v>6798</v>
      </c>
      <c r="AF935" s="13" t="s">
        <v>6799</v>
      </c>
      <c r="AG935" s="15" t="s">
        <v>6800</v>
      </c>
      <c r="AH935" s="16" t="s">
        <v>88</v>
      </c>
      <c r="AI935" s="17">
        <v>10</v>
      </c>
      <c r="AJ935" s="17">
        <v>20090818</v>
      </c>
      <c r="AK935" s="18">
        <v>50</v>
      </c>
      <c r="AL935" s="18">
        <v>202212</v>
      </c>
      <c r="AM935" s="18">
        <v>2022</v>
      </c>
      <c r="AN935" s="17">
        <v>22568340</v>
      </c>
      <c r="AO935" s="17">
        <v>27644594</v>
      </c>
      <c r="AP935" s="17">
        <v>30000</v>
      </c>
      <c r="AQ935" s="27">
        <v>1</v>
      </c>
      <c r="AR935" s="27">
        <v>1</v>
      </c>
      <c r="AS935" s="27">
        <v>1</v>
      </c>
      <c r="AT935" s="27">
        <v>2</v>
      </c>
      <c r="AU935" s="27">
        <v>2</v>
      </c>
      <c r="AV935" s="27">
        <v>2</v>
      </c>
      <c r="AW935" s="23">
        <v>0</v>
      </c>
      <c r="AX935" s="21">
        <v>0</v>
      </c>
      <c r="AY935" s="21">
        <v>0</v>
      </c>
      <c r="AZ935" s="23" t="s">
        <v>62</v>
      </c>
      <c r="BA935" s="23" t="s">
        <v>62</v>
      </c>
      <c r="BB935" s="23" t="s">
        <v>62</v>
      </c>
      <c r="BC935" s="23" t="s">
        <v>62</v>
      </c>
      <c r="BD935" s="23" t="s">
        <v>62</v>
      </c>
      <c r="BE935" s="27">
        <v>13</v>
      </c>
      <c r="BF935" s="23"/>
      <c r="BG935" s="23"/>
    </row>
    <row r="936" spans="1:59" ht="15">
      <c r="A936" s="9" t="s">
        <v>6801</v>
      </c>
      <c r="B936" s="25">
        <v>14904</v>
      </c>
      <c r="C936" s="11">
        <v>1999385</v>
      </c>
      <c r="D936" s="11">
        <v>6178148285</v>
      </c>
      <c r="E936" s="12">
        <v>1801110462521</v>
      </c>
      <c r="F936" s="13" t="s">
        <v>6802</v>
      </c>
      <c r="G936" s="13" t="s">
        <v>80</v>
      </c>
      <c r="H936" s="13" t="s">
        <v>53</v>
      </c>
      <c r="I936" s="13" t="s">
        <v>54</v>
      </c>
      <c r="J936" s="13" t="s">
        <v>55</v>
      </c>
      <c r="K936" s="11">
        <v>63</v>
      </c>
      <c r="L936" s="11" t="s">
        <v>1946</v>
      </c>
      <c r="M936" s="14">
        <v>1</v>
      </c>
      <c r="N936" s="14">
        <v>0</v>
      </c>
      <c r="O936" s="14">
        <v>0</v>
      </c>
      <c r="P936" s="14">
        <v>0</v>
      </c>
      <c r="Q936" s="14">
        <v>0</v>
      </c>
      <c r="R936" s="21">
        <v>0</v>
      </c>
      <c r="S936" s="14">
        <v>0</v>
      </c>
      <c r="T936" s="21">
        <v>0</v>
      </c>
      <c r="U936" s="14">
        <v>0</v>
      </c>
      <c r="V936" s="21">
        <v>0</v>
      </c>
      <c r="W936" s="14">
        <v>0</v>
      </c>
      <c r="X936" s="21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1" t="s">
        <v>6803</v>
      </c>
      <c r="AE936" s="13" t="s">
        <v>6804</v>
      </c>
      <c r="AF936" s="13" t="s">
        <v>6805</v>
      </c>
      <c r="AG936" s="15" t="s">
        <v>6806</v>
      </c>
      <c r="AH936" s="16" t="s">
        <v>61</v>
      </c>
      <c r="AI936" s="17">
        <v>10</v>
      </c>
      <c r="AJ936" s="17">
        <v>20031001</v>
      </c>
      <c r="AK936" s="18">
        <v>50</v>
      </c>
      <c r="AL936" s="18">
        <v>202303</v>
      </c>
      <c r="AM936" s="18">
        <v>2022</v>
      </c>
      <c r="AN936" s="17">
        <v>2830772</v>
      </c>
      <c r="AO936" s="17">
        <v>1774693</v>
      </c>
      <c r="AP936" s="17">
        <v>400000</v>
      </c>
      <c r="AQ936" s="21">
        <v>1</v>
      </c>
      <c r="AR936" s="21"/>
      <c r="AS936" s="20">
        <v>2</v>
      </c>
      <c r="AT936" s="22">
        <v>2</v>
      </c>
      <c r="AU936" s="22">
        <v>2</v>
      </c>
      <c r="AV936" s="20">
        <v>2</v>
      </c>
      <c r="AW936" s="23">
        <v>0</v>
      </c>
      <c r="AX936" s="21">
        <v>0</v>
      </c>
      <c r="AY936" s="21">
        <v>0</v>
      </c>
      <c r="AZ936" s="23" t="s">
        <v>62</v>
      </c>
      <c r="BA936" s="23" t="s">
        <v>62</v>
      </c>
      <c r="BB936" s="23" t="s">
        <v>62</v>
      </c>
      <c r="BC936" s="23" t="s">
        <v>62</v>
      </c>
      <c r="BD936" s="23" t="s">
        <v>62</v>
      </c>
      <c r="BE936" s="20">
        <v>13</v>
      </c>
      <c r="BF936" s="21"/>
      <c r="BG936" s="24"/>
    </row>
    <row r="937" spans="1:59" ht="15">
      <c r="A937" s="9" t="s">
        <v>6807</v>
      </c>
      <c r="B937" s="25">
        <v>2396</v>
      </c>
      <c r="C937" s="11">
        <v>3738830</v>
      </c>
      <c r="D937" s="11">
        <v>1408144120</v>
      </c>
      <c r="E937" s="12">
        <v>1355110212197</v>
      </c>
      <c r="F937" s="13" t="s">
        <v>6808</v>
      </c>
      <c r="G937" s="13" t="s">
        <v>80</v>
      </c>
      <c r="H937" s="13" t="s">
        <v>53</v>
      </c>
      <c r="I937" s="13" t="s">
        <v>54</v>
      </c>
      <c r="J937" s="13" t="s">
        <v>3357</v>
      </c>
      <c r="K937" s="11">
        <v>13</v>
      </c>
      <c r="L937" s="11" t="s">
        <v>6809</v>
      </c>
      <c r="M937" s="14">
        <v>1</v>
      </c>
      <c r="N937" s="14" t="s">
        <v>121</v>
      </c>
      <c r="O937" s="14">
        <v>0</v>
      </c>
      <c r="P937" s="14">
        <v>0</v>
      </c>
      <c r="Q937" s="14">
        <v>0</v>
      </c>
      <c r="R937" s="35">
        <v>162780</v>
      </c>
      <c r="S937" s="14">
        <v>0</v>
      </c>
      <c r="T937" s="14">
        <v>0</v>
      </c>
      <c r="U937" s="35">
        <v>239582</v>
      </c>
      <c r="V937" s="35">
        <v>61956</v>
      </c>
      <c r="W937" s="35">
        <v>56049</v>
      </c>
      <c r="X937" s="35">
        <v>2000</v>
      </c>
      <c r="Y937" s="11">
        <f t="shared" ref="Y937:Y938" si="725">INT(O937 / 10000) / 10</f>
        <v>0</v>
      </c>
      <c r="Z937" s="11">
        <f t="shared" ref="Z937:Z938" si="726">INT((P937+Q937+X937) / 10000) / 10</f>
        <v>0</v>
      </c>
      <c r="AA937" s="11">
        <f t="shared" ref="AA937:AA938" si="727">INT((R937) / 10000) / 10</f>
        <v>1.6</v>
      </c>
      <c r="AB937" s="11">
        <f t="shared" ref="AB937:AB938" si="728">INT((S937+T937) / 10000) / 10</f>
        <v>0</v>
      </c>
      <c r="AC937" s="11">
        <f t="shared" ref="AC937:AC938" si="729">INT((V937+U937+W937) / 10000) / 10</f>
        <v>3.5</v>
      </c>
      <c r="AD937" s="11" t="s">
        <v>6413</v>
      </c>
      <c r="AE937" s="13" t="s">
        <v>6810</v>
      </c>
      <c r="AF937" s="13" t="s">
        <v>6811</v>
      </c>
      <c r="AG937" s="15" t="s">
        <v>6812</v>
      </c>
      <c r="AH937" s="16" t="s">
        <v>88</v>
      </c>
      <c r="AI937" s="17">
        <v>10</v>
      </c>
      <c r="AJ937" s="17">
        <v>20100512</v>
      </c>
      <c r="AK937" s="18">
        <v>54</v>
      </c>
      <c r="AL937" s="18">
        <v>202303</v>
      </c>
      <c r="AM937" s="18">
        <v>2022</v>
      </c>
      <c r="AN937" s="17">
        <v>24039600</v>
      </c>
      <c r="AO937" s="17">
        <v>46134737</v>
      </c>
      <c r="AP937" s="17">
        <v>600000</v>
      </c>
      <c r="AQ937" s="27">
        <v>1</v>
      </c>
      <c r="AR937" s="23"/>
      <c r="AS937" s="27">
        <v>1</v>
      </c>
      <c r="AT937" s="27">
        <v>2</v>
      </c>
      <c r="AU937" s="27">
        <v>2</v>
      </c>
      <c r="AV937" s="27">
        <v>2</v>
      </c>
      <c r="AW937" s="23">
        <v>0</v>
      </c>
      <c r="AX937" s="21">
        <v>0</v>
      </c>
      <c r="AY937" s="21">
        <v>0</v>
      </c>
      <c r="AZ937" s="23" t="s">
        <v>62</v>
      </c>
      <c r="BA937" s="23" t="s">
        <v>62</v>
      </c>
      <c r="BB937" s="23" t="s">
        <v>62</v>
      </c>
      <c r="BC937" s="23" t="s">
        <v>62</v>
      </c>
      <c r="BD937" s="23" t="s">
        <v>62</v>
      </c>
      <c r="BE937" s="27">
        <v>13</v>
      </c>
      <c r="BF937" s="23"/>
      <c r="BG937" s="23"/>
    </row>
    <row r="938" spans="1:59" ht="15">
      <c r="A938" s="9" t="s">
        <v>6813</v>
      </c>
      <c r="B938" s="25">
        <v>3406</v>
      </c>
      <c r="C938" s="11">
        <v>1991101</v>
      </c>
      <c r="D938" s="11">
        <v>2148108181</v>
      </c>
      <c r="E938" s="12">
        <v>1348110001389</v>
      </c>
      <c r="F938" s="13" t="s">
        <v>6814</v>
      </c>
      <c r="G938" s="13" t="s">
        <v>80</v>
      </c>
      <c r="H938" s="13" t="s">
        <v>53</v>
      </c>
      <c r="I938" s="13" t="s">
        <v>54</v>
      </c>
      <c r="J938" s="13" t="s">
        <v>1617</v>
      </c>
      <c r="K938" s="11">
        <v>23</v>
      </c>
      <c r="L938" s="11" t="s">
        <v>6815</v>
      </c>
      <c r="M938" s="14">
        <v>1</v>
      </c>
      <c r="N938" s="14" t="s">
        <v>121</v>
      </c>
      <c r="O938" s="14">
        <v>0</v>
      </c>
      <c r="P938" s="14">
        <v>0</v>
      </c>
      <c r="Q938" s="29">
        <v>11490</v>
      </c>
      <c r="R938" s="29">
        <v>426568</v>
      </c>
      <c r="S938" s="14">
        <v>0</v>
      </c>
      <c r="T938" s="29">
        <v>142214</v>
      </c>
      <c r="U938" s="29">
        <v>6901</v>
      </c>
      <c r="V938" s="29">
        <v>38841</v>
      </c>
      <c r="W938" s="14">
        <v>0</v>
      </c>
      <c r="X938" s="88">
        <v>182306</v>
      </c>
      <c r="Y938" s="11">
        <f t="shared" si="725"/>
        <v>0</v>
      </c>
      <c r="Z938" s="11">
        <f t="shared" si="726"/>
        <v>1.9</v>
      </c>
      <c r="AA938" s="11">
        <f t="shared" si="727"/>
        <v>4.2</v>
      </c>
      <c r="AB938" s="11">
        <f t="shared" si="728"/>
        <v>1.4</v>
      </c>
      <c r="AC938" s="11">
        <f t="shared" si="729"/>
        <v>0.4</v>
      </c>
      <c r="AD938" s="11" t="s">
        <v>6816</v>
      </c>
      <c r="AE938" s="13" t="s">
        <v>6817</v>
      </c>
      <c r="AF938" s="13" t="s">
        <v>6818</v>
      </c>
      <c r="AG938" s="15" t="s">
        <v>6819</v>
      </c>
      <c r="AH938" s="16" t="s">
        <v>88</v>
      </c>
      <c r="AI938" s="17">
        <v>10</v>
      </c>
      <c r="AJ938" s="17">
        <v>19790310</v>
      </c>
      <c r="AK938" s="18">
        <v>209</v>
      </c>
      <c r="AL938" s="18">
        <v>202212</v>
      </c>
      <c r="AM938" s="18">
        <v>2022</v>
      </c>
      <c r="AN938" s="17">
        <v>29009049</v>
      </c>
      <c r="AO938" s="17">
        <v>47419223</v>
      </c>
      <c r="AP938" s="17">
        <v>3224700</v>
      </c>
      <c r="AQ938" s="27">
        <v>2</v>
      </c>
      <c r="AR938" s="27">
        <v>2</v>
      </c>
      <c r="AS938" s="27">
        <v>1</v>
      </c>
      <c r="AT938" s="27">
        <v>2</v>
      </c>
      <c r="AU938" s="27">
        <v>2</v>
      </c>
      <c r="AV938" s="27">
        <v>2</v>
      </c>
      <c r="AW938" s="23">
        <v>0</v>
      </c>
      <c r="AX938" s="20">
        <v>1</v>
      </c>
      <c r="AY938" s="20">
        <v>1</v>
      </c>
      <c r="AZ938" s="27" t="s">
        <v>6820</v>
      </c>
      <c r="BA938" s="27" t="s">
        <v>6821</v>
      </c>
      <c r="BB938" s="27" t="s">
        <v>6822</v>
      </c>
      <c r="BC938" s="27" t="s">
        <v>2038</v>
      </c>
      <c r="BD938" s="27" t="s">
        <v>6823</v>
      </c>
      <c r="BE938" s="27">
        <v>13</v>
      </c>
      <c r="BF938" s="23"/>
      <c r="BG938" s="23"/>
    </row>
    <row r="939" spans="1:59" ht="15">
      <c r="A939" s="9" t="s">
        <v>6824</v>
      </c>
      <c r="B939" s="25">
        <v>516</v>
      </c>
      <c r="C939" s="11">
        <v>1158163</v>
      </c>
      <c r="D939" s="11">
        <v>2148620763</v>
      </c>
      <c r="E939" s="12">
        <v>1101111495971</v>
      </c>
      <c r="F939" s="13" t="s">
        <v>6825</v>
      </c>
      <c r="G939" s="13" t="s">
        <v>80</v>
      </c>
      <c r="H939" s="13" t="s">
        <v>53</v>
      </c>
      <c r="I939" s="13" t="s">
        <v>54</v>
      </c>
      <c r="J939" s="13" t="s">
        <v>103</v>
      </c>
      <c r="K939" s="11">
        <v>1</v>
      </c>
      <c r="L939" s="11" t="s">
        <v>6826</v>
      </c>
      <c r="M939" s="14">
        <v>2</v>
      </c>
      <c r="N939" s="14" t="s">
        <v>83</v>
      </c>
      <c r="O939" s="14">
        <v>0</v>
      </c>
      <c r="P939" s="14">
        <v>0</v>
      </c>
      <c r="Q939" s="14">
        <v>0</v>
      </c>
      <c r="R939" s="29">
        <v>135157667</v>
      </c>
      <c r="S939" s="14">
        <v>0</v>
      </c>
      <c r="T939" s="26">
        <v>50268578</v>
      </c>
      <c r="U939" s="14">
        <v>0</v>
      </c>
      <c r="V939" s="14">
        <v>0</v>
      </c>
      <c r="W939" s="31">
        <v>1711816642</v>
      </c>
      <c r="X939" s="29">
        <v>2992590635</v>
      </c>
      <c r="Y939" s="11">
        <f>INT(O939 / 10000000)/ 10</f>
        <v>0</v>
      </c>
      <c r="Z939" s="11">
        <f>INT((P939+Q939+X939) / 10000000)/ 10</f>
        <v>29.9</v>
      </c>
      <c r="AA939" s="11">
        <f>INT((R939) / 10000000)/ 10</f>
        <v>1.3</v>
      </c>
      <c r="AB939" s="11">
        <f>INT((S939+T939) / 10000000)/ 10</f>
        <v>0.5</v>
      </c>
      <c r="AC939" s="11">
        <f>INT((V939+U939+W939) / 10000000)/ 10</f>
        <v>17.100000000000001</v>
      </c>
      <c r="AD939" s="11" t="s">
        <v>6827</v>
      </c>
      <c r="AE939" s="13" t="s">
        <v>6828</v>
      </c>
      <c r="AF939" s="13" t="s">
        <v>6829</v>
      </c>
      <c r="AG939" s="15" t="s">
        <v>6830</v>
      </c>
      <c r="AH939" s="16" t="s">
        <v>232</v>
      </c>
      <c r="AI939" s="17">
        <v>10</v>
      </c>
      <c r="AJ939" s="17">
        <v>19971219</v>
      </c>
      <c r="AK939" s="18">
        <v>105</v>
      </c>
      <c r="AL939" s="18">
        <v>202306</v>
      </c>
      <c r="AM939" s="18">
        <v>2022</v>
      </c>
      <c r="AN939" s="17">
        <v>40950967</v>
      </c>
      <c r="AO939" s="17">
        <v>71218430</v>
      </c>
      <c r="AP939" s="17">
        <v>5515742</v>
      </c>
      <c r="AQ939" s="20">
        <v>1</v>
      </c>
      <c r="AR939" s="20">
        <v>1</v>
      </c>
      <c r="AS939" s="20">
        <v>1</v>
      </c>
      <c r="AT939" s="20">
        <v>2</v>
      </c>
      <c r="AU939" s="20">
        <v>2</v>
      </c>
      <c r="AV939" s="20">
        <v>1</v>
      </c>
      <c r="AW939" s="23">
        <v>0</v>
      </c>
      <c r="AX939" s="21">
        <v>0</v>
      </c>
      <c r="AY939" s="20">
        <v>1</v>
      </c>
      <c r="AZ939" s="20" t="s">
        <v>6831</v>
      </c>
      <c r="BA939" s="20" t="s">
        <v>6832</v>
      </c>
      <c r="BB939" s="20" t="s">
        <v>6833</v>
      </c>
      <c r="BC939" s="20" t="s">
        <v>91</v>
      </c>
      <c r="BD939" s="20" t="s">
        <v>6834</v>
      </c>
      <c r="BE939" s="20">
        <v>13</v>
      </c>
      <c r="BF939" s="21"/>
      <c r="BG939" s="24"/>
    </row>
    <row r="940" spans="1:59" ht="15">
      <c r="A940" s="9" t="s">
        <v>6835</v>
      </c>
      <c r="B940" s="25">
        <v>11859</v>
      </c>
      <c r="C940" s="11">
        <v>1995612</v>
      </c>
      <c r="D940" s="11">
        <v>1028126284</v>
      </c>
      <c r="E940" s="12">
        <v>1101110679310</v>
      </c>
      <c r="F940" s="13" t="s">
        <v>6836</v>
      </c>
      <c r="G940" s="13" t="s">
        <v>80</v>
      </c>
      <c r="H940" s="13" t="s">
        <v>53</v>
      </c>
      <c r="I940" s="13" t="s">
        <v>1113</v>
      </c>
      <c r="J940" s="13" t="s">
        <v>143</v>
      </c>
      <c r="K940" s="11">
        <v>53</v>
      </c>
      <c r="L940" s="40" t="s">
        <v>6837</v>
      </c>
      <c r="M940" s="44">
        <v>1</v>
      </c>
      <c r="N940" s="14" t="s">
        <v>121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14">
        <v>0</v>
      </c>
      <c r="U940" s="14">
        <v>0</v>
      </c>
      <c r="V940" s="14">
        <v>0</v>
      </c>
      <c r="W940" s="14">
        <v>0</v>
      </c>
      <c r="X940" s="14">
        <v>0</v>
      </c>
      <c r="Y940" s="11">
        <f>INT(O940 / 10000) / 10</f>
        <v>0</v>
      </c>
      <c r="Z940" s="11">
        <f>INT((P940+Q940+X940) / 10000) / 10</f>
        <v>0</v>
      </c>
      <c r="AA940" s="11">
        <f>INT((R940) / 10000) / 10</f>
        <v>0</v>
      </c>
      <c r="AB940" s="11">
        <f>INT((S940+T940) / 10000) / 10</f>
        <v>0</v>
      </c>
      <c r="AC940" s="11">
        <f>INT((V940+U940+W940) / 10000) / 10</f>
        <v>0</v>
      </c>
      <c r="AD940" s="11" t="s">
        <v>6838</v>
      </c>
      <c r="AE940" s="13" t="s">
        <v>6839</v>
      </c>
      <c r="AF940" s="13" t="s">
        <v>6840</v>
      </c>
      <c r="AG940" s="15" t="s">
        <v>6841</v>
      </c>
      <c r="AH940" s="16" t="s">
        <v>88</v>
      </c>
      <c r="AI940" s="17">
        <v>10</v>
      </c>
      <c r="AJ940" s="17">
        <v>19900302</v>
      </c>
      <c r="AK940" s="18">
        <v>223</v>
      </c>
      <c r="AL940" s="18">
        <v>202306</v>
      </c>
      <c r="AM940" s="18">
        <v>2022</v>
      </c>
      <c r="AN940" s="17">
        <v>19713371</v>
      </c>
      <c r="AO940" s="17">
        <v>12481326</v>
      </c>
      <c r="AP940" s="17">
        <v>931000</v>
      </c>
      <c r="AQ940" s="20">
        <v>1</v>
      </c>
      <c r="AR940" s="21"/>
      <c r="AS940" s="20">
        <v>2</v>
      </c>
      <c r="AT940" s="20">
        <v>2</v>
      </c>
      <c r="AU940" s="20">
        <v>2</v>
      </c>
      <c r="AV940" s="20">
        <v>2</v>
      </c>
      <c r="AW940" s="23">
        <v>0</v>
      </c>
      <c r="AX940" s="21">
        <v>0</v>
      </c>
      <c r="AY940" s="21">
        <v>0</v>
      </c>
      <c r="AZ940" s="23" t="s">
        <v>62</v>
      </c>
      <c r="BA940" s="23" t="s">
        <v>62</v>
      </c>
      <c r="BB940" s="23" t="s">
        <v>62</v>
      </c>
      <c r="BC940" s="23" t="s">
        <v>62</v>
      </c>
      <c r="BD940" s="23" t="s">
        <v>62</v>
      </c>
      <c r="BE940" s="20">
        <v>13</v>
      </c>
      <c r="BF940" s="21"/>
      <c r="BG940" s="24"/>
    </row>
    <row r="941" spans="1:59" ht="15">
      <c r="A941" s="9" t="s">
        <v>6842</v>
      </c>
      <c r="B941" s="25">
        <v>12599</v>
      </c>
      <c r="C941" s="11">
        <v>4010486</v>
      </c>
      <c r="D941" s="11">
        <v>2068654302</v>
      </c>
      <c r="E941" s="12">
        <v>1101114619320</v>
      </c>
      <c r="F941" s="13" t="s">
        <v>6843</v>
      </c>
      <c r="G941" s="13" t="s">
        <v>80</v>
      </c>
      <c r="H941" s="13" t="s">
        <v>53</v>
      </c>
      <c r="I941" s="13" t="s">
        <v>54</v>
      </c>
      <c r="J941" s="13" t="s">
        <v>65</v>
      </c>
      <c r="K941" s="11">
        <v>56</v>
      </c>
      <c r="L941" s="11" t="s">
        <v>6844</v>
      </c>
      <c r="M941" s="14">
        <v>1</v>
      </c>
      <c r="N941" s="14" t="s">
        <v>83</v>
      </c>
      <c r="O941" s="14">
        <v>0</v>
      </c>
      <c r="P941" s="14">
        <v>0</v>
      </c>
      <c r="Q941" s="14">
        <v>0</v>
      </c>
      <c r="R941" s="14">
        <v>0</v>
      </c>
      <c r="S941" s="14">
        <v>0</v>
      </c>
      <c r="T941" s="35">
        <v>129030582</v>
      </c>
      <c r="U941" s="14">
        <v>0</v>
      </c>
      <c r="V941" s="19">
        <v>107380337</v>
      </c>
      <c r="W941" s="14">
        <v>0</v>
      </c>
      <c r="X941" s="14">
        <v>0</v>
      </c>
      <c r="Y941" s="11">
        <f>INT(O941 / 10000000)/ 10</f>
        <v>0</v>
      </c>
      <c r="Z941" s="11">
        <f>INT((P941+Q941+X941) / 10000000)/ 10</f>
        <v>0</v>
      </c>
      <c r="AA941" s="11">
        <f>INT((R941) / 10000000)/ 10</f>
        <v>0</v>
      </c>
      <c r="AB941" s="11">
        <f>INT((S941+T941) / 10000000)/ 10</f>
        <v>1.2</v>
      </c>
      <c r="AC941" s="11">
        <f>INT((V941+U941+W941) / 10000000)/ 10</f>
        <v>1</v>
      </c>
      <c r="AD941" s="11" t="s">
        <v>6845</v>
      </c>
      <c r="AE941" s="13" t="s">
        <v>6846</v>
      </c>
      <c r="AF941" s="13" t="s">
        <v>6847</v>
      </c>
      <c r="AG941" s="15" t="s">
        <v>3042</v>
      </c>
      <c r="AH941" s="16" t="s">
        <v>88</v>
      </c>
      <c r="AI941" s="17">
        <v>10</v>
      </c>
      <c r="AJ941" s="17">
        <v>20110608</v>
      </c>
      <c r="AK941" s="18">
        <v>51</v>
      </c>
      <c r="AL941" s="18">
        <v>202212</v>
      </c>
      <c r="AM941" s="18">
        <v>2022</v>
      </c>
      <c r="AN941" s="17">
        <v>13040042</v>
      </c>
      <c r="AO941" s="17">
        <v>32825077</v>
      </c>
      <c r="AP941" s="17">
        <v>2001230</v>
      </c>
      <c r="AQ941" s="20">
        <v>1</v>
      </c>
      <c r="AR941" s="21"/>
      <c r="AS941" s="20">
        <v>2</v>
      </c>
      <c r="AT941" s="20">
        <v>2</v>
      </c>
      <c r="AU941" s="20">
        <v>2</v>
      </c>
      <c r="AV941" s="20">
        <v>2</v>
      </c>
      <c r="AW941" s="23">
        <v>0</v>
      </c>
      <c r="AX941" s="21">
        <v>0</v>
      </c>
      <c r="AY941" s="21">
        <v>0</v>
      </c>
      <c r="AZ941" s="23" t="s">
        <v>62</v>
      </c>
      <c r="BA941" s="23" t="s">
        <v>62</v>
      </c>
      <c r="BB941" s="23" t="s">
        <v>62</v>
      </c>
      <c r="BC941" s="23" t="s">
        <v>62</v>
      </c>
      <c r="BD941" s="23" t="s">
        <v>62</v>
      </c>
      <c r="BE941" s="20">
        <v>13</v>
      </c>
      <c r="BF941" s="21"/>
      <c r="BG941" s="24"/>
    </row>
    <row r="942" spans="1:59" ht="15">
      <c r="A942" s="9" t="s">
        <v>6848</v>
      </c>
      <c r="B942" s="25">
        <v>4723</v>
      </c>
      <c r="C942" s="11">
        <v>1722233</v>
      </c>
      <c r="D942" s="11">
        <v>6088115999</v>
      </c>
      <c r="E942" s="12">
        <v>1901110019817</v>
      </c>
      <c r="F942" s="13" t="s">
        <v>6849</v>
      </c>
      <c r="G942" s="13" t="s">
        <v>80</v>
      </c>
      <c r="H942" s="13" t="s">
        <v>53</v>
      </c>
      <c r="I942" s="13" t="s">
        <v>307</v>
      </c>
      <c r="J942" s="13" t="s">
        <v>591</v>
      </c>
      <c r="K942" s="11">
        <v>29</v>
      </c>
      <c r="L942" s="11" t="s">
        <v>6850</v>
      </c>
      <c r="M942" s="14">
        <v>1</v>
      </c>
      <c r="N942" s="14" t="s">
        <v>121</v>
      </c>
      <c r="O942" s="14">
        <v>0</v>
      </c>
      <c r="P942" s="36">
        <v>172311</v>
      </c>
      <c r="Q942" s="14">
        <v>0</v>
      </c>
      <c r="R942" s="32">
        <v>54659</v>
      </c>
      <c r="S942" s="14">
        <v>0</v>
      </c>
      <c r="T942" s="14">
        <v>0</v>
      </c>
      <c r="U942" s="14">
        <v>0</v>
      </c>
      <c r="V942" s="14">
        <v>0</v>
      </c>
      <c r="W942" s="14">
        <v>0</v>
      </c>
      <c r="X942" s="14">
        <v>0</v>
      </c>
      <c r="Y942" s="11">
        <f t="shared" ref="Y942:Y945" si="730">INT(O942 / 10000) / 10</f>
        <v>0</v>
      </c>
      <c r="Z942" s="11">
        <f t="shared" ref="Z942:Z945" si="731">INT((P942+Q942+X942) / 10000) / 10</f>
        <v>1.7</v>
      </c>
      <c r="AA942" s="11">
        <f t="shared" ref="AA942:AA945" si="732">INT((R942) / 10000) / 10</f>
        <v>0.5</v>
      </c>
      <c r="AB942" s="11">
        <f t="shared" ref="AB942:AB945" si="733">INT((S942+T942) / 10000) / 10</f>
        <v>0</v>
      </c>
      <c r="AC942" s="11">
        <f t="shared" ref="AC942:AC945" si="734">INT((V942+U942+W942) / 10000) / 10</f>
        <v>0</v>
      </c>
      <c r="AD942" s="11" t="s">
        <v>6851</v>
      </c>
      <c r="AE942" s="13" t="s">
        <v>6852</v>
      </c>
      <c r="AF942" s="13" t="s">
        <v>6853</v>
      </c>
      <c r="AG942" s="15" t="s">
        <v>6854</v>
      </c>
      <c r="AH942" s="16" t="s">
        <v>88</v>
      </c>
      <c r="AI942" s="17">
        <v>10</v>
      </c>
      <c r="AJ942" s="17">
        <v>19921001</v>
      </c>
      <c r="AK942" s="18">
        <v>152</v>
      </c>
      <c r="AL942" s="18">
        <v>202303</v>
      </c>
      <c r="AM942" s="18">
        <v>2022</v>
      </c>
      <c r="AN942" s="17">
        <v>30738920</v>
      </c>
      <c r="AO942" s="17">
        <v>40194181</v>
      </c>
      <c r="AP942" s="17">
        <v>5740000</v>
      </c>
      <c r="AQ942" s="20">
        <v>1</v>
      </c>
      <c r="AR942" s="20">
        <v>1</v>
      </c>
      <c r="AS942" s="20">
        <v>1</v>
      </c>
      <c r="AT942" s="20">
        <v>2</v>
      </c>
      <c r="AU942" s="20">
        <v>2</v>
      </c>
      <c r="AV942" s="20">
        <v>2</v>
      </c>
      <c r="AW942" s="23">
        <v>0</v>
      </c>
      <c r="AX942" s="21">
        <v>0</v>
      </c>
      <c r="AY942" s="21">
        <v>0</v>
      </c>
      <c r="AZ942" s="23" t="s">
        <v>62</v>
      </c>
      <c r="BA942" s="23" t="s">
        <v>62</v>
      </c>
      <c r="BB942" s="23" t="s">
        <v>62</v>
      </c>
      <c r="BC942" s="23" t="s">
        <v>62</v>
      </c>
      <c r="BD942" s="23" t="s">
        <v>62</v>
      </c>
      <c r="BE942" s="20">
        <v>13</v>
      </c>
      <c r="BF942" s="21"/>
      <c r="BG942" s="24"/>
    </row>
    <row r="943" spans="1:59" ht="15">
      <c r="A943" s="9" t="s">
        <v>6855</v>
      </c>
      <c r="B943" s="25">
        <v>13351</v>
      </c>
      <c r="C943" s="11">
        <v>1350921</v>
      </c>
      <c r="D943" s="11">
        <v>2148631917</v>
      </c>
      <c r="E943" s="12">
        <v>1101111685209</v>
      </c>
      <c r="F943" s="13" t="s">
        <v>6856</v>
      </c>
      <c r="G943" s="13" t="s">
        <v>80</v>
      </c>
      <c r="H943" s="13" t="s">
        <v>53</v>
      </c>
      <c r="I943" s="13" t="s">
        <v>54</v>
      </c>
      <c r="J943" s="13" t="s">
        <v>2073</v>
      </c>
      <c r="K943" s="11">
        <v>59</v>
      </c>
      <c r="L943" s="11" t="s">
        <v>6857</v>
      </c>
      <c r="M943" s="14">
        <v>1</v>
      </c>
      <c r="N943" s="14" t="s">
        <v>121</v>
      </c>
      <c r="O943" s="14">
        <v>0</v>
      </c>
      <c r="P943" s="14">
        <v>0</v>
      </c>
      <c r="Q943" s="14">
        <v>0</v>
      </c>
      <c r="R943" s="26">
        <v>157474</v>
      </c>
      <c r="S943" s="14">
        <v>0</v>
      </c>
      <c r="T943" s="14">
        <v>0</v>
      </c>
      <c r="U943" s="14">
        <v>0</v>
      </c>
      <c r="V943" s="26">
        <v>49313</v>
      </c>
      <c r="W943" s="14">
        <v>0</v>
      </c>
      <c r="X943" s="26">
        <v>211000</v>
      </c>
      <c r="Y943" s="11">
        <f t="shared" si="730"/>
        <v>0</v>
      </c>
      <c r="Z943" s="11">
        <f t="shared" si="731"/>
        <v>2.1</v>
      </c>
      <c r="AA943" s="11">
        <f t="shared" si="732"/>
        <v>1.5</v>
      </c>
      <c r="AB943" s="11">
        <f t="shared" si="733"/>
        <v>0</v>
      </c>
      <c r="AC943" s="11">
        <f t="shared" si="734"/>
        <v>0.4</v>
      </c>
      <c r="AD943" s="11" t="s">
        <v>6858</v>
      </c>
      <c r="AE943" s="13" t="s">
        <v>6859</v>
      </c>
      <c r="AF943" s="13" t="s">
        <v>6860</v>
      </c>
      <c r="AG943" s="15" t="s">
        <v>6861</v>
      </c>
      <c r="AH943" s="16" t="s">
        <v>88</v>
      </c>
      <c r="AI943" s="17">
        <v>10</v>
      </c>
      <c r="AJ943" s="17">
        <v>19990422</v>
      </c>
      <c r="AK943" s="18">
        <v>59</v>
      </c>
      <c r="AL943" s="18">
        <v>202303</v>
      </c>
      <c r="AM943" s="18">
        <v>2022</v>
      </c>
      <c r="AN943" s="17">
        <v>58659718</v>
      </c>
      <c r="AO943" s="17">
        <v>37139000</v>
      </c>
      <c r="AP943" s="17">
        <v>4300000</v>
      </c>
      <c r="AQ943" s="20">
        <v>1</v>
      </c>
      <c r="AR943" s="21"/>
      <c r="AS943" s="20">
        <v>2</v>
      </c>
      <c r="AT943" s="20">
        <v>2</v>
      </c>
      <c r="AU943" s="20">
        <v>2</v>
      </c>
      <c r="AV943" s="20">
        <v>2</v>
      </c>
      <c r="AW943" s="23">
        <v>0</v>
      </c>
      <c r="AX943" s="21">
        <v>0</v>
      </c>
      <c r="AY943" s="21">
        <v>0</v>
      </c>
      <c r="AZ943" s="23" t="s">
        <v>62</v>
      </c>
      <c r="BA943" s="23" t="s">
        <v>62</v>
      </c>
      <c r="BB943" s="23" t="s">
        <v>62</v>
      </c>
      <c r="BC943" s="23" t="s">
        <v>62</v>
      </c>
      <c r="BD943" s="23" t="s">
        <v>62</v>
      </c>
      <c r="BE943" s="20">
        <v>13</v>
      </c>
      <c r="BF943" s="21"/>
      <c r="BG943" s="24"/>
    </row>
    <row r="944" spans="1:59" ht="15">
      <c r="A944" s="9" t="s">
        <v>6862</v>
      </c>
      <c r="B944" s="25">
        <v>1603</v>
      </c>
      <c r="C944" s="11">
        <v>1904346</v>
      </c>
      <c r="D944" s="11">
        <v>1058159649</v>
      </c>
      <c r="E944" s="12">
        <v>1101110525521</v>
      </c>
      <c r="F944" s="13" t="s">
        <v>6863</v>
      </c>
      <c r="G944" s="13" t="s">
        <v>80</v>
      </c>
      <c r="H944" s="13" t="s">
        <v>53</v>
      </c>
      <c r="I944" s="13" t="s">
        <v>307</v>
      </c>
      <c r="J944" s="13" t="s">
        <v>2301</v>
      </c>
      <c r="K944" s="11">
        <v>12</v>
      </c>
      <c r="L944" s="11" t="s">
        <v>6864</v>
      </c>
      <c r="M944" s="14">
        <v>1</v>
      </c>
      <c r="N944" s="14" t="s">
        <v>121</v>
      </c>
      <c r="O944" s="126">
        <v>11057328</v>
      </c>
      <c r="P944" s="126">
        <v>332364</v>
      </c>
      <c r="Q944" s="127">
        <v>0</v>
      </c>
      <c r="R944" s="126">
        <v>268290</v>
      </c>
      <c r="S944" s="14">
        <v>0</v>
      </c>
      <c r="T944" s="14">
        <v>0</v>
      </c>
      <c r="U944" s="55">
        <v>286190</v>
      </c>
      <c r="V944" s="14">
        <v>0</v>
      </c>
      <c r="W944" s="14">
        <v>0</v>
      </c>
      <c r="X944" s="55">
        <v>6988658</v>
      </c>
      <c r="Y944" s="11">
        <f t="shared" si="730"/>
        <v>110.5</v>
      </c>
      <c r="Z944" s="11">
        <f t="shared" si="731"/>
        <v>73.2</v>
      </c>
      <c r="AA944" s="11">
        <f t="shared" si="732"/>
        <v>2.6</v>
      </c>
      <c r="AB944" s="11">
        <f t="shared" si="733"/>
        <v>0</v>
      </c>
      <c r="AC944" s="11">
        <f t="shared" si="734"/>
        <v>2.8</v>
      </c>
      <c r="AD944" s="11" t="s">
        <v>6865</v>
      </c>
      <c r="AE944" s="13" t="s">
        <v>6866</v>
      </c>
      <c r="AF944" s="13" t="s">
        <v>6867</v>
      </c>
      <c r="AG944" s="15" t="s">
        <v>6868</v>
      </c>
      <c r="AH944" s="16" t="s">
        <v>88</v>
      </c>
      <c r="AI944" s="17">
        <v>10</v>
      </c>
      <c r="AJ944" s="17">
        <v>19870330</v>
      </c>
      <c r="AK944" s="18">
        <v>209</v>
      </c>
      <c r="AL944" s="18">
        <v>202212</v>
      </c>
      <c r="AM944" s="18">
        <v>2022</v>
      </c>
      <c r="AN944" s="17">
        <v>434659463</v>
      </c>
      <c r="AO944" s="17">
        <v>571953384</v>
      </c>
      <c r="AP944" s="17">
        <v>12600000</v>
      </c>
      <c r="AQ944" s="27">
        <v>2</v>
      </c>
      <c r="AR944" s="27">
        <v>2</v>
      </c>
      <c r="AS944" s="27">
        <v>1</v>
      </c>
      <c r="AT944" s="27">
        <v>2</v>
      </c>
      <c r="AU944" s="27">
        <v>2</v>
      </c>
      <c r="AV944" s="27">
        <v>1</v>
      </c>
      <c r="AW944" s="23">
        <v>0</v>
      </c>
      <c r="AX944" s="20">
        <v>1</v>
      </c>
      <c r="AY944" s="21">
        <v>0</v>
      </c>
      <c r="AZ944" s="23" t="s">
        <v>62</v>
      </c>
      <c r="BA944" s="23" t="s">
        <v>62</v>
      </c>
      <c r="BB944" s="23" t="s">
        <v>62</v>
      </c>
      <c r="BC944" s="23" t="s">
        <v>62</v>
      </c>
      <c r="BD944" s="23" t="s">
        <v>62</v>
      </c>
      <c r="BE944" s="27">
        <v>13</v>
      </c>
      <c r="BF944" s="23"/>
      <c r="BG944" s="23"/>
    </row>
    <row r="945" spans="1:59" ht="15">
      <c r="A945" s="9" t="s">
        <v>6869</v>
      </c>
      <c r="B945" s="25">
        <v>14090</v>
      </c>
      <c r="C945" s="11">
        <v>5854048</v>
      </c>
      <c r="D945" s="11">
        <v>1018686019</v>
      </c>
      <c r="E945" s="12">
        <v>1101115288512</v>
      </c>
      <c r="F945" s="13" t="s">
        <v>6870</v>
      </c>
      <c r="G945" s="13" t="s">
        <v>80</v>
      </c>
      <c r="H945" s="13" t="s">
        <v>53</v>
      </c>
      <c r="I945" s="13" t="s">
        <v>54</v>
      </c>
      <c r="J945" s="13" t="s">
        <v>55</v>
      </c>
      <c r="K945" s="11">
        <v>63</v>
      </c>
      <c r="L945" s="11" t="s">
        <v>6871</v>
      </c>
      <c r="M945" s="14">
        <v>1</v>
      </c>
      <c r="N945" s="14" t="s">
        <v>121</v>
      </c>
      <c r="O945" s="14">
        <v>0</v>
      </c>
      <c r="P945" s="14">
        <v>0</v>
      </c>
      <c r="Q945" s="14">
        <v>0</v>
      </c>
      <c r="R945" s="14">
        <v>0</v>
      </c>
      <c r="S945" s="14">
        <v>0</v>
      </c>
      <c r="T945" s="14">
        <v>0</v>
      </c>
      <c r="U945" s="14">
        <v>0</v>
      </c>
      <c r="V945" s="26">
        <v>130739</v>
      </c>
      <c r="W945" s="14">
        <v>0</v>
      </c>
      <c r="X945" s="14">
        <v>0</v>
      </c>
      <c r="Y945" s="11">
        <f t="shared" si="730"/>
        <v>0</v>
      </c>
      <c r="Z945" s="11">
        <f t="shared" si="731"/>
        <v>0</v>
      </c>
      <c r="AA945" s="11">
        <f t="shared" si="732"/>
        <v>0</v>
      </c>
      <c r="AB945" s="11">
        <f t="shared" si="733"/>
        <v>0</v>
      </c>
      <c r="AC945" s="11">
        <f t="shared" si="734"/>
        <v>1.3</v>
      </c>
      <c r="AD945" s="11" t="s">
        <v>6872</v>
      </c>
      <c r="AE945" s="13" t="s">
        <v>6873</v>
      </c>
      <c r="AF945" s="13" t="s">
        <v>6874</v>
      </c>
      <c r="AG945" s="15" t="s">
        <v>6875</v>
      </c>
      <c r="AH945" s="16" t="s">
        <v>88</v>
      </c>
      <c r="AI945" s="17">
        <v>10</v>
      </c>
      <c r="AJ945" s="17">
        <v>20131211</v>
      </c>
      <c r="AK945" s="18">
        <v>50</v>
      </c>
      <c r="AL945" s="18">
        <v>202303</v>
      </c>
      <c r="AM945" s="18">
        <v>2022</v>
      </c>
      <c r="AN945" s="17">
        <v>40689658</v>
      </c>
      <c r="AO945" s="17">
        <v>70834408</v>
      </c>
      <c r="AP945" s="17">
        <v>3000000</v>
      </c>
      <c r="AQ945" s="20">
        <v>1</v>
      </c>
      <c r="AR945" s="21"/>
      <c r="AS945" s="20">
        <v>2</v>
      </c>
      <c r="AT945" s="20">
        <v>2</v>
      </c>
      <c r="AU945" s="20">
        <v>2</v>
      </c>
      <c r="AV945" s="20">
        <v>2</v>
      </c>
      <c r="AW945" s="23">
        <v>0</v>
      </c>
      <c r="AX945" s="21">
        <v>0</v>
      </c>
      <c r="AY945" s="21">
        <v>0</v>
      </c>
      <c r="AZ945" s="23" t="s">
        <v>62</v>
      </c>
      <c r="BA945" s="23" t="s">
        <v>62</v>
      </c>
      <c r="BB945" s="23" t="s">
        <v>62</v>
      </c>
      <c r="BC945" s="23" t="s">
        <v>62</v>
      </c>
      <c r="BD945" s="23" t="s">
        <v>62</v>
      </c>
      <c r="BE945" s="20">
        <v>13</v>
      </c>
      <c r="BF945" s="21"/>
      <c r="BG945" s="24"/>
    </row>
    <row r="946" spans="1:59" ht="15">
      <c r="A946" s="9" t="s">
        <v>6876</v>
      </c>
      <c r="B946" s="25">
        <v>2859</v>
      </c>
      <c r="C946" s="11">
        <v>1943230</v>
      </c>
      <c r="D946" s="11">
        <v>5108102033</v>
      </c>
      <c r="E946" s="12">
        <v>1713110001996</v>
      </c>
      <c r="F946" s="13" t="s">
        <v>6877</v>
      </c>
      <c r="G946" s="13" t="s">
        <v>80</v>
      </c>
      <c r="H946" s="13" t="s">
        <v>53</v>
      </c>
      <c r="I946" s="13" t="s">
        <v>307</v>
      </c>
      <c r="J946" s="13" t="s">
        <v>330</v>
      </c>
      <c r="K946" s="11">
        <v>18</v>
      </c>
      <c r="L946" s="11" t="s">
        <v>6878</v>
      </c>
      <c r="M946" s="14">
        <v>1</v>
      </c>
      <c r="N946" s="14" t="s">
        <v>510</v>
      </c>
      <c r="O946" s="128">
        <v>0</v>
      </c>
      <c r="P946" s="128">
        <v>0</v>
      </c>
      <c r="Q946" s="128">
        <v>0</v>
      </c>
      <c r="R946" s="50">
        <v>371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26">
        <v>1825</v>
      </c>
      <c r="Y946" s="11">
        <f>INT(O946 / 1) / 10</f>
        <v>0</v>
      </c>
      <c r="Z946" s="11">
        <f>INT((P946+Q946+X946) / 10) / 10</f>
        <v>18.2</v>
      </c>
      <c r="AA946" s="11">
        <f>INT((R946) / 10) / 10</f>
        <v>3.7</v>
      </c>
      <c r="AB946" s="11">
        <f>INT((S946+T946) / 10) / 10</f>
        <v>0</v>
      </c>
      <c r="AC946" s="11">
        <f>INT((U946+V946+W946) / 10) / 10</f>
        <v>0</v>
      </c>
      <c r="AD946" s="11" t="s">
        <v>6879</v>
      </c>
      <c r="AE946" s="13" t="s">
        <v>6880</v>
      </c>
      <c r="AF946" s="13" t="s">
        <v>6881</v>
      </c>
      <c r="AG946" s="15" t="s">
        <v>6882</v>
      </c>
      <c r="AH946" s="16" t="s">
        <v>88</v>
      </c>
      <c r="AI946" s="17">
        <v>10</v>
      </c>
      <c r="AJ946" s="17">
        <v>19900515</v>
      </c>
      <c r="AK946" s="18">
        <v>256</v>
      </c>
      <c r="AL946" s="18">
        <v>202212</v>
      </c>
      <c r="AM946" s="18">
        <v>2022</v>
      </c>
      <c r="AN946" s="17">
        <v>182698399</v>
      </c>
      <c r="AO946" s="17">
        <v>126025233</v>
      </c>
      <c r="AP946" s="17">
        <v>69430000</v>
      </c>
      <c r="AQ946" s="39">
        <v>1</v>
      </c>
      <c r="AR946" s="39">
        <v>1</v>
      </c>
      <c r="AS946" s="39">
        <v>1</v>
      </c>
      <c r="AT946" s="39">
        <v>2</v>
      </c>
      <c r="AU946" s="39">
        <v>2</v>
      </c>
      <c r="AV946" s="39">
        <v>2</v>
      </c>
      <c r="AW946" s="23">
        <v>0</v>
      </c>
      <c r="AX946" s="21">
        <v>0</v>
      </c>
      <c r="AY946" s="21">
        <v>0</v>
      </c>
      <c r="AZ946" s="23" t="s">
        <v>62</v>
      </c>
      <c r="BA946" s="23" t="s">
        <v>62</v>
      </c>
      <c r="BB946" s="23" t="s">
        <v>62</v>
      </c>
      <c r="BC946" s="23" t="s">
        <v>62</v>
      </c>
      <c r="BD946" s="23" t="s">
        <v>62</v>
      </c>
      <c r="BE946" s="39">
        <v>13</v>
      </c>
      <c r="BF946" s="21"/>
      <c r="BG946" s="24"/>
    </row>
    <row r="947" spans="1:59" ht="15">
      <c r="A947" s="9" t="s">
        <v>6883</v>
      </c>
      <c r="B947" s="25">
        <v>2148</v>
      </c>
      <c r="C947" s="11">
        <v>1500752</v>
      </c>
      <c r="D947" s="11">
        <v>6078121765</v>
      </c>
      <c r="E947" s="12">
        <v>1801110007062</v>
      </c>
      <c r="F947" s="13" t="s">
        <v>6884</v>
      </c>
      <c r="G947" s="13" t="s">
        <v>80</v>
      </c>
      <c r="H947" s="13" t="s">
        <v>53</v>
      </c>
      <c r="I947" s="13" t="s">
        <v>54</v>
      </c>
      <c r="J947" s="13" t="s">
        <v>226</v>
      </c>
      <c r="K947" s="11">
        <v>15</v>
      </c>
      <c r="L947" s="11" t="s">
        <v>6885</v>
      </c>
      <c r="M947" s="14">
        <v>1</v>
      </c>
      <c r="N947" s="14" t="s">
        <v>83</v>
      </c>
      <c r="O947" s="14">
        <v>0</v>
      </c>
      <c r="P947" s="14">
        <v>0</v>
      </c>
      <c r="Q947" s="14">
        <v>0</v>
      </c>
      <c r="R947" s="32">
        <v>75200000</v>
      </c>
      <c r="S947" s="14">
        <v>0</v>
      </c>
      <c r="T947" s="14">
        <v>0</v>
      </c>
      <c r="U947" s="32">
        <v>239930000</v>
      </c>
      <c r="V947" s="32">
        <v>42879739</v>
      </c>
      <c r="W947" s="19">
        <v>402127630</v>
      </c>
      <c r="X947" s="32">
        <v>2982860000</v>
      </c>
      <c r="Y947" s="11">
        <f t="shared" ref="Y947:Y948" si="735">INT(O947 / 10000000)/ 10</f>
        <v>0</v>
      </c>
      <c r="Z947" s="11">
        <f t="shared" ref="Z947:Z948" si="736">INT((P947+Q947+X947) / 10000000)/ 10</f>
        <v>29.8</v>
      </c>
      <c r="AA947" s="11">
        <f t="shared" ref="AA947:AA948" si="737">INT((R947) / 10000000)/ 10</f>
        <v>0.7</v>
      </c>
      <c r="AB947" s="11">
        <f t="shared" ref="AB947:AB948" si="738">INT((S947+T947) / 10000000)/ 10</f>
        <v>0</v>
      </c>
      <c r="AC947" s="11">
        <f t="shared" ref="AC947:AC948" si="739">INT((V947+U947+W947) / 10000000)/ 10</f>
        <v>6.8</v>
      </c>
      <c r="AD947" s="11" t="s">
        <v>6886</v>
      </c>
      <c r="AE947" s="13" t="s">
        <v>6887</v>
      </c>
      <c r="AF947" s="13" t="s">
        <v>6888</v>
      </c>
      <c r="AG947" s="15" t="s">
        <v>6889</v>
      </c>
      <c r="AH947" s="16" t="s">
        <v>232</v>
      </c>
      <c r="AI947" s="17">
        <v>10</v>
      </c>
      <c r="AJ947" s="17">
        <v>19850810</v>
      </c>
      <c r="AK947" s="18">
        <v>206</v>
      </c>
      <c r="AL947" s="18">
        <v>202306</v>
      </c>
      <c r="AM947" s="18">
        <v>2022</v>
      </c>
      <c r="AN947" s="17">
        <v>61293490</v>
      </c>
      <c r="AO947" s="17">
        <v>114929966</v>
      </c>
      <c r="AP947" s="17">
        <v>3951864</v>
      </c>
      <c r="AQ947" s="27">
        <v>1</v>
      </c>
      <c r="AR947" s="23"/>
      <c r="AS947" s="27">
        <v>1</v>
      </c>
      <c r="AT947" s="27">
        <v>2</v>
      </c>
      <c r="AU947" s="27">
        <v>2</v>
      </c>
      <c r="AV947" s="27">
        <v>2</v>
      </c>
      <c r="AW947" s="23">
        <v>0</v>
      </c>
      <c r="AX947" s="21">
        <v>0</v>
      </c>
      <c r="AY947" s="21">
        <v>0</v>
      </c>
      <c r="AZ947" s="23" t="s">
        <v>62</v>
      </c>
      <c r="BA947" s="23" t="s">
        <v>62</v>
      </c>
      <c r="BB947" s="23" t="s">
        <v>62</v>
      </c>
      <c r="BC947" s="23" t="s">
        <v>62</v>
      </c>
      <c r="BD947" s="23" t="s">
        <v>62</v>
      </c>
      <c r="BE947" s="27">
        <v>13</v>
      </c>
      <c r="BF947" s="23"/>
      <c r="BG947" s="23"/>
    </row>
    <row r="948" spans="1:59" ht="15">
      <c r="A948" s="9" t="s">
        <v>6890</v>
      </c>
      <c r="B948" s="25">
        <v>2679</v>
      </c>
      <c r="C948" s="11">
        <v>1919352</v>
      </c>
      <c r="D948" s="11">
        <v>1318160863</v>
      </c>
      <c r="E948" s="12">
        <v>1246110241668</v>
      </c>
      <c r="F948" s="13" t="s">
        <v>6891</v>
      </c>
      <c r="G948" s="13" t="s">
        <v>80</v>
      </c>
      <c r="H948" s="13" t="s">
        <v>53</v>
      </c>
      <c r="I948" s="13" t="s">
        <v>54</v>
      </c>
      <c r="J948" s="13" t="s">
        <v>277</v>
      </c>
      <c r="K948" s="11">
        <v>48</v>
      </c>
      <c r="L948" s="40" t="s">
        <v>6892</v>
      </c>
      <c r="M948" s="44">
        <v>1</v>
      </c>
      <c r="N948" s="14" t="s">
        <v>83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26">
        <v>125330220</v>
      </c>
      <c r="U948" s="14">
        <v>0</v>
      </c>
      <c r="V948" s="26">
        <v>21630960</v>
      </c>
      <c r="W948" s="26">
        <v>2900000</v>
      </c>
      <c r="X948" s="14">
        <v>0</v>
      </c>
      <c r="Y948" s="11">
        <f t="shared" si="735"/>
        <v>0</v>
      </c>
      <c r="Z948" s="11">
        <f t="shared" si="736"/>
        <v>0</v>
      </c>
      <c r="AA948" s="11">
        <f t="shared" si="737"/>
        <v>0</v>
      </c>
      <c r="AB948" s="11">
        <f t="shared" si="738"/>
        <v>1.2</v>
      </c>
      <c r="AC948" s="11">
        <f t="shared" si="739"/>
        <v>0.2</v>
      </c>
      <c r="AD948" s="11" t="s">
        <v>6893</v>
      </c>
      <c r="AE948" s="13" t="s">
        <v>6894</v>
      </c>
      <c r="AF948" s="13" t="s">
        <v>6895</v>
      </c>
      <c r="AG948" s="15" t="s">
        <v>6896</v>
      </c>
      <c r="AH948" s="16" t="s">
        <v>88</v>
      </c>
      <c r="AI948" s="17">
        <v>10</v>
      </c>
      <c r="AJ948" s="17">
        <v>20010126</v>
      </c>
      <c r="AK948" s="18">
        <v>88</v>
      </c>
      <c r="AL948" s="18">
        <v>202212</v>
      </c>
      <c r="AM948" s="18">
        <v>2022</v>
      </c>
      <c r="AN948" s="17">
        <v>28542746</v>
      </c>
      <c r="AO948" s="17">
        <v>26356463</v>
      </c>
      <c r="AP948" s="17">
        <v>976385</v>
      </c>
      <c r="AQ948" s="27">
        <v>1</v>
      </c>
      <c r="AR948" s="27">
        <v>1</v>
      </c>
      <c r="AS948" s="27">
        <v>1</v>
      </c>
      <c r="AT948" s="27">
        <v>2</v>
      </c>
      <c r="AU948" s="27">
        <v>2</v>
      </c>
      <c r="AV948" s="27">
        <v>2</v>
      </c>
      <c r="AW948" s="23">
        <v>0</v>
      </c>
      <c r="AX948" s="21">
        <v>0</v>
      </c>
      <c r="AY948" s="21">
        <v>0</v>
      </c>
      <c r="AZ948" s="23" t="s">
        <v>62</v>
      </c>
      <c r="BA948" s="23" t="s">
        <v>62</v>
      </c>
      <c r="BB948" s="23" t="s">
        <v>62</v>
      </c>
      <c r="BC948" s="23" t="s">
        <v>62</v>
      </c>
      <c r="BD948" s="23" t="s">
        <v>62</v>
      </c>
      <c r="BE948" s="27">
        <v>13</v>
      </c>
      <c r="BF948" s="23"/>
      <c r="BG948" s="23"/>
    </row>
    <row r="949" spans="1:59" ht="15">
      <c r="A949" s="9" t="s">
        <v>6897</v>
      </c>
      <c r="B949" s="25">
        <v>24215</v>
      </c>
      <c r="C949" s="11">
        <v>1250859</v>
      </c>
      <c r="D949" s="11">
        <v>1098230170</v>
      </c>
      <c r="E949" s="12">
        <v>1149210000035</v>
      </c>
      <c r="F949" s="13" t="s">
        <v>6898</v>
      </c>
      <c r="G949" s="13" t="s">
        <v>52</v>
      </c>
      <c r="H949" s="13" t="s">
        <v>53</v>
      </c>
      <c r="I949" s="13" t="s">
        <v>54</v>
      </c>
      <c r="J949" s="13" t="s">
        <v>55</v>
      </c>
      <c r="K949" s="11">
        <v>63</v>
      </c>
      <c r="L949" s="11" t="s">
        <v>6899</v>
      </c>
      <c r="M949" s="14">
        <v>1</v>
      </c>
      <c r="N949" s="14">
        <v>0</v>
      </c>
      <c r="O949" s="14">
        <v>0</v>
      </c>
      <c r="P949" s="14">
        <v>0</v>
      </c>
      <c r="Q949" s="14">
        <v>0</v>
      </c>
      <c r="R949" s="14">
        <v>0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1" t="s">
        <v>6900</v>
      </c>
      <c r="AE949" s="13" t="s">
        <v>6901</v>
      </c>
      <c r="AF949" s="13" t="s">
        <v>6902</v>
      </c>
      <c r="AG949" s="15" t="s">
        <v>6903</v>
      </c>
      <c r="AH949" s="16" t="s">
        <v>61</v>
      </c>
      <c r="AI949" s="17">
        <v>10</v>
      </c>
      <c r="AJ949" s="17">
        <v>19640107</v>
      </c>
      <c r="AK949" s="18">
        <v>208</v>
      </c>
      <c r="AL949" s="18">
        <v>201903</v>
      </c>
      <c r="AM949" s="14"/>
      <c r="AN949" s="19"/>
      <c r="AO949" s="19"/>
      <c r="AP949" s="19"/>
      <c r="AQ949" s="20">
        <v>1</v>
      </c>
      <c r="AR949" s="20">
        <v>1</v>
      </c>
      <c r="AS949" s="20">
        <v>1</v>
      </c>
      <c r="AT949" s="21"/>
      <c r="AU949" s="21"/>
      <c r="AV949" s="20">
        <v>2</v>
      </c>
      <c r="AW949" s="23">
        <v>0</v>
      </c>
      <c r="AX949" s="21">
        <v>0</v>
      </c>
      <c r="AY949" s="21">
        <v>0</v>
      </c>
      <c r="AZ949" s="23" t="s">
        <v>62</v>
      </c>
      <c r="BA949" s="23" t="s">
        <v>62</v>
      </c>
      <c r="BB949" s="23" t="s">
        <v>62</v>
      </c>
      <c r="BC949" s="23" t="s">
        <v>62</v>
      </c>
      <c r="BD949" s="23" t="s">
        <v>62</v>
      </c>
      <c r="BE949" s="20">
        <v>13</v>
      </c>
      <c r="BF949" s="21"/>
      <c r="BG949" s="24"/>
    </row>
    <row r="950" spans="1:59" ht="15">
      <c r="A950" s="9" t="s">
        <v>6904</v>
      </c>
      <c r="B950" s="25">
        <v>13347</v>
      </c>
      <c r="C950" s="11">
        <v>1485845</v>
      </c>
      <c r="D950" s="11">
        <v>1168119948</v>
      </c>
      <c r="E950" s="12">
        <v>1101110426688</v>
      </c>
      <c r="F950" s="13" t="s">
        <v>6905</v>
      </c>
      <c r="G950" s="13" t="s">
        <v>80</v>
      </c>
      <c r="H950" s="13" t="s">
        <v>53</v>
      </c>
      <c r="I950" s="13" t="s">
        <v>307</v>
      </c>
      <c r="J950" s="13" t="s">
        <v>2073</v>
      </c>
      <c r="K950" s="11">
        <v>59</v>
      </c>
      <c r="L950" s="11" t="s">
        <v>6906</v>
      </c>
      <c r="M950" s="14">
        <v>1</v>
      </c>
      <c r="N950" s="14" t="s">
        <v>121</v>
      </c>
      <c r="O950" s="14">
        <v>0</v>
      </c>
      <c r="P950" s="14">
        <v>0</v>
      </c>
      <c r="Q950" s="14">
        <v>0</v>
      </c>
      <c r="R950" s="26">
        <v>4012399</v>
      </c>
      <c r="S950" s="14">
        <v>0</v>
      </c>
      <c r="T950" s="14">
        <v>0</v>
      </c>
      <c r="U950" s="14">
        <v>0</v>
      </c>
      <c r="V950" s="26">
        <v>1016720</v>
      </c>
      <c r="W950" s="19">
        <v>1723450</v>
      </c>
      <c r="X950" s="14">
        <v>0</v>
      </c>
      <c r="Y950" s="11">
        <f t="shared" ref="Y950:Y952" si="740">INT(O950 / 10000) / 10</f>
        <v>0</v>
      </c>
      <c r="Z950" s="11">
        <f t="shared" ref="Z950:Z952" si="741">INT((P950+Q950+X950) / 10000) / 10</f>
        <v>0</v>
      </c>
      <c r="AA950" s="11">
        <f t="shared" ref="AA950:AA952" si="742">INT((R950) / 10000) / 10</f>
        <v>40.1</v>
      </c>
      <c r="AB950" s="11">
        <f t="shared" ref="AB950:AB952" si="743">INT((S950+T950) / 10000) / 10</f>
        <v>0</v>
      </c>
      <c r="AC950" s="11">
        <f t="shared" ref="AC950:AC952" si="744">INT((V950+U950+W950) / 10000) / 10</f>
        <v>27.4</v>
      </c>
      <c r="AD950" s="11" t="s">
        <v>6907</v>
      </c>
      <c r="AE950" s="13" t="s">
        <v>6908</v>
      </c>
      <c r="AF950" s="13" t="s">
        <v>6909</v>
      </c>
      <c r="AG950" s="15" t="s">
        <v>6910</v>
      </c>
      <c r="AH950" s="16" t="s">
        <v>232</v>
      </c>
      <c r="AI950" s="17">
        <v>10</v>
      </c>
      <c r="AJ950" s="17">
        <v>19860509</v>
      </c>
      <c r="AK950" s="18">
        <v>254</v>
      </c>
      <c r="AL950" s="18">
        <v>202306</v>
      </c>
      <c r="AM950" s="18">
        <v>2022</v>
      </c>
      <c r="AN950" s="17">
        <v>590758980</v>
      </c>
      <c r="AO950" s="17">
        <v>391311488</v>
      </c>
      <c r="AP950" s="17">
        <v>19406372</v>
      </c>
      <c r="AQ950" s="20">
        <v>1</v>
      </c>
      <c r="AR950" s="21"/>
      <c r="AS950" s="20">
        <v>2</v>
      </c>
      <c r="AT950" s="20">
        <v>2</v>
      </c>
      <c r="AU950" s="20">
        <v>2</v>
      </c>
      <c r="AV950" s="20">
        <v>2</v>
      </c>
      <c r="AW950" s="23">
        <v>0</v>
      </c>
      <c r="AX950" s="21">
        <v>0</v>
      </c>
      <c r="AY950" s="21">
        <v>0</v>
      </c>
      <c r="AZ950" s="23" t="s">
        <v>62</v>
      </c>
      <c r="BA950" s="23" t="s">
        <v>62</v>
      </c>
      <c r="BB950" s="23" t="s">
        <v>62</v>
      </c>
      <c r="BC950" s="23" t="s">
        <v>62</v>
      </c>
      <c r="BD950" s="23" t="s">
        <v>62</v>
      </c>
      <c r="BE950" s="20">
        <v>13</v>
      </c>
      <c r="BF950" s="21"/>
      <c r="BG950" s="24"/>
    </row>
    <row r="951" spans="1:59" ht="15">
      <c r="A951" s="9" t="s">
        <v>6911</v>
      </c>
      <c r="B951" s="25">
        <v>5983</v>
      </c>
      <c r="C951" s="11">
        <v>1415797</v>
      </c>
      <c r="D951" s="11">
        <v>1208138911</v>
      </c>
      <c r="E951" s="12">
        <v>1101110405541</v>
      </c>
      <c r="F951" s="13" t="s">
        <v>6912</v>
      </c>
      <c r="G951" s="13" t="s">
        <v>80</v>
      </c>
      <c r="H951" s="13" t="s">
        <v>53</v>
      </c>
      <c r="I951" s="13" t="s">
        <v>307</v>
      </c>
      <c r="J951" s="13" t="s">
        <v>345</v>
      </c>
      <c r="K951" s="11">
        <v>35</v>
      </c>
      <c r="L951" s="11" t="s">
        <v>6913</v>
      </c>
      <c r="M951" s="14">
        <v>1</v>
      </c>
      <c r="N951" s="14" t="s">
        <v>121</v>
      </c>
      <c r="O951" s="129">
        <v>0</v>
      </c>
      <c r="P951" s="129">
        <v>0</v>
      </c>
      <c r="Q951" s="129">
        <v>0</v>
      </c>
      <c r="R951" s="35">
        <v>26300</v>
      </c>
      <c r="S951" s="14">
        <v>0</v>
      </c>
      <c r="T951" s="14">
        <v>0</v>
      </c>
      <c r="U951" s="26">
        <v>5913</v>
      </c>
      <c r="V951" s="14">
        <v>0</v>
      </c>
      <c r="W951" s="14">
        <v>0</v>
      </c>
      <c r="X951" s="14">
        <v>0</v>
      </c>
      <c r="Y951" s="11">
        <f t="shared" si="740"/>
        <v>0</v>
      </c>
      <c r="Z951" s="11">
        <f t="shared" si="741"/>
        <v>0</v>
      </c>
      <c r="AA951" s="11">
        <f t="shared" si="742"/>
        <v>0.2</v>
      </c>
      <c r="AB951" s="11">
        <f t="shared" si="743"/>
        <v>0</v>
      </c>
      <c r="AC951" s="11">
        <f t="shared" si="744"/>
        <v>0</v>
      </c>
      <c r="AD951" s="11" t="s">
        <v>6914</v>
      </c>
      <c r="AE951" s="13" t="s">
        <v>6915</v>
      </c>
      <c r="AF951" s="13" t="s">
        <v>6916</v>
      </c>
      <c r="AG951" s="15" t="s">
        <v>6917</v>
      </c>
      <c r="AH951" s="16" t="s">
        <v>88</v>
      </c>
      <c r="AI951" s="17">
        <v>10</v>
      </c>
      <c r="AJ951" s="17">
        <v>19850901</v>
      </c>
      <c r="AK951" s="18">
        <v>50</v>
      </c>
      <c r="AL951" s="18">
        <v>202212</v>
      </c>
      <c r="AM951" s="18">
        <v>2022</v>
      </c>
      <c r="AN951" s="17">
        <v>20537535</v>
      </c>
      <c r="AO951" s="17">
        <v>36032007</v>
      </c>
      <c r="AP951" s="17">
        <v>600000</v>
      </c>
      <c r="AQ951" s="27">
        <v>1</v>
      </c>
      <c r="AR951" s="27">
        <v>1</v>
      </c>
      <c r="AS951" s="27">
        <v>1</v>
      </c>
      <c r="AT951" s="27">
        <v>2</v>
      </c>
      <c r="AU951" s="27">
        <v>2</v>
      </c>
      <c r="AV951" s="27">
        <v>2</v>
      </c>
      <c r="AW951" s="23">
        <v>0</v>
      </c>
      <c r="AX951" s="21">
        <v>0</v>
      </c>
      <c r="AY951" s="21">
        <v>0</v>
      </c>
      <c r="AZ951" s="23" t="s">
        <v>62</v>
      </c>
      <c r="BA951" s="23" t="s">
        <v>62</v>
      </c>
      <c r="BB951" s="23" t="s">
        <v>62</v>
      </c>
      <c r="BC951" s="23" t="s">
        <v>62</v>
      </c>
      <c r="BD951" s="23" t="s">
        <v>62</v>
      </c>
      <c r="BE951" s="27">
        <v>13</v>
      </c>
      <c r="BF951" s="23"/>
      <c r="BG951" s="23"/>
    </row>
    <row r="952" spans="1:59" ht="15">
      <c r="A952" s="9" t="s">
        <v>6918</v>
      </c>
      <c r="B952" s="25">
        <v>4422</v>
      </c>
      <c r="C952" s="11">
        <v>1718094</v>
      </c>
      <c r="D952" s="11">
        <v>5138108185</v>
      </c>
      <c r="E952" s="12">
        <v>1760110008737</v>
      </c>
      <c r="F952" s="13" t="s">
        <v>6919</v>
      </c>
      <c r="G952" s="13" t="s">
        <v>80</v>
      </c>
      <c r="H952" s="13" t="s">
        <v>53</v>
      </c>
      <c r="I952" s="13" t="s">
        <v>54</v>
      </c>
      <c r="J952" s="13" t="s">
        <v>119</v>
      </c>
      <c r="K952" s="11">
        <v>26</v>
      </c>
      <c r="L952" s="11" t="s">
        <v>6920</v>
      </c>
      <c r="M952" s="14">
        <v>1</v>
      </c>
      <c r="N952" s="14" t="s">
        <v>121</v>
      </c>
      <c r="O952" s="14">
        <v>0</v>
      </c>
      <c r="P952" s="14">
        <v>0</v>
      </c>
      <c r="Q952" s="14">
        <v>0</v>
      </c>
      <c r="R952" s="26">
        <v>299805</v>
      </c>
      <c r="S952" s="14">
        <v>0</v>
      </c>
      <c r="T952" s="14">
        <v>0</v>
      </c>
      <c r="U952" s="14">
        <v>0</v>
      </c>
      <c r="V952" s="26">
        <v>156000</v>
      </c>
      <c r="W952" s="14">
        <v>0</v>
      </c>
      <c r="X952" s="26">
        <v>153910</v>
      </c>
      <c r="Y952" s="11">
        <f t="shared" si="740"/>
        <v>0</v>
      </c>
      <c r="Z952" s="11">
        <f t="shared" si="741"/>
        <v>1.5</v>
      </c>
      <c r="AA952" s="11">
        <f t="shared" si="742"/>
        <v>2.9</v>
      </c>
      <c r="AB952" s="11">
        <f t="shared" si="743"/>
        <v>0</v>
      </c>
      <c r="AC952" s="11">
        <f t="shared" si="744"/>
        <v>1.5</v>
      </c>
      <c r="AD952" s="11" t="s">
        <v>6921</v>
      </c>
      <c r="AE952" s="13" t="s">
        <v>6922</v>
      </c>
      <c r="AF952" s="13" t="s">
        <v>6923</v>
      </c>
      <c r="AG952" s="15" t="s">
        <v>6924</v>
      </c>
      <c r="AH952" s="16" t="s">
        <v>232</v>
      </c>
      <c r="AI952" s="17">
        <v>10</v>
      </c>
      <c r="AJ952" s="17">
        <v>19940912</v>
      </c>
      <c r="AK952" s="18">
        <v>100</v>
      </c>
      <c r="AL952" s="18">
        <v>202306</v>
      </c>
      <c r="AM952" s="18">
        <v>2022</v>
      </c>
      <c r="AN952" s="17">
        <v>163647674</v>
      </c>
      <c r="AO952" s="17">
        <v>122112567</v>
      </c>
      <c r="AP952" s="17">
        <v>8035645</v>
      </c>
      <c r="AQ952" s="20">
        <v>1</v>
      </c>
      <c r="AR952" s="20">
        <v>1</v>
      </c>
      <c r="AS952" s="20">
        <v>1</v>
      </c>
      <c r="AT952" s="20">
        <v>2</v>
      </c>
      <c r="AU952" s="20">
        <v>2</v>
      </c>
      <c r="AV952" s="20">
        <v>2</v>
      </c>
      <c r="AW952" s="23">
        <v>0</v>
      </c>
      <c r="AX952" s="21">
        <v>0</v>
      </c>
      <c r="AY952" s="21">
        <v>0</v>
      </c>
      <c r="AZ952" s="23" t="s">
        <v>62</v>
      </c>
      <c r="BA952" s="23" t="s">
        <v>62</v>
      </c>
      <c r="BB952" s="23" t="s">
        <v>62</v>
      </c>
      <c r="BC952" s="23" t="s">
        <v>62</v>
      </c>
      <c r="BD952" s="23" t="s">
        <v>62</v>
      </c>
      <c r="BE952" s="20">
        <v>13</v>
      </c>
      <c r="BF952" s="21"/>
      <c r="BG952" s="24"/>
    </row>
    <row r="953" spans="1:59" ht="15">
      <c r="A953" s="9" t="s">
        <v>6925</v>
      </c>
      <c r="B953" s="25">
        <v>13306</v>
      </c>
      <c r="C953" s="11">
        <v>1110978</v>
      </c>
      <c r="D953" s="11">
        <v>5038123573</v>
      </c>
      <c r="E953" s="12">
        <v>1701110074360</v>
      </c>
      <c r="F953" s="13" t="s">
        <v>6926</v>
      </c>
      <c r="G953" s="13" t="s">
        <v>80</v>
      </c>
      <c r="H953" s="13" t="s">
        <v>53</v>
      </c>
      <c r="I953" s="13" t="s">
        <v>54</v>
      </c>
      <c r="J953" s="13" t="s">
        <v>181</v>
      </c>
      <c r="K953" s="11">
        <v>58</v>
      </c>
      <c r="L953" s="11" t="s">
        <v>6927</v>
      </c>
      <c r="M953" s="14">
        <v>1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1" t="s">
        <v>6928</v>
      </c>
      <c r="AE953" s="13" t="s">
        <v>6929</v>
      </c>
      <c r="AF953" s="13" t="s">
        <v>6930</v>
      </c>
      <c r="AG953" s="15" t="s">
        <v>6931</v>
      </c>
      <c r="AH953" s="16" t="s">
        <v>88</v>
      </c>
      <c r="AI953" s="17">
        <v>10</v>
      </c>
      <c r="AJ953" s="17">
        <v>19940328</v>
      </c>
      <c r="AK953" s="18">
        <v>67</v>
      </c>
      <c r="AL953" s="18">
        <v>202212</v>
      </c>
      <c r="AM953" s="18">
        <v>2022</v>
      </c>
      <c r="AN953" s="17">
        <v>16548496</v>
      </c>
      <c r="AO953" s="17">
        <v>46201648</v>
      </c>
      <c r="AP953" s="17">
        <v>3000000</v>
      </c>
      <c r="AQ953" s="20">
        <v>2</v>
      </c>
      <c r="AR953" s="20">
        <v>2</v>
      </c>
      <c r="AS953" s="20">
        <v>2</v>
      </c>
      <c r="AT953" s="20">
        <v>2</v>
      </c>
      <c r="AU953" s="22">
        <v>2</v>
      </c>
      <c r="AV953" s="21"/>
      <c r="AW953" s="23">
        <v>0</v>
      </c>
      <c r="AX953" s="21">
        <v>0</v>
      </c>
      <c r="AY953" s="21">
        <v>0</v>
      </c>
      <c r="AZ953" s="23" t="s">
        <v>62</v>
      </c>
      <c r="BA953" s="23" t="s">
        <v>62</v>
      </c>
      <c r="BB953" s="23" t="s">
        <v>62</v>
      </c>
      <c r="BC953" s="23" t="s">
        <v>62</v>
      </c>
      <c r="BD953" s="23" t="s">
        <v>62</v>
      </c>
      <c r="BE953" s="20">
        <v>13</v>
      </c>
      <c r="BF953" s="20" t="s">
        <v>6932</v>
      </c>
      <c r="BG953" s="23"/>
    </row>
    <row r="954" spans="1:59" ht="15">
      <c r="A954" s="9" t="s">
        <v>6933</v>
      </c>
      <c r="B954" s="25">
        <v>3240</v>
      </c>
      <c r="C954" s="11">
        <v>1718490</v>
      </c>
      <c r="D954" s="11">
        <v>6098121999</v>
      </c>
      <c r="E954" s="12">
        <v>1942110018540</v>
      </c>
      <c r="F954" s="13" t="s">
        <v>6934</v>
      </c>
      <c r="G954" s="13" t="s">
        <v>80</v>
      </c>
      <c r="H954" s="13" t="s">
        <v>53</v>
      </c>
      <c r="I954" s="13" t="s">
        <v>54</v>
      </c>
      <c r="J954" s="13" t="s">
        <v>638</v>
      </c>
      <c r="K954" s="11">
        <v>21</v>
      </c>
      <c r="L954" s="40" t="s">
        <v>6935</v>
      </c>
      <c r="M954" s="44">
        <v>1</v>
      </c>
      <c r="N954" s="14" t="s">
        <v>121</v>
      </c>
      <c r="O954" s="14">
        <v>0</v>
      </c>
      <c r="P954" s="14">
        <v>0</v>
      </c>
      <c r="Q954" s="14">
        <v>0</v>
      </c>
      <c r="R954" s="26">
        <v>379521</v>
      </c>
      <c r="S954" s="14">
        <v>0</v>
      </c>
      <c r="T954" s="26">
        <v>14679</v>
      </c>
      <c r="U954" s="14">
        <v>0</v>
      </c>
      <c r="V954" s="26">
        <v>31858</v>
      </c>
      <c r="W954" s="14">
        <v>0</v>
      </c>
      <c r="X954" s="14">
        <v>0</v>
      </c>
      <c r="Y954" s="11">
        <f>INT(O954 / 10000) / 10</f>
        <v>0</v>
      </c>
      <c r="Z954" s="11">
        <f>INT((P954+Q954+X954) / 10000) / 10</f>
        <v>0</v>
      </c>
      <c r="AA954" s="11">
        <f>INT((R954) / 10000) / 10</f>
        <v>3.7</v>
      </c>
      <c r="AB954" s="11">
        <f>INT((S954+T954) / 10000) / 10</f>
        <v>0.1</v>
      </c>
      <c r="AC954" s="11">
        <f>INT((V954+U954+W954) / 10000) / 10</f>
        <v>0.3</v>
      </c>
      <c r="AD954" s="11" t="s">
        <v>6936</v>
      </c>
      <c r="AE954" s="13" t="s">
        <v>6937</v>
      </c>
      <c r="AF954" s="13" t="s">
        <v>6938</v>
      </c>
      <c r="AG954" s="15" t="s">
        <v>6939</v>
      </c>
      <c r="AH954" s="16" t="s">
        <v>88</v>
      </c>
      <c r="AI954" s="17">
        <v>10</v>
      </c>
      <c r="AJ954" s="17">
        <v>19950304</v>
      </c>
      <c r="AK954" s="18">
        <v>111</v>
      </c>
      <c r="AL954" s="18">
        <v>202212</v>
      </c>
      <c r="AM954" s="18">
        <v>2022</v>
      </c>
      <c r="AN954" s="17">
        <v>43958432</v>
      </c>
      <c r="AO954" s="17">
        <v>25845787</v>
      </c>
      <c r="AP954" s="17">
        <v>6554250</v>
      </c>
      <c r="AQ954" s="27">
        <v>2</v>
      </c>
      <c r="AR954" s="27">
        <v>2</v>
      </c>
      <c r="AS954" s="27">
        <v>1</v>
      </c>
      <c r="AT954" s="27">
        <v>2</v>
      </c>
      <c r="AU954" s="27">
        <v>2</v>
      </c>
      <c r="AV954" s="27">
        <v>2</v>
      </c>
      <c r="AW954" s="23">
        <v>0</v>
      </c>
      <c r="AX954" s="21">
        <v>0</v>
      </c>
      <c r="AY954" s="21">
        <v>0</v>
      </c>
      <c r="AZ954" s="23" t="s">
        <v>62</v>
      </c>
      <c r="BA954" s="23" t="s">
        <v>62</v>
      </c>
      <c r="BB954" s="23" t="s">
        <v>62</v>
      </c>
      <c r="BC954" s="23" t="s">
        <v>62</v>
      </c>
      <c r="BD954" s="23" t="s">
        <v>62</v>
      </c>
      <c r="BE954" s="27">
        <v>13</v>
      </c>
      <c r="BF954" s="23"/>
      <c r="BG954" s="23"/>
    </row>
    <row r="955" spans="1:59" ht="15">
      <c r="A955" s="9" t="s">
        <v>6940</v>
      </c>
      <c r="B955" s="25">
        <v>21206</v>
      </c>
      <c r="C955" s="11">
        <v>1148882</v>
      </c>
      <c r="D955" s="11">
        <v>1258115607</v>
      </c>
      <c r="E955" s="12">
        <v>1201110047292</v>
      </c>
      <c r="F955" s="13" t="s">
        <v>6941</v>
      </c>
      <c r="G955" s="13" t="s">
        <v>52</v>
      </c>
      <c r="H955" s="13" t="s">
        <v>53</v>
      </c>
      <c r="I955" s="13" t="s">
        <v>54</v>
      </c>
      <c r="J955" s="13" t="s">
        <v>345</v>
      </c>
      <c r="K955" s="11">
        <v>35</v>
      </c>
      <c r="L955" s="11" t="s">
        <v>6942</v>
      </c>
      <c r="M955" s="14">
        <v>1</v>
      </c>
      <c r="N955" s="14">
        <v>0</v>
      </c>
      <c r="O955" s="14">
        <v>0</v>
      </c>
      <c r="P955" s="14">
        <v>0</v>
      </c>
      <c r="Q955" s="14">
        <v>0</v>
      </c>
      <c r="R955" s="14">
        <v>0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1" t="s">
        <v>6943</v>
      </c>
      <c r="AE955" s="13" t="s">
        <v>6944</v>
      </c>
      <c r="AF955" s="13" t="s">
        <v>6945</v>
      </c>
      <c r="AG955" s="15" t="s">
        <v>6946</v>
      </c>
      <c r="AH955" s="16" t="s">
        <v>61</v>
      </c>
      <c r="AI955" s="17">
        <v>10</v>
      </c>
      <c r="AJ955" s="17">
        <v>19881010</v>
      </c>
      <c r="AK955" s="18">
        <v>51</v>
      </c>
      <c r="AL955" s="18">
        <v>201903</v>
      </c>
      <c r="AM955" s="14"/>
      <c r="AN955" s="19"/>
      <c r="AO955" s="19"/>
      <c r="AP955" s="19"/>
      <c r="AQ955" s="23">
        <v>1</v>
      </c>
      <c r="AR955" s="23"/>
      <c r="AS955" s="27">
        <v>1</v>
      </c>
      <c r="AT955" s="27">
        <v>2</v>
      </c>
      <c r="AU955" s="27">
        <v>2</v>
      </c>
      <c r="AV955" s="27">
        <v>2</v>
      </c>
      <c r="AW955" s="23">
        <v>0</v>
      </c>
      <c r="AX955" s="21">
        <v>0</v>
      </c>
      <c r="AY955" s="21">
        <v>0</v>
      </c>
      <c r="AZ955" s="23" t="s">
        <v>62</v>
      </c>
      <c r="BA955" s="23" t="s">
        <v>62</v>
      </c>
      <c r="BB955" s="23" t="s">
        <v>62</v>
      </c>
      <c r="BC955" s="23" t="s">
        <v>62</v>
      </c>
      <c r="BD955" s="23" t="s">
        <v>62</v>
      </c>
      <c r="BE955" s="27">
        <v>13</v>
      </c>
      <c r="BF955" s="23"/>
      <c r="BG955" s="23"/>
    </row>
    <row r="956" spans="1:59" ht="15">
      <c r="A956" s="9" t="s">
        <v>6947</v>
      </c>
      <c r="B956" s="25">
        <v>22628</v>
      </c>
      <c r="C956" s="11">
        <v>6783221</v>
      </c>
      <c r="D956" s="11">
        <v>8438700505</v>
      </c>
      <c r="E956" s="12">
        <v>1701510023412</v>
      </c>
      <c r="F956" s="13" t="s">
        <v>6948</v>
      </c>
      <c r="G956" s="13" t="s">
        <v>52</v>
      </c>
      <c r="H956" s="13" t="s">
        <v>53</v>
      </c>
      <c r="I956" s="13" t="s">
        <v>54</v>
      </c>
      <c r="J956" s="13" t="s">
        <v>173</v>
      </c>
      <c r="K956" s="11">
        <v>50</v>
      </c>
      <c r="L956" s="11" t="s">
        <v>6949</v>
      </c>
      <c r="M956" s="14">
        <v>1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1" t="s">
        <v>6950</v>
      </c>
      <c r="AE956" s="13" t="s">
        <v>6951</v>
      </c>
      <c r="AF956" s="13" t="s">
        <v>4463</v>
      </c>
      <c r="AG956" s="15" t="s">
        <v>4464</v>
      </c>
      <c r="AH956" s="16" t="s">
        <v>61</v>
      </c>
      <c r="AI956" s="17">
        <v>10</v>
      </c>
      <c r="AJ956" s="17">
        <v>20160715</v>
      </c>
      <c r="AK956" s="18">
        <v>50</v>
      </c>
      <c r="AL956" s="18">
        <v>201903</v>
      </c>
      <c r="AM956" s="14"/>
      <c r="AN956" s="19"/>
      <c r="AO956" s="19"/>
      <c r="AP956" s="19"/>
      <c r="AQ956" s="20">
        <v>1</v>
      </c>
      <c r="AR956" s="21"/>
      <c r="AS956" s="20">
        <v>2</v>
      </c>
      <c r="AT956" s="20">
        <v>2</v>
      </c>
      <c r="AU956" s="20">
        <v>2</v>
      </c>
      <c r="AV956" s="20">
        <v>2</v>
      </c>
      <c r="AW956" s="23">
        <v>0</v>
      </c>
      <c r="AX956" s="21">
        <v>0</v>
      </c>
      <c r="AY956" s="21">
        <v>0</v>
      </c>
      <c r="AZ956" s="23" t="s">
        <v>62</v>
      </c>
      <c r="BA956" s="23" t="s">
        <v>62</v>
      </c>
      <c r="BB956" s="23" t="s">
        <v>62</v>
      </c>
      <c r="BC956" s="23" t="s">
        <v>62</v>
      </c>
      <c r="BD956" s="23" t="s">
        <v>62</v>
      </c>
      <c r="BE956" s="20">
        <v>13</v>
      </c>
      <c r="BF956" s="21"/>
      <c r="BG956" s="24"/>
    </row>
    <row r="957" spans="1:59" ht="15">
      <c r="A957" s="9" t="s">
        <v>6952</v>
      </c>
      <c r="B957" s="25">
        <v>20331</v>
      </c>
      <c r="C957" s="11">
        <v>1867915</v>
      </c>
      <c r="D957" s="11">
        <v>1308101099</v>
      </c>
      <c r="E957" s="12">
        <v>1243110001571</v>
      </c>
      <c r="F957" s="13" t="s">
        <v>6953</v>
      </c>
      <c r="G957" s="13" t="s">
        <v>52</v>
      </c>
      <c r="H957" s="13" t="s">
        <v>53</v>
      </c>
      <c r="I957" s="13" t="s">
        <v>54</v>
      </c>
      <c r="J957" s="13" t="s">
        <v>2672</v>
      </c>
      <c r="K957" s="11">
        <v>10</v>
      </c>
      <c r="L957" s="40" t="s">
        <v>6954</v>
      </c>
      <c r="M957" s="44">
        <v>1</v>
      </c>
      <c r="N957" s="14">
        <v>0</v>
      </c>
      <c r="O957" s="14">
        <v>0</v>
      </c>
      <c r="P957" s="14">
        <v>0</v>
      </c>
      <c r="Q957" s="14">
        <v>0</v>
      </c>
      <c r="R957" s="14">
        <v>0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1" t="s">
        <v>6955</v>
      </c>
      <c r="AE957" s="13" t="s">
        <v>6956</v>
      </c>
      <c r="AF957" s="13" t="s">
        <v>6957</v>
      </c>
      <c r="AG957" s="15" t="s">
        <v>6958</v>
      </c>
      <c r="AH957" s="16" t="s">
        <v>61</v>
      </c>
      <c r="AI957" s="17">
        <v>10</v>
      </c>
      <c r="AJ957" s="17">
        <v>19710324</v>
      </c>
      <c r="AK957" s="18">
        <v>60</v>
      </c>
      <c r="AL957" s="18">
        <v>202103</v>
      </c>
      <c r="AM957" s="14"/>
      <c r="AN957" s="19"/>
      <c r="AO957" s="19"/>
      <c r="AP957" s="19"/>
      <c r="AQ957" s="27">
        <v>1</v>
      </c>
      <c r="AR957" s="23"/>
      <c r="AS957" s="27">
        <v>1</v>
      </c>
      <c r="AT957" s="27">
        <v>2</v>
      </c>
      <c r="AU957" s="27">
        <v>2</v>
      </c>
      <c r="AV957" s="27">
        <v>2</v>
      </c>
      <c r="AW957" s="23">
        <v>0</v>
      </c>
      <c r="AX957" s="21">
        <v>0</v>
      </c>
      <c r="AY957" s="21">
        <v>0</v>
      </c>
      <c r="AZ957" s="23" t="s">
        <v>62</v>
      </c>
      <c r="BA957" s="23" t="s">
        <v>62</v>
      </c>
      <c r="BB957" s="23" t="s">
        <v>62</v>
      </c>
      <c r="BC957" s="23" t="s">
        <v>62</v>
      </c>
      <c r="BD957" s="23" t="s">
        <v>62</v>
      </c>
      <c r="BE957" s="27">
        <v>13</v>
      </c>
      <c r="BF957" s="23"/>
      <c r="BG957" s="23"/>
    </row>
    <row r="958" spans="1:59" ht="15">
      <c r="A958" s="9" t="s">
        <v>6959</v>
      </c>
      <c r="B958" s="25">
        <v>8275</v>
      </c>
      <c r="C958" s="11">
        <v>1479832</v>
      </c>
      <c r="D958" s="11">
        <v>1348102799</v>
      </c>
      <c r="E958" s="12">
        <v>1350110035937</v>
      </c>
      <c r="F958" s="13" t="s">
        <v>6960</v>
      </c>
      <c r="G958" s="13" t="s">
        <v>80</v>
      </c>
      <c r="H958" s="13" t="s">
        <v>53</v>
      </c>
      <c r="I958" s="13" t="s">
        <v>54</v>
      </c>
      <c r="J958" s="13" t="s">
        <v>630</v>
      </c>
      <c r="K958" s="11">
        <v>45</v>
      </c>
      <c r="L958" s="11" t="s">
        <v>6961</v>
      </c>
      <c r="M958" s="14">
        <v>2</v>
      </c>
      <c r="N958" s="14" t="s">
        <v>83</v>
      </c>
      <c r="O958" s="14">
        <v>0</v>
      </c>
      <c r="P958" s="14">
        <v>0</v>
      </c>
      <c r="Q958" s="26">
        <v>48500000</v>
      </c>
      <c r="R958" s="26">
        <v>1833650000</v>
      </c>
      <c r="S958" s="14">
        <v>0</v>
      </c>
      <c r="T958" s="26">
        <v>328725687</v>
      </c>
      <c r="U958" s="26">
        <v>28027272</v>
      </c>
      <c r="V958" s="26">
        <v>18016689</v>
      </c>
      <c r="W958" s="14">
        <v>0</v>
      </c>
      <c r="X958" s="26">
        <v>1704003855</v>
      </c>
      <c r="Y958" s="11">
        <f>INT(O958 / 10000000)/ 10</f>
        <v>0</v>
      </c>
      <c r="Z958" s="11">
        <f>INT((P958+Q958+X958) / 10000000)/ 10</f>
        <v>17.5</v>
      </c>
      <c r="AA958" s="11">
        <f>INT((R958) / 10000000)/ 10</f>
        <v>18.3</v>
      </c>
      <c r="AB958" s="11">
        <f>INT((S958+T958) / 10000000)/ 10</f>
        <v>3.2</v>
      </c>
      <c r="AC958" s="11">
        <f>INT((V958+U958+W958) / 10000000)/ 10</f>
        <v>0.4</v>
      </c>
      <c r="AD958" s="11" t="s">
        <v>6962</v>
      </c>
      <c r="AE958" s="13" t="s">
        <v>6963</v>
      </c>
      <c r="AF958" s="13" t="s">
        <v>6964</v>
      </c>
      <c r="AG958" s="15" t="s">
        <v>6965</v>
      </c>
      <c r="AH958" s="16" t="s">
        <v>88</v>
      </c>
      <c r="AI958" s="17">
        <v>10</v>
      </c>
      <c r="AJ958" s="17">
        <v>19781101</v>
      </c>
      <c r="AK958" s="18">
        <v>57</v>
      </c>
      <c r="AL958" s="18">
        <v>202212</v>
      </c>
      <c r="AM958" s="18">
        <v>2022</v>
      </c>
      <c r="AN958" s="17">
        <v>18146985</v>
      </c>
      <c r="AO958" s="17">
        <v>87485346</v>
      </c>
      <c r="AP958" s="17">
        <v>4850000</v>
      </c>
      <c r="AQ958" s="27">
        <v>1</v>
      </c>
      <c r="AR958" s="23"/>
      <c r="AS958" s="27">
        <v>1</v>
      </c>
      <c r="AT958" s="27">
        <v>2</v>
      </c>
      <c r="AU958" s="27">
        <v>2</v>
      </c>
      <c r="AV958" s="27">
        <v>2</v>
      </c>
      <c r="AW958" s="23">
        <v>0</v>
      </c>
      <c r="AX958" s="21">
        <v>0</v>
      </c>
      <c r="AY958" s="21">
        <v>0</v>
      </c>
      <c r="AZ958" s="23" t="s">
        <v>62</v>
      </c>
      <c r="BA958" s="23" t="s">
        <v>62</v>
      </c>
      <c r="BB958" s="23" t="s">
        <v>62</v>
      </c>
      <c r="BC958" s="23" t="s">
        <v>62</v>
      </c>
      <c r="BD958" s="23" t="s">
        <v>62</v>
      </c>
      <c r="BE958" s="27">
        <v>13</v>
      </c>
      <c r="BF958" s="23"/>
      <c r="BG958" s="23"/>
    </row>
    <row r="959" spans="1:59" ht="15">
      <c r="A959" s="9" t="s">
        <v>6966</v>
      </c>
      <c r="B959" s="25">
        <v>14203</v>
      </c>
      <c r="C959" s="11">
        <v>1615202</v>
      </c>
      <c r="D959" s="11">
        <v>1088204140</v>
      </c>
      <c r="E959" s="12">
        <v>1150320000567</v>
      </c>
      <c r="F959" s="13" t="s">
        <v>6967</v>
      </c>
      <c r="G959" s="13" t="s">
        <v>80</v>
      </c>
      <c r="H959" s="13" t="s">
        <v>53</v>
      </c>
      <c r="I959" s="13" t="s">
        <v>54</v>
      </c>
      <c r="J959" s="13" t="s">
        <v>55</v>
      </c>
      <c r="K959" s="11">
        <v>63</v>
      </c>
      <c r="L959" s="11" t="s">
        <v>6968</v>
      </c>
      <c r="M959" s="14">
        <v>1</v>
      </c>
      <c r="N959" s="14">
        <v>0</v>
      </c>
      <c r="O959" s="14">
        <v>0</v>
      </c>
      <c r="P959" s="14">
        <v>0</v>
      </c>
      <c r="Q959" s="14">
        <v>0</v>
      </c>
      <c r="R959" s="14">
        <v>0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1" t="s">
        <v>6969</v>
      </c>
      <c r="AE959" s="13" t="s">
        <v>6970</v>
      </c>
      <c r="AF959" s="13" t="s">
        <v>6971</v>
      </c>
      <c r="AG959" s="15" t="s">
        <v>6972</v>
      </c>
      <c r="AH959" s="16" t="s">
        <v>61</v>
      </c>
      <c r="AI959" s="17">
        <v>10</v>
      </c>
      <c r="AJ959" s="17">
        <v>20070101</v>
      </c>
      <c r="AK959" s="18">
        <v>214</v>
      </c>
      <c r="AL959" s="18">
        <v>202203</v>
      </c>
      <c r="AM959" s="18">
        <v>2022</v>
      </c>
      <c r="AN959" s="17">
        <v>47087255</v>
      </c>
      <c r="AO959" s="17">
        <v>29595427</v>
      </c>
      <c r="AP959" s="17">
        <v>1000</v>
      </c>
      <c r="AQ959" s="20">
        <v>1</v>
      </c>
      <c r="AR959" s="21"/>
      <c r="AS959" s="20">
        <v>2</v>
      </c>
      <c r="AT959" s="20">
        <v>2</v>
      </c>
      <c r="AU959" s="20">
        <v>2</v>
      </c>
      <c r="AV959" s="20">
        <v>2</v>
      </c>
      <c r="AW959" s="23">
        <v>0</v>
      </c>
      <c r="AX959" s="21">
        <v>0</v>
      </c>
      <c r="AY959" s="21">
        <v>0</v>
      </c>
      <c r="AZ959" s="23" t="s">
        <v>62</v>
      </c>
      <c r="BA959" s="23" t="s">
        <v>62</v>
      </c>
      <c r="BB959" s="23" t="s">
        <v>62</v>
      </c>
      <c r="BC959" s="23" t="s">
        <v>62</v>
      </c>
      <c r="BD959" s="23" t="s">
        <v>62</v>
      </c>
      <c r="BE959" s="20">
        <v>13</v>
      </c>
      <c r="BF959" s="21"/>
      <c r="BG959" s="24"/>
    </row>
    <row r="960" spans="1:59" ht="15">
      <c r="A960" s="9" t="s">
        <v>6973</v>
      </c>
      <c r="B960" s="25">
        <v>12134</v>
      </c>
      <c r="C960" s="11">
        <v>3222924</v>
      </c>
      <c r="D960" s="11">
        <v>2118823784</v>
      </c>
      <c r="E960" s="12">
        <v>1101114050772</v>
      </c>
      <c r="F960" s="13" t="s">
        <v>6974</v>
      </c>
      <c r="G960" s="13" t="s">
        <v>80</v>
      </c>
      <c r="H960" s="13" t="s">
        <v>53</v>
      </c>
      <c r="I960" s="13" t="s">
        <v>54</v>
      </c>
      <c r="J960" s="13" t="s">
        <v>111</v>
      </c>
      <c r="K960" s="11">
        <v>55</v>
      </c>
      <c r="L960" s="11" t="s">
        <v>6975</v>
      </c>
      <c r="M960" s="14">
        <v>1</v>
      </c>
      <c r="N960" s="14" t="s">
        <v>83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14">
        <v>0</v>
      </c>
      <c r="U960" s="14">
        <v>0</v>
      </c>
      <c r="V960" s="26">
        <v>44224546</v>
      </c>
      <c r="W960" s="14">
        <v>0</v>
      </c>
      <c r="X960" s="14">
        <v>0</v>
      </c>
      <c r="Y960" s="11">
        <f>INT(O960 / 10000000)/ 10</f>
        <v>0</v>
      </c>
      <c r="Z960" s="11">
        <f>INT((P960+Q960+X960) / 10000000)/ 10</f>
        <v>0</v>
      </c>
      <c r="AA960" s="11">
        <f>INT((R960) / 10000000)/ 10</f>
        <v>0</v>
      </c>
      <c r="AB960" s="11">
        <f>INT((S960+T960) / 10000000)/ 10</f>
        <v>0</v>
      </c>
      <c r="AC960" s="11">
        <f>INT((V960+U960+W960) / 10000000)/ 10</f>
        <v>0.4</v>
      </c>
      <c r="AD960" s="11" t="s">
        <v>6976</v>
      </c>
      <c r="AE960" s="13" t="s">
        <v>6977</v>
      </c>
      <c r="AF960" s="13" t="s">
        <v>6978</v>
      </c>
      <c r="AG960" s="15" t="s">
        <v>6979</v>
      </c>
      <c r="AH960" s="16" t="s">
        <v>88</v>
      </c>
      <c r="AI960" s="17">
        <v>10</v>
      </c>
      <c r="AJ960" s="17">
        <v>20090216</v>
      </c>
      <c r="AK960" s="18">
        <v>101</v>
      </c>
      <c r="AL960" s="18">
        <v>202212</v>
      </c>
      <c r="AM960" s="18">
        <v>2022</v>
      </c>
      <c r="AN960" s="17">
        <v>11456967</v>
      </c>
      <c r="AO960" s="17">
        <v>26160568</v>
      </c>
      <c r="AP960" s="17">
        <v>300000</v>
      </c>
      <c r="AQ960" s="20">
        <v>1</v>
      </c>
      <c r="AR960" s="21"/>
      <c r="AS960" s="20">
        <v>2</v>
      </c>
      <c r="AT960" s="21"/>
      <c r="AU960" s="21"/>
      <c r="AV960" s="21"/>
      <c r="AW960" s="23">
        <v>0</v>
      </c>
      <c r="AX960" s="21">
        <v>0</v>
      </c>
      <c r="AY960" s="21">
        <v>0</v>
      </c>
      <c r="AZ960" s="23" t="s">
        <v>62</v>
      </c>
      <c r="BA960" s="30" t="s">
        <v>62</v>
      </c>
      <c r="BB960" s="23" t="s">
        <v>62</v>
      </c>
      <c r="BC960" s="23" t="s">
        <v>62</v>
      </c>
      <c r="BD960" s="23" t="s">
        <v>62</v>
      </c>
      <c r="BE960" s="20">
        <v>13</v>
      </c>
      <c r="BF960" s="21"/>
      <c r="BG960" s="24"/>
    </row>
    <row r="961" spans="1:59" ht="15">
      <c r="A961" s="9" t="s">
        <v>6980</v>
      </c>
      <c r="B961" s="25">
        <v>22807</v>
      </c>
      <c r="C961" s="11">
        <v>1232772</v>
      </c>
      <c r="D961" s="11">
        <v>3158100347</v>
      </c>
      <c r="E961" s="12">
        <v>1501110000476</v>
      </c>
      <c r="F961" s="13" t="s">
        <v>6981</v>
      </c>
      <c r="G961" s="13" t="s">
        <v>52</v>
      </c>
      <c r="H961" s="13" t="s">
        <v>53</v>
      </c>
      <c r="I961" s="13" t="s">
        <v>54</v>
      </c>
      <c r="J961" s="13" t="s">
        <v>173</v>
      </c>
      <c r="K961" s="11">
        <v>50</v>
      </c>
      <c r="L961" s="11" t="s">
        <v>4122</v>
      </c>
      <c r="M961" s="14">
        <v>1</v>
      </c>
      <c r="N961" s="14">
        <v>0</v>
      </c>
      <c r="O961" s="14">
        <v>0</v>
      </c>
      <c r="P961" s="14">
        <v>0</v>
      </c>
      <c r="Q961" s="14">
        <v>0</v>
      </c>
      <c r="R961" s="14">
        <v>0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1" t="s">
        <v>2815</v>
      </c>
      <c r="AE961" s="13" t="s">
        <v>6982</v>
      </c>
      <c r="AF961" s="13" t="s">
        <v>6983</v>
      </c>
      <c r="AG961" s="15" t="s">
        <v>6984</v>
      </c>
      <c r="AH961" s="16" t="s">
        <v>88</v>
      </c>
      <c r="AI961" s="17">
        <v>10</v>
      </c>
      <c r="AJ961" s="17">
        <v>19691229</v>
      </c>
      <c r="AK961" s="18">
        <v>133</v>
      </c>
      <c r="AL961" s="18">
        <v>201903</v>
      </c>
      <c r="AM961" s="18">
        <v>2022</v>
      </c>
      <c r="AN961" s="17">
        <v>17605651</v>
      </c>
      <c r="AO961" s="17">
        <v>27254084</v>
      </c>
      <c r="AP961" s="17">
        <v>640000</v>
      </c>
      <c r="AQ961" s="20">
        <v>1</v>
      </c>
      <c r="AR961" s="21"/>
      <c r="AS961" s="20">
        <v>2</v>
      </c>
      <c r="AT961" s="20">
        <v>2</v>
      </c>
      <c r="AU961" s="20">
        <v>2</v>
      </c>
      <c r="AV961" s="20">
        <v>2</v>
      </c>
      <c r="AW961" s="23">
        <v>0</v>
      </c>
      <c r="AX961" s="21">
        <v>0</v>
      </c>
      <c r="AY961" s="21">
        <v>0</v>
      </c>
      <c r="AZ961" s="23" t="s">
        <v>62</v>
      </c>
      <c r="BA961" s="23" t="s">
        <v>62</v>
      </c>
      <c r="BB961" s="23" t="s">
        <v>62</v>
      </c>
      <c r="BC961" s="23" t="s">
        <v>62</v>
      </c>
      <c r="BD961" s="23" t="s">
        <v>62</v>
      </c>
      <c r="BE961" s="20">
        <v>13</v>
      </c>
      <c r="BF961" s="21"/>
      <c r="BG961" s="24"/>
    </row>
    <row r="962" spans="1:59" ht="15">
      <c r="A962" s="9" t="s">
        <v>6985</v>
      </c>
      <c r="B962" s="25">
        <v>22637</v>
      </c>
      <c r="C962" s="11">
        <v>2191782</v>
      </c>
      <c r="D962" s="11">
        <v>6218105500</v>
      </c>
      <c r="E962" s="12">
        <v>1801110003151</v>
      </c>
      <c r="F962" s="13" t="s">
        <v>6986</v>
      </c>
      <c r="G962" s="13" t="s">
        <v>52</v>
      </c>
      <c r="H962" s="13" t="s">
        <v>53</v>
      </c>
      <c r="I962" s="13" t="s">
        <v>54</v>
      </c>
      <c r="J962" s="13" t="s">
        <v>173</v>
      </c>
      <c r="K962" s="11">
        <v>50</v>
      </c>
      <c r="L962" s="11" t="s">
        <v>6987</v>
      </c>
      <c r="M962" s="14">
        <v>1</v>
      </c>
      <c r="N962" s="14">
        <v>0</v>
      </c>
      <c r="O962" s="14">
        <v>0</v>
      </c>
      <c r="P962" s="14">
        <v>0</v>
      </c>
      <c r="Q962" s="14">
        <v>0</v>
      </c>
      <c r="R962" s="14">
        <v>0</v>
      </c>
      <c r="S962" s="14">
        <v>0</v>
      </c>
      <c r="T962" s="14">
        <v>0</v>
      </c>
      <c r="U962" s="14">
        <v>0</v>
      </c>
      <c r="V962" s="14">
        <v>0</v>
      </c>
      <c r="W962" s="14">
        <v>0</v>
      </c>
      <c r="X962" s="14">
        <v>0</v>
      </c>
      <c r="Y962" s="14">
        <v>0</v>
      </c>
      <c r="Z962" s="14">
        <v>0</v>
      </c>
      <c r="AA962" s="14">
        <v>0</v>
      </c>
      <c r="AB962" s="14">
        <v>0</v>
      </c>
      <c r="AC962" s="14">
        <v>0</v>
      </c>
      <c r="AD962" s="11" t="s">
        <v>6988</v>
      </c>
      <c r="AE962" s="13" t="s">
        <v>6989</v>
      </c>
      <c r="AF962" s="13" t="s">
        <v>5400</v>
      </c>
      <c r="AG962" s="15" t="s">
        <v>5401</v>
      </c>
      <c r="AH962" s="16" t="s">
        <v>61</v>
      </c>
      <c r="AI962" s="17">
        <v>10</v>
      </c>
      <c r="AJ962" s="17">
        <v>19741023</v>
      </c>
      <c r="AK962" s="18">
        <v>56</v>
      </c>
      <c r="AL962" s="18">
        <v>201903</v>
      </c>
      <c r="AM962" s="14"/>
      <c r="AN962" s="19"/>
      <c r="AO962" s="19"/>
      <c r="AP962" s="19"/>
      <c r="AQ962" s="20">
        <v>1</v>
      </c>
      <c r="AR962" s="21"/>
      <c r="AS962" s="20">
        <v>2</v>
      </c>
      <c r="AT962" s="20">
        <v>2</v>
      </c>
      <c r="AU962" s="20">
        <v>2</v>
      </c>
      <c r="AV962" s="20">
        <v>2</v>
      </c>
      <c r="AW962" s="23">
        <v>0</v>
      </c>
      <c r="AX962" s="21">
        <v>0</v>
      </c>
      <c r="AY962" s="21">
        <v>0</v>
      </c>
      <c r="AZ962" s="23" t="s">
        <v>62</v>
      </c>
      <c r="BA962" s="23" t="s">
        <v>62</v>
      </c>
      <c r="BB962" s="23" t="s">
        <v>62</v>
      </c>
      <c r="BC962" s="23" t="s">
        <v>62</v>
      </c>
      <c r="BD962" s="23" t="s">
        <v>62</v>
      </c>
      <c r="BE962" s="20">
        <v>13</v>
      </c>
      <c r="BF962" s="21"/>
      <c r="BG962" s="24"/>
    </row>
    <row r="963" spans="1:59" ht="15">
      <c r="A963" s="9" t="s">
        <v>6990</v>
      </c>
      <c r="B963" s="25">
        <v>5288</v>
      </c>
      <c r="C963" s="11">
        <v>1486517</v>
      </c>
      <c r="D963" s="11">
        <v>1288117827</v>
      </c>
      <c r="E963" s="12">
        <v>1101110329717</v>
      </c>
      <c r="F963" s="13" t="s">
        <v>6991</v>
      </c>
      <c r="G963" s="13" t="s">
        <v>80</v>
      </c>
      <c r="H963" s="13" t="s">
        <v>53</v>
      </c>
      <c r="I963" s="13" t="s">
        <v>54</v>
      </c>
      <c r="J963" s="13" t="s">
        <v>1589</v>
      </c>
      <c r="K963" s="11">
        <v>31</v>
      </c>
      <c r="L963" s="11" t="s">
        <v>6992</v>
      </c>
      <c r="M963" s="14">
        <v>1</v>
      </c>
      <c r="N963" s="14" t="s">
        <v>121</v>
      </c>
      <c r="O963" s="14">
        <v>0</v>
      </c>
      <c r="P963" s="26">
        <v>126691</v>
      </c>
      <c r="Q963" s="14">
        <v>0</v>
      </c>
      <c r="R963" s="14">
        <v>0</v>
      </c>
      <c r="S963" s="14">
        <v>0</v>
      </c>
      <c r="T963" s="14">
        <v>0</v>
      </c>
      <c r="U963" s="14">
        <v>0</v>
      </c>
      <c r="V963" s="26">
        <v>6800</v>
      </c>
      <c r="W963" s="14">
        <v>0</v>
      </c>
      <c r="X963" s="14">
        <v>0</v>
      </c>
      <c r="Y963" s="11">
        <f>INT(O963 / 10000) / 10</f>
        <v>0</v>
      </c>
      <c r="Z963" s="11">
        <f>INT((P963+Q963+X963) / 10000) / 10</f>
        <v>1.2</v>
      </c>
      <c r="AA963" s="11">
        <f>INT((R963) / 10000) / 10</f>
        <v>0</v>
      </c>
      <c r="AB963" s="11">
        <f>INT((S963+T963) / 10000) / 10</f>
        <v>0</v>
      </c>
      <c r="AC963" s="11">
        <f>INT((V963+U963+W963) / 10000) / 10</f>
        <v>0</v>
      </c>
      <c r="AD963" s="11" t="s">
        <v>6993</v>
      </c>
      <c r="AE963" s="13" t="s">
        <v>6994</v>
      </c>
      <c r="AF963" s="13" t="s">
        <v>6995</v>
      </c>
      <c r="AG963" s="15" t="s">
        <v>6996</v>
      </c>
      <c r="AH963" s="16" t="s">
        <v>88</v>
      </c>
      <c r="AI963" s="17">
        <v>10</v>
      </c>
      <c r="AJ963" s="17">
        <v>19820927</v>
      </c>
      <c r="AK963" s="18">
        <v>54</v>
      </c>
      <c r="AL963" s="18">
        <v>202304</v>
      </c>
      <c r="AM963" s="18">
        <v>2022</v>
      </c>
      <c r="AN963" s="17">
        <v>37815598</v>
      </c>
      <c r="AO963" s="17">
        <v>15745014</v>
      </c>
      <c r="AP963" s="17">
        <v>2100000</v>
      </c>
      <c r="AQ963" s="20">
        <v>1</v>
      </c>
      <c r="AR963" s="21"/>
      <c r="AS963" s="20">
        <v>2</v>
      </c>
      <c r="AT963" s="20">
        <v>2</v>
      </c>
      <c r="AU963" s="20">
        <v>2</v>
      </c>
      <c r="AV963" s="20">
        <v>2</v>
      </c>
      <c r="AW963" s="23">
        <v>0</v>
      </c>
      <c r="AX963" s="21">
        <v>0</v>
      </c>
      <c r="AY963" s="21">
        <v>0</v>
      </c>
      <c r="AZ963" s="23" t="s">
        <v>62</v>
      </c>
      <c r="BA963" s="23" t="s">
        <v>62</v>
      </c>
      <c r="BB963" s="23" t="s">
        <v>62</v>
      </c>
      <c r="BC963" s="23" t="s">
        <v>62</v>
      </c>
      <c r="BD963" s="23" t="s">
        <v>62</v>
      </c>
      <c r="BE963" s="20">
        <v>13</v>
      </c>
      <c r="BF963" s="21"/>
      <c r="BG963" s="24"/>
    </row>
    <row r="964" spans="1:59" ht="15">
      <c r="A964" s="9" t="s">
        <v>6997</v>
      </c>
      <c r="B964" s="25">
        <v>23417</v>
      </c>
      <c r="C964" s="11">
        <v>3649316</v>
      </c>
      <c r="D964" s="11">
        <v>2148844207</v>
      </c>
      <c r="E964" s="12">
        <v>1101114134691</v>
      </c>
      <c r="F964" s="13" t="s">
        <v>6998</v>
      </c>
      <c r="G964" s="13" t="s">
        <v>52</v>
      </c>
      <c r="H964" s="13" t="s">
        <v>53</v>
      </c>
      <c r="I964" s="13" t="s">
        <v>54</v>
      </c>
      <c r="J964" s="13" t="s">
        <v>65</v>
      </c>
      <c r="K964" s="11">
        <v>56</v>
      </c>
      <c r="L964" s="11" t="s">
        <v>6999</v>
      </c>
      <c r="M964" s="14">
        <v>1</v>
      </c>
      <c r="N964" s="14">
        <v>0</v>
      </c>
      <c r="O964" s="14">
        <v>0</v>
      </c>
      <c r="P964" s="14">
        <v>0</v>
      </c>
      <c r="Q964" s="14">
        <v>0</v>
      </c>
      <c r="R964" s="14">
        <v>0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1" t="s">
        <v>7000</v>
      </c>
      <c r="AE964" s="13" t="s">
        <v>7001</v>
      </c>
      <c r="AF964" s="13" t="s">
        <v>7002</v>
      </c>
      <c r="AG964" s="15" t="s">
        <v>1542</v>
      </c>
      <c r="AH964" s="16" t="s">
        <v>61</v>
      </c>
      <c r="AI964" s="17">
        <v>10</v>
      </c>
      <c r="AJ964" s="17">
        <v>20090709</v>
      </c>
      <c r="AK964" s="18">
        <v>111</v>
      </c>
      <c r="AL964" s="18">
        <v>201903</v>
      </c>
      <c r="AM964" s="14"/>
      <c r="AN964" s="19"/>
      <c r="AO964" s="19"/>
      <c r="AP964" s="19"/>
      <c r="AQ964" s="20">
        <v>1</v>
      </c>
      <c r="AR964" s="21"/>
      <c r="AS964" s="20">
        <v>2</v>
      </c>
      <c r="AT964" s="20">
        <v>2</v>
      </c>
      <c r="AU964" s="20">
        <v>2</v>
      </c>
      <c r="AV964" s="20">
        <v>2</v>
      </c>
      <c r="AW964" s="23">
        <v>0</v>
      </c>
      <c r="AX964" s="21">
        <v>0</v>
      </c>
      <c r="AY964" s="21">
        <v>0</v>
      </c>
      <c r="AZ964" s="23" t="s">
        <v>62</v>
      </c>
      <c r="BA964" s="23" t="s">
        <v>62</v>
      </c>
      <c r="BB964" s="23" t="s">
        <v>62</v>
      </c>
      <c r="BC964" s="23" t="s">
        <v>62</v>
      </c>
      <c r="BD964" s="23" t="s">
        <v>62</v>
      </c>
      <c r="BE964" s="20">
        <v>13</v>
      </c>
      <c r="BF964" s="21"/>
      <c r="BG964" s="24"/>
    </row>
    <row r="965" spans="1:59" ht="15">
      <c r="A965" s="9" t="s">
        <v>7003</v>
      </c>
      <c r="B965" s="25">
        <v>8560</v>
      </c>
      <c r="C965" s="11">
        <v>1892629</v>
      </c>
      <c r="D965" s="11">
        <v>1298145758</v>
      </c>
      <c r="E965" s="12">
        <v>1311110067289</v>
      </c>
      <c r="F965" s="13" t="s">
        <v>7004</v>
      </c>
      <c r="G965" s="13" t="s">
        <v>80</v>
      </c>
      <c r="H965" s="13" t="s">
        <v>53</v>
      </c>
      <c r="I965" s="13" t="s">
        <v>54</v>
      </c>
      <c r="J965" s="13" t="s">
        <v>128</v>
      </c>
      <c r="K965" s="11">
        <v>46</v>
      </c>
      <c r="L965" s="11" t="s">
        <v>7005</v>
      </c>
      <c r="M965" s="14">
        <v>1</v>
      </c>
      <c r="N965" s="14">
        <v>0</v>
      </c>
      <c r="O965" s="14">
        <v>0</v>
      </c>
      <c r="P965" s="14">
        <v>0</v>
      </c>
      <c r="Q965" s="14">
        <v>0</v>
      </c>
      <c r="R965" s="14">
        <v>0</v>
      </c>
      <c r="S965" s="14">
        <v>0</v>
      </c>
      <c r="T965" s="14">
        <v>0</v>
      </c>
      <c r="U965" s="14">
        <v>0</v>
      </c>
      <c r="V965" s="14">
        <v>0</v>
      </c>
      <c r="W965" s="14">
        <v>0</v>
      </c>
      <c r="X965" s="14">
        <v>0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1" t="s">
        <v>7006</v>
      </c>
      <c r="AE965" s="13" t="s">
        <v>7007</v>
      </c>
      <c r="AF965" s="13" t="s">
        <v>7008</v>
      </c>
      <c r="AG965" s="15" t="s">
        <v>7009</v>
      </c>
      <c r="AH965" s="16" t="s">
        <v>88</v>
      </c>
      <c r="AI965" s="17">
        <v>10</v>
      </c>
      <c r="AJ965" s="17">
        <v>20011016</v>
      </c>
      <c r="AK965" s="18">
        <v>108</v>
      </c>
      <c r="AL965" s="18">
        <v>202304</v>
      </c>
      <c r="AM965" s="18">
        <v>2022</v>
      </c>
      <c r="AN965" s="17">
        <v>116403579</v>
      </c>
      <c r="AO965" s="17">
        <v>85398415</v>
      </c>
      <c r="AP965" s="17">
        <v>5000000</v>
      </c>
      <c r="AQ965" s="20">
        <v>1</v>
      </c>
      <c r="AR965" s="21"/>
      <c r="AS965" s="20">
        <v>2</v>
      </c>
      <c r="AT965" s="20">
        <v>2</v>
      </c>
      <c r="AU965" s="20">
        <v>2</v>
      </c>
      <c r="AV965" s="20">
        <v>2</v>
      </c>
      <c r="AW965" s="23">
        <v>0</v>
      </c>
      <c r="AX965" s="21">
        <v>0</v>
      </c>
      <c r="AY965" s="21">
        <v>0</v>
      </c>
      <c r="AZ965" s="23" t="s">
        <v>62</v>
      </c>
      <c r="BA965" s="23" t="s">
        <v>62</v>
      </c>
      <c r="BB965" s="23" t="s">
        <v>62</v>
      </c>
      <c r="BC965" s="23" t="s">
        <v>62</v>
      </c>
      <c r="BD965" s="23" t="s">
        <v>62</v>
      </c>
      <c r="BE965" s="20">
        <v>13</v>
      </c>
      <c r="BF965" s="21"/>
      <c r="BG965" s="24"/>
    </row>
    <row r="966" spans="1:59" ht="15">
      <c r="A966" s="9" t="s">
        <v>7010</v>
      </c>
      <c r="B966" s="25">
        <v>22140</v>
      </c>
      <c r="C966" s="11">
        <v>2881562</v>
      </c>
      <c r="D966" s="11">
        <v>3148193654</v>
      </c>
      <c r="E966" s="12">
        <v>1601110232423</v>
      </c>
      <c r="F966" s="13" t="s">
        <v>7011</v>
      </c>
      <c r="G966" s="13" t="s">
        <v>52</v>
      </c>
      <c r="H966" s="13" t="s">
        <v>53</v>
      </c>
      <c r="I966" s="13" t="s">
        <v>54</v>
      </c>
      <c r="J966" s="13" t="s">
        <v>128</v>
      </c>
      <c r="K966" s="11">
        <v>46</v>
      </c>
      <c r="L966" s="11" t="s">
        <v>7012</v>
      </c>
      <c r="M966" s="14">
        <v>1</v>
      </c>
      <c r="N966" s="14">
        <v>0</v>
      </c>
      <c r="O966" s="14">
        <v>0</v>
      </c>
      <c r="P966" s="14">
        <v>0</v>
      </c>
      <c r="Q966" s="14">
        <v>0</v>
      </c>
      <c r="R966" s="14">
        <v>0</v>
      </c>
      <c r="S966" s="14">
        <v>0</v>
      </c>
      <c r="T966" s="14">
        <v>0</v>
      </c>
      <c r="U966" s="14">
        <v>0</v>
      </c>
      <c r="V966" s="14">
        <v>0</v>
      </c>
      <c r="W966" s="14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1" t="s">
        <v>7013</v>
      </c>
      <c r="AE966" s="13" t="s">
        <v>7014</v>
      </c>
      <c r="AF966" s="13" t="s">
        <v>7015</v>
      </c>
      <c r="AG966" s="15" t="s">
        <v>7016</v>
      </c>
      <c r="AH966" s="16" t="s">
        <v>88</v>
      </c>
      <c r="AI966" s="17">
        <v>10</v>
      </c>
      <c r="AJ966" s="17">
        <v>20071024</v>
      </c>
      <c r="AK966" s="18">
        <v>138</v>
      </c>
      <c r="AL966" s="18">
        <v>202012</v>
      </c>
      <c r="AM966" s="18">
        <v>2022</v>
      </c>
      <c r="AN966" s="17">
        <v>10460381</v>
      </c>
      <c r="AO966" s="17">
        <v>8895138</v>
      </c>
      <c r="AP966" s="17">
        <v>1150000</v>
      </c>
      <c r="AQ966" s="20">
        <v>1</v>
      </c>
      <c r="AR966" s="21"/>
      <c r="AS966" s="20">
        <v>2</v>
      </c>
      <c r="AT966" s="20">
        <v>2</v>
      </c>
      <c r="AU966" s="20">
        <v>2</v>
      </c>
      <c r="AV966" s="20">
        <v>2</v>
      </c>
      <c r="AW966" s="23">
        <v>0</v>
      </c>
      <c r="AX966" s="21">
        <v>0</v>
      </c>
      <c r="AY966" s="21">
        <v>0</v>
      </c>
      <c r="AZ966" s="23" t="s">
        <v>62</v>
      </c>
      <c r="BA966" s="23" t="s">
        <v>62</v>
      </c>
      <c r="BB966" s="23" t="s">
        <v>62</v>
      </c>
      <c r="BC966" s="23" t="s">
        <v>62</v>
      </c>
      <c r="BD966" s="23" t="s">
        <v>62</v>
      </c>
      <c r="BE966" s="20">
        <v>13</v>
      </c>
      <c r="BF966" s="21"/>
      <c r="BG966" s="24"/>
    </row>
    <row r="967" spans="1:59" ht="15">
      <c r="A967" s="9" t="s">
        <v>7017</v>
      </c>
      <c r="B967" s="25">
        <v>9626</v>
      </c>
      <c r="C967" s="11">
        <v>3267864</v>
      </c>
      <c r="D967" s="11">
        <v>1268608287</v>
      </c>
      <c r="E967" s="12">
        <v>1312110050456</v>
      </c>
      <c r="F967" s="13" t="s">
        <v>7018</v>
      </c>
      <c r="G967" s="13" t="s">
        <v>80</v>
      </c>
      <c r="H967" s="13" t="s">
        <v>53</v>
      </c>
      <c r="I967" s="13" t="s">
        <v>54</v>
      </c>
      <c r="J967" s="13" t="s">
        <v>277</v>
      </c>
      <c r="K967" s="11">
        <v>48</v>
      </c>
      <c r="L967" s="11" t="s">
        <v>7019</v>
      </c>
      <c r="M967" s="14">
        <v>1</v>
      </c>
      <c r="N967" s="14">
        <v>0</v>
      </c>
      <c r="O967" s="14">
        <v>0</v>
      </c>
      <c r="P967" s="14">
        <v>0</v>
      </c>
      <c r="Q967" s="14">
        <v>0</v>
      </c>
      <c r="R967" s="14">
        <v>0</v>
      </c>
      <c r="S967" s="14">
        <v>0</v>
      </c>
      <c r="T967" s="14">
        <v>0</v>
      </c>
      <c r="U967" s="14">
        <v>0</v>
      </c>
      <c r="V967" s="14">
        <v>0</v>
      </c>
      <c r="W967" s="14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1" t="s">
        <v>7020</v>
      </c>
      <c r="AE967" s="13" t="s">
        <v>7021</v>
      </c>
      <c r="AF967" s="13" t="s">
        <v>7022</v>
      </c>
      <c r="AG967" s="15" t="s">
        <v>7023</v>
      </c>
      <c r="AH967" s="16" t="s">
        <v>88</v>
      </c>
      <c r="AI967" s="17">
        <v>10</v>
      </c>
      <c r="AJ967" s="17">
        <v>20071127</v>
      </c>
      <c r="AK967" s="18">
        <v>50</v>
      </c>
      <c r="AL967" s="18">
        <v>202307</v>
      </c>
      <c r="AM967" s="18">
        <v>2022</v>
      </c>
      <c r="AN967" s="17">
        <v>53573263</v>
      </c>
      <c r="AO967" s="17">
        <v>43516156</v>
      </c>
      <c r="AP967" s="17">
        <v>5500000</v>
      </c>
      <c r="AQ967" s="23">
        <v>1</v>
      </c>
      <c r="AR967" s="23"/>
      <c r="AS967" s="27">
        <v>1</v>
      </c>
      <c r="AT967" s="23"/>
      <c r="AU967" s="23"/>
      <c r="AV967" s="27">
        <v>2</v>
      </c>
      <c r="AW967" s="23">
        <v>0</v>
      </c>
      <c r="AX967" s="21">
        <v>0</v>
      </c>
      <c r="AY967" s="21">
        <v>0</v>
      </c>
      <c r="AZ967" s="23" t="s">
        <v>62</v>
      </c>
      <c r="BA967" s="23" t="s">
        <v>62</v>
      </c>
      <c r="BB967" s="23" t="s">
        <v>62</v>
      </c>
      <c r="BC967" s="23" t="s">
        <v>62</v>
      </c>
      <c r="BD967" s="23" t="s">
        <v>62</v>
      </c>
      <c r="BE967" s="27">
        <v>13</v>
      </c>
      <c r="BF967" s="23"/>
      <c r="BG967" s="23"/>
    </row>
    <row r="968" spans="1:59" ht="15">
      <c r="A968" s="9" t="s">
        <v>7024</v>
      </c>
      <c r="B968" s="25">
        <v>8391</v>
      </c>
      <c r="C968" s="11">
        <v>1393398</v>
      </c>
      <c r="D968" s="11">
        <v>3128143269</v>
      </c>
      <c r="E968" s="12">
        <v>1615110037676</v>
      </c>
      <c r="F968" s="13" t="s">
        <v>7025</v>
      </c>
      <c r="G968" s="13" t="s">
        <v>80</v>
      </c>
      <c r="H968" s="13" t="s">
        <v>53</v>
      </c>
      <c r="I968" s="13" t="s">
        <v>54</v>
      </c>
      <c r="J968" s="13" t="s">
        <v>128</v>
      </c>
      <c r="K968" s="11">
        <v>46</v>
      </c>
      <c r="L968" s="11" t="s">
        <v>7026</v>
      </c>
      <c r="M968" s="14">
        <v>1</v>
      </c>
      <c r="N968" s="14" t="s">
        <v>83</v>
      </c>
      <c r="O968" s="14">
        <v>0</v>
      </c>
      <c r="P968" s="14">
        <v>0</v>
      </c>
      <c r="Q968" s="14">
        <v>0</v>
      </c>
      <c r="R968" s="14">
        <v>0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0</v>
      </c>
      <c r="Y968" s="11">
        <f>INT(O968 / 10000000)/ 10</f>
        <v>0</v>
      </c>
      <c r="Z968" s="11">
        <f>INT((P968+Q968+X968) / 10000000)/ 10</f>
        <v>0</v>
      </c>
      <c r="AA968" s="11">
        <f>INT((R968) / 10000000)/ 10</f>
        <v>0</v>
      </c>
      <c r="AB968" s="11">
        <f>INT((S968+T968) / 10000000)/ 10</f>
        <v>0</v>
      </c>
      <c r="AC968" s="11">
        <f>INT((V968+U968+W968) / 10000000)/ 10</f>
        <v>0</v>
      </c>
      <c r="AD968" s="11" t="s">
        <v>7027</v>
      </c>
      <c r="AE968" s="13" t="s">
        <v>7028</v>
      </c>
      <c r="AF968" s="13" t="s">
        <v>7029</v>
      </c>
      <c r="AG968" s="15" t="s">
        <v>7030</v>
      </c>
      <c r="AH968" s="16" t="s">
        <v>88</v>
      </c>
      <c r="AI968" s="17">
        <v>10</v>
      </c>
      <c r="AJ968" s="17">
        <v>20000720</v>
      </c>
      <c r="AK968" s="18">
        <v>140</v>
      </c>
      <c r="AL968" s="18">
        <v>202305</v>
      </c>
      <c r="AM968" s="18">
        <v>2022</v>
      </c>
      <c r="AN968" s="17">
        <v>186869847</v>
      </c>
      <c r="AO968" s="17">
        <v>39045140</v>
      </c>
      <c r="AP968" s="17">
        <v>2700000</v>
      </c>
      <c r="AQ968" s="20">
        <v>1</v>
      </c>
      <c r="AR968" s="21"/>
      <c r="AS968" s="20">
        <v>2</v>
      </c>
      <c r="AT968" s="20">
        <v>2</v>
      </c>
      <c r="AU968" s="20">
        <v>2</v>
      </c>
      <c r="AV968" s="20">
        <v>2</v>
      </c>
      <c r="AW968" s="23">
        <v>0</v>
      </c>
      <c r="AX968" s="21">
        <v>0</v>
      </c>
      <c r="AY968" s="21">
        <v>0</v>
      </c>
      <c r="AZ968" s="23" t="s">
        <v>62</v>
      </c>
      <c r="BA968" s="23" t="s">
        <v>62</v>
      </c>
      <c r="BB968" s="23" t="s">
        <v>62</v>
      </c>
      <c r="BC968" s="23" t="s">
        <v>62</v>
      </c>
      <c r="BD968" s="23" t="s">
        <v>62</v>
      </c>
      <c r="BE968" s="20">
        <v>13</v>
      </c>
      <c r="BF968" s="21"/>
      <c r="BG968" s="24"/>
    </row>
    <row r="969" spans="1:59" ht="15">
      <c r="A969" s="9" t="s">
        <v>7031</v>
      </c>
      <c r="B969" s="25">
        <v>21589</v>
      </c>
      <c r="C969" s="11">
        <v>6724991</v>
      </c>
      <c r="D969" s="11">
        <v>6208148447</v>
      </c>
      <c r="E969" s="12">
        <v>2301110206051</v>
      </c>
      <c r="F969" s="13" t="s">
        <v>7032</v>
      </c>
      <c r="G969" s="13" t="s">
        <v>52</v>
      </c>
      <c r="H969" s="13" t="s">
        <v>53</v>
      </c>
      <c r="I969" s="13" t="s">
        <v>54</v>
      </c>
      <c r="J969" s="13" t="s">
        <v>622</v>
      </c>
      <c r="K969" s="11">
        <v>39</v>
      </c>
      <c r="L969" s="11" t="s">
        <v>7033</v>
      </c>
      <c r="M969" s="14">
        <v>2</v>
      </c>
      <c r="N969" s="14" t="s">
        <v>121</v>
      </c>
      <c r="O969" s="14">
        <v>0</v>
      </c>
      <c r="P969" s="32">
        <v>15873</v>
      </c>
      <c r="Q969" s="32">
        <v>5200</v>
      </c>
      <c r="R969" s="32">
        <v>719936</v>
      </c>
      <c r="S969" s="14">
        <v>0</v>
      </c>
      <c r="T969" s="32">
        <v>142595</v>
      </c>
      <c r="U969" s="14">
        <v>0</v>
      </c>
      <c r="V969" s="14">
        <v>0</v>
      </c>
      <c r="W969" s="32">
        <v>20000</v>
      </c>
      <c r="X969" s="14">
        <v>0</v>
      </c>
      <c r="Y969" s="11">
        <f t="shared" ref="Y969:Y974" si="745">INT(O969 / 10000) / 10</f>
        <v>0</v>
      </c>
      <c r="Z969" s="11">
        <f t="shared" ref="Z969:Z974" si="746">INT((P969+Q969+X969) / 10000) / 10</f>
        <v>0.2</v>
      </c>
      <c r="AA969" s="11">
        <f t="shared" ref="AA969:AA974" si="747">INT((R969) / 10000) / 10</f>
        <v>7.1</v>
      </c>
      <c r="AB969" s="11">
        <f t="shared" ref="AB969:AB974" si="748">INT((S969+T969) / 10000) / 10</f>
        <v>1.4</v>
      </c>
      <c r="AC969" s="11">
        <f t="shared" ref="AC969:AC974" si="749">INT((V969+U969+W969) / 10000) / 10</f>
        <v>0.2</v>
      </c>
      <c r="AD969" s="11" t="s">
        <v>7034</v>
      </c>
      <c r="AE969" s="13" t="s">
        <v>7035</v>
      </c>
      <c r="AF969" s="13" t="s">
        <v>7036</v>
      </c>
      <c r="AG969" s="15" t="s">
        <v>7037</v>
      </c>
      <c r="AH969" s="16" t="s">
        <v>61</v>
      </c>
      <c r="AI969" s="17">
        <v>10</v>
      </c>
      <c r="AJ969" s="17">
        <v>20130507</v>
      </c>
      <c r="AK969" s="18">
        <v>112</v>
      </c>
      <c r="AL969" s="18">
        <v>201903</v>
      </c>
      <c r="AM969" s="14"/>
      <c r="AN969" s="19"/>
      <c r="AO969" s="19"/>
      <c r="AP969" s="19"/>
      <c r="AQ969" s="27">
        <v>1</v>
      </c>
      <c r="AR969" s="23"/>
      <c r="AS969" s="27">
        <v>1</v>
      </c>
      <c r="AT969" s="27">
        <v>2</v>
      </c>
      <c r="AU969" s="27">
        <v>2</v>
      </c>
      <c r="AV969" s="27">
        <v>2</v>
      </c>
      <c r="AW969" s="23">
        <v>0</v>
      </c>
      <c r="AX969" s="21">
        <v>0</v>
      </c>
      <c r="AY969" s="21">
        <v>0</v>
      </c>
      <c r="AZ969" s="23" t="s">
        <v>62</v>
      </c>
      <c r="BA969" s="23" t="s">
        <v>62</v>
      </c>
      <c r="BB969" s="23" t="s">
        <v>62</v>
      </c>
      <c r="BC969" s="23" t="s">
        <v>62</v>
      </c>
      <c r="BD969" s="23" t="s">
        <v>62</v>
      </c>
      <c r="BE969" s="27">
        <v>13</v>
      </c>
      <c r="BF969" s="23"/>
      <c r="BG969" s="23"/>
    </row>
    <row r="970" spans="1:59" ht="15">
      <c r="A970" s="9" t="s">
        <v>7038</v>
      </c>
      <c r="B970" s="25">
        <v>6349</v>
      </c>
      <c r="C970" s="11">
        <v>1277180</v>
      </c>
      <c r="D970" s="11">
        <v>1298137447</v>
      </c>
      <c r="E970" s="12">
        <v>1311110053543</v>
      </c>
      <c r="F970" s="13" t="s">
        <v>7039</v>
      </c>
      <c r="G970" s="13" t="s">
        <v>80</v>
      </c>
      <c r="H970" s="13" t="s">
        <v>53</v>
      </c>
      <c r="I970" s="13" t="s">
        <v>54</v>
      </c>
      <c r="J970" s="13" t="s">
        <v>425</v>
      </c>
      <c r="K970" s="11">
        <v>36</v>
      </c>
      <c r="L970" s="11" t="s">
        <v>7040</v>
      </c>
      <c r="M970" s="14">
        <v>1</v>
      </c>
      <c r="N970" s="14" t="s">
        <v>121</v>
      </c>
      <c r="O970" s="14">
        <v>0</v>
      </c>
      <c r="P970" s="14">
        <v>0</v>
      </c>
      <c r="Q970" s="14">
        <v>0</v>
      </c>
      <c r="R970" s="14">
        <v>0</v>
      </c>
      <c r="S970" s="14">
        <v>0</v>
      </c>
      <c r="T970" s="32">
        <v>13025</v>
      </c>
      <c r="U970" s="33">
        <v>396953</v>
      </c>
      <c r="V970" s="33">
        <v>153032</v>
      </c>
      <c r="W970" s="14">
        <v>0</v>
      </c>
      <c r="X970" s="14">
        <v>0</v>
      </c>
      <c r="Y970" s="11">
        <f t="shared" si="745"/>
        <v>0</v>
      </c>
      <c r="Z970" s="11">
        <f t="shared" si="746"/>
        <v>0</v>
      </c>
      <c r="AA970" s="11">
        <f t="shared" si="747"/>
        <v>0</v>
      </c>
      <c r="AB970" s="11">
        <f t="shared" si="748"/>
        <v>0.1</v>
      </c>
      <c r="AC970" s="11">
        <f t="shared" si="749"/>
        <v>5.4</v>
      </c>
      <c r="AD970" s="11" t="s">
        <v>3234</v>
      </c>
      <c r="AE970" s="13" t="s">
        <v>7041</v>
      </c>
      <c r="AF970" s="13" t="s">
        <v>7042</v>
      </c>
      <c r="AG970" s="15" t="s">
        <v>7043</v>
      </c>
      <c r="AH970" s="16" t="s">
        <v>88</v>
      </c>
      <c r="AI970" s="17">
        <v>10</v>
      </c>
      <c r="AJ970" s="17">
        <v>20001004</v>
      </c>
      <c r="AK970" s="18">
        <v>207</v>
      </c>
      <c r="AL970" s="18">
        <v>202304</v>
      </c>
      <c r="AM970" s="18">
        <v>2022</v>
      </c>
      <c r="AN970" s="17">
        <v>86779918</v>
      </c>
      <c r="AO970" s="17">
        <v>60456316</v>
      </c>
      <c r="AP970" s="17">
        <v>571500</v>
      </c>
      <c r="AQ970" s="27">
        <v>2</v>
      </c>
      <c r="AR970" s="27">
        <v>2</v>
      </c>
      <c r="AS970" s="27">
        <v>2</v>
      </c>
      <c r="AT970" s="27">
        <v>2</v>
      </c>
      <c r="AU970" s="27">
        <v>2</v>
      </c>
      <c r="AV970" s="27">
        <v>2</v>
      </c>
      <c r="AW970" s="23">
        <v>0</v>
      </c>
      <c r="AX970" s="21">
        <v>0</v>
      </c>
      <c r="AY970" s="20">
        <v>1</v>
      </c>
      <c r="AZ970" s="27" t="s">
        <v>7044</v>
      </c>
      <c r="BA970" s="28" t="s">
        <v>7041</v>
      </c>
      <c r="BB970" s="27" t="s">
        <v>7045</v>
      </c>
      <c r="BC970" s="27" t="s">
        <v>731</v>
      </c>
      <c r="BD970" s="27" t="s">
        <v>7046</v>
      </c>
      <c r="BE970" s="27">
        <v>13</v>
      </c>
      <c r="BF970" s="23"/>
      <c r="BG970" s="23"/>
    </row>
    <row r="971" spans="1:59" ht="15">
      <c r="A971" s="9" t="s">
        <v>7047</v>
      </c>
      <c r="B971" s="25">
        <v>22220</v>
      </c>
      <c r="C971" s="11">
        <v>1974466</v>
      </c>
      <c r="D971" s="11">
        <v>4168102823</v>
      </c>
      <c r="E971" s="12">
        <v>2046110000695</v>
      </c>
      <c r="F971" s="13" t="s">
        <v>7048</v>
      </c>
      <c r="G971" s="13" t="s">
        <v>52</v>
      </c>
      <c r="H971" s="13" t="s">
        <v>53</v>
      </c>
      <c r="I971" s="13" t="s">
        <v>54</v>
      </c>
      <c r="J971" s="13" t="s">
        <v>128</v>
      </c>
      <c r="K971" s="11">
        <v>46</v>
      </c>
      <c r="L971" s="11" t="s">
        <v>7049</v>
      </c>
      <c r="M971" s="14">
        <v>1</v>
      </c>
      <c r="N971" s="14" t="s">
        <v>121</v>
      </c>
      <c r="O971" s="14">
        <v>0</v>
      </c>
      <c r="P971" s="14">
        <v>0</v>
      </c>
      <c r="Q971" s="14">
        <v>0</v>
      </c>
      <c r="R971" s="32">
        <v>173280</v>
      </c>
      <c r="S971" s="14">
        <v>0</v>
      </c>
      <c r="T971" s="32">
        <v>100136</v>
      </c>
      <c r="U971" s="14">
        <v>0</v>
      </c>
      <c r="V971" s="14">
        <v>0</v>
      </c>
      <c r="W971" s="14">
        <v>0</v>
      </c>
      <c r="X971" s="14">
        <v>0</v>
      </c>
      <c r="Y971" s="11">
        <f t="shared" si="745"/>
        <v>0</v>
      </c>
      <c r="Z971" s="11">
        <f t="shared" si="746"/>
        <v>0</v>
      </c>
      <c r="AA971" s="11">
        <f t="shared" si="747"/>
        <v>1.7</v>
      </c>
      <c r="AB971" s="11">
        <f t="shared" si="748"/>
        <v>1</v>
      </c>
      <c r="AC971" s="11">
        <f t="shared" si="749"/>
        <v>0</v>
      </c>
      <c r="AD971" s="11" t="s">
        <v>7050</v>
      </c>
      <c r="AE971" s="13" t="s">
        <v>7051</v>
      </c>
      <c r="AF971" s="13" t="s">
        <v>7052</v>
      </c>
      <c r="AG971" s="15" t="s">
        <v>7053</v>
      </c>
      <c r="AH971" s="16" t="s">
        <v>88</v>
      </c>
      <c r="AI971" s="17">
        <v>10</v>
      </c>
      <c r="AJ971" s="17">
        <v>19890928</v>
      </c>
      <c r="AK971" s="18">
        <v>265</v>
      </c>
      <c r="AL971" s="18">
        <v>202212</v>
      </c>
      <c r="AM971" s="18">
        <v>2022</v>
      </c>
      <c r="AN971" s="17">
        <v>42649463</v>
      </c>
      <c r="AO971" s="17">
        <v>24559849</v>
      </c>
      <c r="AP971" s="17">
        <v>1000000</v>
      </c>
      <c r="AQ971" s="20">
        <v>1</v>
      </c>
      <c r="AR971" s="21"/>
      <c r="AS971" s="20">
        <v>2</v>
      </c>
      <c r="AT971" s="20">
        <v>2</v>
      </c>
      <c r="AU971" s="20">
        <v>2</v>
      </c>
      <c r="AV971" s="20">
        <v>2</v>
      </c>
      <c r="AW971" s="23">
        <v>0</v>
      </c>
      <c r="AX971" s="21">
        <v>0</v>
      </c>
      <c r="AY971" s="21">
        <v>0</v>
      </c>
      <c r="AZ971" s="23" t="s">
        <v>62</v>
      </c>
      <c r="BA971" s="23" t="s">
        <v>62</v>
      </c>
      <c r="BB971" s="23" t="s">
        <v>62</v>
      </c>
      <c r="BC971" s="23" t="s">
        <v>62</v>
      </c>
      <c r="BD971" s="23" t="s">
        <v>62</v>
      </c>
      <c r="BE971" s="20">
        <v>13</v>
      </c>
      <c r="BF971" s="21"/>
      <c r="BG971" s="24"/>
    </row>
    <row r="972" spans="1:59" ht="15">
      <c r="A972" s="9" t="s">
        <v>7054</v>
      </c>
      <c r="B972" s="25">
        <v>7740</v>
      </c>
      <c r="C972" s="11">
        <v>1941830</v>
      </c>
      <c r="D972" s="11">
        <v>1378113048</v>
      </c>
      <c r="E972" s="12">
        <v>1201110122086</v>
      </c>
      <c r="F972" s="13" t="s">
        <v>7055</v>
      </c>
      <c r="G972" s="13" t="s">
        <v>80</v>
      </c>
      <c r="H972" s="13" t="s">
        <v>53</v>
      </c>
      <c r="I972" s="13" t="s">
        <v>54</v>
      </c>
      <c r="J972" s="13" t="s">
        <v>622</v>
      </c>
      <c r="K972" s="11">
        <v>39</v>
      </c>
      <c r="L972" s="11" t="s">
        <v>7056</v>
      </c>
      <c r="M972" s="14">
        <v>1</v>
      </c>
      <c r="N972" s="14" t="s">
        <v>121</v>
      </c>
      <c r="O972" s="14">
        <v>0</v>
      </c>
      <c r="P972" s="14">
        <v>0</v>
      </c>
      <c r="Q972" s="32">
        <v>1450</v>
      </c>
      <c r="R972" s="32">
        <v>500955</v>
      </c>
      <c r="S972" s="14">
        <v>0</v>
      </c>
      <c r="T972" s="32">
        <v>24800</v>
      </c>
      <c r="U972" s="32">
        <v>3454</v>
      </c>
      <c r="V972" s="32">
        <v>26247</v>
      </c>
      <c r="W972" s="14">
        <v>0</v>
      </c>
      <c r="X972" s="32">
        <v>4800</v>
      </c>
      <c r="Y972" s="11">
        <f t="shared" si="745"/>
        <v>0</v>
      </c>
      <c r="Z972" s="11">
        <f t="shared" si="746"/>
        <v>0</v>
      </c>
      <c r="AA972" s="11">
        <f t="shared" si="747"/>
        <v>5</v>
      </c>
      <c r="AB972" s="11">
        <f t="shared" si="748"/>
        <v>0.2</v>
      </c>
      <c r="AC972" s="11">
        <f t="shared" si="749"/>
        <v>0.2</v>
      </c>
      <c r="AD972" s="11" t="s">
        <v>7057</v>
      </c>
      <c r="AE972" s="13" t="s">
        <v>7058</v>
      </c>
      <c r="AF972" s="13" t="s">
        <v>7059</v>
      </c>
      <c r="AG972" s="15" t="s">
        <v>7060</v>
      </c>
      <c r="AH972" s="16" t="s">
        <v>88</v>
      </c>
      <c r="AI972" s="17">
        <v>10</v>
      </c>
      <c r="AJ972" s="17">
        <v>19950901</v>
      </c>
      <c r="AK972" s="18">
        <v>50</v>
      </c>
      <c r="AL972" s="18">
        <v>202212</v>
      </c>
      <c r="AM972" s="18">
        <v>2022</v>
      </c>
      <c r="AN972" s="17">
        <v>23952147</v>
      </c>
      <c r="AO972" s="17">
        <v>48764444</v>
      </c>
      <c r="AP972" s="17">
        <v>1200000</v>
      </c>
      <c r="AQ972" s="27">
        <v>1</v>
      </c>
      <c r="AR972" s="27">
        <v>1</v>
      </c>
      <c r="AS972" s="27">
        <v>1</v>
      </c>
      <c r="AT972" s="27">
        <v>2</v>
      </c>
      <c r="AU972" s="27">
        <v>2</v>
      </c>
      <c r="AV972" s="27">
        <v>2</v>
      </c>
      <c r="AW972" s="23">
        <v>0</v>
      </c>
      <c r="AX972" s="21">
        <v>0</v>
      </c>
      <c r="AY972" s="21">
        <v>0</v>
      </c>
      <c r="AZ972" s="23" t="s">
        <v>62</v>
      </c>
      <c r="BA972" s="23" t="s">
        <v>62</v>
      </c>
      <c r="BB972" s="23" t="s">
        <v>62</v>
      </c>
      <c r="BC972" s="23" t="s">
        <v>62</v>
      </c>
      <c r="BD972" s="23" t="s">
        <v>62</v>
      </c>
      <c r="BE972" s="27">
        <v>13</v>
      </c>
      <c r="BF972" s="23"/>
      <c r="BG972" s="23"/>
    </row>
    <row r="973" spans="1:59" ht="15">
      <c r="A973" s="9" t="s">
        <v>7061</v>
      </c>
      <c r="B973" s="25">
        <v>2451</v>
      </c>
      <c r="C973" s="11">
        <v>1129968</v>
      </c>
      <c r="D973" s="11">
        <v>5148134202</v>
      </c>
      <c r="E973" s="12">
        <v>1701110157075</v>
      </c>
      <c r="F973" s="13" t="s">
        <v>7062</v>
      </c>
      <c r="G973" s="13" t="s">
        <v>80</v>
      </c>
      <c r="H973" s="13" t="s">
        <v>53</v>
      </c>
      <c r="I973" s="13" t="s">
        <v>54</v>
      </c>
      <c r="J973" s="13" t="s">
        <v>583</v>
      </c>
      <c r="K973" s="11">
        <v>16</v>
      </c>
      <c r="L973" s="11" t="s">
        <v>7063</v>
      </c>
      <c r="M973" s="14">
        <v>1</v>
      </c>
      <c r="N973" s="14" t="s">
        <v>121</v>
      </c>
      <c r="O973" s="14">
        <v>0</v>
      </c>
      <c r="P973" s="14">
        <v>0</v>
      </c>
      <c r="Q973" s="14">
        <v>0</v>
      </c>
      <c r="R973" s="26">
        <v>12635</v>
      </c>
      <c r="S973" s="14">
        <v>0</v>
      </c>
      <c r="T973" s="26">
        <v>9840</v>
      </c>
      <c r="U973" s="14">
        <v>0</v>
      </c>
      <c r="V973" s="26">
        <v>22446</v>
      </c>
      <c r="W973" s="26">
        <v>5850</v>
      </c>
      <c r="X973" s="26">
        <v>4222365</v>
      </c>
      <c r="Y973" s="11">
        <f t="shared" si="745"/>
        <v>0</v>
      </c>
      <c r="Z973" s="11">
        <f t="shared" si="746"/>
        <v>42.2</v>
      </c>
      <c r="AA973" s="11">
        <f t="shared" si="747"/>
        <v>0.1</v>
      </c>
      <c r="AB973" s="11">
        <f t="shared" si="748"/>
        <v>0</v>
      </c>
      <c r="AC973" s="11">
        <f t="shared" si="749"/>
        <v>0.2</v>
      </c>
      <c r="AD973" s="11" t="s">
        <v>7064</v>
      </c>
      <c r="AE973" s="13" t="s">
        <v>7065</v>
      </c>
      <c r="AF973" s="13" t="s">
        <v>7066</v>
      </c>
      <c r="AG973" s="15" t="s">
        <v>7067</v>
      </c>
      <c r="AH973" s="16" t="s">
        <v>88</v>
      </c>
      <c r="AI973" s="17">
        <v>10</v>
      </c>
      <c r="AJ973" s="17">
        <v>19990826</v>
      </c>
      <c r="AK973" s="18">
        <v>105</v>
      </c>
      <c r="AL973" s="18">
        <v>202304</v>
      </c>
      <c r="AM973" s="18">
        <v>2022</v>
      </c>
      <c r="AN973" s="17">
        <v>43461933</v>
      </c>
      <c r="AO973" s="17">
        <v>40479791</v>
      </c>
      <c r="AP973" s="17">
        <v>1320000</v>
      </c>
      <c r="AQ973" s="27">
        <v>2</v>
      </c>
      <c r="AR973" s="27">
        <v>2</v>
      </c>
      <c r="AS973" s="27">
        <v>1</v>
      </c>
      <c r="AT973" s="27">
        <v>2</v>
      </c>
      <c r="AU973" s="27">
        <v>2</v>
      </c>
      <c r="AV973" s="27">
        <v>2</v>
      </c>
      <c r="AW973" s="23">
        <v>0</v>
      </c>
      <c r="AX973" s="20">
        <v>1</v>
      </c>
      <c r="AY973" s="20">
        <v>1</v>
      </c>
      <c r="AZ973" s="27" t="s">
        <v>7068</v>
      </c>
      <c r="BA973" s="28" t="s">
        <v>7065</v>
      </c>
      <c r="BB973" s="27" t="s">
        <v>2151</v>
      </c>
      <c r="BC973" s="27" t="s">
        <v>864</v>
      </c>
      <c r="BD973" s="27" t="s">
        <v>7069</v>
      </c>
      <c r="BE973" s="27">
        <v>13</v>
      </c>
      <c r="BF973" s="23"/>
      <c r="BG973" s="23"/>
    </row>
    <row r="974" spans="1:59" ht="15">
      <c r="A974" s="9" t="s">
        <v>7070</v>
      </c>
      <c r="B974" s="25">
        <v>8102</v>
      </c>
      <c r="C974" s="11">
        <v>1174232</v>
      </c>
      <c r="D974" s="11">
        <v>4038102846</v>
      </c>
      <c r="E974" s="12">
        <v>2149110002578</v>
      </c>
      <c r="F974" s="13" t="s">
        <v>7071</v>
      </c>
      <c r="G974" s="13" t="s">
        <v>80</v>
      </c>
      <c r="H974" s="13" t="s">
        <v>53</v>
      </c>
      <c r="I974" s="13" t="s">
        <v>54</v>
      </c>
      <c r="J974" s="13" t="s">
        <v>933</v>
      </c>
      <c r="K974" s="11">
        <v>42</v>
      </c>
      <c r="L974" s="11" t="s">
        <v>7072</v>
      </c>
      <c r="M974" s="14">
        <v>1</v>
      </c>
      <c r="N974" s="14" t="s">
        <v>121</v>
      </c>
      <c r="O974" s="14">
        <v>0</v>
      </c>
      <c r="P974" s="14">
        <v>0</v>
      </c>
      <c r="Q974" s="32">
        <v>23650</v>
      </c>
      <c r="R974" s="32">
        <v>275472</v>
      </c>
      <c r="S974" s="14">
        <v>0</v>
      </c>
      <c r="T974" s="32">
        <v>23900</v>
      </c>
      <c r="U974" s="14">
        <v>0</v>
      </c>
      <c r="V974" s="14">
        <v>0</v>
      </c>
      <c r="W974" s="32">
        <v>24707</v>
      </c>
      <c r="X974" s="14">
        <v>0</v>
      </c>
      <c r="Y974" s="11">
        <f t="shared" si="745"/>
        <v>0</v>
      </c>
      <c r="Z974" s="11">
        <f t="shared" si="746"/>
        <v>0.2</v>
      </c>
      <c r="AA974" s="11">
        <f t="shared" si="747"/>
        <v>2.7</v>
      </c>
      <c r="AB974" s="11">
        <f t="shared" si="748"/>
        <v>0.2</v>
      </c>
      <c r="AC974" s="11">
        <f t="shared" si="749"/>
        <v>0.2</v>
      </c>
      <c r="AD974" s="11" t="s">
        <v>7073</v>
      </c>
      <c r="AE974" s="13" t="s">
        <v>7074</v>
      </c>
      <c r="AF974" s="13" t="s">
        <v>7075</v>
      </c>
      <c r="AG974" s="15" t="s">
        <v>7076</v>
      </c>
      <c r="AH974" s="16" t="s">
        <v>88</v>
      </c>
      <c r="AI974" s="17">
        <v>10</v>
      </c>
      <c r="AJ974" s="17">
        <v>19840403</v>
      </c>
      <c r="AK974" s="18">
        <v>113</v>
      </c>
      <c r="AL974" s="18">
        <v>202212</v>
      </c>
      <c r="AM974" s="18">
        <v>2022</v>
      </c>
      <c r="AN974" s="17">
        <v>77938350</v>
      </c>
      <c r="AO974" s="17">
        <v>30097938</v>
      </c>
      <c r="AP974" s="17">
        <v>500000</v>
      </c>
      <c r="AQ974" s="20">
        <v>1</v>
      </c>
      <c r="AR974" s="21"/>
      <c r="AS974" s="20">
        <v>1</v>
      </c>
      <c r="AT974" s="20">
        <v>1</v>
      </c>
      <c r="AU974" s="20">
        <v>2</v>
      </c>
      <c r="AV974" s="20">
        <v>2</v>
      </c>
      <c r="AW974" s="23">
        <v>0</v>
      </c>
      <c r="AX974" s="21">
        <v>0</v>
      </c>
      <c r="AY974" s="21">
        <v>0</v>
      </c>
      <c r="AZ974" s="23" t="s">
        <v>62</v>
      </c>
      <c r="BA974" s="23" t="s">
        <v>62</v>
      </c>
      <c r="BB974" s="23" t="s">
        <v>62</v>
      </c>
      <c r="BC974" s="23" t="s">
        <v>62</v>
      </c>
      <c r="BD974" s="23" t="s">
        <v>62</v>
      </c>
      <c r="BE974" s="20">
        <v>13</v>
      </c>
      <c r="BF974" s="21"/>
      <c r="BG974" s="24"/>
    </row>
    <row r="975" spans="1:59" ht="15">
      <c r="A975" s="9" t="s">
        <v>7077</v>
      </c>
      <c r="B975" s="25">
        <v>7177</v>
      </c>
      <c r="C975" s="11">
        <v>1307621</v>
      </c>
      <c r="D975" s="11">
        <v>1348103560</v>
      </c>
      <c r="E975" s="12">
        <v>1301110010677</v>
      </c>
      <c r="F975" s="13" t="s">
        <v>7078</v>
      </c>
      <c r="G975" s="13" t="s">
        <v>80</v>
      </c>
      <c r="H975" s="13" t="s">
        <v>53</v>
      </c>
      <c r="I975" s="13" t="s">
        <v>307</v>
      </c>
      <c r="J975" s="13" t="s">
        <v>599</v>
      </c>
      <c r="K975" s="11">
        <v>38</v>
      </c>
      <c r="L975" s="11" t="s">
        <v>7079</v>
      </c>
      <c r="M975" s="14">
        <v>1</v>
      </c>
      <c r="N975" s="14" t="s">
        <v>83</v>
      </c>
      <c r="O975" s="14">
        <v>0</v>
      </c>
      <c r="P975" s="14">
        <v>0</v>
      </c>
      <c r="Q975" s="29">
        <v>100800000</v>
      </c>
      <c r="R975" s="26">
        <v>68010000</v>
      </c>
      <c r="S975" s="14">
        <v>0</v>
      </c>
      <c r="T975" s="14">
        <v>0</v>
      </c>
      <c r="U975" s="14">
        <v>0</v>
      </c>
      <c r="V975" s="26">
        <v>358859000</v>
      </c>
      <c r="W975" s="29">
        <v>2244824600</v>
      </c>
      <c r="X975" s="26">
        <v>5172906200</v>
      </c>
      <c r="Y975" s="11">
        <f t="shared" ref="Y975:Y977" si="750">INT(O975 / 10000000)/ 10</f>
        <v>0</v>
      </c>
      <c r="Z975" s="11">
        <f t="shared" ref="Z975:Z977" si="751">INT((P975+Q975+X975) / 10000000)/ 10</f>
        <v>52.7</v>
      </c>
      <c r="AA975" s="11">
        <f t="shared" ref="AA975:AA977" si="752">INT((R975) / 10000000)/ 10</f>
        <v>0.6</v>
      </c>
      <c r="AB975" s="11">
        <f t="shared" ref="AB975:AB977" si="753">INT((S975+T975) / 10000000)/ 10</f>
        <v>0</v>
      </c>
      <c r="AC975" s="11">
        <f t="shared" ref="AC975:AC977" si="754">INT((V975+U975+W975) / 10000000)/ 10</f>
        <v>26</v>
      </c>
      <c r="AD975" s="11" t="s">
        <v>7080</v>
      </c>
      <c r="AE975" s="13" t="s">
        <v>7081</v>
      </c>
      <c r="AF975" s="13" t="s">
        <v>7082</v>
      </c>
      <c r="AG975" s="15" t="s">
        <v>7083</v>
      </c>
      <c r="AH975" s="16" t="s">
        <v>88</v>
      </c>
      <c r="AI975" s="17">
        <v>10</v>
      </c>
      <c r="AJ975" s="17">
        <v>19760622</v>
      </c>
      <c r="AK975" s="18">
        <v>205</v>
      </c>
      <c r="AL975" s="18">
        <v>202212</v>
      </c>
      <c r="AM975" s="18">
        <v>2022</v>
      </c>
      <c r="AN975" s="17">
        <v>149786555</v>
      </c>
      <c r="AO975" s="17">
        <v>81527834</v>
      </c>
      <c r="AP975" s="17">
        <v>500000</v>
      </c>
      <c r="AQ975" s="23">
        <v>1</v>
      </c>
      <c r="AR975" s="23"/>
      <c r="AS975" s="27">
        <v>1</v>
      </c>
      <c r="AT975" s="27">
        <v>1</v>
      </c>
      <c r="AU975" s="27">
        <v>1</v>
      </c>
      <c r="AV975" s="27">
        <v>1</v>
      </c>
      <c r="AW975" s="23">
        <v>0</v>
      </c>
      <c r="AX975" s="21">
        <v>0</v>
      </c>
      <c r="AY975" s="21">
        <v>0</v>
      </c>
      <c r="AZ975" s="23" t="s">
        <v>62</v>
      </c>
      <c r="BA975" s="23" t="s">
        <v>62</v>
      </c>
      <c r="BB975" s="23" t="s">
        <v>62</v>
      </c>
      <c r="BC975" s="23" t="s">
        <v>62</v>
      </c>
      <c r="BD975" s="23" t="s">
        <v>62</v>
      </c>
      <c r="BE975" s="27">
        <v>13</v>
      </c>
      <c r="BF975" s="23"/>
      <c r="BG975" s="23"/>
    </row>
    <row r="976" spans="1:59" ht="15">
      <c r="A976" s="9" t="s">
        <v>7084</v>
      </c>
      <c r="B976" s="25">
        <v>1297</v>
      </c>
      <c r="C976" s="11">
        <v>1285957</v>
      </c>
      <c r="D976" s="11">
        <v>1348105229</v>
      </c>
      <c r="E976" s="12">
        <v>1301110010594</v>
      </c>
      <c r="F976" s="13" t="s">
        <v>7085</v>
      </c>
      <c r="G976" s="13" t="s">
        <v>80</v>
      </c>
      <c r="H976" s="13" t="s">
        <v>53</v>
      </c>
      <c r="I976" s="13" t="s">
        <v>54</v>
      </c>
      <c r="J976" s="13" t="s">
        <v>292</v>
      </c>
      <c r="K976" s="11">
        <v>8</v>
      </c>
      <c r="L976" s="11" t="s">
        <v>7086</v>
      </c>
      <c r="M976" s="14">
        <v>1</v>
      </c>
      <c r="N976" s="14" t="s">
        <v>83</v>
      </c>
      <c r="O976" s="14">
        <v>0</v>
      </c>
      <c r="P976" s="14">
        <v>0</v>
      </c>
      <c r="Q976" s="14">
        <v>0</v>
      </c>
      <c r="R976" s="14">
        <v>0</v>
      </c>
      <c r="S976" s="14">
        <v>0</v>
      </c>
      <c r="T976" s="14">
        <v>0</v>
      </c>
      <c r="U976" s="32">
        <v>154382699</v>
      </c>
      <c r="V976" s="14">
        <v>0</v>
      </c>
      <c r="W976" s="14">
        <v>0</v>
      </c>
      <c r="X976" s="32">
        <v>414501690</v>
      </c>
      <c r="Y976" s="11">
        <f t="shared" si="750"/>
        <v>0</v>
      </c>
      <c r="Z976" s="11">
        <f t="shared" si="751"/>
        <v>4.0999999999999996</v>
      </c>
      <c r="AA976" s="11">
        <f t="shared" si="752"/>
        <v>0</v>
      </c>
      <c r="AB976" s="11">
        <f t="shared" si="753"/>
        <v>0</v>
      </c>
      <c r="AC976" s="11">
        <f t="shared" si="754"/>
        <v>1.5</v>
      </c>
      <c r="AD976" s="11" t="s">
        <v>7087</v>
      </c>
      <c r="AE976" s="13" t="s">
        <v>7088</v>
      </c>
      <c r="AF976" s="13" t="s">
        <v>7089</v>
      </c>
      <c r="AG976" s="15" t="s">
        <v>7090</v>
      </c>
      <c r="AH976" s="16" t="s">
        <v>88</v>
      </c>
      <c r="AI976" s="17">
        <v>10</v>
      </c>
      <c r="AJ976" s="17">
        <v>19790608</v>
      </c>
      <c r="AK976" s="18">
        <v>238</v>
      </c>
      <c r="AL976" s="18">
        <v>202305</v>
      </c>
      <c r="AM976" s="18">
        <v>2022</v>
      </c>
      <c r="AN976" s="17">
        <v>108287182</v>
      </c>
      <c r="AO976" s="17">
        <v>101624278</v>
      </c>
      <c r="AP976" s="17">
        <v>2250000</v>
      </c>
      <c r="AQ976" s="23">
        <v>1</v>
      </c>
      <c r="AR976" s="23"/>
      <c r="AS976" s="27">
        <v>2</v>
      </c>
      <c r="AT976" s="27">
        <v>2</v>
      </c>
      <c r="AU976" s="27">
        <v>2</v>
      </c>
      <c r="AV976" s="27">
        <v>2</v>
      </c>
      <c r="AW976" s="23">
        <v>0</v>
      </c>
      <c r="AX976" s="21">
        <v>0</v>
      </c>
      <c r="AY976" s="21">
        <v>0</v>
      </c>
      <c r="AZ976" s="23" t="s">
        <v>62</v>
      </c>
      <c r="BA976" s="23" t="s">
        <v>62</v>
      </c>
      <c r="BB976" s="23" t="s">
        <v>62</v>
      </c>
      <c r="BC976" s="23" t="s">
        <v>62</v>
      </c>
      <c r="BD976" s="23" t="s">
        <v>62</v>
      </c>
      <c r="BE976" s="27">
        <v>13</v>
      </c>
      <c r="BF976" s="23"/>
      <c r="BG976" s="23"/>
    </row>
    <row r="977" spans="1:59" ht="15">
      <c r="A977" s="9" t="s">
        <v>7091</v>
      </c>
      <c r="B977" s="25">
        <v>4856</v>
      </c>
      <c r="C977" s="11">
        <v>1842838</v>
      </c>
      <c r="D977" s="11">
        <v>2088120841</v>
      </c>
      <c r="E977" s="12">
        <v>1101111224784</v>
      </c>
      <c r="F977" s="13" t="s">
        <v>7092</v>
      </c>
      <c r="G977" s="13" t="s">
        <v>80</v>
      </c>
      <c r="H977" s="13" t="s">
        <v>53</v>
      </c>
      <c r="I977" s="13" t="s">
        <v>54</v>
      </c>
      <c r="J977" s="13" t="s">
        <v>384</v>
      </c>
      <c r="K977" s="11">
        <v>30</v>
      </c>
      <c r="L977" s="11" t="s">
        <v>7093</v>
      </c>
      <c r="M977" s="14">
        <v>1</v>
      </c>
      <c r="N977" s="14" t="s">
        <v>83</v>
      </c>
      <c r="O977" s="14">
        <v>0</v>
      </c>
      <c r="P977" s="26">
        <v>1442370</v>
      </c>
      <c r="Q977" s="14">
        <v>0</v>
      </c>
      <c r="R977" s="26">
        <v>197500000</v>
      </c>
      <c r="S977" s="14">
        <v>0</v>
      </c>
      <c r="T977" s="26">
        <v>39895283</v>
      </c>
      <c r="U977" s="14">
        <v>0</v>
      </c>
      <c r="V977" s="26">
        <v>4212450</v>
      </c>
      <c r="W977" s="26">
        <v>8365000</v>
      </c>
      <c r="X977" s="14">
        <v>0</v>
      </c>
      <c r="Y977" s="11">
        <f t="shared" si="750"/>
        <v>0</v>
      </c>
      <c r="Z977" s="11">
        <f t="shared" si="751"/>
        <v>0</v>
      </c>
      <c r="AA977" s="11">
        <f t="shared" si="752"/>
        <v>1.9</v>
      </c>
      <c r="AB977" s="11">
        <f t="shared" si="753"/>
        <v>0.3</v>
      </c>
      <c r="AC977" s="11">
        <f t="shared" si="754"/>
        <v>0.1</v>
      </c>
      <c r="AD977" s="11" t="s">
        <v>7094</v>
      </c>
      <c r="AE977" s="13" t="s">
        <v>7095</v>
      </c>
      <c r="AF977" s="13" t="s">
        <v>7096</v>
      </c>
      <c r="AG977" s="15" t="s">
        <v>7097</v>
      </c>
      <c r="AH977" s="16" t="s">
        <v>88</v>
      </c>
      <c r="AI977" s="17">
        <v>10</v>
      </c>
      <c r="AJ977" s="17">
        <v>19860101</v>
      </c>
      <c r="AK977" s="18">
        <v>100</v>
      </c>
      <c r="AL977" s="18">
        <v>202304</v>
      </c>
      <c r="AM977" s="18">
        <v>2022</v>
      </c>
      <c r="AN977" s="17">
        <v>19720911</v>
      </c>
      <c r="AO977" s="17">
        <v>22718663</v>
      </c>
      <c r="AP977" s="17">
        <v>500000</v>
      </c>
      <c r="AQ977" s="20">
        <v>1</v>
      </c>
      <c r="AR977" s="20">
        <v>1</v>
      </c>
      <c r="AS977" s="20">
        <v>1</v>
      </c>
      <c r="AT977" s="20">
        <v>2</v>
      </c>
      <c r="AU977" s="20">
        <v>2</v>
      </c>
      <c r="AV977" s="20">
        <v>2</v>
      </c>
      <c r="AW977" s="23">
        <v>0</v>
      </c>
      <c r="AX977" s="21">
        <v>0</v>
      </c>
      <c r="AY977" s="21">
        <v>0</v>
      </c>
      <c r="AZ977" s="23" t="s">
        <v>62</v>
      </c>
      <c r="BA977" s="23" t="s">
        <v>62</v>
      </c>
      <c r="BB977" s="23" t="s">
        <v>62</v>
      </c>
      <c r="BC977" s="23" t="s">
        <v>62</v>
      </c>
      <c r="BD977" s="23" t="s">
        <v>62</v>
      </c>
      <c r="BE977" s="20">
        <v>13</v>
      </c>
      <c r="BF977" s="21"/>
      <c r="BG977" s="24"/>
    </row>
    <row r="978" spans="1:59" ht="15">
      <c r="A978" s="9" t="s">
        <v>7098</v>
      </c>
      <c r="B978" s="25">
        <v>22979</v>
      </c>
      <c r="C978" s="11">
        <v>1138278</v>
      </c>
      <c r="D978" s="11">
        <v>1348110737</v>
      </c>
      <c r="E978" s="12">
        <v>1350110033212</v>
      </c>
      <c r="F978" s="13" t="s">
        <v>7099</v>
      </c>
      <c r="G978" s="13" t="s">
        <v>52</v>
      </c>
      <c r="H978" s="13" t="s">
        <v>53</v>
      </c>
      <c r="I978" s="13" t="s">
        <v>54</v>
      </c>
      <c r="J978" s="13" t="s">
        <v>173</v>
      </c>
      <c r="K978" s="11">
        <v>50</v>
      </c>
      <c r="L978" s="11" t="s">
        <v>7100</v>
      </c>
      <c r="M978" s="14">
        <v>1</v>
      </c>
      <c r="N978" s="14">
        <v>0</v>
      </c>
      <c r="O978" s="14">
        <v>0</v>
      </c>
      <c r="P978" s="14">
        <v>0</v>
      </c>
      <c r="Q978" s="14">
        <v>0</v>
      </c>
      <c r="R978" s="14">
        <v>0</v>
      </c>
      <c r="S978" s="14">
        <v>0</v>
      </c>
      <c r="T978" s="14">
        <v>0</v>
      </c>
      <c r="U978" s="14">
        <v>0</v>
      </c>
      <c r="V978" s="14">
        <v>0</v>
      </c>
      <c r="W978" s="14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1" t="s">
        <v>7101</v>
      </c>
      <c r="AE978" s="13" t="s">
        <v>7102</v>
      </c>
      <c r="AF978" s="13" t="s">
        <v>7103</v>
      </c>
      <c r="AG978" s="15" t="s">
        <v>7104</v>
      </c>
      <c r="AH978" s="16" t="s">
        <v>61</v>
      </c>
      <c r="AI978" s="17">
        <v>10</v>
      </c>
      <c r="AJ978" s="17">
        <v>19900814</v>
      </c>
      <c r="AK978" s="18">
        <v>181</v>
      </c>
      <c r="AL978" s="18">
        <v>201903</v>
      </c>
      <c r="AM978" s="14"/>
      <c r="AN978" s="19"/>
      <c r="AO978" s="19"/>
      <c r="AP978" s="19"/>
      <c r="AQ978" s="20">
        <v>1</v>
      </c>
      <c r="AR978" s="21"/>
      <c r="AS978" s="20">
        <v>2</v>
      </c>
      <c r="AT978" s="20">
        <v>2</v>
      </c>
      <c r="AU978" s="20">
        <v>2</v>
      </c>
      <c r="AV978" s="20">
        <v>2</v>
      </c>
      <c r="AW978" s="23">
        <v>0</v>
      </c>
      <c r="AX978" s="21">
        <v>0</v>
      </c>
      <c r="AY978" s="21">
        <v>0</v>
      </c>
      <c r="AZ978" s="23" t="s">
        <v>62</v>
      </c>
      <c r="BA978" s="23" t="s">
        <v>62</v>
      </c>
      <c r="BB978" s="23" t="s">
        <v>62</v>
      </c>
      <c r="BC978" s="23" t="s">
        <v>62</v>
      </c>
      <c r="BD978" s="23" t="s">
        <v>62</v>
      </c>
      <c r="BE978" s="20">
        <v>13</v>
      </c>
      <c r="BF978" s="21"/>
      <c r="BG978" s="24"/>
    </row>
    <row r="979" spans="1:59" ht="15">
      <c r="A979" s="9" t="s">
        <v>7105</v>
      </c>
      <c r="B979" s="25">
        <v>4372</v>
      </c>
      <c r="C979" s="11">
        <v>4325989</v>
      </c>
      <c r="D979" s="11">
        <v>1408176772</v>
      </c>
      <c r="E979" s="12">
        <v>1355110253274</v>
      </c>
      <c r="F979" s="13" t="s">
        <v>7106</v>
      </c>
      <c r="G979" s="13" t="s">
        <v>80</v>
      </c>
      <c r="H979" s="13" t="s">
        <v>53</v>
      </c>
      <c r="I979" s="13" t="s">
        <v>54</v>
      </c>
      <c r="J979" s="13" t="s">
        <v>1589</v>
      </c>
      <c r="K979" s="11">
        <v>31</v>
      </c>
      <c r="L979" s="11" t="s">
        <v>7107</v>
      </c>
      <c r="M979" s="14">
        <v>1</v>
      </c>
      <c r="N979" s="14" t="s">
        <v>121</v>
      </c>
      <c r="O979" s="14">
        <v>0</v>
      </c>
      <c r="P979" s="14">
        <v>0</v>
      </c>
      <c r="Q979" s="14">
        <v>0</v>
      </c>
      <c r="R979" s="26">
        <v>512716</v>
      </c>
      <c r="S979" s="14">
        <v>0</v>
      </c>
      <c r="T979" s="26">
        <v>26104</v>
      </c>
      <c r="U979" s="14">
        <v>0</v>
      </c>
      <c r="V979" s="26">
        <v>1250</v>
      </c>
      <c r="W979" s="26">
        <v>224190</v>
      </c>
      <c r="X979" s="14">
        <v>0</v>
      </c>
      <c r="Y979" s="11">
        <f t="shared" ref="Y979:Y980" si="755">INT(O979 / 10000) / 10</f>
        <v>0</v>
      </c>
      <c r="Z979" s="11">
        <f t="shared" ref="Z979:Z980" si="756">INT((P979+Q979+X979) / 10000) / 10</f>
        <v>0</v>
      </c>
      <c r="AA979" s="11">
        <f t="shared" ref="AA979:AA980" si="757">INT((R979) / 10000) / 10</f>
        <v>5.0999999999999996</v>
      </c>
      <c r="AB979" s="11">
        <f t="shared" ref="AB979:AB980" si="758">INT((S979+T979) / 10000) / 10</f>
        <v>0.2</v>
      </c>
      <c r="AC979" s="11">
        <f t="shared" ref="AC979:AC980" si="759">INT((V979+U979+W979) / 10000) / 10</f>
        <v>2.2000000000000002</v>
      </c>
      <c r="AD979" s="11" t="s">
        <v>7108</v>
      </c>
      <c r="AE979" s="13" t="s">
        <v>7109</v>
      </c>
      <c r="AF979" s="13" t="s">
        <v>7110</v>
      </c>
      <c r="AG979" s="15" t="s">
        <v>7111</v>
      </c>
      <c r="AH979" s="16" t="s">
        <v>88</v>
      </c>
      <c r="AI979" s="17">
        <v>10</v>
      </c>
      <c r="AJ979" s="17">
        <v>20130718</v>
      </c>
      <c r="AK979" s="18">
        <v>111</v>
      </c>
      <c r="AL979" s="18">
        <v>202303</v>
      </c>
      <c r="AM979" s="18">
        <v>2022</v>
      </c>
      <c r="AN979" s="17">
        <v>59263784</v>
      </c>
      <c r="AO979" s="17">
        <v>85030497</v>
      </c>
      <c r="AP979" s="17">
        <v>4000000</v>
      </c>
      <c r="AQ979" s="20">
        <v>1</v>
      </c>
      <c r="AR979" s="20">
        <v>1</v>
      </c>
      <c r="AS979" s="20">
        <v>1</v>
      </c>
      <c r="AT979" s="20">
        <v>2</v>
      </c>
      <c r="AU979" s="20">
        <v>2</v>
      </c>
      <c r="AV979" s="20">
        <v>2</v>
      </c>
      <c r="AW979" s="23">
        <v>0</v>
      </c>
      <c r="AX979" s="20">
        <v>1</v>
      </c>
      <c r="AY979" s="21">
        <v>0</v>
      </c>
      <c r="AZ979" s="23" t="s">
        <v>62</v>
      </c>
      <c r="BA979" s="23" t="s">
        <v>62</v>
      </c>
      <c r="BB979" s="23" t="s">
        <v>62</v>
      </c>
      <c r="BC979" s="23" t="s">
        <v>62</v>
      </c>
      <c r="BD979" s="23" t="s">
        <v>62</v>
      </c>
      <c r="BE979" s="20">
        <v>13</v>
      </c>
      <c r="BF979" s="21"/>
      <c r="BG979" s="24"/>
    </row>
    <row r="980" spans="1:59" ht="15">
      <c r="A980" s="9" t="s">
        <v>7112</v>
      </c>
      <c r="B980" s="25">
        <v>5410</v>
      </c>
      <c r="C980" s="11">
        <v>1421162</v>
      </c>
      <c r="D980" s="11">
        <v>4038125330</v>
      </c>
      <c r="E980" s="12">
        <v>2149110015951</v>
      </c>
      <c r="F980" s="13" t="s">
        <v>7113</v>
      </c>
      <c r="G980" s="13" t="s">
        <v>80</v>
      </c>
      <c r="H980" s="13" t="s">
        <v>53</v>
      </c>
      <c r="I980" s="13" t="s">
        <v>54</v>
      </c>
      <c r="J980" s="13" t="s">
        <v>1522</v>
      </c>
      <c r="K980" s="11">
        <v>33</v>
      </c>
      <c r="L980" s="11" t="s">
        <v>7114</v>
      </c>
      <c r="M980" s="14">
        <v>1</v>
      </c>
      <c r="N980" s="14" t="s">
        <v>121</v>
      </c>
      <c r="O980" s="14">
        <v>0</v>
      </c>
      <c r="P980" s="32">
        <v>117000</v>
      </c>
      <c r="Q980" s="14">
        <v>0</v>
      </c>
      <c r="R980" s="32">
        <v>566073</v>
      </c>
      <c r="S980" s="14">
        <v>0</v>
      </c>
      <c r="T980" s="32">
        <v>8025</v>
      </c>
      <c r="U980" s="32">
        <v>20490</v>
      </c>
      <c r="V980" s="32">
        <v>5700</v>
      </c>
      <c r="W980" s="14">
        <v>0</v>
      </c>
      <c r="X980" s="14">
        <v>0</v>
      </c>
      <c r="Y980" s="11">
        <f t="shared" si="755"/>
        <v>0</v>
      </c>
      <c r="Z980" s="11">
        <f t="shared" si="756"/>
        <v>1.1000000000000001</v>
      </c>
      <c r="AA980" s="11">
        <f t="shared" si="757"/>
        <v>5.6</v>
      </c>
      <c r="AB980" s="11">
        <f t="shared" si="758"/>
        <v>0</v>
      </c>
      <c r="AC980" s="11">
        <f t="shared" si="759"/>
        <v>0.2</v>
      </c>
      <c r="AD980" s="11" t="s">
        <v>7115</v>
      </c>
      <c r="AE980" s="13" t="s">
        <v>7116</v>
      </c>
      <c r="AF980" s="13" t="s">
        <v>7117</v>
      </c>
      <c r="AG980" s="15" t="s">
        <v>7118</v>
      </c>
      <c r="AH980" s="16" t="s">
        <v>88</v>
      </c>
      <c r="AI980" s="17">
        <v>10</v>
      </c>
      <c r="AJ980" s="17">
        <v>20010601</v>
      </c>
      <c r="AK980" s="18">
        <v>50</v>
      </c>
      <c r="AL980" s="18">
        <v>202212</v>
      </c>
      <c r="AM980" s="18">
        <v>2022</v>
      </c>
      <c r="AN980" s="17">
        <v>44156600</v>
      </c>
      <c r="AO980" s="17">
        <v>17086676</v>
      </c>
      <c r="AP980" s="17">
        <v>906700</v>
      </c>
      <c r="AQ980" s="20">
        <v>2</v>
      </c>
      <c r="AR980" s="20">
        <v>4</v>
      </c>
      <c r="AS980" s="20">
        <v>1</v>
      </c>
      <c r="AT980" s="21"/>
      <c r="AU980" s="21"/>
      <c r="AV980" s="20">
        <v>2</v>
      </c>
      <c r="AW980" s="23">
        <v>0</v>
      </c>
      <c r="AX980" s="21">
        <v>0</v>
      </c>
      <c r="AY980" s="21">
        <v>0</v>
      </c>
      <c r="AZ980" s="23" t="s">
        <v>62</v>
      </c>
      <c r="BA980" s="23" t="s">
        <v>62</v>
      </c>
      <c r="BB980" s="23" t="s">
        <v>62</v>
      </c>
      <c r="BC980" s="23" t="s">
        <v>62</v>
      </c>
      <c r="BD980" s="23" t="s">
        <v>62</v>
      </c>
      <c r="BE980" s="20">
        <v>13</v>
      </c>
      <c r="BF980" s="21"/>
      <c r="BG980" s="24"/>
    </row>
    <row r="981" spans="1:59" ht="15">
      <c r="A981" s="9" t="s">
        <v>7119</v>
      </c>
      <c r="B981" s="25">
        <v>24631</v>
      </c>
      <c r="C981" s="11">
        <v>1996525</v>
      </c>
      <c r="D981" s="11">
        <v>5048207006</v>
      </c>
      <c r="E981" s="12">
        <v>1752330000015</v>
      </c>
      <c r="F981" s="13" t="s">
        <v>7120</v>
      </c>
      <c r="G981" s="13" t="s">
        <v>52</v>
      </c>
      <c r="H981" s="13" t="s">
        <v>53</v>
      </c>
      <c r="I981" s="13" t="s">
        <v>54</v>
      </c>
      <c r="J981" s="13" t="s">
        <v>151</v>
      </c>
      <c r="K981" s="11">
        <v>64</v>
      </c>
      <c r="L981" s="11" t="s">
        <v>7121</v>
      </c>
      <c r="M981" s="14">
        <v>1</v>
      </c>
      <c r="N981" s="14">
        <v>0</v>
      </c>
      <c r="O981" s="14">
        <v>0</v>
      </c>
      <c r="P981" s="14">
        <v>0</v>
      </c>
      <c r="Q981" s="14">
        <v>0</v>
      </c>
      <c r="R981" s="14">
        <v>0</v>
      </c>
      <c r="S981" s="14">
        <v>0</v>
      </c>
      <c r="T981" s="14">
        <v>0</v>
      </c>
      <c r="U981" s="14">
        <v>0</v>
      </c>
      <c r="V981" s="14">
        <v>0</v>
      </c>
      <c r="W981" s="14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1" t="s">
        <v>7122</v>
      </c>
      <c r="AE981" s="13" t="s">
        <v>7123</v>
      </c>
      <c r="AF981" s="13" t="s">
        <v>7124</v>
      </c>
      <c r="AG981" s="15" t="s">
        <v>7125</v>
      </c>
      <c r="AH981" s="16" t="s">
        <v>61</v>
      </c>
      <c r="AI981" s="17">
        <v>10</v>
      </c>
      <c r="AJ981" s="17">
        <v>19980508</v>
      </c>
      <c r="AK981" s="18">
        <v>121</v>
      </c>
      <c r="AL981" s="18">
        <v>201012</v>
      </c>
      <c r="AM981" s="14"/>
      <c r="AN981" s="19"/>
      <c r="AO981" s="19"/>
      <c r="AP981" s="19"/>
      <c r="AQ981" s="20">
        <v>1</v>
      </c>
      <c r="AR981" s="21"/>
      <c r="AS981" s="20">
        <v>2</v>
      </c>
      <c r="AT981" s="21"/>
      <c r="AU981" s="21"/>
      <c r="AV981" s="20">
        <v>2</v>
      </c>
      <c r="AW981" s="23">
        <v>0</v>
      </c>
      <c r="AX981" s="21">
        <v>0</v>
      </c>
      <c r="AY981" s="21">
        <v>0</v>
      </c>
      <c r="AZ981" s="23" t="s">
        <v>62</v>
      </c>
      <c r="BA981" s="23" t="s">
        <v>62</v>
      </c>
      <c r="BB981" s="23" t="s">
        <v>62</v>
      </c>
      <c r="BC981" s="23" t="s">
        <v>62</v>
      </c>
      <c r="BD981" s="23" t="s">
        <v>62</v>
      </c>
      <c r="BE981" s="20">
        <v>13</v>
      </c>
      <c r="BF981" s="21"/>
      <c r="BG981" s="24"/>
    </row>
    <row r="982" spans="1:59" ht="15">
      <c r="A982" s="9" t="s">
        <v>7126</v>
      </c>
      <c r="B982" s="25">
        <v>14002</v>
      </c>
      <c r="C982" s="11">
        <v>8780672</v>
      </c>
      <c r="D982" s="11">
        <v>1398144983</v>
      </c>
      <c r="E982" s="12">
        <v>1101116931392</v>
      </c>
      <c r="F982" s="13" t="s">
        <v>7127</v>
      </c>
      <c r="G982" s="13" t="s">
        <v>80</v>
      </c>
      <c r="H982" s="13" t="s">
        <v>53</v>
      </c>
      <c r="I982" s="13" t="s">
        <v>54</v>
      </c>
      <c r="J982" s="13" t="s">
        <v>95</v>
      </c>
      <c r="K982" s="11">
        <v>62</v>
      </c>
      <c r="L982" s="11" t="s">
        <v>7128</v>
      </c>
      <c r="M982" s="14">
        <v>1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4">
        <v>0</v>
      </c>
      <c r="V982" s="14">
        <v>0</v>
      </c>
      <c r="W982" s="14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1" t="s">
        <v>7129</v>
      </c>
      <c r="AE982" s="13" t="s">
        <v>7130</v>
      </c>
      <c r="AF982" s="13" t="s">
        <v>7131</v>
      </c>
      <c r="AG982" s="15" t="s">
        <v>7132</v>
      </c>
      <c r="AH982" s="16" t="s">
        <v>88</v>
      </c>
      <c r="AI982" s="17">
        <v>10</v>
      </c>
      <c r="AJ982" s="17">
        <v>20181121</v>
      </c>
      <c r="AK982" s="18">
        <v>116</v>
      </c>
      <c r="AL982" s="18">
        <v>202305</v>
      </c>
      <c r="AM982" s="18">
        <v>2022</v>
      </c>
      <c r="AN982" s="17">
        <v>20387065</v>
      </c>
      <c r="AO982" s="17">
        <v>14767716</v>
      </c>
      <c r="AP982" s="17">
        <v>239000</v>
      </c>
      <c r="AQ982" s="20">
        <v>1</v>
      </c>
      <c r="AR982" s="20">
        <v>1</v>
      </c>
      <c r="AS982" s="20">
        <v>1</v>
      </c>
      <c r="AT982" s="20">
        <v>1</v>
      </c>
      <c r="AU982" s="20">
        <v>1</v>
      </c>
      <c r="AV982" s="20">
        <v>1</v>
      </c>
      <c r="AW982" s="23">
        <v>0</v>
      </c>
      <c r="AX982" s="20">
        <v>1</v>
      </c>
      <c r="AY982" s="21">
        <v>0</v>
      </c>
      <c r="AZ982" s="23" t="s">
        <v>62</v>
      </c>
      <c r="BA982" s="23" t="s">
        <v>62</v>
      </c>
      <c r="BB982" s="23" t="s">
        <v>62</v>
      </c>
      <c r="BC982" s="23" t="s">
        <v>62</v>
      </c>
      <c r="BD982" s="23" t="s">
        <v>62</v>
      </c>
      <c r="BE982" s="20">
        <v>13</v>
      </c>
      <c r="BF982" s="21"/>
      <c r="BG982" s="24"/>
    </row>
    <row r="983" spans="1:59" ht="15">
      <c r="A983" s="9" t="s">
        <v>7133</v>
      </c>
      <c r="B983" s="25">
        <v>6801</v>
      </c>
      <c r="C983" s="11">
        <v>3147799</v>
      </c>
      <c r="D983" s="11">
        <v>3018199351</v>
      </c>
      <c r="E983" s="12">
        <v>1501110118972</v>
      </c>
      <c r="F983" s="13" t="s">
        <v>7134</v>
      </c>
      <c r="G983" s="13" t="s">
        <v>80</v>
      </c>
      <c r="H983" s="13" t="s">
        <v>53</v>
      </c>
      <c r="I983" s="13" t="s">
        <v>54</v>
      </c>
      <c r="J983" s="13" t="s">
        <v>599</v>
      </c>
      <c r="K983" s="11">
        <v>38</v>
      </c>
      <c r="L983" s="11" t="s">
        <v>7135</v>
      </c>
      <c r="M983" s="14">
        <v>1</v>
      </c>
      <c r="N983" s="14" t="s">
        <v>121</v>
      </c>
      <c r="O983" s="26">
        <v>4541514</v>
      </c>
      <c r="P983" s="14">
        <v>0</v>
      </c>
      <c r="Q983" s="26">
        <v>1600</v>
      </c>
      <c r="R983" s="14">
        <v>0</v>
      </c>
      <c r="S983" s="14">
        <v>0</v>
      </c>
      <c r="T983" s="26">
        <v>846115</v>
      </c>
      <c r="U983" s="14">
        <v>0</v>
      </c>
      <c r="V983" s="14">
        <v>0</v>
      </c>
      <c r="W983" s="26">
        <v>1174194</v>
      </c>
      <c r="X983" s="26">
        <v>4866344</v>
      </c>
      <c r="Y983" s="11">
        <f>INT(O983 / 10000) / 10</f>
        <v>45.4</v>
      </c>
      <c r="Z983" s="11">
        <f>INT((P983+Q983+X983) / 10000) / 10</f>
        <v>48.6</v>
      </c>
      <c r="AA983" s="11">
        <f>INT((R983) / 10000) / 10</f>
        <v>0</v>
      </c>
      <c r="AB983" s="11">
        <f>INT((S983+T983) / 10000) / 10</f>
        <v>8.4</v>
      </c>
      <c r="AC983" s="11">
        <f>INT((V983+U983+W983) / 10000) / 10</f>
        <v>11.7</v>
      </c>
      <c r="AD983" s="11" t="s">
        <v>7136</v>
      </c>
      <c r="AE983" s="13" t="s">
        <v>7137</v>
      </c>
      <c r="AF983" s="13" t="s">
        <v>7138</v>
      </c>
      <c r="AG983" s="15" t="s">
        <v>7139</v>
      </c>
      <c r="AH983" s="16" t="s">
        <v>88</v>
      </c>
      <c r="AI983" s="17">
        <v>10</v>
      </c>
      <c r="AJ983" s="17">
        <v>20080923</v>
      </c>
      <c r="AK983" s="18">
        <v>202</v>
      </c>
      <c r="AL983" s="18">
        <v>202212</v>
      </c>
      <c r="AM983" s="18">
        <v>2022</v>
      </c>
      <c r="AN983" s="17">
        <v>25445631</v>
      </c>
      <c r="AO983" s="17">
        <v>23386118</v>
      </c>
      <c r="AP983" s="17">
        <v>300000</v>
      </c>
      <c r="AQ983" s="27">
        <v>1</v>
      </c>
      <c r="AR983" s="23"/>
      <c r="AS983" s="27">
        <v>2</v>
      </c>
      <c r="AT983" s="27">
        <v>2</v>
      </c>
      <c r="AU983" s="27">
        <v>2</v>
      </c>
      <c r="AV983" s="27">
        <v>2</v>
      </c>
      <c r="AW983" s="23">
        <v>0</v>
      </c>
      <c r="AX983" s="23">
        <v>0</v>
      </c>
      <c r="AY983" s="21">
        <v>0</v>
      </c>
      <c r="AZ983" s="23" t="s">
        <v>62</v>
      </c>
      <c r="BA983" s="30" t="s">
        <v>62</v>
      </c>
      <c r="BB983" s="23" t="s">
        <v>62</v>
      </c>
      <c r="BC983" s="23" t="s">
        <v>62</v>
      </c>
      <c r="BD983" s="23" t="s">
        <v>62</v>
      </c>
      <c r="BE983" s="27">
        <v>13</v>
      </c>
      <c r="BF983" s="23"/>
      <c r="BG983" s="23"/>
    </row>
    <row r="984" spans="1:59" ht="15">
      <c r="A984" s="9" t="s">
        <v>7140</v>
      </c>
      <c r="B984" s="25">
        <v>21789</v>
      </c>
      <c r="C984" s="11">
        <v>2976305</v>
      </c>
      <c r="D984" s="11">
        <v>6088171647</v>
      </c>
      <c r="E984" s="12">
        <v>1955110106843</v>
      </c>
      <c r="F984" s="13" t="s">
        <v>7141</v>
      </c>
      <c r="G984" s="13" t="s">
        <v>52</v>
      </c>
      <c r="H984" s="13" t="s">
        <v>53</v>
      </c>
      <c r="I984" s="13" t="s">
        <v>54</v>
      </c>
      <c r="J984" s="13" t="s">
        <v>622</v>
      </c>
      <c r="K984" s="11">
        <v>39</v>
      </c>
      <c r="L984" s="11" t="s">
        <v>7142</v>
      </c>
      <c r="M984" s="14">
        <v>1</v>
      </c>
      <c r="N984" s="14">
        <v>0</v>
      </c>
      <c r="O984" s="14">
        <v>0</v>
      </c>
      <c r="P984" s="14">
        <v>0</v>
      </c>
      <c r="Q984" s="14">
        <v>0</v>
      </c>
      <c r="R984" s="14">
        <v>0</v>
      </c>
      <c r="S984" s="14">
        <v>0</v>
      </c>
      <c r="T984" s="14">
        <v>0</v>
      </c>
      <c r="U984" s="14">
        <v>0</v>
      </c>
      <c r="V984" s="14">
        <v>0</v>
      </c>
      <c r="W984" s="14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1" t="s">
        <v>7143</v>
      </c>
      <c r="AE984" s="13" t="s">
        <v>7144</v>
      </c>
      <c r="AF984" s="13" t="s">
        <v>7145</v>
      </c>
      <c r="AG984" s="15" t="s">
        <v>7146</v>
      </c>
      <c r="AH984" s="16" t="s">
        <v>61</v>
      </c>
      <c r="AI984" s="17">
        <v>10</v>
      </c>
      <c r="AJ984" s="17">
        <v>20080319</v>
      </c>
      <c r="AK984" s="18">
        <v>52</v>
      </c>
      <c r="AL984" s="18">
        <v>202004</v>
      </c>
      <c r="AM984" s="18">
        <v>2022</v>
      </c>
      <c r="AN984" s="17">
        <v>9996217</v>
      </c>
      <c r="AO984" s="17">
        <v>11896860</v>
      </c>
      <c r="AP984" s="17">
        <v>900000</v>
      </c>
      <c r="AQ984" s="27">
        <v>1</v>
      </c>
      <c r="AR984" s="23"/>
      <c r="AS984" s="27">
        <v>1</v>
      </c>
      <c r="AT984" s="27">
        <v>2</v>
      </c>
      <c r="AU984" s="27">
        <v>2</v>
      </c>
      <c r="AV984" s="27">
        <v>2</v>
      </c>
      <c r="AW984" s="23">
        <v>0</v>
      </c>
      <c r="AX984" s="23">
        <v>0</v>
      </c>
      <c r="AY984" s="21">
        <v>0</v>
      </c>
      <c r="AZ984" s="23" t="s">
        <v>62</v>
      </c>
      <c r="BA984" s="23" t="s">
        <v>62</v>
      </c>
      <c r="BB984" s="23" t="s">
        <v>62</v>
      </c>
      <c r="BC984" s="23" t="s">
        <v>62</v>
      </c>
      <c r="BD984" s="23" t="s">
        <v>62</v>
      </c>
      <c r="BE984" s="27">
        <v>13</v>
      </c>
      <c r="BF984" s="23"/>
      <c r="BG984" s="23"/>
    </row>
    <row r="985" spans="1:59" ht="15">
      <c r="A985" s="9" t="s">
        <v>7147</v>
      </c>
      <c r="B985" s="25">
        <v>6218</v>
      </c>
      <c r="C985" s="11">
        <v>1426891</v>
      </c>
      <c r="D985" s="11">
        <v>6068127602</v>
      </c>
      <c r="E985" s="12">
        <v>1801110324466</v>
      </c>
      <c r="F985" s="13" t="s">
        <v>7148</v>
      </c>
      <c r="G985" s="13" t="s">
        <v>80</v>
      </c>
      <c r="H985" s="13" t="s">
        <v>53</v>
      </c>
      <c r="I985" s="13" t="s">
        <v>54</v>
      </c>
      <c r="J985" s="13" t="s">
        <v>425</v>
      </c>
      <c r="K985" s="11">
        <v>36</v>
      </c>
      <c r="L985" s="11" t="s">
        <v>7149</v>
      </c>
      <c r="M985" s="14">
        <v>1</v>
      </c>
      <c r="N985" s="14" t="s">
        <v>121</v>
      </c>
      <c r="O985" s="14">
        <v>0</v>
      </c>
      <c r="P985" s="14">
        <v>0</v>
      </c>
      <c r="Q985" s="26">
        <v>79454</v>
      </c>
      <c r="R985" s="26">
        <v>609330</v>
      </c>
      <c r="S985" s="14">
        <v>0</v>
      </c>
      <c r="T985" s="26">
        <v>158914</v>
      </c>
      <c r="U985" s="14">
        <v>0</v>
      </c>
      <c r="V985" s="26">
        <v>28700</v>
      </c>
      <c r="W985" s="14">
        <v>0</v>
      </c>
      <c r="X985" s="14">
        <v>0</v>
      </c>
      <c r="Y985" s="11">
        <f t="shared" ref="Y985:Y986" si="760">INT(O985 / 10000) / 10</f>
        <v>0</v>
      </c>
      <c r="Z985" s="11">
        <f t="shared" ref="Z985:Z986" si="761">INT((P985+Q985+X985) / 10000) / 10</f>
        <v>0.7</v>
      </c>
      <c r="AA985" s="11">
        <f t="shared" ref="AA985:AA986" si="762">INT((R985) / 10000) / 10</f>
        <v>6</v>
      </c>
      <c r="AB985" s="11">
        <f t="shared" ref="AB985:AB986" si="763">INT((S985+T985) / 10000) / 10</f>
        <v>1.5</v>
      </c>
      <c r="AC985" s="11">
        <f t="shared" ref="AC985:AC986" si="764">INT((V985+U985+W985) / 10000) / 10</f>
        <v>0.2</v>
      </c>
      <c r="AD985" s="11" t="s">
        <v>7150</v>
      </c>
      <c r="AE985" s="13" t="s">
        <v>7151</v>
      </c>
      <c r="AF985" s="13" t="s">
        <v>7152</v>
      </c>
      <c r="AG985" s="15" t="s">
        <v>7153</v>
      </c>
      <c r="AH985" s="16" t="s">
        <v>88</v>
      </c>
      <c r="AI985" s="17">
        <v>10</v>
      </c>
      <c r="AJ985" s="17">
        <v>20000601</v>
      </c>
      <c r="AK985" s="18">
        <v>109</v>
      </c>
      <c r="AL985" s="18">
        <v>202212</v>
      </c>
      <c r="AM985" s="18">
        <v>2022</v>
      </c>
      <c r="AN985" s="17">
        <v>33129197</v>
      </c>
      <c r="AO985" s="17">
        <v>34828384</v>
      </c>
      <c r="AP985" s="17">
        <v>700000</v>
      </c>
      <c r="AQ985" s="27">
        <v>1</v>
      </c>
      <c r="AR985" s="23"/>
      <c r="AS985" s="27">
        <v>2</v>
      </c>
      <c r="AT985" s="27">
        <v>2</v>
      </c>
      <c r="AU985" s="27">
        <v>2</v>
      </c>
      <c r="AV985" s="27">
        <v>2</v>
      </c>
      <c r="AW985" s="23">
        <v>0</v>
      </c>
      <c r="AX985" s="23">
        <v>0</v>
      </c>
      <c r="AY985" s="21">
        <v>0</v>
      </c>
      <c r="AZ985" s="23" t="s">
        <v>62</v>
      </c>
      <c r="BA985" s="23" t="s">
        <v>62</v>
      </c>
      <c r="BB985" s="23" t="s">
        <v>62</v>
      </c>
      <c r="BC985" s="23" t="s">
        <v>62</v>
      </c>
      <c r="BD985" s="23" t="s">
        <v>62</v>
      </c>
      <c r="BE985" s="27">
        <v>13</v>
      </c>
      <c r="BF985" s="23"/>
      <c r="BG985" s="23"/>
    </row>
    <row r="986" spans="1:59" ht="15">
      <c r="A986" s="9" t="s">
        <v>7154</v>
      </c>
      <c r="B986" s="25">
        <v>9577</v>
      </c>
      <c r="C986" s="11">
        <v>4023192</v>
      </c>
      <c r="D986" s="11">
        <v>3178124739</v>
      </c>
      <c r="E986" s="12">
        <v>1544110020531</v>
      </c>
      <c r="F986" s="13" t="s">
        <v>7155</v>
      </c>
      <c r="G986" s="13" t="s">
        <v>80</v>
      </c>
      <c r="H986" s="13" t="s">
        <v>53</v>
      </c>
      <c r="I986" s="13" t="s">
        <v>54</v>
      </c>
      <c r="J986" s="13" t="s">
        <v>277</v>
      </c>
      <c r="K986" s="11">
        <v>48</v>
      </c>
      <c r="L986" s="11" t="s">
        <v>7156</v>
      </c>
      <c r="M986" s="14">
        <v>1</v>
      </c>
      <c r="N986" s="14" t="s">
        <v>121</v>
      </c>
      <c r="O986" s="32">
        <v>46170</v>
      </c>
      <c r="P986" s="32">
        <v>460479</v>
      </c>
      <c r="Q986" s="14">
        <v>0</v>
      </c>
      <c r="R986" s="32">
        <v>140865</v>
      </c>
      <c r="S986" s="14">
        <v>0</v>
      </c>
      <c r="T986" s="14">
        <v>0</v>
      </c>
      <c r="U986" s="14">
        <v>0</v>
      </c>
      <c r="V986" s="32">
        <v>42772</v>
      </c>
      <c r="W986" s="32">
        <v>48100</v>
      </c>
      <c r="X986" s="32">
        <v>5755</v>
      </c>
      <c r="Y986" s="11">
        <f t="shared" si="760"/>
        <v>0.4</v>
      </c>
      <c r="Z986" s="11">
        <f t="shared" si="761"/>
        <v>4.5999999999999996</v>
      </c>
      <c r="AA986" s="11">
        <f t="shared" si="762"/>
        <v>1.4</v>
      </c>
      <c r="AB986" s="11">
        <f t="shared" si="763"/>
        <v>0</v>
      </c>
      <c r="AC986" s="11">
        <f t="shared" si="764"/>
        <v>0.9</v>
      </c>
      <c r="AD986" s="11" t="s">
        <v>7157</v>
      </c>
      <c r="AE986" s="13" t="s">
        <v>7158</v>
      </c>
      <c r="AF986" s="13" t="s">
        <v>7159</v>
      </c>
      <c r="AG986" s="15" t="s">
        <v>7160</v>
      </c>
      <c r="AH986" s="16" t="s">
        <v>88</v>
      </c>
      <c r="AI986" s="17">
        <v>10</v>
      </c>
      <c r="AJ986" s="17">
        <v>20110713</v>
      </c>
      <c r="AK986" s="18">
        <v>113</v>
      </c>
      <c r="AL986" s="18">
        <v>202212</v>
      </c>
      <c r="AM986" s="18">
        <v>2022</v>
      </c>
      <c r="AN986" s="17">
        <v>36123767</v>
      </c>
      <c r="AO986" s="17">
        <v>22740374</v>
      </c>
      <c r="AP986" s="17">
        <v>4175975</v>
      </c>
      <c r="AQ986" s="27">
        <v>1</v>
      </c>
      <c r="AR986" s="23"/>
      <c r="AS986" s="27">
        <v>1</v>
      </c>
      <c r="AT986" s="27">
        <v>2</v>
      </c>
      <c r="AU986" s="27">
        <v>2</v>
      </c>
      <c r="AV986" s="27">
        <v>2</v>
      </c>
      <c r="AW986" s="23">
        <v>0</v>
      </c>
      <c r="AX986" s="23">
        <v>0</v>
      </c>
      <c r="AY986" s="21">
        <v>0</v>
      </c>
      <c r="AZ986" s="23" t="s">
        <v>62</v>
      </c>
      <c r="BA986" s="23" t="s">
        <v>62</v>
      </c>
      <c r="BB986" s="23" t="s">
        <v>62</v>
      </c>
      <c r="BC986" s="23" t="s">
        <v>62</v>
      </c>
      <c r="BD986" s="23" t="s">
        <v>62</v>
      </c>
      <c r="BE986" s="27">
        <v>13</v>
      </c>
      <c r="BF986" s="27" t="s">
        <v>7161</v>
      </c>
      <c r="BG986" s="23"/>
    </row>
    <row r="987" spans="1:59" ht="15">
      <c r="AX987" s="21"/>
      <c r="AY987" s="21"/>
    </row>
    <row r="988" spans="1:59" ht="15">
      <c r="AX988" s="21"/>
      <c r="AY988" s="21"/>
    </row>
    <row r="989" spans="1:59" ht="15">
      <c r="AX989" s="21"/>
      <c r="AY989" s="21"/>
    </row>
    <row r="990" spans="1:59" ht="15">
      <c r="AX990" s="21"/>
      <c r="AY990" s="21"/>
    </row>
    <row r="991" spans="1:59" ht="15">
      <c r="AX991" s="21"/>
      <c r="AY991" s="21"/>
    </row>
    <row r="992" spans="1:59" ht="15">
      <c r="AX992" s="21"/>
      <c r="AY992" s="21"/>
    </row>
    <row r="993" spans="50:51" ht="15">
      <c r="AX993" s="21"/>
      <c r="AY993" s="21"/>
    </row>
    <row r="994" spans="50:51" ht="15">
      <c r="AX994" s="21"/>
      <c r="AY994" s="21"/>
    </row>
    <row r="995" spans="50:51" ht="15">
      <c r="AX995" s="21"/>
      <c r="AY995" s="21"/>
    </row>
    <row r="996" spans="50:51" ht="15">
      <c r="AX996" s="21"/>
      <c r="AY996" s="21"/>
    </row>
    <row r="997" spans="50:51" ht="15">
      <c r="AX997" s="21"/>
      <c r="AY997" s="21"/>
    </row>
  </sheetData>
  <autoFilter ref="A1:BG986" xr:uid="{00000000-0009-0000-0000-000000000000}"/>
  <phoneticPr fontId="25" type="noConversion"/>
  <hyperlinks>
    <hyperlink ref="BD58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CB10-9576-4496-B014-7C1C6D7F9FC9}">
  <dimension ref="A1:BG4"/>
  <sheetViews>
    <sheetView workbookViewId="0">
      <selection activeCell="C25" sqref="C25"/>
    </sheetView>
  </sheetViews>
  <sheetFormatPr defaultRowHeight="12.75"/>
  <sheetData>
    <row r="1" spans="1:59" ht="30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131" t="s">
        <v>7164</v>
      </c>
      <c r="AR1" s="6">
        <v>2</v>
      </c>
      <c r="AS1" s="6">
        <v>3</v>
      </c>
      <c r="AT1" s="6">
        <v>4</v>
      </c>
      <c r="AU1" s="6">
        <v>5</v>
      </c>
      <c r="AV1" s="6">
        <v>6</v>
      </c>
      <c r="AW1" s="130" t="s">
        <v>7162</v>
      </c>
      <c r="AX1" s="6" t="s">
        <v>7163</v>
      </c>
      <c r="AY1" s="130" t="s">
        <v>7165</v>
      </c>
      <c r="AZ1" s="7" t="s">
        <v>42</v>
      </c>
      <c r="BA1" s="7" t="s">
        <v>43</v>
      </c>
      <c r="BB1" s="7" t="s">
        <v>44</v>
      </c>
      <c r="BC1" s="7" t="s">
        <v>45</v>
      </c>
      <c r="BD1" s="7" t="s">
        <v>46</v>
      </c>
      <c r="BE1" s="7" t="s">
        <v>47</v>
      </c>
      <c r="BF1" s="7" t="s">
        <v>48</v>
      </c>
      <c r="BG1" s="8" t="s">
        <v>49</v>
      </c>
    </row>
    <row r="2" spans="1:59" ht="15.75" customHeight="1">
      <c r="A2" s="9" t="s">
        <v>50</v>
      </c>
      <c r="B2" s="10">
        <v>24243</v>
      </c>
      <c r="C2" s="11">
        <v>2471645</v>
      </c>
      <c r="D2" s="11">
        <v>1048207373</v>
      </c>
      <c r="E2" s="12">
        <v>1101210033325</v>
      </c>
      <c r="F2" s="13" t="s">
        <v>51</v>
      </c>
      <c r="G2" s="13" t="s">
        <v>52</v>
      </c>
      <c r="H2" s="13" t="s">
        <v>53</v>
      </c>
      <c r="I2" s="13" t="s">
        <v>54</v>
      </c>
      <c r="J2" s="13" t="s">
        <v>55</v>
      </c>
      <c r="K2" s="11">
        <v>63</v>
      </c>
      <c r="L2" s="11" t="s">
        <v>56</v>
      </c>
      <c r="M2" s="14">
        <v>1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1" t="s">
        <v>57</v>
      </c>
      <c r="AE2" s="13" t="s">
        <v>58</v>
      </c>
      <c r="AF2" s="13" t="s">
        <v>59</v>
      </c>
      <c r="AG2" s="15" t="s">
        <v>60</v>
      </c>
      <c r="AH2" s="16" t="s">
        <v>61</v>
      </c>
      <c r="AI2" s="17">
        <v>10</v>
      </c>
      <c r="AJ2" s="17">
        <v>20010423</v>
      </c>
      <c r="AK2" s="18">
        <v>50</v>
      </c>
      <c r="AL2" s="18">
        <v>201903</v>
      </c>
      <c r="AM2" s="14"/>
      <c r="AN2" s="19"/>
      <c r="AO2" s="19"/>
      <c r="AP2" s="19"/>
      <c r="AQ2" s="20">
        <v>1</v>
      </c>
      <c r="AR2" s="21"/>
      <c r="AS2" s="20">
        <v>2</v>
      </c>
      <c r="AT2" s="22">
        <v>2</v>
      </c>
      <c r="AU2" s="22">
        <v>2</v>
      </c>
      <c r="AV2" s="20">
        <v>2</v>
      </c>
      <c r="AW2" s="23">
        <v>0</v>
      </c>
      <c r="AX2" s="21">
        <v>0</v>
      </c>
      <c r="AY2" s="21">
        <v>0</v>
      </c>
      <c r="AZ2" s="23" t="s">
        <v>62</v>
      </c>
      <c r="BA2" s="23" t="s">
        <v>62</v>
      </c>
      <c r="BB2" s="23" t="s">
        <v>62</v>
      </c>
      <c r="BC2" s="23" t="s">
        <v>62</v>
      </c>
      <c r="BD2" s="23" t="s">
        <v>62</v>
      </c>
      <c r="BE2" s="20">
        <v>13</v>
      </c>
      <c r="BF2" s="21"/>
      <c r="BG2" s="24"/>
    </row>
    <row r="3" spans="1:59" ht="15.75" customHeight="1">
      <c r="A3" s="9" t="s">
        <v>63</v>
      </c>
      <c r="B3" s="25">
        <v>23404</v>
      </c>
      <c r="C3" s="11">
        <v>1353046</v>
      </c>
      <c r="D3" s="11">
        <v>2208200051</v>
      </c>
      <c r="E3" s="12">
        <v>1112210000157</v>
      </c>
      <c r="F3" s="13" t="s">
        <v>64</v>
      </c>
      <c r="G3" s="13" t="s">
        <v>52</v>
      </c>
      <c r="H3" s="13" t="s">
        <v>53</v>
      </c>
      <c r="I3" s="13" t="s">
        <v>54</v>
      </c>
      <c r="J3" s="13" t="s">
        <v>65</v>
      </c>
      <c r="K3" s="11">
        <v>56</v>
      </c>
      <c r="L3" s="11" t="s">
        <v>66</v>
      </c>
      <c r="M3" s="14">
        <v>1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1" t="s">
        <v>67</v>
      </c>
      <c r="AE3" s="13" t="s">
        <v>68</v>
      </c>
      <c r="AF3" s="13" t="s">
        <v>69</v>
      </c>
      <c r="AG3" s="15" t="s">
        <v>70</v>
      </c>
      <c r="AH3" s="16" t="s">
        <v>61</v>
      </c>
      <c r="AI3" s="17">
        <v>10</v>
      </c>
      <c r="AJ3" s="17">
        <v>19800513</v>
      </c>
      <c r="AK3" s="18">
        <v>101</v>
      </c>
      <c r="AL3" s="18">
        <v>202012</v>
      </c>
      <c r="AM3" s="14"/>
      <c r="AN3" s="19"/>
      <c r="AO3" s="19"/>
      <c r="AP3" s="19"/>
      <c r="AQ3" s="20">
        <v>1</v>
      </c>
      <c r="AR3" s="21"/>
      <c r="AS3" s="20">
        <v>2</v>
      </c>
      <c r="AT3" s="20">
        <v>2</v>
      </c>
      <c r="AU3" s="20">
        <v>2</v>
      </c>
      <c r="AV3" s="20">
        <v>2</v>
      </c>
      <c r="AW3" s="23">
        <v>0</v>
      </c>
      <c r="AX3" s="21">
        <v>0</v>
      </c>
      <c r="AY3" s="21">
        <v>0</v>
      </c>
      <c r="AZ3" s="23" t="s">
        <v>62</v>
      </c>
      <c r="BA3" s="23" t="s">
        <v>62</v>
      </c>
      <c r="BB3" s="23" t="s">
        <v>62</v>
      </c>
      <c r="BC3" s="23" t="s">
        <v>62</v>
      </c>
      <c r="BD3" s="23" t="s">
        <v>62</v>
      </c>
      <c r="BE3" s="20">
        <v>13</v>
      </c>
      <c r="BF3" s="21"/>
      <c r="BG3" s="24"/>
    </row>
    <row r="4" spans="1:59" ht="15.75" customHeight="1">
      <c r="A4" s="9" t="s">
        <v>71</v>
      </c>
      <c r="B4" s="25">
        <v>24211</v>
      </c>
      <c r="C4" s="11">
        <v>2205862</v>
      </c>
      <c r="D4" s="11">
        <v>1108209245</v>
      </c>
      <c r="E4" s="12">
        <v>1147210005063</v>
      </c>
      <c r="F4" s="13" t="s">
        <v>72</v>
      </c>
      <c r="G4" s="13" t="s">
        <v>52</v>
      </c>
      <c r="H4" s="13" t="s">
        <v>53</v>
      </c>
      <c r="I4" s="13" t="s">
        <v>54</v>
      </c>
      <c r="J4" s="13" t="s">
        <v>55</v>
      </c>
      <c r="K4" s="11">
        <v>63</v>
      </c>
      <c r="L4" s="11" t="s">
        <v>73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1" t="s">
        <v>74</v>
      </c>
      <c r="AE4" s="13" t="s">
        <v>75</v>
      </c>
      <c r="AF4" s="13" t="s">
        <v>76</v>
      </c>
      <c r="AG4" s="15" t="s">
        <v>77</v>
      </c>
      <c r="AH4" s="16" t="s">
        <v>61</v>
      </c>
      <c r="AI4" s="17">
        <v>10</v>
      </c>
      <c r="AJ4" s="17">
        <v>20020114</v>
      </c>
      <c r="AK4" s="18">
        <v>100</v>
      </c>
      <c r="AL4" s="18">
        <v>202203</v>
      </c>
      <c r="AM4" s="18">
        <v>2022</v>
      </c>
      <c r="AN4" s="17">
        <v>19200209</v>
      </c>
      <c r="AO4" s="17">
        <v>16892459</v>
      </c>
      <c r="AP4" s="17">
        <v>1471197</v>
      </c>
      <c r="AQ4" s="20">
        <v>1</v>
      </c>
      <c r="AR4" s="21"/>
      <c r="AS4" s="20">
        <v>2</v>
      </c>
      <c r="AT4" s="20">
        <v>2</v>
      </c>
      <c r="AU4" s="20">
        <v>2</v>
      </c>
      <c r="AV4" s="20">
        <v>2</v>
      </c>
      <c r="AW4" s="23">
        <v>0</v>
      </c>
      <c r="AX4" s="21">
        <v>0</v>
      </c>
      <c r="AY4" s="21">
        <v>0</v>
      </c>
      <c r="AZ4" s="23" t="s">
        <v>62</v>
      </c>
      <c r="BA4" s="23" t="s">
        <v>62</v>
      </c>
      <c r="BB4" s="23" t="s">
        <v>62</v>
      </c>
      <c r="BC4" s="23" t="s">
        <v>62</v>
      </c>
      <c r="BD4" s="23" t="s">
        <v>62</v>
      </c>
      <c r="BE4" s="20">
        <v>13</v>
      </c>
      <c r="BF4" s="21"/>
      <c r="BG4" s="24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표본시트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sungjin Kim</cp:lastModifiedBy>
  <dcterms:modified xsi:type="dcterms:W3CDTF">2023-11-23T09:26:04Z</dcterms:modified>
</cp:coreProperties>
</file>