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jmyon-goingpaper\MTExcel\data\20210125\"/>
    </mc:Choice>
  </mc:AlternateContent>
  <bookViews>
    <workbookView xWindow="0" yWindow="0" windowWidth="23040" windowHeight="9420" activeTab="1"/>
  </bookViews>
  <sheets>
    <sheet name="Results" sheetId="2" r:id="rId1"/>
    <sheet name="analysis" sheetId="5" r:id="rId2"/>
    <sheet name="Sheet1" sheetId="3" r:id="rId3"/>
    <sheet name="Sheet2" sheetId="4" r:id="rId4"/>
  </sheets>
  <definedNames>
    <definedName name="_xlnm._FilterDatabase" localSheetId="0" hidden="1">Results!$A$1:$L$78</definedName>
  </definedNames>
  <calcPr calcId="162913"/>
</workbook>
</file>

<file path=xl/calcChain.xml><?xml version="1.0" encoding="utf-8"?>
<calcChain xmlns="http://schemas.openxmlformats.org/spreadsheetml/2006/main">
  <c r="I84" i="5" l="1"/>
  <c r="H84" i="5"/>
  <c r="G84" i="5"/>
  <c r="O74" i="5"/>
  <c r="E74" i="5"/>
  <c r="B74" i="5"/>
  <c r="O73" i="5"/>
  <c r="L73" i="5"/>
  <c r="K73" i="5"/>
  <c r="J73" i="5"/>
  <c r="F73" i="5"/>
  <c r="E73" i="5"/>
  <c r="C73" i="5"/>
  <c r="B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Q2" i="5" s="1"/>
  <c r="N18" i="5"/>
  <c r="M18" i="5"/>
  <c r="N17" i="5"/>
  <c r="M17" i="5"/>
  <c r="N16" i="5"/>
  <c r="M16" i="5"/>
  <c r="N15" i="5"/>
  <c r="M15" i="5"/>
  <c r="N14" i="5"/>
  <c r="P3" i="5" s="1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P2" i="5" l="1"/>
  <c r="Q3" i="5"/>
  <c r="D17" i="4"/>
  <c r="C17" i="4"/>
  <c r="D16" i="4"/>
  <c r="C16" i="4"/>
  <c r="F14" i="4"/>
  <c r="F13" i="4"/>
  <c r="E74" i="2" l="1"/>
  <c r="B74" i="2"/>
  <c r="O73" i="2"/>
  <c r="N73" i="2"/>
  <c r="J73" i="2"/>
  <c r="I73" i="2"/>
  <c r="H73" i="2"/>
  <c r="F73" i="2"/>
  <c r="E73" i="2"/>
  <c r="C73" i="2"/>
  <c r="B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F5" i="4"/>
  <c r="E5" i="4"/>
  <c r="D5" i="4"/>
  <c r="C5" i="4"/>
  <c r="B5" i="4"/>
  <c r="K4" i="4"/>
  <c r="I4" i="4"/>
  <c r="H4" i="4"/>
  <c r="K6" i="4" s="1"/>
  <c r="I3" i="4"/>
  <c r="H3" i="4"/>
  <c r="K3" i="4" s="1"/>
  <c r="K5" i="4" l="1"/>
  <c r="H5" i="4"/>
  <c r="H6" i="4" s="1"/>
</calcChain>
</file>

<file path=xl/sharedStrings.xml><?xml version="1.0" encoding="utf-8"?>
<sst xmlns="http://schemas.openxmlformats.org/spreadsheetml/2006/main" count="467" uniqueCount="265">
  <si>
    <t>MR</t>
  </si>
  <si>
    <t>Excelint</t>
  </si>
  <si>
    <t>ground tuth</t>
  </si>
  <si>
    <t>EXCELint FN</t>
  </si>
  <si>
    <t>MR FN</t>
  </si>
  <si>
    <t>spreadsheet</t>
  </si>
  <si>
    <t>TP</t>
  </si>
  <si>
    <t>FP</t>
  </si>
  <si>
    <t>timecorrect.xlsx</t>
  </si>
  <si>
    <t>contents.xlsx</t>
  </si>
  <si>
    <t>riglistana.xlsx</t>
  </si>
  <si>
    <t>tables.xlsx</t>
  </si>
  <si>
    <t>am_skandia_fin_supple#A80EE.xlsx</t>
  </si>
  <si>
    <t>Ch5-511Fun.xlsx</t>
  </si>
  <si>
    <t>eg_spreadsheet.xlsx</t>
  </si>
  <si>
    <t>Annex D - App. of Funds:C27:E27</t>
  </si>
  <si>
    <t>Annex D - App. of Funds:C27</t>
  </si>
  <si>
    <t>io_a3.wb1.reichwja.xl97.xlsx</t>
  </si>
  <si>
    <t>timelinefor%20state%2#A7F3F.xlsx</t>
  </si>
  <si>
    <t>UofC-Class_of_1998-99#A7B02.xlsx</t>
  </si>
  <si>
    <t>p36.xlsx</t>
  </si>
  <si>
    <t>rdc022801.xlsx</t>
  </si>
  <si>
    <t>sheet1 J110 J111</t>
  </si>
  <si>
    <t>30Sep03InvVsPOM04TMRC#A87F6.xlsx</t>
  </si>
  <si>
    <t>sheet1 I3 J3 K3</t>
  </si>
  <si>
    <t>AP%20Three-Year%20Stu#A8BB8.xlsx</t>
  </si>
  <si>
    <t>yef00.xlsx</t>
  </si>
  <si>
    <t>FTEE Calculation E27</t>
  </si>
  <si>
    <t>act3_lab23_posey.xlsx</t>
  </si>
  <si>
    <r>
      <rPr>
        <b/>
        <sz val="11"/>
        <color rgb="FF3F3F3F"/>
        <rFont val="等线"/>
        <family val="3"/>
        <charset val="134"/>
        <scheme val="minor"/>
      </rPr>
      <t>Sheet1</t>
    </r>
    <r>
      <rPr>
        <b/>
        <sz val="11"/>
        <color rgb="FF3F3F3F"/>
        <rFont val="等线"/>
        <family val="3"/>
        <charset val="134"/>
        <scheme val="minor"/>
      </rPr>
      <t>：F6:F11</t>
    </r>
  </si>
  <si>
    <t>Sheet1：F6</t>
  </si>
  <si>
    <t>FinRep2001-02%20AGM2003.xlsx</t>
  </si>
  <si>
    <t>grades_Spring04_Geol%#A8A32.xlsx</t>
  </si>
  <si>
    <t>Geol 2001 Grades：C7:C41  
                              C41:C56  
                              C42:C57  
                               C57:C72</t>
  </si>
  <si>
    <t>Geol 2001 Grades C41 C57</t>
  </si>
  <si>
    <t>Sample.Problem-Ch%2013.xlsx</t>
  </si>
  <si>
    <t>General Ledger I25 I34</t>
  </si>
  <si>
    <t>04%20En%20R&amp;D-CRB-SOR#A8312.xlsx</t>
  </si>
  <si>
    <t>FY 2002：H17:M17</t>
  </si>
  <si>
    <t>FinHrdshp_Wrksht.xlsx</t>
  </si>
  <si>
    <t>FHWorkSheet:D33:D35  
                      F33:F35  
                       B26:F26</t>
  </si>
  <si>
    <t>gradef03-sec3.xlsx</t>
  </si>
  <si>
    <t>sheet1 J27</t>
  </si>
  <si>
    <t>Sy_Cal_03Q2.xlsx</t>
  </si>
  <si>
    <t>ccmpo_model_cost_template.xlsx</t>
  </si>
  <si>
    <t>driving.xlsx</t>
  </si>
  <si>
    <t>Sponsoredprograms.xlsx</t>
  </si>
  <si>
    <t>table_01_27.xlsx</t>
  </si>
  <si>
    <t>1-24 L12</t>
  </si>
  <si>
    <t>homework</t>
  </si>
  <si>
    <t>Lalit_TimeReport_Fall02.xlsx</t>
  </si>
  <si>
    <t>Reporting，Individual：C16:AA16  
                  AA5:AA7</t>
  </si>
  <si>
    <t>Reporting C8 C16 C20 AA4 AA12 AA36 AA5</t>
  </si>
  <si>
    <t>thelinescompanyrevisions.xlsx</t>
  </si>
  <si>
    <t>FORM：F10:F12  
G15:G20</t>
  </si>
  <si>
    <t>Unaudited%20Dec%2003.xlsx</t>
  </si>
  <si>
    <t>Unaudited Dec 03：D10:D12  
                              Y32:AA32  
                                S17:S19 D10:D12</t>
  </si>
  <si>
    <t xml:space="preserve">Y32,  R17,  R19,  Q11,  Q19,  Q18,  R12,  Q13,  Q12,  R13,  R18,  R20,  R11,  Q20,  Q17,  E20,  </t>
  </si>
  <si>
    <t>Y32,R17,R19,Q11,Q19,Q18,R12,  Q13,  Q12,  R13,  R18,  R20,  R11,  Q20,  Q17,  E20,  D10,D11,D12</t>
  </si>
  <si>
    <t>Regulation.xlsx</t>
  </si>
  <si>
    <t>1st&amp; 2nd Iteration：D15:H15  
                              P7:P15  
                               P23:P31     
 Final：D11:G11</t>
  </si>
  <si>
    <t>1st&amp; 2nd IterationP15,  L31,  H31,  L15,  H15,,  P31,                             Final D11</t>
  </si>
  <si>
    <t>financial_outlook_sta#A7DE4.xlsx</t>
  </si>
  <si>
    <t>Population.xlsx</t>
  </si>
  <si>
    <t>DDAA_HW.xlsx</t>
  </si>
  <si>
    <t>C-5.5：E40:G40
C-5.9 ：C7:E7  
             C16:E16
  C-5.10：C83:E83</t>
  </si>
  <si>
    <t>C-5.5 G40 C-5.10 E83</t>
  </si>
  <si>
    <t>C-5.5 G40 C-5.10 E83  C-5.9 E7 E16</t>
  </si>
  <si>
    <t>finrpt00.xlsx</t>
  </si>
  <si>
    <t>Current Funds J18</t>
  </si>
  <si>
    <t>moduleDBdataAttributes.xlsx</t>
  </si>
  <si>
    <t>FinalBudget.xlsx</t>
  </si>
  <si>
    <t>Cost($) F72 F47</t>
  </si>
  <si>
    <t>PUBLIC%20FINANCE%20-%#A7DE0.xlsx</t>
  </si>
  <si>
    <t xml:space="preserve">Sayfa1 E25,  F25,  E28,  F28,  </t>
  </si>
  <si>
    <t>G140W04.xlsx</t>
  </si>
  <si>
    <t>Sheet1：X20:X34  
              X5:X16  
              X16:X19  
              X17:X20</t>
  </si>
  <si>
    <t>sheet1 C39 E39 H39</t>
  </si>
  <si>
    <t>sheet1 C39 E39 H39 X20 X16</t>
  </si>
  <si>
    <t>ribimv001.xlsx</t>
  </si>
  <si>
    <t>c&amp;P calc:D169:I169 D171:I171</t>
  </si>
  <si>
    <t>c&amp;P calc D169 D171 Static RoI calc '02 D48 D50 D52 D53 D120 D122</t>
  </si>
  <si>
    <t>summ.xlsx</t>
  </si>
  <si>
    <t>summary1201 D21 F21 H21 D29 F29 D31 D32 F34 G37</t>
  </si>
  <si>
    <t>inc_exp.xlsx</t>
  </si>
  <si>
    <t>Summary：C12:E12</t>
  </si>
  <si>
    <t>Occasional C26 Summary C12 Formal C11 C13</t>
  </si>
  <si>
    <t>Ag%20Statistics,%20NUE_2003.xlsx</t>
  </si>
  <si>
    <t>World 2002 H10 H11</t>
  </si>
  <si>
    <t>01sumdat.xlsx</t>
  </si>
  <si>
    <t>PM2.5：G30:J30
Rain：L7:L11  
L5:L7  
L12:L14  
L8:L13</t>
  </si>
  <si>
    <t>fastfacts03.xlsx</t>
  </si>
  <si>
    <t>feeder K26</t>
  </si>
  <si>
    <t>financial_outlook_sta#A7DE5.xlsx</t>
  </si>
  <si>
    <t>Sheet1:D43:D48</t>
  </si>
  <si>
    <t>D17 D40</t>
  </si>
  <si>
    <t>SectionJ01b.xlsx</t>
  </si>
  <si>
    <t>Fixed Price</t>
  </si>
  <si>
    <t>lspreport_02feb04.xlsx</t>
  </si>
  <si>
    <t>Health:F110:F115</t>
  </si>
  <si>
    <t xml:space="preserve">Crime ：L16,P10 Comm Devt ：X24 ETE：L22,U13,W13,Y13,  Envt：L16 L17 L20 </t>
  </si>
  <si>
    <t>2003-4%20budget.xlsx</t>
  </si>
  <si>
    <t>General PTSA  Budget :J23:J28  
J37:J40  
J22:J27</t>
  </si>
  <si>
    <t>MyUA_BudgetFY04-FY08_11-13.xlsx</t>
  </si>
  <si>
    <t xml:space="preserve">FY04:F22:F27  F15:F18 FY05:F23:F26  B27:D27 FY06:B12:D12 </t>
  </si>
  <si>
    <t>FY04： F17,  F27,  F32,  F18,  F26, FY05：F22,  C19,  E27,  D12,  B27,  F26, FY06:E19,  F22,  F30,  F32,  D12,   FY07:F27,  D27,</t>
  </si>
  <si>
    <t>ti56.xlsx</t>
  </si>
  <si>
    <t>WCA_May2003.xlsx</t>
  </si>
  <si>
    <t>WCA database D21 D29</t>
  </si>
  <si>
    <t>3763250_Q304_factsheet.xlsx</t>
  </si>
  <si>
    <t>B68  E218</t>
  </si>
  <si>
    <t>20030114144840!Superi#A7DEA.xlsx</t>
  </si>
  <si>
    <t>General Rev 3  M41</t>
  </si>
  <si>
    <t>financial-notes.xlsx</t>
  </si>
  <si>
    <t xml:space="preserve">note 11:O11:O13 note 12 iv:N10:N17 note 20:N30:N33  N29:N32  N27:N29 </t>
  </si>
  <si>
    <t xml:space="preserve">note 17-18 ：J17,  J12,  Q27,  note 19 i：M17,  M42,  M51,  M47,  M49,  note 19 ii：M42,  M46,  note 20：L46 note 11：O10 note 12 iii：G34,  G40,  G21,  G55,  G25,  G28,  G26,  G32,  G43,  G49,  G50,  </t>
  </si>
  <si>
    <t>joan-hasmanyIFs.xlsx</t>
  </si>
  <si>
    <t>fall J30 J36</t>
  </si>
  <si>
    <t>Agenda_topics_8_27.xlsx</t>
  </si>
  <si>
    <t>A67</t>
  </si>
  <si>
    <t>document_de_reference#A828A.xlsx</t>
  </si>
  <si>
    <t xml:space="preserve">fin seconde HKNO 72 BTS par section：J109 </t>
  </si>
  <si>
    <t>01-38-PK_tables-figures.xlsx</t>
  </si>
  <si>
    <t>Table II.7 D17</t>
  </si>
  <si>
    <t>Annexure%20(Audited%2#A7E05.xlsx</t>
  </si>
  <si>
    <t>Consolidated_Restatem#A7F7B.xlsx</t>
  </si>
  <si>
    <t xml:space="preserve">Items Included:B28:B30,B36:B38 Cash Flow:D38:F38 </t>
  </si>
  <si>
    <t>fin_accounts.xlsx</t>
  </si>
  <si>
    <t>CIAL:B14:H14,B43:M43 WIAL:B76:K76 AIAL:E97:M97,B97:E97,B86:M86,H24:M24</t>
  </si>
  <si>
    <t xml:space="preserve">CIAL ：H14 WIAL ：C139   AIAL：E97,  I49,  H49,  H17,  G17,  E35,  C74,  C86,  </t>
  </si>
  <si>
    <t>CIAL ：H14 B43:M43 WIAL ：C139 B76:K76   AIAL：E97,  I49,  H49,  H17,  G17,  E35,  C74,  C86,  B86 H24</t>
  </si>
  <si>
    <t>VRSinventory01.xlsx</t>
  </si>
  <si>
    <t>Sheet1 I21 G21</t>
  </si>
  <si>
    <t>chartssection2.xlsx</t>
  </si>
  <si>
    <t xml:space="preserve">data F141,  H115,  G115,  H89,  G89, B17,  B29,  B41, </t>
  </si>
  <si>
    <t>inter2.xlsx</t>
  </si>
  <si>
    <t xml:space="preserve">Summary of Vital Statistics：M122,  M123,  M124,  </t>
  </si>
  <si>
    <t>1999%20PWR%20Effluent-DRAFT.xlsx</t>
  </si>
  <si>
    <t>Liquid-Others C70</t>
  </si>
  <si>
    <t>EXCelint表现好</t>
  </si>
  <si>
    <t>相等</t>
  </si>
  <si>
    <t>MR表现好</t>
  </si>
  <si>
    <t>ExceLint output</t>
    <phoneticPr fontId="9" type="noConversion"/>
  </si>
  <si>
    <t>MTExcel Output</t>
    <phoneticPr fontId="9" type="noConversion"/>
  </si>
  <si>
    <t>ExceLint</t>
    <phoneticPr fontId="9" type="noConversion"/>
  </si>
  <si>
    <t xml:space="preserve">Excelint </t>
    <phoneticPr fontId="9" type="noConversion"/>
  </si>
  <si>
    <t xml:space="preserve">MTExcel </t>
    <phoneticPr fontId="9" type="noConversion"/>
  </si>
  <si>
    <t>Precision</t>
    <phoneticPr fontId="9" type="noConversion"/>
  </si>
  <si>
    <t>Precision</t>
    <phoneticPr fontId="9" type="noConversion"/>
  </si>
  <si>
    <t>both</t>
    <phoneticPr fontId="9" type="noConversion"/>
  </si>
  <si>
    <t># of errors</t>
    <phoneticPr fontId="9" type="noConversion"/>
  </si>
  <si>
    <t>both precision = 0</t>
    <phoneticPr fontId="9" type="noConversion"/>
  </si>
  <si>
    <t>equal</t>
    <phoneticPr fontId="9" type="noConversion"/>
  </si>
  <si>
    <t>better</t>
    <phoneticPr fontId="9" type="noConversion"/>
  </si>
  <si>
    <t>precision</t>
    <phoneticPr fontId="9" type="noConversion"/>
  </si>
  <si>
    <t>BLANK%20CHILDCARE%20F#A8B08.xlsx</t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</si>
  <si>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orse</t>
    </r>
    <phoneticPr fontId="9" type="noConversion"/>
  </si>
  <si>
    <t>act3_lab23_posey.xlsx</t>
    <phoneticPr fontId="9" type="noConversion"/>
  </si>
  <si>
    <t>epcdata2002.xlsx</t>
    <phoneticPr fontId="9" type="noConversion"/>
  </si>
  <si>
    <t>FinancialInfo.xlsx</t>
    <phoneticPr fontId="9" type="noConversion"/>
  </si>
  <si>
    <t>FinRep2001-02%20AGM2003.xlsx</t>
    <phoneticPr fontId="9" type="noConversion"/>
  </si>
  <si>
    <t>FHWorkSheet F26,E33</t>
    <phoneticPr fontId="9" type="noConversion"/>
  </si>
  <si>
    <t>sheet1 H43</t>
    <phoneticPr fontId="9" type="noConversion"/>
  </si>
  <si>
    <t>Summary Inst F14          Detail for Inst: J29</t>
    <phoneticPr fontId="9" type="noConversion"/>
  </si>
  <si>
    <t>1-24：B12:M12</t>
    <phoneticPr fontId="9" type="noConversion"/>
  </si>
  <si>
    <t>NO.4 D20</t>
    <phoneticPr fontId="9" type="noConversion"/>
  </si>
  <si>
    <t>FY 2002：H17,N17,O17</t>
    <phoneticPr fontId="9" type="noConversion"/>
  </si>
  <si>
    <t>FHWorkSheet:F26,B33,F33,</t>
    <phoneticPr fontId="9" type="noConversion"/>
  </si>
  <si>
    <t>Summary Inst F14        Summary Urban: B12:F12</t>
    <phoneticPr fontId="9" type="noConversion"/>
  </si>
  <si>
    <t>1-24 L12 M12</t>
    <phoneticPr fontId="9" type="noConversion"/>
  </si>
  <si>
    <r>
      <t xml:space="preserve">Reporting C8 C16 C20 AA4 AA12 AA36 </t>
    </r>
    <r>
      <rPr>
        <b/>
        <sz val="11"/>
        <color rgb="FFFF0000"/>
        <rFont val="等线"/>
        <family val="3"/>
        <charset val="134"/>
        <scheme val="minor"/>
      </rPr>
      <t>B4</t>
    </r>
    <phoneticPr fontId="9" type="noConversion"/>
  </si>
  <si>
    <r>
      <t xml:space="preserve">NO.4 D20, </t>
    </r>
    <r>
      <rPr>
        <b/>
        <sz val="11"/>
        <color rgb="FFFF0000"/>
        <rFont val="等线"/>
        <family val="3"/>
        <charset val="134"/>
        <scheme val="minor"/>
      </rPr>
      <t>H32, F32</t>
    </r>
    <phoneticPr fontId="9" type="noConversion"/>
  </si>
  <si>
    <r>
      <t xml:space="preserve">Summary Inst:B14:F14  
                      </t>
    </r>
    <r>
      <rPr>
        <b/>
        <sz val="11"/>
        <color rgb="FFFF0000"/>
        <rFont val="等线"/>
        <family val="3"/>
        <charset val="134"/>
        <scheme val="minor"/>
      </rPr>
      <t>G6:G14</t>
    </r>
    <r>
      <rPr>
        <b/>
        <sz val="11"/>
        <color rgb="FF3F3F3F"/>
        <rFont val="等线"/>
        <family val="3"/>
        <charset val="134"/>
        <scheme val="minor"/>
      </rPr>
      <t xml:space="preserve">
Summary Urban:B12:G12</t>
    </r>
    <phoneticPr fontId="9" type="noConversion"/>
  </si>
  <si>
    <r>
      <t>sheet1 J27</t>
    </r>
    <r>
      <rPr>
        <b/>
        <sz val="11"/>
        <color rgb="FFFF0000"/>
        <rFont val="等线"/>
        <family val="3"/>
        <charset val="134"/>
        <scheme val="minor"/>
      </rPr>
      <t>,AO7</t>
    </r>
    <phoneticPr fontId="9" type="noConversion"/>
  </si>
  <si>
    <t>B27,B30</t>
    <phoneticPr fontId="9" type="noConversion"/>
  </si>
  <si>
    <r>
      <t xml:space="preserve">1st&amp; 2nd IterationP15,  L31,  H31,  L15,  H15,,  P31,    </t>
    </r>
    <r>
      <rPr>
        <b/>
        <sz val="11"/>
        <color rgb="FFFF0000"/>
        <rFont val="等线"/>
        <family val="3"/>
        <charset val="134"/>
        <scheme val="minor"/>
      </rPr>
      <t>P22 ,P6</t>
    </r>
    <r>
      <rPr>
        <b/>
        <sz val="11"/>
        <color rgb="FF3F3F3F"/>
        <rFont val="等线"/>
        <family val="3"/>
        <charset val="134"/>
        <scheme val="minor"/>
      </rPr>
      <t xml:space="preserve">                        Final D11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</si>
  <si>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ORM: F11,F12</t>
    </r>
    <phoneticPr fontId="9" type="noConversion"/>
  </si>
  <si>
    <r>
      <t>Current Funds J18,</t>
    </r>
    <r>
      <rPr>
        <b/>
        <sz val="11"/>
        <color rgb="FFFF0000"/>
        <rFont val="等线"/>
        <family val="3"/>
        <charset val="134"/>
        <scheme val="minor"/>
      </rPr>
      <t>J45,J32</t>
    </r>
    <phoneticPr fontId="9" type="noConversion"/>
  </si>
  <si>
    <r>
      <t xml:space="preserve">feeder K26 </t>
    </r>
    <r>
      <rPr>
        <b/>
        <sz val="11"/>
        <color rgb="FFFF0000"/>
        <rFont val="等线"/>
        <family val="3"/>
        <charset val="134"/>
        <scheme val="minor"/>
      </rPr>
      <t>zipcodes:E20 hrsrange: E20 ftse-top25:D31,D33</t>
    </r>
    <phoneticPr fontId="9" type="noConversion"/>
  </si>
  <si>
    <r>
      <t xml:space="preserve">fall J30 J36 </t>
    </r>
    <r>
      <rPr>
        <b/>
        <sz val="11"/>
        <color rgb="FFFF0000"/>
        <rFont val="等线"/>
        <family val="3"/>
        <charset val="134"/>
        <scheme val="minor"/>
      </rPr>
      <t>O24, F23, H24, P26 c: H11, P25, d: H11,P25  d2: H11, P25</t>
    </r>
    <phoneticPr fontId="9" type="noConversion"/>
  </si>
  <si>
    <t>General Rev 3  M41     General Rev 3: I73       General Exp page 4: I 43</t>
    <phoneticPr fontId="9" type="noConversion"/>
  </si>
  <si>
    <r>
      <t>Comb Rev &amp; Expend Page 2:</t>
    </r>
    <r>
      <rPr>
        <b/>
        <sz val="11"/>
        <color rgb="FFFF0000"/>
        <rFont val="等线"/>
        <family val="3"/>
        <charset val="134"/>
        <scheme val="minor"/>
      </rPr>
      <t>D42:J42</t>
    </r>
    <r>
      <rPr>
        <b/>
        <sz val="11"/>
        <color rgb="FF3F3F3F"/>
        <rFont val="等线"/>
        <family val="3"/>
        <charset val="134"/>
        <scheme val="minor"/>
      </rPr>
      <t>,</t>
    </r>
    <r>
      <rPr>
        <b/>
        <sz val="11"/>
        <color rgb="FFFF0000"/>
        <rFont val="等线"/>
        <family val="3"/>
        <charset val="134"/>
        <scheme val="minor"/>
      </rPr>
      <t>D14:K14</t>
    </r>
    <r>
      <rPr>
        <b/>
        <sz val="11"/>
        <color rgb="FF3F3F3F"/>
        <rFont val="等线"/>
        <family val="3"/>
        <charset val="134"/>
        <scheme val="minor"/>
      </rPr>
      <t xml:space="preserve"> General Rev 3 :M41:M48, I70:I73 General Exp Page 4:I40:I43</t>
    </r>
    <r>
      <rPr>
        <b/>
        <sz val="11"/>
        <color rgb="FFFF0000"/>
        <rFont val="等线"/>
        <family val="3"/>
        <charset val="134"/>
        <scheme val="minor"/>
      </rPr>
      <t xml:space="preserve">  K13:K17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K19:K28</t>
    </r>
    <r>
      <rPr>
        <b/>
        <sz val="11"/>
        <color rgb="FF3F3F3F"/>
        <rFont val="等线"/>
        <family val="3"/>
        <charset val="134"/>
        <scheme val="minor"/>
      </rPr>
      <t xml:space="preserve"> Internal Service Page 9:</t>
    </r>
    <r>
      <rPr>
        <b/>
        <sz val="11"/>
        <color rgb="FFFF0000"/>
        <rFont val="等线"/>
        <family val="3"/>
        <charset val="134"/>
        <scheme val="minor"/>
      </rPr>
      <t xml:space="preserve">J12:J18 </t>
    </r>
    <phoneticPr fontId="9" type="noConversion"/>
  </si>
  <si>
    <r>
      <t>note 17-18 ：J17,  J12,  Q27,  note 19 i：M17,  M42,  M51,  M47,  M49,  note 19 ii：M42,  M46,  note 20：L46</t>
    </r>
    <r>
      <rPr>
        <b/>
        <sz val="11"/>
        <color rgb="FFFF0000"/>
        <rFont val="等线"/>
        <family val="3"/>
        <charset val="134"/>
        <scheme val="minor"/>
      </rPr>
      <t xml:space="preserve"> L48</t>
    </r>
    <r>
      <rPr>
        <b/>
        <sz val="11"/>
        <color rgb="FF3F3F3F"/>
        <rFont val="等线"/>
        <family val="3"/>
        <charset val="134"/>
        <scheme val="minor"/>
      </rPr>
      <t xml:space="preserve"> note 11：O10 note 12 iii：G34,  G40,  G21,  G55,  G25,  G28,  G26,  G32,  G43,  G49,  G50,  </t>
    </r>
    <phoneticPr fontId="9" type="noConversion"/>
  </si>
  <si>
    <r>
      <t xml:space="preserve">Q3 FY04:B218:E218  </t>
    </r>
    <r>
      <rPr>
        <b/>
        <sz val="11"/>
        <color rgb="FFFF0000"/>
        <rFont val="等线"/>
        <family val="3"/>
        <charset val="134"/>
        <scheme val="minor"/>
      </rPr>
      <t>F160:F162  F165:F167</t>
    </r>
    <phoneticPr fontId="9" type="noConversion"/>
  </si>
  <si>
    <t xml:space="preserve">fin seconde HKNO 72 BTS par section：J109 </t>
    <phoneticPr fontId="9" type="noConversion"/>
  </si>
  <si>
    <r>
      <t>BTS par section:J105:J109  STS par district：</t>
    </r>
    <r>
      <rPr>
        <b/>
        <sz val="11"/>
        <color rgb="FFFF0000"/>
        <rFont val="等线"/>
        <family val="3"/>
        <charset val="134"/>
        <scheme val="minor"/>
      </rPr>
      <t>I22:M22</t>
    </r>
    <r>
      <rPr>
        <b/>
        <sz val="11"/>
        <color rgb="FF3F3F3F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I14:M14</t>
    </r>
    <phoneticPr fontId="9" type="noConversion"/>
  </si>
  <si>
    <r>
      <t xml:space="preserve">NOTES TO FS :E60  H365 </t>
    </r>
    <r>
      <rPr>
        <b/>
        <sz val="11"/>
        <color rgb="FFFF0000"/>
        <rFont val="等线"/>
        <family val="3"/>
        <charset val="134"/>
        <scheme val="minor"/>
      </rPr>
      <t>G355</t>
    </r>
    <r>
      <rPr>
        <b/>
        <sz val="11"/>
        <color rgb="FF3F3F3F"/>
        <rFont val="等线"/>
        <family val="3"/>
        <charset val="134"/>
        <scheme val="minor"/>
      </rPr>
      <t xml:space="preserve"> DISCLOSURE NOTES ：G68 G76 ANNEXURE 3：H20 E23 H28</t>
    </r>
    <phoneticPr fontId="9" type="noConversion"/>
  </si>
  <si>
    <t>NOTES TO FS :E60  H365 DISCLOSURE NOTES ：G68 G76 ANNEXURE 3：H20 E23 H28</t>
    <phoneticPr fontId="9" type="noConversion"/>
  </si>
  <si>
    <t>CHANGES IN EQUITY:C9:C11 DISCLOSURE NOTES:E68:G68 ANNEXURE 3:C13:E13  C23:E23  H16:H20  H17:H21  H12:H14  H13:H15 ANNEXURE 4 :G11:G14  NOTES TO FS:E60</t>
    <phoneticPr fontId="9" type="noConversion"/>
  </si>
  <si>
    <r>
      <t xml:space="preserve">data F141,  H115,  G115,  H89,  G89, </t>
    </r>
    <r>
      <rPr>
        <b/>
        <sz val="11"/>
        <color rgb="FFFF0000"/>
        <rFont val="等线"/>
        <family val="3"/>
        <charset val="134"/>
        <scheme val="minor"/>
      </rPr>
      <t>B40， B16， B28</t>
    </r>
    <r>
      <rPr>
        <b/>
        <sz val="11"/>
        <color rgb="FF3F3F3F"/>
        <rFont val="等线"/>
        <family val="3"/>
        <charset val="134"/>
        <scheme val="minor"/>
      </rPr>
      <t xml:space="preserve">, B17,  B29,  B41, </t>
    </r>
    <phoneticPr fontId="9" type="noConversion"/>
  </si>
  <si>
    <r>
      <rPr>
        <b/>
        <sz val="11"/>
        <color rgb="FFFF0000"/>
        <rFont val="等线"/>
        <family val="3"/>
        <charset val="134"/>
        <scheme val="minor"/>
      </rPr>
      <t xml:space="preserve">F157,  F160,  F165,  </t>
    </r>
    <r>
      <rPr>
        <b/>
        <sz val="11"/>
        <color rgb="FF3F3F3F"/>
        <rFont val="等线"/>
        <family val="3"/>
        <charset val="134"/>
        <scheme val="minor"/>
      </rPr>
      <t xml:space="preserve">E218,  B68,  </t>
    </r>
    <r>
      <rPr>
        <b/>
        <sz val="11"/>
        <color rgb="FFFF0000"/>
        <rFont val="等线"/>
        <family val="3"/>
        <charset val="134"/>
        <scheme val="minor"/>
      </rPr>
      <t>F159,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</si>
  <si>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</si>
  <si>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</si>
  <si>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N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</si>
  <si>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otal errors</t>
    </r>
    <phoneticPr fontId="9" type="noConversion"/>
  </si>
  <si>
    <t>P</t>
    <phoneticPr fontId="9" type="noConversion"/>
  </si>
  <si>
    <t>R</t>
    <phoneticPr fontId="9" type="noConversion"/>
  </si>
  <si>
    <t>ExceLint</t>
    <phoneticPr fontId="9" type="noConversion"/>
  </si>
  <si>
    <t>MTExcel</t>
    <phoneticPr fontId="9" type="noConversion"/>
  </si>
  <si>
    <t>ExceLint</t>
  </si>
  <si>
    <t>B miss formula</t>
  </si>
  <si>
    <t>D error</t>
  </si>
  <si>
    <t>A</t>
  </si>
  <si>
    <t>2B</t>
  </si>
  <si>
    <t>3B</t>
  </si>
  <si>
    <t>C</t>
  </si>
  <si>
    <t>BLANK%20CHILDCARE%20F#A8B08.xlsx</t>
  </si>
  <si>
    <r>
      <rPr>
        <sz val="10"/>
        <color rgb="FFFF0000"/>
        <rFont val="Segoe UI"/>
        <family val="2"/>
      </rPr>
      <t>Sheet1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Segoe UI"/>
        <family val="2"/>
      </rPr>
      <t>F6:F11</t>
    </r>
  </si>
  <si>
    <t>epcdata2002.xlsx</t>
  </si>
  <si>
    <t>FinancialInfo.xlsx</t>
  </si>
  <si>
    <t>2C</t>
  </si>
  <si>
    <t>2A</t>
  </si>
  <si>
    <t>1A</t>
    <phoneticPr fontId="9" type="noConversion"/>
  </si>
  <si>
    <t>1A</t>
  </si>
  <si>
    <t>1C</t>
  </si>
  <si>
    <t>1B</t>
  </si>
  <si>
    <t>Summary Inst:B14:F14  
                      G6:G14
Summary Urban:B12:G12</t>
  </si>
  <si>
    <t>6A</t>
    <phoneticPr fontId="9" type="noConversion"/>
  </si>
  <si>
    <t>1-24：B12:M12</t>
  </si>
  <si>
    <t>1B1A3D</t>
  </si>
  <si>
    <t>Unaudited Dec 03：D10:D12  
                              Y32:AA32  
                                S17:S19</t>
  </si>
  <si>
    <t>1C14E</t>
  </si>
  <si>
    <t>3C</t>
  </si>
  <si>
    <t>3A</t>
  </si>
  <si>
    <t>4A</t>
  </si>
  <si>
    <t>4B</t>
  </si>
  <si>
    <t>9B</t>
  </si>
  <si>
    <t>2E</t>
  </si>
  <si>
    <t>38E</t>
  </si>
  <si>
    <t>85B</t>
  </si>
  <si>
    <t>1A9B</t>
  </si>
  <si>
    <t>11A</t>
  </si>
  <si>
    <t>7A</t>
  </si>
  <si>
    <t>Q3 FY04:B218:E218  F160:F162  F165:F167</t>
  </si>
  <si>
    <t xml:space="preserve">Comb Rev &amp; Expend Page 2:D42:J42,D14:K14 General Rev 3 :M41:M48, I70:I73 General Exp Page 4:I40:I43  K13:K17  K19:K28 Internal Service Page 9:J12:J18 </t>
  </si>
  <si>
    <t>23B</t>
  </si>
  <si>
    <t>BTS par section:J105:J109  STS par district：I22:M22 I14:M14</t>
  </si>
  <si>
    <t>CHANGES IN EQUITY:C9:C11 DISCLOSURE NOTES:E68:G68 ANNEXURE 3:C13:E13  C23:E23  H16:H20  H17:H21  H12:H14  H13:H15 ANNEXURE 4 :G11:G14  NOTES TO FS:E60</t>
  </si>
  <si>
    <t>4C</t>
  </si>
  <si>
    <t>6C</t>
  </si>
  <si>
    <t>7B</t>
  </si>
  <si>
    <t>12A</t>
  </si>
  <si>
    <t>3A5B</t>
  </si>
  <si>
    <t>30A169B8C3D56E</t>
  </si>
  <si>
    <t>36A6C</t>
  </si>
  <si>
    <t>29A10C</t>
  </si>
  <si>
    <t>参考值</t>
  </si>
  <si>
    <t>缺公式</t>
  </si>
  <si>
    <t>B</t>
  </si>
  <si>
    <t>多一个常数</t>
  </si>
  <si>
    <t>error</t>
  </si>
  <si>
    <t>D</t>
  </si>
  <si>
    <t>常数不同</t>
  </si>
  <si>
    <t>E</t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</si>
  <si>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</si>
  <si>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</si>
  <si>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xceLint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</si>
  <si>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</si>
  <si>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</si>
  <si>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</si>
  <si>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A</t>
    </r>
    <r>
      <rPr>
        <sz val="11"/>
        <color theme="1"/>
        <rFont val="等线"/>
        <family val="3"/>
        <charset val="134"/>
        <scheme val="minor"/>
      </rPr>
      <t xml:space="preserve"> reference errror</t>
    </r>
    <phoneticPr fontId="9" type="noConversion"/>
  </si>
  <si>
    <t>c incorrect calculation</t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</si>
  <si>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different constants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</si>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</sst>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FF0000"/>
      <name val="Segoe UI"/>
      <family val="2"/>
    </font>
    <font>
      <sz val="10"/>
      <color rgb="FFFF0000"/>
      <name val="宋体"/>
      <family val="3"/>
      <charset val="134"/>
    </font>
    <font>
      <sz val="11"/>
      <color rgb="FF92D05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7" fillId="3" borderId="2" applyNumberFormat="0" applyAlignment="0" applyProtection="0">
      <alignment vertical="center"/>
    </xf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/>
    <xf numFmtId="0" fontId="7" fillId="3" borderId="2" xfId="1" applyAlignment="1">
      <alignment wrapText="1"/>
    </xf>
    <xf numFmtId="0" fontId="7" fillId="3" borderId="2" xfId="1" applyAlignment="1">
      <alignment vertical="center" wrapText="1"/>
    </xf>
    <xf numFmtId="58" fontId="7" fillId="3" borderId="2" xfId="1" applyNumberFormat="1" applyAlignment="1">
      <alignment wrapText="1"/>
    </xf>
    <xf numFmtId="0" fontId="8" fillId="0" borderId="0" xfId="0" applyFont="1"/>
    <xf numFmtId="0" fontId="7" fillId="3" borderId="2" xfId="1" quotePrefix="1" applyAlignment="1">
      <alignment vertical="center" wrapText="1"/>
    </xf>
    <xf numFmtId="16" fontId="3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7" fillId="2" borderId="2" xfId="1" applyFill="1" applyAlignment="1">
      <alignment wrapText="1"/>
    </xf>
    <xf numFmtId="0" fontId="7" fillId="6" borderId="2" xfId="1" applyFill="1" applyAlignment="1">
      <alignment horizontal="center" wrapText="1"/>
    </xf>
    <xf numFmtId="0" fontId="7" fillId="5" borderId="2" xfId="1" applyFill="1" applyAlignment="1">
      <alignment wrapText="1"/>
    </xf>
    <xf numFmtId="0" fontId="0" fillId="7" borderId="1" xfId="0" applyFill="1" applyBorder="1"/>
    <xf numFmtId="0" fontId="7" fillId="7" borderId="2" xfId="1" applyFill="1" applyAlignment="1">
      <alignment wrapText="1"/>
    </xf>
    <xf numFmtId="0" fontId="1" fillId="7" borderId="1" xfId="0" applyFont="1" applyFill="1" applyBorder="1"/>
    <xf numFmtId="0" fontId="5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7" fillId="8" borderId="2" xfId="1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7" fillId="9" borderId="2" xfId="1" applyFill="1" applyAlignment="1">
      <alignment vertical="center" wrapText="1"/>
    </xf>
    <xf numFmtId="0" fontId="0" fillId="4" borderId="0" xfId="0" applyFill="1"/>
    <xf numFmtId="0" fontId="7" fillId="4" borderId="2" xfId="1" applyFill="1" applyAlignment="1">
      <alignment vertical="center" wrapText="1"/>
    </xf>
    <xf numFmtId="16" fontId="7" fillId="4" borderId="2" xfId="1" quotePrefix="1" applyNumberFormat="1" applyFill="1" applyAlignment="1">
      <alignment vertical="center" wrapText="1"/>
    </xf>
    <xf numFmtId="0" fontId="12" fillId="2" borderId="3" xfId="0" applyFont="1" applyFill="1" applyBorder="1"/>
    <xf numFmtId="0" fontId="13" fillId="2" borderId="3" xfId="0" applyFont="1" applyFill="1" applyBorder="1"/>
    <xf numFmtId="0" fontId="14" fillId="2" borderId="3" xfId="0" applyFont="1" applyFill="1" applyBorder="1"/>
    <xf numFmtId="0" fontId="10" fillId="2" borderId="3" xfId="0" applyFont="1" applyFill="1" applyBorder="1"/>
    <xf numFmtId="0" fontId="11" fillId="2" borderId="3" xfId="0" applyFont="1" applyFill="1" applyBorder="1"/>
    <xf numFmtId="0" fontId="15" fillId="2" borderId="3" xfId="0" applyFont="1" applyFill="1" applyBorder="1"/>
    <xf numFmtId="0" fontId="12" fillId="5" borderId="1" xfId="0" applyFont="1" applyFill="1" applyBorder="1"/>
    <xf numFmtId="0" fontId="13" fillId="5" borderId="1" xfId="0" applyFont="1" applyFill="1" applyBorder="1"/>
    <xf numFmtId="0" fontId="14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15" fillId="5" borderId="1" xfId="0" applyFont="1" applyFill="1" applyBorder="1"/>
    <xf numFmtId="0" fontId="7" fillId="0" borderId="2" xfId="1" applyFill="1" applyAlignment="1">
      <alignment vertical="center" wrapText="1"/>
    </xf>
    <xf numFmtId="0" fontId="7" fillId="10" borderId="2" xfId="1" applyFill="1" applyAlignment="1">
      <alignment vertical="center" wrapText="1"/>
    </xf>
    <xf numFmtId="0" fontId="7" fillId="10" borderId="2" xfId="1" applyFill="1" applyAlignment="1">
      <alignment wrapText="1"/>
    </xf>
    <xf numFmtId="0" fontId="0" fillId="10" borderId="1" xfId="0" applyFill="1" applyBorder="1"/>
    <xf numFmtId="0" fontId="12" fillId="10" borderId="3" xfId="0" applyFont="1" applyFill="1" applyBorder="1"/>
    <xf numFmtId="0" fontId="12" fillId="10" borderId="1" xfId="0" applyFont="1" applyFill="1" applyBorder="1"/>
    <xf numFmtId="0" fontId="0" fillId="10" borderId="0" xfId="0" applyFill="1"/>
    <xf numFmtId="0" fontId="0" fillId="2" borderId="0" xfId="0" applyFill="1"/>
    <xf numFmtId="0" fontId="0" fillId="5" borderId="0" xfId="0" applyFill="1"/>
    <xf numFmtId="0" fontId="7" fillId="2" borderId="2" xfId="1" applyFill="1" applyAlignment="1">
      <alignment vertical="center" wrapText="1"/>
    </xf>
    <xf numFmtId="0" fontId="7" fillId="2" borderId="2" xfId="1" applyFill="1" applyAlignment="1">
      <alignment horizontal="right" vertical="center" wrapText="1"/>
    </xf>
    <xf numFmtId="0" fontId="8" fillId="7" borderId="1" xfId="0" applyFont="1" applyFill="1" applyBorder="1"/>
    <xf numFmtId="0" fontId="14" fillId="2" borderId="2" xfId="1" applyFont="1" applyFill="1" applyAlignment="1">
      <alignment vertical="center" wrapText="1"/>
    </xf>
    <xf numFmtId="0" fontId="14" fillId="3" borderId="2" xfId="1" applyFont="1" applyAlignment="1">
      <alignment wrapText="1"/>
    </xf>
    <xf numFmtId="0" fontId="14" fillId="2" borderId="2" xfId="1" applyFont="1" applyFill="1" applyAlignment="1">
      <alignment horizontal="right" vertical="center" wrapText="1"/>
    </xf>
    <xf numFmtId="0" fontId="12" fillId="3" borderId="2" xfId="1" applyFont="1" applyAlignment="1">
      <alignment vertical="center" wrapText="1"/>
    </xf>
    <xf numFmtId="0" fontId="7" fillId="10" borderId="2" xfId="1" quotePrefix="1" applyFill="1" applyAlignment="1">
      <alignment vertical="center" wrapText="1"/>
    </xf>
    <xf numFmtId="0" fontId="7" fillId="8" borderId="4" xfId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7" fillId="3" borderId="4" xfId="1" applyBorder="1" applyAlignment="1">
      <alignment wrapText="1"/>
    </xf>
    <xf numFmtId="0" fontId="7" fillId="5" borderId="4" xfId="1" applyFill="1" applyBorder="1" applyAlignment="1">
      <alignment wrapText="1"/>
    </xf>
    <xf numFmtId="0" fontId="0" fillId="7" borderId="5" xfId="0" applyFill="1" applyBorder="1"/>
    <xf numFmtId="0" fontId="12" fillId="2" borderId="6" xfId="0" applyFont="1" applyFill="1" applyBorder="1"/>
    <xf numFmtId="0" fontId="12" fillId="5" borderId="5" xfId="0" applyFont="1" applyFill="1" applyBorder="1"/>
    <xf numFmtId="0" fontId="7" fillId="3" borderId="2" xfId="1" applyBorder="1" applyAlignment="1">
      <alignment wrapText="1"/>
    </xf>
    <xf numFmtId="0" fontId="7" fillId="2" borderId="2" xfId="1" applyFill="1" applyBorder="1" applyAlignment="1">
      <alignment wrapText="1"/>
    </xf>
    <xf numFmtId="0" fontId="7" fillId="5" borderId="2" xfId="1" applyFill="1" applyBorder="1" applyAlignment="1">
      <alignment wrapText="1"/>
    </xf>
    <xf numFmtId="0" fontId="0" fillId="7" borderId="7" xfId="0" applyFill="1" applyBorder="1"/>
    <xf numFmtId="0" fontId="12" fillId="2" borderId="8" xfId="0" applyFont="1" applyFill="1" applyBorder="1"/>
    <xf numFmtId="0" fontId="12" fillId="5" borderId="7" xfId="0" applyFont="1" applyFill="1" applyBorder="1"/>
    <xf numFmtId="0" fontId="0" fillId="0" borderId="9" xfId="0" applyBorder="1"/>
    <xf numFmtId="0" fontId="7" fillId="4" borderId="2" xfId="1" applyFill="1" applyAlignment="1">
      <alignment horizontal="right" vertical="center" wrapText="1"/>
    </xf>
    <xf numFmtId="0" fontId="7" fillId="4" borderId="2" xfId="1" applyFill="1" applyAlignment="1">
      <alignment wrapText="1"/>
    </xf>
    <xf numFmtId="0" fontId="12" fillId="4" borderId="3" xfId="0" applyFont="1" applyFill="1" applyBorder="1"/>
    <xf numFmtId="0" fontId="12" fillId="4" borderId="1" xfId="0" applyFont="1" applyFill="1" applyBorder="1"/>
    <xf numFmtId="0" fontId="12" fillId="4" borderId="2" xfId="1" quotePrefix="1" applyFont="1" applyFill="1" applyAlignment="1">
      <alignment vertical="center" wrapText="1"/>
    </xf>
    <xf numFmtId="0" fontId="12" fillId="4" borderId="2" xfId="1" applyFont="1" applyFill="1" applyAlignment="1">
      <alignment vertical="center" wrapText="1"/>
    </xf>
    <xf numFmtId="0" fontId="14" fillId="4" borderId="2" xfId="1" applyFont="1" applyFill="1" applyAlignment="1">
      <alignment vertical="center" wrapText="1"/>
    </xf>
    <xf numFmtId="0" fontId="7" fillId="2" borderId="2" xfId="1" applyFill="1" applyAlignment="1">
      <alignment horizontal="center" wrapText="1"/>
    </xf>
    <xf numFmtId="0" fontId="7" fillId="5" borderId="2" xfId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19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B1" workbookViewId="0">
      <selection activeCell="H73" sqref="H73"/>
    </sheetView>
  </sheetViews>
  <sheetFormatPr defaultColWidth="9" defaultRowHeight="14"/>
  <cols>
    <col min="1" max="1" width="31.5" customWidth="1"/>
    <col min="2" max="2" width="4.5" style="53" customWidth="1"/>
    <col min="3" max="3" width="4.75" style="53" customWidth="1"/>
    <col min="4" max="4" width="16.5" customWidth="1"/>
    <col min="5" max="5" width="4.33203125" style="54" customWidth="1"/>
    <col min="6" max="6" width="6.4140625" style="54" customWidth="1"/>
    <col min="7" max="7" width="20.25" customWidth="1"/>
    <col min="8" max="8" width="11.75" customWidth="1"/>
    <col min="11" max="11" width="9" style="53"/>
    <col min="12" max="12" width="9" style="54"/>
    <col min="13" max="13" width="19.1640625" style="21" customWidth="1"/>
    <col min="14" max="14" width="7.9140625" style="34" customWidth="1"/>
    <col min="15" max="15" width="8.6640625" style="40" customWidth="1"/>
    <col min="18" max="18" width="16.83203125" customWidth="1"/>
  </cols>
  <sheetData>
    <row r="1" spans="1:18">
      <c r="A1" s="10"/>
      <c r="B1" s="84" t="s">
        <v>144</v>
      </c>
      <c r="C1" s="84"/>
      <c r="D1" s="18" t="s">
        <v>142</v>
      </c>
      <c r="E1" s="85" t="s">
        <v>0</v>
      </c>
      <c r="F1" s="85"/>
      <c r="G1" s="19" t="s">
        <v>143</v>
      </c>
      <c r="H1" s="20" t="s">
        <v>0</v>
      </c>
      <c r="I1" s="10" t="s">
        <v>149</v>
      </c>
      <c r="J1" s="18" t="s">
        <v>1</v>
      </c>
      <c r="K1" s="18" t="s">
        <v>145</v>
      </c>
      <c r="L1" s="20" t="s">
        <v>146</v>
      </c>
      <c r="M1" s="21" t="s">
        <v>2</v>
      </c>
      <c r="N1" s="34" t="s">
        <v>3</v>
      </c>
      <c r="O1" s="40" t="s">
        <v>4</v>
      </c>
    </row>
    <row r="2" spans="1:18" s="76" customFormat="1" ht="28">
      <c r="A2" s="70" t="s">
        <v>5</v>
      </c>
      <c r="B2" s="71" t="s">
        <v>6</v>
      </c>
      <c r="C2" s="71" t="s">
        <v>7</v>
      </c>
      <c r="D2" s="70"/>
      <c r="E2" s="72" t="s">
        <v>6</v>
      </c>
      <c r="F2" s="72" t="s">
        <v>7</v>
      </c>
      <c r="G2" s="70"/>
      <c r="H2" s="70" t="s">
        <v>150</v>
      </c>
      <c r="I2" s="70" t="s">
        <v>150</v>
      </c>
      <c r="J2" s="70" t="s">
        <v>150</v>
      </c>
      <c r="K2" s="71" t="s">
        <v>147</v>
      </c>
      <c r="L2" s="72" t="s">
        <v>148</v>
      </c>
      <c r="M2" s="73"/>
      <c r="N2" s="74"/>
      <c r="O2" s="75"/>
      <c r="R2" s="76" t="s">
        <v>154</v>
      </c>
    </row>
    <row r="3" spans="1:18">
      <c r="A3" s="63" t="s">
        <v>8</v>
      </c>
      <c r="B3" s="64">
        <v>0</v>
      </c>
      <c r="C3" s="64">
        <v>0</v>
      </c>
      <c r="D3" s="65"/>
      <c r="E3" s="66">
        <v>0</v>
      </c>
      <c r="F3" s="66">
        <v>0</v>
      </c>
      <c r="G3" s="65"/>
      <c r="H3" s="65">
        <v>0</v>
      </c>
      <c r="I3" s="65">
        <v>0</v>
      </c>
      <c r="J3" s="65">
        <v>0</v>
      </c>
      <c r="K3" s="64" t="e">
        <f>B3/(C3+B3)</f>
        <v>#DIV/0!</v>
      </c>
      <c r="L3" s="66" t="e">
        <f>E3/(E3+F3)</f>
        <v>#DIV/0!</v>
      </c>
      <c r="M3" s="67"/>
      <c r="N3" s="68"/>
      <c r="O3" s="69"/>
      <c r="R3" s="28" t="s">
        <v>151</v>
      </c>
    </row>
    <row r="4" spans="1:18">
      <c r="A4" s="27" t="s">
        <v>9</v>
      </c>
      <c r="B4" s="55">
        <v>0</v>
      </c>
      <c r="C4" s="55">
        <v>0</v>
      </c>
      <c r="D4" s="10"/>
      <c r="E4" s="20">
        <v>0</v>
      </c>
      <c r="F4" s="20">
        <v>0</v>
      </c>
      <c r="G4" s="10"/>
      <c r="H4" s="10">
        <v>0</v>
      </c>
      <c r="I4" s="10">
        <v>0</v>
      </c>
      <c r="J4" s="10">
        <v>0</v>
      </c>
      <c r="K4" s="18" t="e">
        <f t="shared" ref="K4:K67" si="0">B4/(C4+B4)</f>
        <v>#DIV/0!</v>
      </c>
      <c r="L4" s="20" t="e">
        <f t="shared" ref="L4:L67" si="1">E4/(E4+F4)</f>
        <v>#DIV/0!</v>
      </c>
      <c r="R4" s="29" t="s">
        <v>152</v>
      </c>
    </row>
    <row r="5" spans="1:18">
      <c r="A5" s="27" t="s">
        <v>10</v>
      </c>
      <c r="B5" s="55">
        <v>0</v>
      </c>
      <c r="C5" s="55">
        <v>0</v>
      </c>
      <c r="D5" s="10"/>
      <c r="E5" s="20">
        <v>0</v>
      </c>
      <c r="F5" s="20">
        <v>0</v>
      </c>
      <c r="G5" s="10"/>
      <c r="H5" s="10">
        <v>0</v>
      </c>
      <c r="I5" s="10">
        <v>0</v>
      </c>
      <c r="J5" s="10">
        <v>0</v>
      </c>
      <c r="K5" s="18" t="e">
        <f t="shared" si="0"/>
        <v>#DIV/0!</v>
      </c>
      <c r="L5" s="20" t="e">
        <f t="shared" si="1"/>
        <v>#DIV/0!</v>
      </c>
      <c r="R5" s="31" t="s">
        <v>153</v>
      </c>
    </row>
    <row r="6" spans="1:18">
      <c r="A6" s="27" t="s">
        <v>11</v>
      </c>
      <c r="B6" s="55">
        <v>0</v>
      </c>
      <c r="C6" s="55">
        <v>0</v>
      </c>
      <c r="D6" s="10"/>
      <c r="E6" s="20">
        <v>0</v>
      </c>
      <c r="F6" s="20">
        <v>0</v>
      </c>
      <c r="G6" s="10"/>
      <c r="H6" s="10">
        <v>0</v>
      </c>
      <c r="I6" s="10">
        <v>0</v>
      </c>
      <c r="J6" s="10">
        <v>0</v>
      </c>
      <c r="K6" s="18" t="e">
        <f t="shared" si="0"/>
        <v>#DIV/0!</v>
      </c>
      <c r="L6" s="20" t="e">
        <f t="shared" si="1"/>
        <v>#DIV/0!</v>
      </c>
      <c r="R6" s="13" t="s">
        <v>156</v>
      </c>
    </row>
    <row r="7" spans="1:18">
      <c r="A7" s="27" t="s">
        <v>12</v>
      </c>
      <c r="B7" s="55">
        <v>0</v>
      </c>
      <c r="C7" s="55">
        <v>0</v>
      </c>
      <c r="D7" s="10"/>
      <c r="E7" s="20">
        <v>0</v>
      </c>
      <c r="F7" s="20">
        <v>0</v>
      </c>
      <c r="G7" s="10"/>
      <c r="H7" s="10">
        <v>0</v>
      </c>
      <c r="I7" s="10">
        <v>0</v>
      </c>
      <c r="J7" s="10">
        <v>0</v>
      </c>
      <c r="K7" s="18" t="e">
        <f t="shared" si="0"/>
        <v>#DIV/0!</v>
      </c>
      <c r="L7" s="20" t="e">
        <f t="shared" si="1"/>
        <v>#DIV/0!</v>
      </c>
    </row>
    <row r="8" spans="1:18">
      <c r="A8" s="27" t="s">
        <v>13</v>
      </c>
      <c r="B8" s="55">
        <v>0</v>
      </c>
      <c r="C8" s="55">
        <v>0</v>
      </c>
      <c r="D8" s="10"/>
      <c r="E8" s="20">
        <v>0</v>
      </c>
      <c r="F8" s="20">
        <v>0</v>
      </c>
      <c r="G8" s="10"/>
      <c r="H8" s="10">
        <v>0</v>
      </c>
      <c r="I8" s="10">
        <v>0</v>
      </c>
      <c r="J8" s="10">
        <v>0</v>
      </c>
      <c r="K8" s="18" t="e">
        <f t="shared" si="0"/>
        <v>#DIV/0!</v>
      </c>
      <c r="L8" s="20" t="e">
        <f t="shared" si="1"/>
        <v>#DIV/0!</v>
      </c>
    </row>
    <row r="9" spans="1:18" s="4" customFormat="1" ht="28">
      <c r="A9" s="30" t="s">
        <v>14</v>
      </c>
      <c r="B9" s="55">
        <v>1</v>
      </c>
      <c r="C9" s="55">
        <v>0</v>
      </c>
      <c r="D9" s="10" t="s">
        <v>15</v>
      </c>
      <c r="E9" s="20">
        <v>1</v>
      </c>
      <c r="F9" s="20">
        <v>0</v>
      </c>
      <c r="G9" s="10" t="s">
        <v>16</v>
      </c>
      <c r="H9" s="10">
        <v>0</v>
      </c>
      <c r="I9" s="10">
        <v>1</v>
      </c>
      <c r="J9" s="10">
        <v>0</v>
      </c>
      <c r="K9" s="18">
        <f t="shared" si="0"/>
        <v>1</v>
      </c>
      <c r="L9" s="20">
        <f t="shared" si="1"/>
        <v>1</v>
      </c>
      <c r="M9" s="22" t="s">
        <v>16</v>
      </c>
      <c r="N9" s="35">
        <v>0</v>
      </c>
      <c r="O9" s="41">
        <v>0</v>
      </c>
    </row>
    <row r="10" spans="1:18" s="5" customFormat="1">
      <c r="A10" s="27" t="s">
        <v>17</v>
      </c>
      <c r="B10" s="55">
        <v>0</v>
      </c>
      <c r="C10" s="55">
        <v>0</v>
      </c>
      <c r="D10" s="10"/>
      <c r="E10" s="20">
        <v>0</v>
      </c>
      <c r="F10" s="20">
        <v>2</v>
      </c>
      <c r="G10" s="59" t="s">
        <v>174</v>
      </c>
      <c r="H10" s="10">
        <v>0</v>
      </c>
      <c r="I10" s="10">
        <v>0</v>
      </c>
      <c r="J10" s="10">
        <v>0</v>
      </c>
      <c r="K10" s="18" t="e">
        <f t="shared" si="0"/>
        <v>#DIV/0!</v>
      </c>
      <c r="L10" s="20">
        <f t="shared" si="1"/>
        <v>0</v>
      </c>
      <c r="M10" s="23"/>
      <c r="N10" s="36"/>
      <c r="O10" s="42"/>
    </row>
    <row r="11" spans="1:18">
      <c r="A11" s="27" t="s">
        <v>18</v>
      </c>
      <c r="B11" s="55">
        <v>0</v>
      </c>
      <c r="C11" s="55">
        <v>0</v>
      </c>
      <c r="D11" s="10"/>
      <c r="E11" s="20">
        <v>0</v>
      </c>
      <c r="F11" s="20">
        <v>0</v>
      </c>
      <c r="G11" s="10"/>
      <c r="H11" s="10">
        <v>0</v>
      </c>
      <c r="I11" s="10">
        <v>0</v>
      </c>
      <c r="J11" s="10">
        <v>0</v>
      </c>
      <c r="K11" s="18" t="e">
        <f t="shared" si="0"/>
        <v>#DIV/0!</v>
      </c>
      <c r="L11" s="20" t="e">
        <f t="shared" si="1"/>
        <v>#DIV/0!</v>
      </c>
    </row>
    <row r="12" spans="1:18" s="6" customFormat="1">
      <c r="A12" s="27" t="s">
        <v>19</v>
      </c>
      <c r="B12" s="55">
        <v>0</v>
      </c>
      <c r="C12" s="55">
        <v>0</v>
      </c>
      <c r="D12" s="10"/>
      <c r="E12" s="20">
        <v>0</v>
      </c>
      <c r="F12" s="20">
        <v>0</v>
      </c>
      <c r="G12" s="10"/>
      <c r="H12" s="10">
        <v>0</v>
      </c>
      <c r="I12" s="10">
        <v>0</v>
      </c>
      <c r="J12" s="10">
        <v>0</v>
      </c>
      <c r="K12" s="18" t="e">
        <f t="shared" si="0"/>
        <v>#DIV/0!</v>
      </c>
      <c r="L12" s="20" t="e">
        <f t="shared" si="1"/>
        <v>#DIV/0!</v>
      </c>
      <c r="M12" s="24"/>
      <c r="N12" s="37"/>
      <c r="O12" s="43"/>
    </row>
    <row r="13" spans="1:18">
      <c r="A13" s="27" t="s">
        <v>20</v>
      </c>
      <c r="B13" s="55">
        <v>0</v>
      </c>
      <c r="C13" s="55">
        <v>0</v>
      </c>
      <c r="D13" s="10"/>
      <c r="E13" s="20">
        <v>0</v>
      </c>
      <c r="F13" s="20">
        <v>0</v>
      </c>
      <c r="G13" s="10"/>
      <c r="H13" s="10">
        <v>0</v>
      </c>
      <c r="I13" s="10">
        <v>0</v>
      </c>
      <c r="J13" s="10">
        <v>0</v>
      </c>
      <c r="K13" s="18" t="e">
        <f t="shared" si="0"/>
        <v>#DIV/0!</v>
      </c>
      <c r="L13" s="20" t="e">
        <f t="shared" si="1"/>
        <v>#DIV/0!</v>
      </c>
    </row>
    <row r="14" spans="1:18">
      <c r="A14" s="32" t="s">
        <v>21</v>
      </c>
      <c r="B14" s="55">
        <v>0</v>
      </c>
      <c r="C14" s="55">
        <v>0</v>
      </c>
      <c r="D14" s="10"/>
      <c r="E14" s="20">
        <v>2</v>
      </c>
      <c r="F14" s="20">
        <v>24</v>
      </c>
      <c r="G14" s="10" t="s">
        <v>22</v>
      </c>
      <c r="H14" s="10">
        <v>2</v>
      </c>
      <c r="I14" s="10">
        <v>0</v>
      </c>
      <c r="J14" s="10">
        <v>0</v>
      </c>
      <c r="K14" s="18" t="e">
        <f t="shared" si="0"/>
        <v>#DIV/0!</v>
      </c>
      <c r="L14" s="20">
        <f t="shared" si="1"/>
        <v>7.6923076923076927E-2</v>
      </c>
      <c r="M14" s="22" t="s">
        <v>22</v>
      </c>
      <c r="N14" s="34">
        <v>2</v>
      </c>
    </row>
    <row r="15" spans="1:18" s="7" customFormat="1" ht="28">
      <c r="A15" s="33" t="s">
        <v>23</v>
      </c>
      <c r="B15" s="55">
        <v>0</v>
      </c>
      <c r="C15" s="55">
        <v>0</v>
      </c>
      <c r="D15" s="10"/>
      <c r="E15" s="20">
        <v>3</v>
      </c>
      <c r="F15" s="20">
        <v>0</v>
      </c>
      <c r="G15" s="10" t="s">
        <v>24</v>
      </c>
      <c r="H15" s="10">
        <v>3</v>
      </c>
      <c r="I15" s="10">
        <v>0</v>
      </c>
      <c r="J15" s="10">
        <v>0</v>
      </c>
      <c r="K15" s="18" t="e">
        <f t="shared" si="0"/>
        <v>#DIV/0!</v>
      </c>
      <c r="L15" s="20">
        <f t="shared" si="1"/>
        <v>1</v>
      </c>
      <c r="M15" s="22" t="s">
        <v>24</v>
      </c>
      <c r="N15" s="38">
        <v>3</v>
      </c>
      <c r="O15" s="44"/>
    </row>
    <row r="16" spans="1:18">
      <c r="A16" s="27" t="s">
        <v>25</v>
      </c>
      <c r="B16" s="55">
        <v>0</v>
      </c>
      <c r="C16" s="55">
        <v>0</v>
      </c>
      <c r="D16" s="10"/>
      <c r="E16" s="20">
        <v>0</v>
      </c>
      <c r="F16" s="20">
        <v>0</v>
      </c>
      <c r="G16" s="10"/>
      <c r="H16" s="10">
        <v>0</v>
      </c>
      <c r="I16" s="10">
        <v>0</v>
      </c>
      <c r="J16" s="10">
        <v>0</v>
      </c>
      <c r="K16" s="18" t="e">
        <f t="shared" si="0"/>
        <v>#DIV/0!</v>
      </c>
      <c r="L16" s="20" t="e">
        <f t="shared" si="1"/>
        <v>#DIV/0!</v>
      </c>
    </row>
    <row r="17" spans="1:15" s="7" customFormat="1">
      <c r="A17" s="32" t="s">
        <v>26</v>
      </c>
      <c r="B17" s="55">
        <v>0</v>
      </c>
      <c r="C17" s="55">
        <v>0</v>
      </c>
      <c r="D17" s="10"/>
      <c r="E17" s="20">
        <v>1</v>
      </c>
      <c r="F17" s="20">
        <v>0</v>
      </c>
      <c r="G17" s="10" t="s">
        <v>27</v>
      </c>
      <c r="H17" s="10">
        <v>1</v>
      </c>
      <c r="I17" s="10">
        <v>0</v>
      </c>
      <c r="J17" s="10">
        <v>0</v>
      </c>
      <c r="K17" s="18" t="e">
        <f t="shared" si="0"/>
        <v>#DIV/0!</v>
      </c>
      <c r="L17" s="20">
        <f t="shared" si="1"/>
        <v>1</v>
      </c>
      <c r="M17" s="22" t="s">
        <v>27</v>
      </c>
      <c r="N17" s="38">
        <v>1</v>
      </c>
      <c r="O17" s="44"/>
    </row>
    <row r="18" spans="1:15" s="6" customFormat="1" ht="25" customHeight="1">
      <c r="A18" s="27" t="s">
        <v>155</v>
      </c>
      <c r="B18" s="55">
        <v>0</v>
      </c>
      <c r="C18" s="55">
        <v>0</v>
      </c>
      <c r="D18" s="10"/>
      <c r="E18" s="20">
        <v>0</v>
      </c>
      <c r="F18" s="20">
        <v>0</v>
      </c>
      <c r="G18" s="10"/>
      <c r="H18" s="10">
        <v>0</v>
      </c>
      <c r="I18" s="10">
        <v>0</v>
      </c>
      <c r="J18" s="10">
        <v>0</v>
      </c>
      <c r="K18" s="18" t="e">
        <f t="shared" si="0"/>
        <v>#DIV/0!</v>
      </c>
      <c r="L18" s="20" t="e">
        <f t="shared" si="1"/>
        <v>#DIV/0!</v>
      </c>
      <c r="M18" s="24"/>
      <c r="N18" s="37"/>
      <c r="O18" s="43"/>
    </row>
    <row r="19" spans="1:15" s="8" customFormat="1">
      <c r="A19" s="46" t="s">
        <v>157</v>
      </c>
      <c r="B19" s="55">
        <v>1</v>
      </c>
      <c r="C19" s="55">
        <v>0</v>
      </c>
      <c r="D19" s="10" t="s">
        <v>29</v>
      </c>
      <c r="E19" s="20">
        <v>1</v>
      </c>
      <c r="F19" s="20">
        <v>1</v>
      </c>
      <c r="G19" s="10" t="s">
        <v>30</v>
      </c>
      <c r="H19" s="10">
        <v>0</v>
      </c>
      <c r="I19" s="10">
        <v>1</v>
      </c>
      <c r="J19" s="10">
        <v>0</v>
      </c>
      <c r="K19" s="18">
        <f t="shared" si="0"/>
        <v>1</v>
      </c>
      <c r="L19" s="20">
        <f t="shared" si="1"/>
        <v>0.5</v>
      </c>
      <c r="M19" s="22" t="s">
        <v>30</v>
      </c>
      <c r="N19" s="36"/>
      <c r="O19" s="42"/>
    </row>
    <row r="20" spans="1:15">
      <c r="A20" s="27" t="s">
        <v>158</v>
      </c>
      <c r="B20" s="55">
        <v>0</v>
      </c>
      <c r="C20" s="55">
        <v>0</v>
      </c>
      <c r="D20" s="10"/>
      <c r="E20" s="20">
        <v>0</v>
      </c>
      <c r="F20" s="20">
        <v>0</v>
      </c>
      <c r="G20" s="10"/>
      <c r="H20" s="10">
        <v>0</v>
      </c>
      <c r="I20" s="10">
        <v>0</v>
      </c>
      <c r="J20" s="10">
        <v>0</v>
      </c>
      <c r="K20" s="18" t="e">
        <f t="shared" si="0"/>
        <v>#DIV/0!</v>
      </c>
      <c r="L20" s="20" t="e">
        <f t="shared" si="1"/>
        <v>#DIV/0!</v>
      </c>
    </row>
    <row r="21" spans="1:15">
      <c r="A21" s="27" t="s">
        <v>159</v>
      </c>
      <c r="B21" s="55">
        <v>0</v>
      </c>
      <c r="C21" s="55">
        <v>0</v>
      </c>
      <c r="D21" s="10"/>
      <c r="E21" s="20">
        <v>0</v>
      </c>
      <c r="F21" s="20">
        <v>0</v>
      </c>
      <c r="G21" s="10"/>
      <c r="H21" s="10">
        <v>0</v>
      </c>
      <c r="I21" s="10">
        <v>0</v>
      </c>
      <c r="J21" s="10">
        <v>0</v>
      </c>
      <c r="K21" s="18" t="e">
        <f t="shared" si="0"/>
        <v>#DIV/0!</v>
      </c>
      <c r="L21" s="20" t="e">
        <f t="shared" si="1"/>
        <v>#DIV/0!</v>
      </c>
    </row>
    <row r="22" spans="1:15" s="5" customFormat="1">
      <c r="A22" s="27" t="s">
        <v>160</v>
      </c>
      <c r="B22" s="55">
        <v>0</v>
      </c>
      <c r="C22" s="55">
        <v>0</v>
      </c>
      <c r="D22" s="10"/>
      <c r="E22" s="20">
        <v>0</v>
      </c>
      <c r="F22" s="20">
        <v>3</v>
      </c>
      <c r="G22" s="10"/>
      <c r="H22" s="10">
        <v>0</v>
      </c>
      <c r="I22" s="10">
        <v>0</v>
      </c>
      <c r="J22" s="10">
        <v>0</v>
      </c>
      <c r="K22" s="18" t="e">
        <f t="shared" si="0"/>
        <v>#DIV/0!</v>
      </c>
      <c r="L22" s="20">
        <f t="shared" si="1"/>
        <v>0</v>
      </c>
      <c r="M22" s="23"/>
      <c r="N22" s="36"/>
      <c r="O22" s="42"/>
    </row>
    <row r="23" spans="1:15" s="9" customFormat="1" ht="112">
      <c r="A23" s="30" t="s">
        <v>32</v>
      </c>
      <c r="B23" s="55">
        <v>2</v>
      </c>
      <c r="C23" s="55">
        <v>0</v>
      </c>
      <c r="D23" s="10" t="s">
        <v>33</v>
      </c>
      <c r="E23" s="20">
        <v>2</v>
      </c>
      <c r="F23" s="20">
        <v>0</v>
      </c>
      <c r="G23" s="10" t="s">
        <v>34</v>
      </c>
      <c r="H23" s="10">
        <v>0</v>
      </c>
      <c r="I23" s="10">
        <v>2</v>
      </c>
      <c r="J23" s="10">
        <v>0</v>
      </c>
      <c r="K23" s="18">
        <f t="shared" si="0"/>
        <v>1</v>
      </c>
      <c r="L23" s="20">
        <f t="shared" si="1"/>
        <v>1</v>
      </c>
      <c r="M23" s="22" t="s">
        <v>34</v>
      </c>
      <c r="N23" s="39"/>
      <c r="O23" s="45"/>
    </row>
    <row r="24" spans="1:15" s="7" customFormat="1" ht="28">
      <c r="A24" s="32" t="s">
        <v>35</v>
      </c>
      <c r="B24" s="55">
        <v>0</v>
      </c>
      <c r="C24" s="55">
        <v>0</v>
      </c>
      <c r="D24" s="10"/>
      <c r="E24" s="20">
        <v>2</v>
      </c>
      <c r="F24" s="20">
        <v>0</v>
      </c>
      <c r="G24" s="10" t="s">
        <v>36</v>
      </c>
      <c r="H24" s="10">
        <v>2</v>
      </c>
      <c r="I24" s="10">
        <v>0</v>
      </c>
      <c r="J24" s="10">
        <v>0</v>
      </c>
      <c r="K24" s="18" t="e">
        <f t="shared" si="0"/>
        <v>#DIV/0!</v>
      </c>
      <c r="L24" s="20">
        <f t="shared" si="1"/>
        <v>1</v>
      </c>
      <c r="M24" s="22" t="s">
        <v>36</v>
      </c>
      <c r="N24" s="38">
        <v>2</v>
      </c>
      <c r="O24" s="44"/>
    </row>
    <row r="25" spans="1:15" s="5" customFormat="1" ht="28">
      <c r="A25" s="14" t="s">
        <v>37</v>
      </c>
      <c r="B25" s="58">
        <v>1</v>
      </c>
      <c r="C25" s="55">
        <v>0</v>
      </c>
      <c r="D25" s="10" t="s">
        <v>38</v>
      </c>
      <c r="E25" s="20">
        <v>0</v>
      </c>
      <c r="F25" s="20">
        <v>0</v>
      </c>
      <c r="G25" s="10"/>
      <c r="H25" s="10">
        <v>0</v>
      </c>
      <c r="I25" s="10">
        <v>0</v>
      </c>
      <c r="J25" s="10">
        <v>1</v>
      </c>
      <c r="K25" s="18">
        <f t="shared" si="0"/>
        <v>1</v>
      </c>
      <c r="L25" s="20" t="e">
        <f t="shared" si="1"/>
        <v>#DIV/0!</v>
      </c>
      <c r="M25" s="22" t="s">
        <v>166</v>
      </c>
      <c r="N25" s="36">
        <v>2</v>
      </c>
      <c r="O25" s="42">
        <v>3</v>
      </c>
    </row>
    <row r="26" spans="1:15" s="5" customFormat="1" ht="84">
      <c r="A26" s="11" t="s">
        <v>39</v>
      </c>
      <c r="B26" s="55">
        <v>3</v>
      </c>
      <c r="C26" s="55">
        <v>0</v>
      </c>
      <c r="D26" s="10" t="s">
        <v>40</v>
      </c>
      <c r="E26" s="20">
        <v>1</v>
      </c>
      <c r="F26" s="20">
        <v>1</v>
      </c>
      <c r="G26" s="10" t="s">
        <v>161</v>
      </c>
      <c r="H26" s="10">
        <v>0</v>
      </c>
      <c r="I26" s="10">
        <v>1</v>
      </c>
      <c r="J26" s="10">
        <v>2</v>
      </c>
      <c r="K26" s="18">
        <f t="shared" si="0"/>
        <v>1</v>
      </c>
      <c r="L26" s="20">
        <f t="shared" si="1"/>
        <v>0.5</v>
      </c>
      <c r="M26" s="22" t="s">
        <v>167</v>
      </c>
      <c r="N26" s="36"/>
      <c r="O26" s="42">
        <v>2</v>
      </c>
    </row>
    <row r="27" spans="1:15">
      <c r="A27" s="32" t="s">
        <v>41</v>
      </c>
      <c r="B27" s="55">
        <v>0</v>
      </c>
      <c r="C27" s="55">
        <v>0</v>
      </c>
      <c r="D27" s="10"/>
      <c r="E27" s="20">
        <v>1</v>
      </c>
      <c r="F27" s="20">
        <v>1</v>
      </c>
      <c r="G27" s="10" t="s">
        <v>173</v>
      </c>
      <c r="H27" s="10">
        <v>1</v>
      </c>
      <c r="I27" s="10">
        <v>0</v>
      </c>
      <c r="J27" s="10">
        <v>0</v>
      </c>
      <c r="K27" s="18" t="e">
        <f t="shared" si="0"/>
        <v>#DIV/0!</v>
      </c>
      <c r="L27" s="20">
        <f t="shared" si="1"/>
        <v>0.5</v>
      </c>
      <c r="M27" s="22" t="s">
        <v>42</v>
      </c>
      <c r="N27" s="34">
        <v>1</v>
      </c>
    </row>
    <row r="28" spans="1:15">
      <c r="A28" s="47" t="s">
        <v>43</v>
      </c>
      <c r="B28" s="55">
        <v>0</v>
      </c>
      <c r="C28" s="55">
        <v>0</v>
      </c>
      <c r="D28" s="10"/>
      <c r="E28" s="20">
        <v>0</v>
      </c>
      <c r="F28" s="20">
        <v>0</v>
      </c>
      <c r="G28" s="10"/>
      <c r="H28" s="10">
        <v>0</v>
      </c>
      <c r="I28" s="10">
        <v>0</v>
      </c>
      <c r="J28" s="10">
        <v>0</v>
      </c>
      <c r="K28" s="18" t="e">
        <f t="shared" si="0"/>
        <v>#DIV/0!</v>
      </c>
      <c r="L28" s="20" t="e">
        <f t="shared" si="1"/>
        <v>#DIV/0!</v>
      </c>
    </row>
    <row r="29" spans="1:15" s="7" customFormat="1">
      <c r="A29" s="32" t="s">
        <v>44</v>
      </c>
      <c r="B29" s="55">
        <v>0</v>
      </c>
      <c r="C29" s="56">
        <v>0</v>
      </c>
      <c r="D29" s="10"/>
      <c r="E29" s="20">
        <v>1</v>
      </c>
      <c r="F29" s="20">
        <v>0</v>
      </c>
      <c r="G29" s="10" t="s">
        <v>162</v>
      </c>
      <c r="H29" s="10">
        <v>1</v>
      </c>
      <c r="I29" s="10">
        <v>0</v>
      </c>
      <c r="J29" s="10">
        <v>0</v>
      </c>
      <c r="K29" s="18" t="e">
        <f t="shared" si="0"/>
        <v>#DIV/0!</v>
      </c>
      <c r="L29" s="20">
        <f t="shared" si="1"/>
        <v>1</v>
      </c>
      <c r="M29" s="22" t="s">
        <v>162</v>
      </c>
      <c r="N29" s="38">
        <v>1</v>
      </c>
      <c r="O29" s="44"/>
    </row>
    <row r="30" spans="1:15" s="52" customFormat="1">
      <c r="A30" s="47" t="s">
        <v>45</v>
      </c>
      <c r="B30" s="55">
        <v>0</v>
      </c>
      <c r="C30" s="56">
        <v>0</v>
      </c>
      <c r="D30" s="48"/>
      <c r="E30" s="20">
        <v>0</v>
      </c>
      <c r="F30" s="20">
        <v>0</v>
      </c>
      <c r="G30" s="48"/>
      <c r="H30" s="48">
        <v>0</v>
      </c>
      <c r="I30" s="48">
        <v>0</v>
      </c>
      <c r="J30" s="48">
        <v>0</v>
      </c>
      <c r="K30" s="18" t="e">
        <f t="shared" si="0"/>
        <v>#DIV/0!</v>
      </c>
      <c r="L30" s="20" t="e">
        <f t="shared" si="1"/>
        <v>#DIV/0!</v>
      </c>
      <c r="M30" s="49"/>
      <c r="N30" s="50"/>
      <c r="O30" s="51"/>
    </row>
    <row r="31" spans="1:15" s="7" customFormat="1" ht="84">
      <c r="A31" s="32" t="s">
        <v>46</v>
      </c>
      <c r="B31" s="58">
        <v>6</v>
      </c>
      <c r="C31" s="56">
        <v>9</v>
      </c>
      <c r="D31" s="10" t="s">
        <v>172</v>
      </c>
      <c r="E31" s="20">
        <v>1</v>
      </c>
      <c r="F31" s="20">
        <v>1</v>
      </c>
      <c r="G31" s="10" t="s">
        <v>163</v>
      </c>
      <c r="H31" s="10">
        <v>0</v>
      </c>
      <c r="I31" s="10">
        <v>1</v>
      </c>
      <c r="J31" s="10">
        <v>5</v>
      </c>
      <c r="K31" s="18">
        <f t="shared" si="0"/>
        <v>0.4</v>
      </c>
      <c r="L31" s="20">
        <f t="shared" si="1"/>
        <v>0.5</v>
      </c>
      <c r="M31" s="22" t="s">
        <v>168</v>
      </c>
      <c r="N31" s="38"/>
      <c r="O31" s="44">
        <v>5</v>
      </c>
    </row>
    <row r="32" spans="1:15" s="9" customFormat="1">
      <c r="A32" s="30" t="s">
        <v>47</v>
      </c>
      <c r="B32" s="55">
        <v>2</v>
      </c>
      <c r="C32" s="56">
        <v>0</v>
      </c>
      <c r="D32" s="12" t="s">
        <v>164</v>
      </c>
      <c r="E32" s="20">
        <v>1</v>
      </c>
      <c r="F32" s="20">
        <v>0</v>
      </c>
      <c r="G32" s="10" t="s">
        <v>48</v>
      </c>
      <c r="H32" s="10">
        <v>0</v>
      </c>
      <c r="I32" s="10">
        <v>1</v>
      </c>
      <c r="J32" s="10">
        <v>1</v>
      </c>
      <c r="K32" s="18">
        <f t="shared" si="0"/>
        <v>1</v>
      </c>
      <c r="L32" s="20">
        <f t="shared" si="1"/>
        <v>1</v>
      </c>
      <c r="M32" s="22" t="s">
        <v>169</v>
      </c>
      <c r="N32" s="39"/>
      <c r="O32" s="45">
        <v>1</v>
      </c>
    </row>
    <row r="33" spans="1:15">
      <c r="A33" s="32" t="s">
        <v>49</v>
      </c>
      <c r="B33" s="55">
        <v>0</v>
      </c>
      <c r="C33" s="56">
        <v>0</v>
      </c>
      <c r="D33" s="10"/>
      <c r="E33" s="20">
        <v>1</v>
      </c>
      <c r="F33" s="20">
        <v>2</v>
      </c>
      <c r="G33" s="10" t="s">
        <v>171</v>
      </c>
      <c r="H33" s="10">
        <v>1</v>
      </c>
      <c r="I33" s="10">
        <v>0</v>
      </c>
      <c r="J33" s="10">
        <v>0</v>
      </c>
      <c r="K33" s="18" t="e">
        <f t="shared" si="0"/>
        <v>#DIV/0!</v>
      </c>
      <c r="L33" s="20">
        <f t="shared" si="1"/>
        <v>0.33333333333333331</v>
      </c>
      <c r="M33" s="57" t="s">
        <v>165</v>
      </c>
      <c r="N33" s="34">
        <v>1</v>
      </c>
    </row>
    <row r="34" spans="1:15" s="5" customFormat="1" ht="70">
      <c r="A34" s="11" t="s">
        <v>50</v>
      </c>
      <c r="B34" s="55">
        <v>2</v>
      </c>
      <c r="C34" s="56">
        <v>0</v>
      </c>
      <c r="D34" s="10" t="s">
        <v>51</v>
      </c>
      <c r="E34" s="20">
        <v>6</v>
      </c>
      <c r="F34" s="20">
        <v>1</v>
      </c>
      <c r="G34" s="10" t="s">
        <v>170</v>
      </c>
      <c r="H34" s="10">
        <v>5</v>
      </c>
      <c r="I34" s="10">
        <v>1</v>
      </c>
      <c r="J34" s="10">
        <v>1</v>
      </c>
      <c r="K34" s="18">
        <f t="shared" si="0"/>
        <v>1</v>
      </c>
      <c r="L34" s="20">
        <f t="shared" si="1"/>
        <v>0.8571428571428571</v>
      </c>
      <c r="M34" s="22" t="s">
        <v>52</v>
      </c>
      <c r="N34" s="36">
        <v>5</v>
      </c>
      <c r="O34" s="42">
        <v>1</v>
      </c>
    </row>
    <row r="35" spans="1:15" ht="28">
      <c r="A35" s="61" t="s">
        <v>53</v>
      </c>
      <c r="B35" s="55">
        <v>2</v>
      </c>
      <c r="C35" s="60">
        <v>6</v>
      </c>
      <c r="D35" s="10" t="s">
        <v>54</v>
      </c>
      <c r="E35" s="20">
        <v>0</v>
      </c>
      <c r="F35" s="20">
        <v>0</v>
      </c>
      <c r="G35" s="10"/>
      <c r="H35" s="10">
        <v>0</v>
      </c>
      <c r="I35" s="10">
        <v>0</v>
      </c>
      <c r="J35" s="10">
        <v>2</v>
      </c>
      <c r="K35" s="18">
        <f t="shared" si="0"/>
        <v>0.25</v>
      </c>
      <c r="L35" s="20" t="e">
        <f t="shared" si="1"/>
        <v>#DIV/0!</v>
      </c>
      <c r="M35" s="57" t="s">
        <v>176</v>
      </c>
      <c r="O35" s="40">
        <v>2</v>
      </c>
    </row>
    <row r="36" spans="1:15" s="7" customFormat="1" ht="84">
      <c r="A36" s="32" t="s">
        <v>55</v>
      </c>
      <c r="B36" s="55">
        <v>4</v>
      </c>
      <c r="C36" s="56">
        <v>3</v>
      </c>
      <c r="D36" s="10" t="s">
        <v>56</v>
      </c>
      <c r="E36" s="20">
        <v>16</v>
      </c>
      <c r="F36" s="20">
        <v>1</v>
      </c>
      <c r="G36" s="10" t="s">
        <v>57</v>
      </c>
      <c r="H36" s="10">
        <v>15</v>
      </c>
      <c r="I36" s="10">
        <v>1</v>
      </c>
      <c r="J36" s="10">
        <v>3</v>
      </c>
      <c r="K36" s="18">
        <f t="shared" si="0"/>
        <v>0.5714285714285714</v>
      </c>
      <c r="L36" s="20">
        <f t="shared" si="1"/>
        <v>0.94117647058823528</v>
      </c>
      <c r="M36" s="22" t="s">
        <v>58</v>
      </c>
      <c r="N36" s="38">
        <v>15</v>
      </c>
      <c r="O36" s="44">
        <v>3</v>
      </c>
    </row>
    <row r="37" spans="1:15" s="5" customFormat="1" ht="112">
      <c r="A37" s="11" t="s">
        <v>59</v>
      </c>
      <c r="B37" s="55">
        <v>4</v>
      </c>
      <c r="C37" s="56">
        <v>0</v>
      </c>
      <c r="D37" s="10" t="s">
        <v>60</v>
      </c>
      <c r="E37" s="20">
        <v>7</v>
      </c>
      <c r="F37" s="20">
        <v>2</v>
      </c>
      <c r="G37" s="10" t="s">
        <v>175</v>
      </c>
      <c r="H37" s="10">
        <v>3</v>
      </c>
      <c r="I37" s="10">
        <v>4</v>
      </c>
      <c r="J37" s="10">
        <v>0</v>
      </c>
      <c r="K37" s="18">
        <f t="shared" si="0"/>
        <v>1</v>
      </c>
      <c r="L37" s="20">
        <f t="shared" si="1"/>
        <v>0.77777777777777779</v>
      </c>
      <c r="M37" s="22" t="s">
        <v>61</v>
      </c>
      <c r="N37" s="36">
        <v>3</v>
      </c>
      <c r="O37" s="42"/>
    </row>
    <row r="38" spans="1:15">
      <c r="A38" s="47" t="s">
        <v>62</v>
      </c>
      <c r="B38" s="55">
        <v>0</v>
      </c>
      <c r="C38" s="56">
        <v>0</v>
      </c>
      <c r="D38" s="10"/>
      <c r="E38" s="20">
        <v>0</v>
      </c>
      <c r="F38" s="20">
        <v>0</v>
      </c>
      <c r="G38" s="10"/>
      <c r="H38" s="10">
        <v>0</v>
      </c>
      <c r="I38" s="10">
        <v>0</v>
      </c>
      <c r="J38" s="10">
        <v>0</v>
      </c>
      <c r="K38" s="18" t="e">
        <f t="shared" si="0"/>
        <v>#DIV/0!</v>
      </c>
      <c r="L38" s="20" t="e">
        <f t="shared" si="1"/>
        <v>#DIV/0!</v>
      </c>
    </row>
    <row r="39" spans="1:15">
      <c r="A39" s="47" t="s">
        <v>63</v>
      </c>
      <c r="B39" s="55">
        <v>0</v>
      </c>
      <c r="C39" s="56">
        <v>0</v>
      </c>
      <c r="D39" s="10"/>
      <c r="E39" s="20">
        <v>0</v>
      </c>
      <c r="F39" s="20">
        <v>0</v>
      </c>
      <c r="G39" s="10"/>
      <c r="H39" s="10">
        <v>0</v>
      </c>
      <c r="I39" s="10">
        <v>0</v>
      </c>
      <c r="J39" s="10">
        <v>0</v>
      </c>
      <c r="K39" s="18" t="e">
        <f t="shared" si="0"/>
        <v>#DIV/0!</v>
      </c>
      <c r="L39" s="20" t="e">
        <f t="shared" si="1"/>
        <v>#DIV/0!</v>
      </c>
    </row>
    <row r="40" spans="1:15" s="9" customFormat="1" ht="56">
      <c r="A40" s="30" t="s">
        <v>64</v>
      </c>
      <c r="B40" s="55">
        <v>4</v>
      </c>
      <c r="C40" s="56">
        <v>0</v>
      </c>
      <c r="D40" s="10" t="s">
        <v>65</v>
      </c>
      <c r="E40" s="20">
        <v>2</v>
      </c>
      <c r="F40" s="20">
        <v>0</v>
      </c>
      <c r="G40" s="10" t="s">
        <v>66</v>
      </c>
      <c r="H40" s="10">
        <v>0</v>
      </c>
      <c r="I40" s="10">
        <v>2</v>
      </c>
      <c r="J40" s="10">
        <v>2</v>
      </c>
      <c r="K40" s="18">
        <f t="shared" si="0"/>
        <v>1</v>
      </c>
      <c r="L40" s="20">
        <f t="shared" si="1"/>
        <v>1</v>
      </c>
      <c r="M40" s="22" t="s">
        <v>67</v>
      </c>
      <c r="N40" s="39"/>
      <c r="O40" s="45">
        <v>2</v>
      </c>
    </row>
    <row r="41" spans="1:15" s="31" customFormat="1" ht="28">
      <c r="A41" s="32" t="s">
        <v>68</v>
      </c>
      <c r="B41" s="32">
        <v>0</v>
      </c>
      <c r="C41" s="77">
        <v>0</v>
      </c>
      <c r="D41" s="78"/>
      <c r="E41" s="78">
        <v>1</v>
      </c>
      <c r="F41" s="78">
        <v>2</v>
      </c>
      <c r="G41" s="78" t="s">
        <v>177</v>
      </c>
      <c r="H41" s="78">
        <v>1</v>
      </c>
      <c r="I41" s="78">
        <v>0</v>
      </c>
      <c r="J41" s="78">
        <v>0</v>
      </c>
      <c r="K41" s="78" t="e">
        <f t="shared" si="0"/>
        <v>#DIV/0!</v>
      </c>
      <c r="L41" s="78">
        <f t="shared" si="1"/>
        <v>0.33333333333333331</v>
      </c>
      <c r="M41" s="78" t="s">
        <v>69</v>
      </c>
      <c r="N41" s="79">
        <v>1</v>
      </c>
      <c r="O41" s="80"/>
    </row>
    <row r="42" spans="1:15">
      <c r="A42" s="47" t="s">
        <v>70</v>
      </c>
      <c r="B42" s="55">
        <v>0</v>
      </c>
      <c r="C42" s="56">
        <v>0</v>
      </c>
      <c r="D42" s="10"/>
      <c r="E42" s="20">
        <v>0</v>
      </c>
      <c r="F42" s="20">
        <v>0</v>
      </c>
      <c r="G42" s="10"/>
      <c r="H42" s="10">
        <v>0</v>
      </c>
      <c r="I42" s="10">
        <v>0</v>
      </c>
      <c r="J42" s="10">
        <v>0</v>
      </c>
      <c r="K42" s="18" t="e">
        <f t="shared" si="0"/>
        <v>#DIV/0!</v>
      </c>
      <c r="L42" s="20" t="e">
        <f t="shared" si="1"/>
        <v>#DIV/0!</v>
      </c>
    </row>
    <row r="43" spans="1:15" s="7" customFormat="1">
      <c r="A43" s="32" t="s">
        <v>71</v>
      </c>
      <c r="B43" s="55">
        <v>0</v>
      </c>
      <c r="C43" s="56">
        <v>0</v>
      </c>
      <c r="D43" s="10"/>
      <c r="E43" s="20">
        <v>2</v>
      </c>
      <c r="F43" s="20">
        <v>0</v>
      </c>
      <c r="G43" s="10" t="s">
        <v>72</v>
      </c>
      <c r="H43" s="10">
        <v>2</v>
      </c>
      <c r="I43" s="10">
        <v>0</v>
      </c>
      <c r="J43" s="10">
        <v>0</v>
      </c>
      <c r="K43" s="18" t="e">
        <f t="shared" si="0"/>
        <v>#DIV/0!</v>
      </c>
      <c r="L43" s="20">
        <f t="shared" si="1"/>
        <v>1</v>
      </c>
      <c r="M43" s="22" t="s">
        <v>72</v>
      </c>
      <c r="N43" s="38">
        <v>2</v>
      </c>
      <c r="O43" s="44"/>
    </row>
    <row r="44" spans="1:15" s="7" customFormat="1" ht="28">
      <c r="A44" s="32" t="s">
        <v>73</v>
      </c>
      <c r="B44" s="55">
        <v>0</v>
      </c>
      <c r="C44" s="56">
        <v>0</v>
      </c>
      <c r="D44" s="10"/>
      <c r="E44" s="20">
        <v>4</v>
      </c>
      <c r="F44" s="20">
        <v>0</v>
      </c>
      <c r="G44" s="10" t="s">
        <v>74</v>
      </c>
      <c r="H44" s="10">
        <v>4</v>
      </c>
      <c r="I44" s="10">
        <v>0</v>
      </c>
      <c r="J44" s="10">
        <v>0</v>
      </c>
      <c r="K44" s="18" t="e">
        <f t="shared" si="0"/>
        <v>#DIV/0!</v>
      </c>
      <c r="L44" s="20">
        <f t="shared" si="1"/>
        <v>1</v>
      </c>
      <c r="M44" s="22" t="s">
        <v>74</v>
      </c>
      <c r="N44" s="38">
        <v>4</v>
      </c>
      <c r="O44" s="44"/>
    </row>
    <row r="45" spans="1:15" s="5" customFormat="1" ht="56">
      <c r="A45" s="11" t="s">
        <v>75</v>
      </c>
      <c r="B45" s="55">
        <v>2</v>
      </c>
      <c r="C45" s="56">
        <v>0</v>
      </c>
      <c r="D45" s="10" t="s">
        <v>76</v>
      </c>
      <c r="E45" s="20">
        <v>3</v>
      </c>
      <c r="F45" s="20">
        <v>30</v>
      </c>
      <c r="G45" s="10" t="s">
        <v>77</v>
      </c>
      <c r="H45" s="10">
        <v>3</v>
      </c>
      <c r="I45" s="10">
        <v>0</v>
      </c>
      <c r="J45" s="10">
        <v>2</v>
      </c>
      <c r="K45" s="18">
        <f t="shared" si="0"/>
        <v>1</v>
      </c>
      <c r="L45" s="20">
        <f t="shared" si="1"/>
        <v>9.0909090909090912E-2</v>
      </c>
      <c r="M45" s="22" t="s">
        <v>78</v>
      </c>
      <c r="N45" s="36">
        <v>3</v>
      </c>
      <c r="O45" s="42">
        <v>2</v>
      </c>
    </row>
    <row r="46" spans="1:15" s="5" customFormat="1" ht="56">
      <c r="A46" s="11" t="s">
        <v>79</v>
      </c>
      <c r="B46" s="55">
        <v>4</v>
      </c>
      <c r="C46" s="56">
        <v>0</v>
      </c>
      <c r="D46" s="10" t="s">
        <v>80</v>
      </c>
      <c r="E46" s="20">
        <v>8</v>
      </c>
      <c r="F46" s="20">
        <v>24</v>
      </c>
      <c r="G46" s="10" t="s">
        <v>81</v>
      </c>
      <c r="H46" s="10">
        <v>4</v>
      </c>
      <c r="I46" s="10">
        <v>4</v>
      </c>
      <c r="J46" s="10">
        <v>0</v>
      </c>
      <c r="K46" s="18">
        <f t="shared" si="0"/>
        <v>1</v>
      </c>
      <c r="L46" s="20">
        <f t="shared" si="1"/>
        <v>0.25</v>
      </c>
      <c r="M46" s="22" t="s">
        <v>81</v>
      </c>
      <c r="N46" s="36">
        <v>4</v>
      </c>
      <c r="O46" s="42"/>
    </row>
    <row r="47" spans="1:15" ht="42">
      <c r="A47" s="32" t="s">
        <v>82</v>
      </c>
      <c r="B47" s="55">
        <v>0</v>
      </c>
      <c r="C47" s="56">
        <v>0</v>
      </c>
      <c r="D47" s="10"/>
      <c r="E47" s="20">
        <v>9</v>
      </c>
      <c r="F47" s="20">
        <v>6</v>
      </c>
      <c r="G47" s="10" t="s">
        <v>83</v>
      </c>
      <c r="H47" s="10">
        <v>9</v>
      </c>
      <c r="I47" s="10">
        <v>0</v>
      </c>
      <c r="J47" s="10">
        <v>0</v>
      </c>
      <c r="K47" s="18" t="e">
        <f t="shared" si="0"/>
        <v>#DIV/0!</v>
      </c>
      <c r="L47" s="20">
        <f t="shared" si="1"/>
        <v>0.6</v>
      </c>
      <c r="M47" s="22" t="s">
        <v>83</v>
      </c>
      <c r="N47" s="34">
        <v>9</v>
      </c>
    </row>
    <row r="48" spans="1:15" s="9" customFormat="1" ht="42">
      <c r="A48" s="30" t="s">
        <v>84</v>
      </c>
      <c r="B48" s="55">
        <v>1</v>
      </c>
      <c r="C48" s="56">
        <v>0</v>
      </c>
      <c r="D48" s="10" t="s">
        <v>85</v>
      </c>
      <c r="E48" s="20">
        <v>4</v>
      </c>
      <c r="F48" s="20">
        <v>0</v>
      </c>
      <c r="G48" s="10" t="s">
        <v>86</v>
      </c>
      <c r="H48" s="10">
        <v>3</v>
      </c>
      <c r="I48" s="10">
        <v>1</v>
      </c>
      <c r="J48" s="10">
        <v>0</v>
      </c>
      <c r="K48" s="18">
        <f t="shared" si="0"/>
        <v>1</v>
      </c>
      <c r="L48" s="20">
        <f t="shared" si="1"/>
        <v>1</v>
      </c>
      <c r="M48" s="22" t="s">
        <v>86</v>
      </c>
      <c r="N48" s="39">
        <v>3</v>
      </c>
      <c r="O48" s="45"/>
    </row>
    <row r="49" spans="1:15" s="6" customFormat="1">
      <c r="A49" s="32" t="s">
        <v>87</v>
      </c>
      <c r="B49" s="55">
        <v>0</v>
      </c>
      <c r="C49" s="56">
        <v>0</v>
      </c>
      <c r="D49" s="10"/>
      <c r="E49" s="20">
        <v>2</v>
      </c>
      <c r="F49" s="20">
        <v>14</v>
      </c>
      <c r="G49" s="10" t="s">
        <v>88</v>
      </c>
      <c r="H49" s="10">
        <v>2</v>
      </c>
      <c r="I49" s="10">
        <v>0</v>
      </c>
      <c r="J49" s="10">
        <v>0</v>
      </c>
      <c r="K49" s="18" t="e">
        <f t="shared" si="0"/>
        <v>#DIV/0!</v>
      </c>
      <c r="L49" s="20">
        <f t="shared" si="1"/>
        <v>0.125</v>
      </c>
      <c r="M49" s="22" t="s">
        <v>88</v>
      </c>
      <c r="N49" s="37">
        <v>2</v>
      </c>
      <c r="O49" s="43"/>
    </row>
    <row r="50" spans="1:15" s="5" customFormat="1" ht="70">
      <c r="A50" s="11" t="s">
        <v>89</v>
      </c>
      <c r="B50" s="55">
        <v>4</v>
      </c>
      <c r="C50" s="56">
        <v>0</v>
      </c>
      <c r="D50" s="10" t="s">
        <v>90</v>
      </c>
      <c r="E50" s="20">
        <v>42</v>
      </c>
      <c r="F50" s="20">
        <v>6</v>
      </c>
      <c r="G50" s="10"/>
      <c r="H50" s="10">
        <v>38</v>
      </c>
      <c r="I50" s="10">
        <v>4</v>
      </c>
      <c r="J50" s="10">
        <v>0</v>
      </c>
      <c r="K50" s="18">
        <f t="shared" si="0"/>
        <v>1</v>
      </c>
      <c r="L50" s="20">
        <f t="shared" si="1"/>
        <v>0.875</v>
      </c>
      <c r="M50" s="23"/>
      <c r="N50" s="36">
        <v>38</v>
      </c>
      <c r="O50" s="42"/>
    </row>
    <row r="51" spans="1:15" s="6" customFormat="1" ht="56">
      <c r="A51" s="32" t="s">
        <v>91</v>
      </c>
      <c r="B51" s="55">
        <v>0</v>
      </c>
      <c r="C51" s="56">
        <v>0</v>
      </c>
      <c r="D51" s="10"/>
      <c r="E51" s="20">
        <v>1</v>
      </c>
      <c r="F51" s="20">
        <v>4</v>
      </c>
      <c r="G51" s="10" t="s">
        <v>178</v>
      </c>
      <c r="H51" s="10">
        <v>1</v>
      </c>
      <c r="I51" s="10">
        <v>0</v>
      </c>
      <c r="J51" s="10">
        <v>0</v>
      </c>
      <c r="K51" s="18" t="e">
        <f t="shared" si="0"/>
        <v>#DIV/0!</v>
      </c>
      <c r="L51" s="20">
        <f t="shared" si="1"/>
        <v>0.2</v>
      </c>
      <c r="M51" s="22" t="s">
        <v>92</v>
      </c>
      <c r="N51" s="37">
        <v>1</v>
      </c>
      <c r="O51" s="43"/>
    </row>
    <row r="52" spans="1:15" s="7" customFormat="1">
      <c r="A52" s="32" t="s">
        <v>93</v>
      </c>
      <c r="B52" s="55">
        <v>0</v>
      </c>
      <c r="C52" s="56">
        <v>6</v>
      </c>
      <c r="D52" s="10" t="s">
        <v>94</v>
      </c>
      <c r="E52" s="20">
        <v>2</v>
      </c>
      <c r="F52" s="20">
        <v>0</v>
      </c>
      <c r="G52" s="10" t="s">
        <v>95</v>
      </c>
      <c r="H52" s="10">
        <v>2</v>
      </c>
      <c r="I52" s="10">
        <v>0</v>
      </c>
      <c r="J52" s="10">
        <v>0</v>
      </c>
      <c r="K52" s="18">
        <f t="shared" si="0"/>
        <v>0</v>
      </c>
      <c r="L52" s="20">
        <f t="shared" si="1"/>
        <v>1</v>
      </c>
      <c r="M52" s="22" t="s">
        <v>95</v>
      </c>
      <c r="N52" s="38">
        <v>2</v>
      </c>
      <c r="O52" s="44"/>
    </row>
    <row r="53" spans="1:15" s="7" customFormat="1">
      <c r="A53" s="32" t="s">
        <v>96</v>
      </c>
      <c r="B53" s="55">
        <v>0</v>
      </c>
      <c r="C53" s="56">
        <v>0</v>
      </c>
      <c r="D53" s="10"/>
      <c r="E53" s="20">
        <v>85</v>
      </c>
      <c r="F53" s="20">
        <v>0</v>
      </c>
      <c r="G53" s="10" t="s">
        <v>97</v>
      </c>
      <c r="H53" s="10">
        <v>85</v>
      </c>
      <c r="I53" s="10">
        <v>0</v>
      </c>
      <c r="J53" s="10">
        <v>0</v>
      </c>
      <c r="K53" s="18" t="e">
        <f t="shared" si="0"/>
        <v>#DIV/0!</v>
      </c>
      <c r="L53" s="20">
        <f t="shared" si="1"/>
        <v>1</v>
      </c>
      <c r="M53" s="22" t="s">
        <v>97</v>
      </c>
      <c r="N53" s="38">
        <v>85</v>
      </c>
      <c r="O53" s="44"/>
    </row>
    <row r="54" spans="1:15" s="7" customFormat="1" ht="70">
      <c r="A54" s="32" t="s">
        <v>98</v>
      </c>
      <c r="B54" s="55">
        <v>0</v>
      </c>
      <c r="C54" s="56">
        <v>1</v>
      </c>
      <c r="D54" s="10" t="s">
        <v>99</v>
      </c>
      <c r="E54" s="20">
        <v>10</v>
      </c>
      <c r="F54" s="20">
        <v>0</v>
      </c>
      <c r="G54" s="10" t="s">
        <v>100</v>
      </c>
      <c r="H54" s="10">
        <v>10</v>
      </c>
      <c r="I54" s="10">
        <v>0</v>
      </c>
      <c r="J54" s="10">
        <v>0</v>
      </c>
      <c r="K54" s="18">
        <f t="shared" si="0"/>
        <v>0</v>
      </c>
      <c r="L54" s="20">
        <f t="shared" si="1"/>
        <v>1</v>
      </c>
      <c r="M54" s="22" t="s">
        <v>100</v>
      </c>
      <c r="N54" s="38">
        <v>10</v>
      </c>
      <c r="O54" s="44"/>
    </row>
    <row r="55" spans="1:15" ht="56">
      <c r="A55" s="62" t="s">
        <v>101</v>
      </c>
      <c r="B55" s="55">
        <v>0</v>
      </c>
      <c r="C55" s="56">
        <v>11</v>
      </c>
      <c r="D55" s="10" t="s">
        <v>102</v>
      </c>
      <c r="E55" s="20">
        <v>0</v>
      </c>
      <c r="F55" s="20">
        <v>0</v>
      </c>
      <c r="G55" s="10"/>
      <c r="H55" s="10">
        <v>0</v>
      </c>
      <c r="I55" s="10">
        <v>0</v>
      </c>
      <c r="J55" s="10">
        <v>0</v>
      </c>
      <c r="K55" s="18">
        <f t="shared" si="0"/>
        <v>0</v>
      </c>
      <c r="L55" s="20" t="e">
        <f t="shared" si="1"/>
        <v>#DIV/0!</v>
      </c>
    </row>
    <row r="56" spans="1:15" s="5" customFormat="1" ht="84">
      <c r="A56" s="11" t="s">
        <v>103</v>
      </c>
      <c r="B56" s="55">
        <v>7</v>
      </c>
      <c r="C56" s="56">
        <v>0</v>
      </c>
      <c r="D56" s="10" t="s">
        <v>104</v>
      </c>
      <c r="E56" s="20">
        <v>18</v>
      </c>
      <c r="F56" s="20">
        <v>11</v>
      </c>
      <c r="G56" s="10" t="s">
        <v>105</v>
      </c>
      <c r="H56" s="10">
        <v>11</v>
      </c>
      <c r="I56" s="10">
        <v>7</v>
      </c>
      <c r="J56" s="10">
        <v>0</v>
      </c>
      <c r="K56" s="18">
        <f t="shared" si="0"/>
        <v>1</v>
      </c>
      <c r="L56" s="20">
        <f t="shared" si="1"/>
        <v>0.62068965517241381</v>
      </c>
      <c r="M56" s="22" t="s">
        <v>105</v>
      </c>
      <c r="N56" s="36">
        <v>11</v>
      </c>
      <c r="O56" s="42"/>
    </row>
    <row r="57" spans="1:15">
      <c r="A57" s="47" t="s">
        <v>106</v>
      </c>
      <c r="B57" s="55">
        <v>0</v>
      </c>
      <c r="C57" s="56">
        <v>0</v>
      </c>
      <c r="D57" s="10"/>
      <c r="E57" s="20">
        <v>0</v>
      </c>
      <c r="F57" s="20">
        <v>0</v>
      </c>
      <c r="G57" s="10"/>
      <c r="H57" s="10">
        <v>0</v>
      </c>
      <c r="I57" s="10">
        <v>0</v>
      </c>
      <c r="J57" s="10">
        <v>0</v>
      </c>
      <c r="K57" s="18" t="e">
        <f t="shared" si="0"/>
        <v>#DIV/0!</v>
      </c>
      <c r="L57" s="20" t="e">
        <f t="shared" si="1"/>
        <v>#DIV/0!</v>
      </c>
    </row>
    <row r="58" spans="1:15" ht="28">
      <c r="A58" s="32" t="s">
        <v>107</v>
      </c>
      <c r="B58" s="55">
        <v>0</v>
      </c>
      <c r="C58" s="56">
        <v>0</v>
      </c>
      <c r="D58" s="10"/>
      <c r="E58" s="20">
        <v>2</v>
      </c>
      <c r="F58" s="20">
        <v>2</v>
      </c>
      <c r="G58" s="10" t="s">
        <v>108</v>
      </c>
      <c r="H58" s="10">
        <v>2</v>
      </c>
      <c r="I58" s="10">
        <v>0</v>
      </c>
      <c r="J58" s="10">
        <v>0</v>
      </c>
      <c r="K58" s="18" t="e">
        <f t="shared" si="0"/>
        <v>#DIV/0!</v>
      </c>
      <c r="L58" s="20">
        <f t="shared" si="1"/>
        <v>0.5</v>
      </c>
      <c r="M58" s="22" t="s">
        <v>108</v>
      </c>
      <c r="N58" s="34">
        <v>2</v>
      </c>
    </row>
    <row r="59" spans="1:15" s="7" customFormat="1" ht="42">
      <c r="A59" s="32" t="s">
        <v>109</v>
      </c>
      <c r="B59" s="55">
        <v>1</v>
      </c>
      <c r="C59" s="56">
        <v>6</v>
      </c>
      <c r="D59" s="10" t="s">
        <v>183</v>
      </c>
      <c r="E59" s="20">
        <v>2</v>
      </c>
      <c r="F59" s="20">
        <v>4</v>
      </c>
      <c r="G59" s="10" t="s">
        <v>190</v>
      </c>
      <c r="H59" s="10">
        <v>1</v>
      </c>
      <c r="I59" s="10">
        <v>1</v>
      </c>
      <c r="J59" s="10">
        <v>0</v>
      </c>
      <c r="K59" s="18">
        <f t="shared" si="0"/>
        <v>0.14285714285714285</v>
      </c>
      <c r="L59" s="20">
        <f t="shared" si="1"/>
        <v>0.33333333333333331</v>
      </c>
      <c r="M59" s="22" t="s">
        <v>110</v>
      </c>
      <c r="N59" s="38">
        <v>1</v>
      </c>
      <c r="O59" s="44"/>
    </row>
    <row r="60" spans="1:15" s="7" customFormat="1" ht="140">
      <c r="A60" s="81" t="s">
        <v>111</v>
      </c>
      <c r="B60" s="55">
        <v>3</v>
      </c>
      <c r="C60" s="60">
        <v>35</v>
      </c>
      <c r="D60" s="10" t="s">
        <v>181</v>
      </c>
      <c r="E60" s="20">
        <v>1</v>
      </c>
      <c r="F60" s="20">
        <v>0</v>
      </c>
      <c r="G60" s="10" t="s">
        <v>112</v>
      </c>
      <c r="H60" s="10">
        <v>0</v>
      </c>
      <c r="I60" s="10">
        <v>1</v>
      </c>
      <c r="J60" s="10">
        <v>2</v>
      </c>
      <c r="K60" s="18">
        <f t="shared" si="0"/>
        <v>7.8947368421052627E-2</v>
      </c>
      <c r="L60" s="20">
        <f t="shared" si="1"/>
        <v>1</v>
      </c>
      <c r="M60" s="22" t="s">
        <v>180</v>
      </c>
      <c r="N60" s="38">
        <v>0</v>
      </c>
      <c r="O60" s="44">
        <v>2</v>
      </c>
    </row>
    <row r="61" spans="1:15" s="7" customFormat="1" ht="140">
      <c r="A61" s="82" t="s">
        <v>113</v>
      </c>
      <c r="B61" s="55">
        <v>0</v>
      </c>
      <c r="C61" s="56">
        <v>21</v>
      </c>
      <c r="D61" s="10" t="s">
        <v>114</v>
      </c>
      <c r="E61" s="20">
        <v>23</v>
      </c>
      <c r="F61" s="20">
        <v>1</v>
      </c>
      <c r="G61" s="10" t="s">
        <v>182</v>
      </c>
      <c r="H61" s="10">
        <v>23</v>
      </c>
      <c r="I61" s="10">
        <v>0</v>
      </c>
      <c r="J61" s="10">
        <v>0</v>
      </c>
      <c r="K61" s="18">
        <f t="shared" si="0"/>
        <v>0</v>
      </c>
      <c r="L61" s="20">
        <f t="shared" si="1"/>
        <v>0.95833333333333337</v>
      </c>
      <c r="M61" s="22" t="s">
        <v>115</v>
      </c>
      <c r="N61" s="38">
        <v>23</v>
      </c>
      <c r="O61" s="44"/>
    </row>
    <row r="62" spans="1:15" ht="42">
      <c r="A62" s="32" t="s">
        <v>116</v>
      </c>
      <c r="B62" s="55">
        <v>0</v>
      </c>
      <c r="C62" s="56">
        <v>0</v>
      </c>
      <c r="D62" s="10"/>
      <c r="E62" s="20">
        <v>2</v>
      </c>
      <c r="F62" s="20">
        <v>10</v>
      </c>
      <c r="G62" s="10" t="s">
        <v>179</v>
      </c>
      <c r="H62" s="10">
        <v>2</v>
      </c>
      <c r="I62" s="10">
        <v>0</v>
      </c>
      <c r="J62" s="10">
        <v>0</v>
      </c>
      <c r="K62" s="18" t="e">
        <f t="shared" si="0"/>
        <v>#DIV/0!</v>
      </c>
      <c r="L62" s="20">
        <f t="shared" si="1"/>
        <v>0.16666666666666666</v>
      </c>
      <c r="M62" s="22" t="s">
        <v>117</v>
      </c>
      <c r="N62" s="34">
        <v>2</v>
      </c>
    </row>
    <row r="63" spans="1:15" s="7" customFormat="1">
      <c r="A63" s="32" t="s">
        <v>118</v>
      </c>
      <c r="B63" s="55">
        <v>0</v>
      </c>
      <c r="C63" s="56">
        <v>0</v>
      </c>
      <c r="D63" s="10"/>
      <c r="E63" s="20">
        <v>1</v>
      </c>
      <c r="F63" s="20">
        <v>0</v>
      </c>
      <c r="G63" s="10" t="s">
        <v>119</v>
      </c>
      <c r="H63" s="10">
        <v>1</v>
      </c>
      <c r="I63" s="10">
        <v>0</v>
      </c>
      <c r="J63" s="10">
        <v>0</v>
      </c>
      <c r="K63" s="18" t="e">
        <f t="shared" si="0"/>
        <v>#DIV/0!</v>
      </c>
      <c r="L63" s="20">
        <f t="shared" si="1"/>
        <v>1</v>
      </c>
      <c r="M63" s="25" t="s">
        <v>119</v>
      </c>
      <c r="N63" s="38">
        <v>1</v>
      </c>
      <c r="O63" s="44"/>
    </row>
    <row r="64" spans="1:15" s="7" customFormat="1" ht="56">
      <c r="A64" s="32" t="s">
        <v>120</v>
      </c>
      <c r="B64" s="55">
        <v>1</v>
      </c>
      <c r="C64" s="56">
        <v>10</v>
      </c>
      <c r="D64" s="10" t="s">
        <v>185</v>
      </c>
      <c r="E64" s="20">
        <v>5</v>
      </c>
      <c r="F64" s="20">
        <v>0</v>
      </c>
      <c r="G64" s="10" t="s">
        <v>121</v>
      </c>
      <c r="H64" s="10">
        <v>4</v>
      </c>
      <c r="I64" s="10">
        <v>1</v>
      </c>
      <c r="J64" s="10">
        <v>0</v>
      </c>
      <c r="K64" s="18">
        <f t="shared" si="0"/>
        <v>9.0909090909090912E-2</v>
      </c>
      <c r="L64" s="20">
        <f t="shared" si="1"/>
        <v>1</v>
      </c>
      <c r="M64" s="22" t="s">
        <v>184</v>
      </c>
      <c r="N64" s="38">
        <v>4</v>
      </c>
      <c r="O64" s="44"/>
    </row>
    <row r="65" spans="1:15" s="7" customFormat="1">
      <c r="A65" s="32" t="s">
        <v>122</v>
      </c>
      <c r="B65" s="55">
        <v>0</v>
      </c>
      <c r="C65" s="56">
        <v>0</v>
      </c>
      <c r="D65" s="10"/>
      <c r="E65" s="20">
        <v>1</v>
      </c>
      <c r="F65" s="20">
        <v>0</v>
      </c>
      <c r="G65" s="10" t="s">
        <v>123</v>
      </c>
      <c r="H65" s="10">
        <v>1</v>
      </c>
      <c r="I65" s="10">
        <v>0</v>
      </c>
      <c r="J65" s="10">
        <v>0</v>
      </c>
      <c r="K65" s="18" t="e">
        <f t="shared" si="0"/>
        <v>#DIV/0!</v>
      </c>
      <c r="L65" s="20">
        <f t="shared" si="1"/>
        <v>1</v>
      </c>
      <c r="M65" s="22" t="s">
        <v>123</v>
      </c>
      <c r="N65" s="38">
        <v>1</v>
      </c>
      <c r="O65" s="44"/>
    </row>
    <row r="66" spans="1:15" s="7" customFormat="1" ht="154">
      <c r="A66" s="83" t="s">
        <v>124</v>
      </c>
      <c r="B66" s="55">
        <v>10</v>
      </c>
      <c r="C66" s="56">
        <v>8</v>
      </c>
      <c r="D66" s="10" t="s">
        <v>188</v>
      </c>
      <c r="E66" s="20">
        <v>7</v>
      </c>
      <c r="F66" s="20">
        <v>2</v>
      </c>
      <c r="G66" s="10" t="s">
        <v>186</v>
      </c>
      <c r="H66" s="10">
        <v>2</v>
      </c>
      <c r="I66" s="10">
        <v>5</v>
      </c>
      <c r="J66" s="10">
        <v>5</v>
      </c>
      <c r="K66" s="18">
        <f t="shared" si="0"/>
        <v>0.55555555555555558</v>
      </c>
      <c r="L66" s="20">
        <f t="shared" si="1"/>
        <v>0.77777777777777779</v>
      </c>
      <c r="M66" s="26" t="s">
        <v>187</v>
      </c>
      <c r="N66" s="38">
        <v>3</v>
      </c>
      <c r="O66" s="44">
        <v>6</v>
      </c>
    </row>
    <row r="67" spans="1:15" s="5" customFormat="1" ht="56">
      <c r="A67" s="11" t="s">
        <v>125</v>
      </c>
      <c r="B67" s="55">
        <v>3</v>
      </c>
      <c r="C67" s="56">
        <v>0</v>
      </c>
      <c r="D67" s="10" t="s">
        <v>126</v>
      </c>
      <c r="E67" s="20">
        <v>0</v>
      </c>
      <c r="F67" s="20">
        <v>0</v>
      </c>
      <c r="G67" s="10"/>
      <c r="H67" s="10">
        <v>0</v>
      </c>
      <c r="I67" s="10">
        <v>0</v>
      </c>
      <c r="J67" s="10">
        <v>3</v>
      </c>
      <c r="K67" s="18">
        <f t="shared" si="0"/>
        <v>1</v>
      </c>
      <c r="L67" s="20" t="e">
        <f t="shared" si="1"/>
        <v>#DIV/0!</v>
      </c>
      <c r="M67" s="22" t="s">
        <v>126</v>
      </c>
      <c r="N67" s="36"/>
      <c r="O67" s="42">
        <v>3</v>
      </c>
    </row>
    <row r="68" spans="1:15" s="5" customFormat="1" ht="70">
      <c r="A68" s="11" t="s">
        <v>127</v>
      </c>
      <c r="B68" s="55">
        <v>15</v>
      </c>
      <c r="C68" s="56">
        <v>0</v>
      </c>
      <c r="D68" s="10" t="s">
        <v>128</v>
      </c>
      <c r="E68" s="20">
        <v>10</v>
      </c>
      <c r="F68" s="20">
        <v>3</v>
      </c>
      <c r="G68" s="10" t="s">
        <v>129</v>
      </c>
      <c r="H68" s="10">
        <v>7</v>
      </c>
      <c r="I68" s="10">
        <v>3</v>
      </c>
      <c r="J68" s="10">
        <v>12</v>
      </c>
      <c r="K68" s="18">
        <f t="shared" ref="K68:K72" si="2">B68/(C68+B68)</f>
        <v>1</v>
      </c>
      <c r="L68" s="20">
        <f t="shared" ref="L68:L72" si="3">E68/(E68+F68)</f>
        <v>0.76923076923076927</v>
      </c>
      <c r="M68" s="22" t="s">
        <v>130</v>
      </c>
      <c r="N68" s="36">
        <v>7</v>
      </c>
      <c r="O68" s="42">
        <v>12</v>
      </c>
    </row>
    <row r="69" spans="1:15" s="7" customFormat="1">
      <c r="A69" s="32" t="s">
        <v>131</v>
      </c>
      <c r="B69" s="55">
        <v>0</v>
      </c>
      <c r="C69" s="56">
        <v>0</v>
      </c>
      <c r="D69" s="10"/>
      <c r="E69" s="20">
        <v>2</v>
      </c>
      <c r="F69" s="20">
        <v>0</v>
      </c>
      <c r="G69" s="10" t="s">
        <v>132</v>
      </c>
      <c r="H69" s="10">
        <v>2</v>
      </c>
      <c r="I69" s="10">
        <v>0</v>
      </c>
      <c r="J69" s="10">
        <v>0</v>
      </c>
      <c r="K69" s="18" t="e">
        <f t="shared" si="2"/>
        <v>#DIV/0!</v>
      </c>
      <c r="L69" s="20">
        <f t="shared" si="3"/>
        <v>1</v>
      </c>
      <c r="M69" s="22" t="s">
        <v>132</v>
      </c>
      <c r="N69" s="38">
        <v>2</v>
      </c>
      <c r="O69" s="44"/>
    </row>
    <row r="70" spans="1:15" ht="56">
      <c r="A70" s="32" t="s">
        <v>133</v>
      </c>
      <c r="B70" s="55">
        <v>0</v>
      </c>
      <c r="C70" s="56">
        <v>0</v>
      </c>
      <c r="D70" s="10"/>
      <c r="E70" s="20">
        <v>8</v>
      </c>
      <c r="F70" s="20">
        <v>3</v>
      </c>
      <c r="G70" s="10" t="s">
        <v>189</v>
      </c>
      <c r="H70" s="10">
        <v>8</v>
      </c>
      <c r="I70" s="10">
        <v>0</v>
      </c>
      <c r="J70" s="10">
        <v>0</v>
      </c>
      <c r="K70" s="18" t="e">
        <f t="shared" si="2"/>
        <v>#DIV/0!</v>
      </c>
      <c r="L70" s="20">
        <f t="shared" si="3"/>
        <v>0.72727272727272729</v>
      </c>
      <c r="M70" s="22" t="s">
        <v>134</v>
      </c>
      <c r="N70" s="34">
        <v>8</v>
      </c>
    </row>
    <row r="71" spans="1:15" s="7" customFormat="1" ht="42">
      <c r="A71" s="32" t="s">
        <v>135</v>
      </c>
      <c r="B71" s="55">
        <v>0</v>
      </c>
      <c r="C71" s="56">
        <v>0</v>
      </c>
      <c r="D71" s="10"/>
      <c r="E71" s="20">
        <v>3</v>
      </c>
      <c r="F71" s="20">
        <v>0</v>
      </c>
      <c r="G71" s="10" t="s">
        <v>136</v>
      </c>
      <c r="H71" s="10">
        <v>3</v>
      </c>
      <c r="I71" s="10">
        <v>0</v>
      </c>
      <c r="J71" s="10">
        <v>0</v>
      </c>
      <c r="K71" s="18" t="e">
        <f t="shared" si="2"/>
        <v>#DIV/0!</v>
      </c>
      <c r="L71" s="20">
        <f t="shared" si="3"/>
        <v>1</v>
      </c>
      <c r="M71" s="22" t="s">
        <v>136</v>
      </c>
      <c r="N71" s="38">
        <v>3</v>
      </c>
      <c r="O71" s="44"/>
    </row>
    <row r="72" spans="1:15" s="7" customFormat="1">
      <c r="A72" s="32" t="s">
        <v>137</v>
      </c>
      <c r="B72" s="55">
        <v>0</v>
      </c>
      <c r="C72" s="56">
        <v>0</v>
      </c>
      <c r="D72" s="10"/>
      <c r="E72" s="20">
        <v>1</v>
      </c>
      <c r="F72" s="20">
        <v>0</v>
      </c>
      <c r="G72" s="10" t="s">
        <v>138</v>
      </c>
      <c r="H72" s="10">
        <v>1</v>
      </c>
      <c r="I72" s="10">
        <v>0</v>
      </c>
      <c r="J72" s="10">
        <v>0</v>
      </c>
      <c r="K72" s="18" t="e">
        <f t="shared" si="2"/>
        <v>#DIV/0!</v>
      </c>
      <c r="L72" s="20">
        <f t="shared" si="3"/>
        <v>1</v>
      </c>
      <c r="M72" s="22" t="s">
        <v>138</v>
      </c>
      <c r="N72" s="38">
        <v>1</v>
      </c>
      <c r="O72" s="44"/>
    </row>
    <row r="73" spans="1:15">
      <c r="A73" s="10"/>
      <c r="B73" s="18">
        <f>SUM(B4:B72)</f>
        <v>83</v>
      </c>
      <c r="C73" s="18">
        <f>SUM(C4:C72)</f>
        <v>116</v>
      </c>
      <c r="D73" s="10"/>
      <c r="E73" s="20">
        <f>SUM(E4:E72)</f>
        <v>308</v>
      </c>
      <c r="F73" s="20">
        <f>SUM(F4:F72)</f>
        <v>161</v>
      </c>
      <c r="G73" s="10"/>
      <c r="H73" s="10">
        <f>SUM(H3:H72)</f>
        <v>266</v>
      </c>
      <c r="I73" s="10">
        <f t="shared" ref="I73:J73" si="4">SUM(I3:I72)</f>
        <v>42</v>
      </c>
      <c r="J73" s="10">
        <f t="shared" si="4"/>
        <v>41</v>
      </c>
      <c r="K73" s="18"/>
      <c r="L73" s="20"/>
      <c r="N73" s="34">
        <f>SUM(N2:N72)</f>
        <v>269</v>
      </c>
      <c r="O73" s="40">
        <f>SUM(O2:O72)</f>
        <v>44</v>
      </c>
    </row>
    <row r="74" spans="1:15">
      <c r="A74" s="10"/>
      <c r="B74" s="18">
        <f>68/70</f>
        <v>0.97142857142857142</v>
      </c>
      <c r="C74" s="18"/>
      <c r="D74" s="10"/>
      <c r="E74" s="20">
        <f>302/70</f>
        <v>4.3142857142857141</v>
      </c>
      <c r="F74" s="20"/>
      <c r="G74" s="10"/>
      <c r="H74" s="10"/>
      <c r="I74" s="10"/>
      <c r="J74" s="10"/>
      <c r="K74" s="18"/>
      <c r="L74" s="20"/>
    </row>
    <row r="75" spans="1:15">
      <c r="A75" s="10"/>
      <c r="B75" s="18"/>
      <c r="C75" s="18"/>
      <c r="D75" s="10"/>
      <c r="E75" s="20"/>
      <c r="F75" s="20"/>
      <c r="G75" s="10"/>
      <c r="H75" s="10"/>
      <c r="I75" s="10"/>
      <c r="J75" s="10"/>
      <c r="K75" s="18"/>
      <c r="L75" s="20"/>
    </row>
    <row r="76" spans="1:15">
      <c r="A76" s="10"/>
      <c r="B76" s="18"/>
      <c r="C76" s="18"/>
      <c r="D76" s="10"/>
      <c r="E76" s="20"/>
      <c r="F76" s="20"/>
      <c r="G76" s="10"/>
      <c r="H76" s="10"/>
      <c r="I76" s="10"/>
      <c r="J76" s="10"/>
      <c r="K76" s="18"/>
      <c r="L76" s="20"/>
    </row>
    <row r="77" spans="1:15">
      <c r="A77" s="10"/>
      <c r="B77" s="18"/>
      <c r="C77" s="18"/>
      <c r="D77" s="10"/>
      <c r="E77" s="20"/>
      <c r="F77" s="20"/>
      <c r="G77" s="10"/>
      <c r="H77" s="10"/>
      <c r="I77" s="10"/>
      <c r="J77" s="10"/>
      <c r="K77" s="18"/>
      <c r="L77" s="20"/>
    </row>
    <row r="78" spans="1:15">
      <c r="A78" s="10"/>
      <c r="B78" s="18"/>
      <c r="C78" s="18"/>
      <c r="D78" s="10"/>
      <c r="E78" s="20"/>
      <c r="F78" s="20"/>
      <c r="G78" s="10"/>
      <c r="H78" s="10"/>
      <c r="I78" s="10"/>
      <c r="J78" s="10"/>
      <c r="K78" s="18"/>
      <c r="L78" s="20"/>
    </row>
  </sheetData>
  <mergeCells count="2">
    <mergeCell ref="B1:C1"/>
    <mergeCell ref="E1:F1"/>
  </mergeCells>
  <phoneticPr fontId="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J94" sqref="J94"/>
    </sheetView>
  </sheetViews>
  <sheetFormatPr defaultColWidth="9" defaultRowHeight="14"/>
  <cols>
    <col min="1" max="1" width="49.75" customWidth="1"/>
    <col min="2" max="2" width="16.6640625" customWidth="1"/>
    <col min="3" max="3" width="28" customWidth="1"/>
    <col min="4" max="4" width="105.9140625" customWidth="1"/>
    <col min="5" max="5" width="11.75" customWidth="1"/>
    <col min="6" max="6" width="12.4140625" customWidth="1"/>
    <col min="7" max="7" width="17.6640625" customWidth="1"/>
    <col min="8" max="9" width="12.4140625" customWidth="1"/>
    <col min="10" max="10" width="30.4140625" customWidth="1"/>
  </cols>
  <sheetData>
    <row r="1" spans="1:17">
      <c r="B1" s="86" t="s">
        <v>199</v>
      </c>
      <c r="C1" s="86"/>
      <c r="E1" s="106" t="s">
        <v>257</v>
      </c>
      <c r="F1" s="86"/>
      <c r="G1" s="107" t="s">
        <v>258</v>
      </c>
      <c r="H1" s="107" t="s">
        <v>259</v>
      </c>
      <c r="I1" s="87" t="s">
        <v>199</v>
      </c>
      <c r="J1" s="108" t="s">
        <v>264</v>
      </c>
      <c r="K1" s="13" t="s">
        <v>263</v>
      </c>
      <c r="L1" t="s">
        <v>1</v>
      </c>
    </row>
    <row r="2" spans="1:17">
      <c r="A2" s="6" t="s">
        <v>5</v>
      </c>
      <c r="B2" t="s">
        <v>6</v>
      </c>
      <c r="C2" t="s">
        <v>7</v>
      </c>
      <c r="E2" t="s">
        <v>6</v>
      </c>
      <c r="F2" t="s">
        <v>7</v>
      </c>
      <c r="G2" s="13" t="s">
        <v>260</v>
      </c>
      <c r="H2" t="s">
        <v>200</v>
      </c>
      <c r="I2" s="13" t="s">
        <v>261</v>
      </c>
      <c r="J2" t="s">
        <v>201</v>
      </c>
      <c r="K2" s="13" t="s">
        <v>262</v>
      </c>
      <c r="P2">
        <f>(M9+M19+M23+M25+M26+M31+M32+M34+M35+M36+M37+M40+M45+M46+M48+M50+M52+M54+M55+M56+M59+M60+M61+M64+M66+M67+M68)/27</f>
        <v>0.67123658234769357</v>
      </c>
      <c r="Q2">
        <f>(M9+M19+M23+M25+M26+M31+M32+M34+M35+M36+M37+M40+M45+M46+M48)/70</f>
        <v>0.18938775510204084</v>
      </c>
    </row>
    <row r="3" spans="1:17">
      <c r="A3" s="6" t="s">
        <v>8</v>
      </c>
      <c r="B3">
        <v>0</v>
      </c>
      <c r="C3">
        <v>0</v>
      </c>
      <c r="E3">
        <v>0</v>
      </c>
      <c r="F3">
        <v>0</v>
      </c>
      <c r="J3">
        <v>0</v>
      </c>
      <c r="K3">
        <v>0</v>
      </c>
      <c r="L3">
        <v>0</v>
      </c>
      <c r="M3" t="e">
        <f t="shared" ref="M3:M66" si="0">B3/(C3+B3)</f>
        <v>#DIV/0!</v>
      </c>
      <c r="N3" t="e">
        <f>E3/(E3+F3)</f>
        <v>#DIV/0!</v>
      </c>
      <c r="P3">
        <f>(N9+N14+N15+N17+N19+N23+N24+N26+N27+N29+N31+N32+N33+N34+N36+N37+N40+N41+N43+N44+N45+N46+N47+N48+N50+N52+N53+N54+N56+N58+N59+N60+N61+N62+N63+N64+N65+N66+N68+N69+N70+N71+N72+N51+N49+N10+N22)/47</f>
        <v>0.70880638729350487</v>
      </c>
      <c r="Q3">
        <f>(N9+N14+N15+N17+N19+N23+N24+N26+N27+N29+N31+N32+N33+N34+N36+N37+N40+N41+N43+N44+N45+N46+N47+N48+N50+N52+N53+N54+N56+N58+N59+N60+N61+N62+N63+N64+N65+N66+N68+N69+N70+N71+N72)/70</f>
        <v>0.4712700028970675</v>
      </c>
    </row>
    <row r="4" spans="1:17">
      <c r="A4" s="88" t="s">
        <v>9</v>
      </c>
      <c r="B4" s="89">
        <v>0</v>
      </c>
      <c r="C4" s="89">
        <v>0</v>
      </c>
      <c r="E4">
        <v>0</v>
      </c>
      <c r="F4">
        <v>0</v>
      </c>
      <c r="J4">
        <v>0</v>
      </c>
      <c r="K4">
        <v>0</v>
      </c>
      <c r="L4">
        <v>0</v>
      </c>
      <c r="M4" t="e">
        <f t="shared" si="0"/>
        <v>#DIV/0!</v>
      </c>
      <c r="N4" t="e">
        <f t="shared" ref="N4:N67" si="1">E4/(E4+F4)</f>
        <v>#DIV/0!</v>
      </c>
    </row>
    <row r="5" spans="1:17">
      <c r="A5" s="88" t="s">
        <v>10</v>
      </c>
      <c r="B5" s="89">
        <v>0</v>
      </c>
      <c r="C5" s="89">
        <v>0</v>
      </c>
      <c r="E5">
        <v>0</v>
      </c>
      <c r="F5">
        <v>0</v>
      </c>
      <c r="J5">
        <v>0</v>
      </c>
      <c r="K5">
        <v>0</v>
      </c>
      <c r="L5">
        <v>0</v>
      </c>
      <c r="M5" t="e">
        <f t="shared" si="0"/>
        <v>#DIV/0!</v>
      </c>
      <c r="N5" t="e">
        <f t="shared" si="1"/>
        <v>#DIV/0!</v>
      </c>
    </row>
    <row r="6" spans="1:17">
      <c r="A6" s="88" t="s">
        <v>11</v>
      </c>
      <c r="B6" s="89">
        <v>0</v>
      </c>
      <c r="C6" s="89">
        <v>0</v>
      </c>
      <c r="E6">
        <v>0</v>
      </c>
      <c r="F6">
        <v>0</v>
      </c>
      <c r="J6">
        <v>0</v>
      </c>
      <c r="K6">
        <v>0</v>
      </c>
      <c r="L6">
        <v>0</v>
      </c>
      <c r="M6" t="e">
        <f t="shared" si="0"/>
        <v>#DIV/0!</v>
      </c>
      <c r="N6" t="e">
        <f t="shared" si="1"/>
        <v>#DIV/0!</v>
      </c>
    </row>
    <row r="7" spans="1:17">
      <c r="A7" s="88" t="s">
        <v>12</v>
      </c>
      <c r="B7" s="89">
        <v>0</v>
      </c>
      <c r="C7" s="89">
        <v>0</v>
      </c>
      <c r="E7">
        <v>0</v>
      </c>
      <c r="F7">
        <v>0</v>
      </c>
      <c r="J7">
        <v>0</v>
      </c>
      <c r="K7">
        <v>0</v>
      </c>
      <c r="L7">
        <v>0</v>
      </c>
      <c r="M7" t="e">
        <f t="shared" si="0"/>
        <v>#DIV/0!</v>
      </c>
      <c r="N7" t="e">
        <f t="shared" si="1"/>
        <v>#DIV/0!</v>
      </c>
    </row>
    <row r="8" spans="1:17">
      <c r="A8" s="88" t="s">
        <v>13</v>
      </c>
      <c r="B8" s="89">
        <v>0</v>
      </c>
      <c r="C8" s="89">
        <v>0</v>
      </c>
      <c r="E8">
        <v>0</v>
      </c>
      <c r="F8">
        <v>0</v>
      </c>
      <c r="J8">
        <v>0</v>
      </c>
      <c r="K8">
        <v>0</v>
      </c>
      <c r="L8">
        <v>0</v>
      </c>
      <c r="M8" t="e">
        <f t="shared" si="0"/>
        <v>#DIV/0!</v>
      </c>
      <c r="N8" t="e">
        <f t="shared" si="1"/>
        <v>#DIV/0!</v>
      </c>
    </row>
    <row r="9" spans="1:17" s="4" customFormat="1">
      <c r="A9" s="2" t="s">
        <v>14</v>
      </c>
      <c r="B9" s="90">
        <v>1</v>
      </c>
      <c r="C9" s="90">
        <v>0</v>
      </c>
      <c r="D9" s="4" t="s">
        <v>15</v>
      </c>
      <c r="E9" s="4">
        <v>1</v>
      </c>
      <c r="F9" s="4">
        <v>0</v>
      </c>
      <c r="H9" s="4" t="s">
        <v>202</v>
      </c>
      <c r="J9" s="4">
        <v>0</v>
      </c>
      <c r="K9" s="4">
        <v>1</v>
      </c>
      <c r="L9" s="4">
        <v>0</v>
      </c>
      <c r="M9" s="4">
        <f t="shared" si="0"/>
        <v>1</v>
      </c>
      <c r="N9" s="4">
        <f t="shared" si="1"/>
        <v>1</v>
      </c>
      <c r="O9" s="4">
        <v>2</v>
      </c>
    </row>
    <row r="10" spans="1:17" s="5" customFormat="1">
      <c r="A10" s="1" t="s">
        <v>17</v>
      </c>
      <c r="B10" s="1">
        <v>0</v>
      </c>
      <c r="C10" s="1">
        <v>0</v>
      </c>
      <c r="E10" s="5">
        <v>0</v>
      </c>
      <c r="F10" s="5">
        <v>2</v>
      </c>
      <c r="J10" s="5">
        <v>0</v>
      </c>
      <c r="K10" s="5">
        <v>0</v>
      </c>
      <c r="L10" s="5">
        <v>0</v>
      </c>
      <c r="M10" s="5" t="e">
        <f t="shared" si="0"/>
        <v>#DIV/0!</v>
      </c>
      <c r="N10" s="5">
        <f t="shared" si="1"/>
        <v>0</v>
      </c>
      <c r="O10" s="5">
        <v>3</v>
      </c>
    </row>
    <row r="11" spans="1:17">
      <c r="A11" s="88" t="s">
        <v>18</v>
      </c>
      <c r="B11" s="89">
        <v>0</v>
      </c>
      <c r="C11" s="89">
        <v>0</v>
      </c>
      <c r="E11">
        <v>0</v>
      </c>
      <c r="F11">
        <v>0</v>
      </c>
      <c r="J11">
        <v>0</v>
      </c>
      <c r="K11">
        <v>0</v>
      </c>
      <c r="L11">
        <v>0</v>
      </c>
      <c r="M11" t="e">
        <f t="shared" si="0"/>
        <v>#DIV/0!</v>
      </c>
      <c r="N11" t="e">
        <f t="shared" si="1"/>
        <v>#DIV/0!</v>
      </c>
    </row>
    <row r="12" spans="1:17" s="6" customFormat="1">
      <c r="A12" s="88" t="s">
        <v>19</v>
      </c>
      <c r="B12" s="88">
        <v>0</v>
      </c>
      <c r="C12" s="88">
        <v>0</v>
      </c>
      <c r="E12" s="6">
        <v>0</v>
      </c>
      <c r="F12" s="6">
        <v>0</v>
      </c>
      <c r="J12" s="6">
        <v>0</v>
      </c>
      <c r="K12" s="6">
        <v>0</v>
      </c>
      <c r="L12" s="6">
        <v>0</v>
      </c>
      <c r="M12" s="6" t="e">
        <f t="shared" si="0"/>
        <v>#DIV/0!</v>
      </c>
      <c r="N12" s="6" t="e">
        <f t="shared" si="1"/>
        <v>#DIV/0!</v>
      </c>
    </row>
    <row r="13" spans="1:17">
      <c r="A13" s="88" t="s">
        <v>20</v>
      </c>
      <c r="B13" s="89">
        <v>0</v>
      </c>
      <c r="C13" s="89">
        <v>0</v>
      </c>
      <c r="E13">
        <v>0</v>
      </c>
      <c r="F13">
        <v>0</v>
      </c>
      <c r="J13">
        <v>0</v>
      </c>
      <c r="K13">
        <v>0</v>
      </c>
      <c r="L13">
        <v>0</v>
      </c>
      <c r="M13" t="e">
        <f t="shared" si="0"/>
        <v>#DIV/0!</v>
      </c>
      <c r="N13" t="e">
        <f t="shared" si="1"/>
        <v>#DIV/0!</v>
      </c>
    </row>
    <row r="14" spans="1:17">
      <c r="A14" s="88" t="s">
        <v>21</v>
      </c>
      <c r="B14" s="89">
        <v>0</v>
      </c>
      <c r="C14" s="89">
        <v>0</v>
      </c>
      <c r="E14">
        <v>2</v>
      </c>
      <c r="F14">
        <v>24</v>
      </c>
      <c r="G14" t="s">
        <v>203</v>
      </c>
      <c r="J14">
        <v>2</v>
      </c>
      <c r="K14">
        <v>0</v>
      </c>
      <c r="L14">
        <v>0</v>
      </c>
      <c r="M14" s="91" t="e">
        <f t="shared" si="0"/>
        <v>#DIV/0!</v>
      </c>
      <c r="N14" s="91">
        <f t="shared" si="1"/>
        <v>7.6923076923076927E-2</v>
      </c>
    </row>
    <row r="15" spans="1:17" s="7" customFormat="1">
      <c r="A15" s="15" t="s">
        <v>23</v>
      </c>
      <c r="B15" s="3">
        <v>0</v>
      </c>
      <c r="C15" s="3">
        <v>0</v>
      </c>
      <c r="E15" s="7">
        <v>3</v>
      </c>
      <c r="F15" s="7">
        <v>0</v>
      </c>
      <c r="G15" s="7" t="s">
        <v>204</v>
      </c>
      <c r="J15" s="7">
        <v>3</v>
      </c>
      <c r="K15" s="7">
        <v>0</v>
      </c>
      <c r="L15" s="7">
        <v>0</v>
      </c>
      <c r="M15" s="7" t="e">
        <f t="shared" si="0"/>
        <v>#DIV/0!</v>
      </c>
      <c r="N15" s="7">
        <f t="shared" si="1"/>
        <v>1</v>
      </c>
      <c r="O15" s="7">
        <v>1</v>
      </c>
    </row>
    <row r="16" spans="1:17">
      <c r="A16" s="88" t="s">
        <v>25</v>
      </c>
      <c r="B16" s="89">
        <v>0</v>
      </c>
      <c r="C16" s="89">
        <v>0</v>
      </c>
      <c r="E16">
        <v>0</v>
      </c>
      <c r="F16">
        <v>0</v>
      </c>
      <c r="J16">
        <v>0</v>
      </c>
      <c r="K16">
        <v>0</v>
      </c>
      <c r="L16">
        <v>0</v>
      </c>
      <c r="M16" t="e">
        <f t="shared" si="0"/>
        <v>#DIV/0!</v>
      </c>
      <c r="N16" t="e">
        <f t="shared" si="1"/>
        <v>#DIV/0!</v>
      </c>
    </row>
    <row r="17" spans="1:15" s="7" customFormat="1">
      <c r="A17" s="3" t="s">
        <v>26</v>
      </c>
      <c r="B17" s="3">
        <v>0</v>
      </c>
      <c r="C17" s="3">
        <v>0</v>
      </c>
      <c r="E17" s="7">
        <v>1</v>
      </c>
      <c r="F17" s="7">
        <v>0</v>
      </c>
      <c r="G17" s="7" t="s">
        <v>205</v>
      </c>
      <c r="J17" s="7">
        <v>1</v>
      </c>
      <c r="K17" s="7">
        <v>0</v>
      </c>
      <c r="L17" s="7">
        <v>0</v>
      </c>
      <c r="M17" s="7" t="e">
        <f t="shared" si="0"/>
        <v>#DIV/0!</v>
      </c>
      <c r="N17" s="7">
        <f t="shared" si="1"/>
        <v>1</v>
      </c>
      <c r="O17" s="7">
        <v>1</v>
      </c>
    </row>
    <row r="18" spans="1:15" s="6" customFormat="1" ht="15" customHeight="1">
      <c r="A18" s="88" t="s">
        <v>206</v>
      </c>
      <c r="B18" s="88">
        <v>0</v>
      </c>
      <c r="C18" s="88">
        <v>0</v>
      </c>
      <c r="E18" s="6">
        <v>0</v>
      </c>
      <c r="F18" s="6">
        <v>0</v>
      </c>
      <c r="J18" s="6">
        <v>0</v>
      </c>
      <c r="K18" s="6">
        <v>0</v>
      </c>
      <c r="L18" s="6">
        <v>0</v>
      </c>
      <c r="M18" s="6" t="e">
        <f t="shared" si="0"/>
        <v>#DIV/0!</v>
      </c>
      <c r="N18" s="6" t="e">
        <f t="shared" si="1"/>
        <v>#DIV/0!</v>
      </c>
      <c r="O18" s="6">
        <v>3</v>
      </c>
    </row>
    <row r="19" spans="1:15" s="5" customFormat="1" ht="16">
      <c r="A19" s="1" t="s">
        <v>28</v>
      </c>
      <c r="B19" s="1">
        <v>1</v>
      </c>
      <c r="C19" s="1">
        <v>0</v>
      </c>
      <c r="D19" s="92" t="s">
        <v>207</v>
      </c>
      <c r="E19" s="5">
        <v>1</v>
      </c>
      <c r="F19" s="5">
        <v>1</v>
      </c>
      <c r="H19" s="5" t="s">
        <v>202</v>
      </c>
      <c r="J19" s="5">
        <v>0</v>
      </c>
      <c r="K19" s="5">
        <v>1</v>
      </c>
      <c r="L19" s="5">
        <v>0</v>
      </c>
      <c r="M19" s="5">
        <f t="shared" si="0"/>
        <v>1</v>
      </c>
      <c r="N19" s="5">
        <f t="shared" si="1"/>
        <v>0.5</v>
      </c>
      <c r="O19" s="5">
        <v>3</v>
      </c>
    </row>
    <row r="20" spans="1:15">
      <c r="A20" s="88" t="s">
        <v>208</v>
      </c>
      <c r="B20" s="89">
        <v>0</v>
      </c>
      <c r="C20" s="93">
        <v>0</v>
      </c>
      <c r="E20">
        <v>0</v>
      </c>
      <c r="F20">
        <v>0</v>
      </c>
      <c r="J20">
        <v>0</v>
      </c>
      <c r="K20">
        <v>0</v>
      </c>
      <c r="L20">
        <v>0</v>
      </c>
      <c r="M20" t="e">
        <f t="shared" si="0"/>
        <v>#DIV/0!</v>
      </c>
      <c r="N20" t="e">
        <f t="shared" si="1"/>
        <v>#DIV/0!</v>
      </c>
    </row>
    <row r="21" spans="1:15">
      <c r="A21" s="88" t="s">
        <v>209</v>
      </c>
      <c r="B21" s="89">
        <v>0</v>
      </c>
      <c r="C21" s="89">
        <v>0</v>
      </c>
      <c r="E21">
        <v>0</v>
      </c>
      <c r="F21">
        <v>0</v>
      </c>
      <c r="J21">
        <v>0</v>
      </c>
      <c r="K21">
        <v>0</v>
      </c>
      <c r="L21">
        <v>0</v>
      </c>
      <c r="M21" t="e">
        <f t="shared" si="0"/>
        <v>#DIV/0!</v>
      </c>
      <c r="N21" t="e">
        <f t="shared" si="1"/>
        <v>#DIV/0!</v>
      </c>
    </row>
    <row r="22" spans="1:15" s="5" customFormat="1">
      <c r="A22" s="1" t="s">
        <v>31</v>
      </c>
      <c r="B22" s="1">
        <v>0</v>
      </c>
      <c r="C22" s="1">
        <v>0</v>
      </c>
      <c r="E22" s="5">
        <v>0</v>
      </c>
      <c r="F22" s="5">
        <v>3</v>
      </c>
      <c r="J22" s="5">
        <v>0</v>
      </c>
      <c r="K22" s="5">
        <v>0</v>
      </c>
      <c r="L22" s="5">
        <v>0</v>
      </c>
      <c r="M22" s="5" t="e">
        <f t="shared" si="0"/>
        <v>#DIV/0!</v>
      </c>
      <c r="N22" s="5">
        <f t="shared" si="1"/>
        <v>0</v>
      </c>
      <c r="O22" s="5">
        <v>3</v>
      </c>
    </row>
    <row r="23" spans="1:15" s="9" customFormat="1" ht="56">
      <c r="A23" s="2" t="s">
        <v>32</v>
      </c>
      <c r="B23" s="2">
        <v>2</v>
      </c>
      <c r="C23" s="2">
        <v>0</v>
      </c>
      <c r="D23" s="94" t="s">
        <v>33</v>
      </c>
      <c r="E23" s="9">
        <v>2</v>
      </c>
      <c r="F23" s="9">
        <v>0</v>
      </c>
      <c r="H23" s="9" t="s">
        <v>210</v>
      </c>
      <c r="J23" s="9">
        <v>0</v>
      </c>
      <c r="K23" s="9">
        <v>2</v>
      </c>
      <c r="L23" s="9">
        <v>0</v>
      </c>
      <c r="M23" s="9">
        <f t="shared" si="0"/>
        <v>1</v>
      </c>
      <c r="N23" s="9">
        <f t="shared" si="1"/>
        <v>1</v>
      </c>
      <c r="O23" s="9">
        <v>2</v>
      </c>
    </row>
    <row r="24" spans="1:15" s="7" customFormat="1">
      <c r="A24" s="3" t="s">
        <v>35</v>
      </c>
      <c r="B24" s="3">
        <v>0</v>
      </c>
      <c r="C24" s="3">
        <v>0</v>
      </c>
      <c r="E24" s="7">
        <v>2</v>
      </c>
      <c r="F24" s="7">
        <v>0</v>
      </c>
      <c r="G24" s="7" t="s">
        <v>211</v>
      </c>
      <c r="J24" s="7">
        <v>2</v>
      </c>
      <c r="K24" s="7">
        <v>0</v>
      </c>
      <c r="L24" s="7">
        <v>0</v>
      </c>
      <c r="M24" s="7" t="e">
        <f t="shared" si="0"/>
        <v>#DIV/0!</v>
      </c>
      <c r="N24" s="7">
        <f t="shared" si="1"/>
        <v>1</v>
      </c>
      <c r="O24" s="7">
        <v>1</v>
      </c>
    </row>
    <row r="25" spans="1:15" s="5" customFormat="1">
      <c r="A25" s="16" t="s">
        <v>37</v>
      </c>
      <c r="B25" s="1">
        <v>1</v>
      </c>
      <c r="C25" s="1">
        <v>0</v>
      </c>
      <c r="D25" s="5" t="s">
        <v>38</v>
      </c>
      <c r="E25" s="5">
        <v>0</v>
      </c>
      <c r="F25" s="5">
        <v>0</v>
      </c>
      <c r="I25" s="5" t="s">
        <v>212</v>
      </c>
      <c r="J25" s="5">
        <v>0</v>
      </c>
      <c r="K25" s="5">
        <v>0</v>
      </c>
      <c r="L25" s="5">
        <v>3</v>
      </c>
      <c r="M25" s="5">
        <f t="shared" si="0"/>
        <v>1</v>
      </c>
      <c r="N25" s="5" t="e">
        <f t="shared" si="1"/>
        <v>#DIV/0!</v>
      </c>
      <c r="O25" s="5">
        <v>3</v>
      </c>
    </row>
    <row r="26" spans="1:15" s="5" customFormat="1" ht="42">
      <c r="A26" s="1" t="s">
        <v>39</v>
      </c>
      <c r="B26" s="1">
        <v>3</v>
      </c>
      <c r="C26" s="1">
        <v>0</v>
      </c>
      <c r="D26" s="95" t="s">
        <v>40</v>
      </c>
      <c r="E26" s="5">
        <v>1</v>
      </c>
      <c r="F26" s="5">
        <v>1</v>
      </c>
      <c r="H26" s="5" t="s">
        <v>213</v>
      </c>
      <c r="I26" s="5" t="s">
        <v>211</v>
      </c>
      <c r="J26" s="5">
        <v>0</v>
      </c>
      <c r="K26" s="5">
        <v>1</v>
      </c>
      <c r="L26" s="5">
        <v>2</v>
      </c>
      <c r="M26" s="5">
        <f t="shared" si="0"/>
        <v>1</v>
      </c>
      <c r="N26" s="5">
        <f t="shared" si="1"/>
        <v>0.5</v>
      </c>
      <c r="O26" s="5">
        <v>3</v>
      </c>
    </row>
    <row r="27" spans="1:15">
      <c r="A27" s="88" t="s">
        <v>41</v>
      </c>
      <c r="B27" s="89">
        <v>0</v>
      </c>
      <c r="C27" s="93">
        <v>0</v>
      </c>
      <c r="E27">
        <v>1</v>
      </c>
      <c r="F27">
        <v>1</v>
      </c>
      <c r="G27" t="s">
        <v>214</v>
      </c>
      <c r="J27">
        <v>1</v>
      </c>
      <c r="K27">
        <v>0</v>
      </c>
      <c r="L27">
        <v>0</v>
      </c>
      <c r="M27" s="91" t="e">
        <f t="shared" si="0"/>
        <v>#DIV/0!</v>
      </c>
      <c r="N27" s="91">
        <f t="shared" si="1"/>
        <v>0.5</v>
      </c>
    </row>
    <row r="28" spans="1:15">
      <c r="A28" s="88" t="s">
        <v>43</v>
      </c>
      <c r="B28" s="89">
        <v>0</v>
      </c>
      <c r="C28" s="89">
        <v>0</v>
      </c>
      <c r="E28">
        <v>0</v>
      </c>
      <c r="F28">
        <v>0</v>
      </c>
      <c r="J28">
        <v>0</v>
      </c>
      <c r="K28">
        <v>0</v>
      </c>
      <c r="L28">
        <v>0</v>
      </c>
      <c r="M28" t="e">
        <f t="shared" si="0"/>
        <v>#DIV/0!</v>
      </c>
      <c r="N28" t="e">
        <f t="shared" si="1"/>
        <v>#DIV/0!</v>
      </c>
    </row>
    <row r="29" spans="1:15" s="7" customFormat="1">
      <c r="A29" s="3" t="s">
        <v>44</v>
      </c>
      <c r="B29" s="3">
        <v>0</v>
      </c>
      <c r="C29" s="96">
        <v>0</v>
      </c>
      <c r="E29" s="7">
        <v>1</v>
      </c>
      <c r="F29" s="7">
        <v>0</v>
      </c>
      <c r="G29" s="7" t="s">
        <v>215</v>
      </c>
      <c r="J29" s="7">
        <v>1</v>
      </c>
      <c r="K29" s="7">
        <v>0</v>
      </c>
      <c r="L29" s="7">
        <v>0</v>
      </c>
      <c r="M29" s="7" t="e">
        <f t="shared" si="0"/>
        <v>#DIV/0!</v>
      </c>
      <c r="N29" s="7">
        <f t="shared" si="1"/>
        <v>1</v>
      </c>
      <c r="O29" s="7">
        <v>1</v>
      </c>
    </row>
    <row r="30" spans="1:15">
      <c r="A30" s="88" t="s">
        <v>45</v>
      </c>
      <c r="B30" s="89">
        <v>0</v>
      </c>
      <c r="C30" s="97">
        <v>0</v>
      </c>
      <c r="E30">
        <v>0</v>
      </c>
      <c r="F30">
        <v>0</v>
      </c>
      <c r="J30">
        <v>0</v>
      </c>
      <c r="K30">
        <v>0</v>
      </c>
      <c r="L30">
        <v>0</v>
      </c>
      <c r="M30" t="e">
        <f t="shared" si="0"/>
        <v>#DIV/0!</v>
      </c>
      <c r="N30" t="e">
        <f t="shared" si="1"/>
        <v>#DIV/0!</v>
      </c>
    </row>
    <row r="31" spans="1:15" s="7" customFormat="1" ht="42">
      <c r="A31" s="3" t="s">
        <v>46</v>
      </c>
      <c r="B31" s="3">
        <v>6</v>
      </c>
      <c r="C31" s="96">
        <v>9</v>
      </c>
      <c r="D31" s="98" t="s">
        <v>216</v>
      </c>
      <c r="E31" s="7">
        <v>1</v>
      </c>
      <c r="F31" s="7">
        <v>1</v>
      </c>
      <c r="H31" s="7" t="s">
        <v>213</v>
      </c>
      <c r="I31" s="7" t="s">
        <v>217</v>
      </c>
      <c r="J31" s="7">
        <v>0</v>
      </c>
      <c r="K31" s="7">
        <v>1</v>
      </c>
      <c r="L31" s="7">
        <v>1</v>
      </c>
      <c r="M31" s="7">
        <f t="shared" si="0"/>
        <v>0.4</v>
      </c>
      <c r="N31" s="7">
        <f t="shared" si="1"/>
        <v>0.5</v>
      </c>
      <c r="O31" s="7">
        <v>1</v>
      </c>
    </row>
    <row r="32" spans="1:15" s="9" customFormat="1">
      <c r="A32" s="2" t="s">
        <v>47</v>
      </c>
      <c r="B32" s="2">
        <v>2</v>
      </c>
      <c r="C32" s="99">
        <v>0</v>
      </c>
      <c r="D32" s="100" t="s">
        <v>218</v>
      </c>
      <c r="E32" s="9">
        <v>1</v>
      </c>
      <c r="F32" s="9">
        <v>0</v>
      </c>
      <c r="H32" s="9" t="s">
        <v>213</v>
      </c>
      <c r="I32" s="9" t="s">
        <v>213</v>
      </c>
      <c r="J32" s="9">
        <v>0</v>
      </c>
      <c r="K32" s="9">
        <v>1</v>
      </c>
      <c r="L32" s="9">
        <v>1</v>
      </c>
      <c r="M32" s="9">
        <f t="shared" si="0"/>
        <v>1</v>
      </c>
      <c r="N32" s="9">
        <f t="shared" si="1"/>
        <v>1</v>
      </c>
      <c r="O32" s="9">
        <v>2</v>
      </c>
    </row>
    <row r="33" spans="1:15">
      <c r="A33" s="88" t="s">
        <v>49</v>
      </c>
      <c r="B33" s="89">
        <v>0</v>
      </c>
      <c r="C33" s="97">
        <v>0</v>
      </c>
      <c r="E33">
        <v>1</v>
      </c>
      <c r="F33">
        <v>2</v>
      </c>
      <c r="G33" t="s">
        <v>213</v>
      </c>
      <c r="J33">
        <v>1</v>
      </c>
      <c r="K33">
        <v>0</v>
      </c>
      <c r="L33">
        <v>0</v>
      </c>
      <c r="M33" s="91" t="e">
        <f t="shared" si="0"/>
        <v>#DIV/0!</v>
      </c>
      <c r="N33" s="91">
        <f t="shared" si="1"/>
        <v>0.33333333333333331</v>
      </c>
    </row>
    <row r="34" spans="1:15" s="5" customFormat="1" ht="28">
      <c r="A34" s="1" t="s">
        <v>50</v>
      </c>
      <c r="B34" s="1">
        <v>2</v>
      </c>
      <c r="C34" s="101">
        <v>0</v>
      </c>
      <c r="D34" s="95" t="s">
        <v>51</v>
      </c>
      <c r="E34" s="5">
        <v>6</v>
      </c>
      <c r="F34" s="5">
        <v>1</v>
      </c>
      <c r="G34" s="5" t="s">
        <v>219</v>
      </c>
      <c r="H34" s="5" t="s">
        <v>213</v>
      </c>
      <c r="I34" s="5" t="s">
        <v>213</v>
      </c>
      <c r="J34" s="5">
        <v>5</v>
      </c>
      <c r="K34" s="5">
        <v>1</v>
      </c>
      <c r="L34" s="5">
        <v>1</v>
      </c>
      <c r="M34" s="5">
        <f t="shared" si="0"/>
        <v>1</v>
      </c>
      <c r="N34" s="5">
        <f t="shared" si="1"/>
        <v>0.8571428571428571</v>
      </c>
      <c r="O34" s="5">
        <v>3</v>
      </c>
    </row>
    <row r="35" spans="1:15" ht="28">
      <c r="A35" s="88" t="s">
        <v>53</v>
      </c>
      <c r="B35" s="89">
        <v>2</v>
      </c>
      <c r="C35" s="97">
        <v>5</v>
      </c>
      <c r="D35" s="102" t="s">
        <v>54</v>
      </c>
      <c r="E35">
        <v>0</v>
      </c>
      <c r="F35">
        <v>0</v>
      </c>
      <c r="I35" t="s">
        <v>211</v>
      </c>
      <c r="J35">
        <v>0</v>
      </c>
      <c r="K35">
        <v>0</v>
      </c>
      <c r="L35">
        <v>2</v>
      </c>
      <c r="M35" s="91">
        <f t="shared" si="0"/>
        <v>0.2857142857142857</v>
      </c>
      <c r="N35" s="91" t="e">
        <f t="shared" si="1"/>
        <v>#DIV/0!</v>
      </c>
    </row>
    <row r="36" spans="1:15" s="7" customFormat="1" ht="42">
      <c r="A36" s="3" t="s">
        <v>55</v>
      </c>
      <c r="B36" s="3">
        <v>4</v>
      </c>
      <c r="C36" s="96">
        <v>3</v>
      </c>
      <c r="D36" s="98" t="s">
        <v>220</v>
      </c>
      <c r="E36" s="7">
        <v>16</v>
      </c>
      <c r="F36" s="7">
        <v>1</v>
      </c>
      <c r="G36" s="7" t="s">
        <v>221</v>
      </c>
      <c r="H36" s="7" t="s">
        <v>214</v>
      </c>
      <c r="I36" s="7" t="s">
        <v>222</v>
      </c>
      <c r="J36" s="7">
        <v>15</v>
      </c>
      <c r="K36" s="7">
        <v>1</v>
      </c>
      <c r="L36" s="7">
        <v>3</v>
      </c>
      <c r="M36" s="7">
        <f t="shared" si="0"/>
        <v>0.5714285714285714</v>
      </c>
      <c r="N36" s="7">
        <f t="shared" si="1"/>
        <v>0.94117647058823528</v>
      </c>
      <c r="O36" s="7">
        <v>1</v>
      </c>
    </row>
    <row r="37" spans="1:15" s="5" customFormat="1" ht="56">
      <c r="A37" s="1" t="s">
        <v>59</v>
      </c>
      <c r="B37" s="1">
        <v>4</v>
      </c>
      <c r="C37" s="101">
        <v>0</v>
      </c>
      <c r="D37" s="95" t="s">
        <v>60</v>
      </c>
      <c r="E37" s="5">
        <v>7</v>
      </c>
      <c r="F37" s="5">
        <v>2</v>
      </c>
      <c r="G37" s="5" t="s">
        <v>223</v>
      </c>
      <c r="H37" s="5" t="s">
        <v>224</v>
      </c>
      <c r="J37" s="5">
        <v>3</v>
      </c>
      <c r="K37" s="5">
        <v>4</v>
      </c>
      <c r="L37" s="5">
        <v>0</v>
      </c>
      <c r="M37" s="5">
        <f t="shared" si="0"/>
        <v>1</v>
      </c>
      <c r="N37" s="5">
        <f t="shared" si="1"/>
        <v>0.77777777777777779</v>
      </c>
      <c r="O37" s="5">
        <v>3</v>
      </c>
    </row>
    <row r="38" spans="1:15">
      <c r="A38" s="88" t="s">
        <v>62</v>
      </c>
      <c r="B38" s="89">
        <v>0</v>
      </c>
      <c r="C38" s="97">
        <v>0</v>
      </c>
      <c r="E38">
        <v>0</v>
      </c>
      <c r="F38">
        <v>0</v>
      </c>
      <c r="J38">
        <v>0</v>
      </c>
      <c r="K38">
        <v>0</v>
      </c>
      <c r="L38">
        <v>0</v>
      </c>
      <c r="M38" t="e">
        <f t="shared" si="0"/>
        <v>#DIV/0!</v>
      </c>
      <c r="N38" t="e">
        <f t="shared" si="1"/>
        <v>#DIV/0!</v>
      </c>
    </row>
    <row r="39" spans="1:15">
      <c r="A39" s="88" t="s">
        <v>63</v>
      </c>
      <c r="B39" s="89">
        <v>0</v>
      </c>
      <c r="C39" s="97">
        <v>0</v>
      </c>
      <c r="E39">
        <v>0</v>
      </c>
      <c r="F39">
        <v>0</v>
      </c>
      <c r="J39">
        <v>0</v>
      </c>
      <c r="K39">
        <v>0</v>
      </c>
      <c r="L39">
        <v>0</v>
      </c>
      <c r="M39" t="e">
        <f t="shared" si="0"/>
        <v>#DIV/0!</v>
      </c>
      <c r="N39" t="e">
        <f t="shared" si="1"/>
        <v>#DIV/0!</v>
      </c>
    </row>
    <row r="40" spans="1:15" s="9" customFormat="1" ht="56">
      <c r="A40" s="2" t="s">
        <v>64</v>
      </c>
      <c r="B40" s="2">
        <v>4</v>
      </c>
      <c r="C40" s="99">
        <v>0</v>
      </c>
      <c r="D40" s="94" t="s">
        <v>65</v>
      </c>
      <c r="E40" s="9">
        <v>2</v>
      </c>
      <c r="F40" s="9">
        <v>0</v>
      </c>
      <c r="H40" s="9" t="s">
        <v>211</v>
      </c>
      <c r="I40" s="9" t="s">
        <v>211</v>
      </c>
      <c r="J40" s="9">
        <v>0</v>
      </c>
      <c r="K40" s="9">
        <v>2</v>
      </c>
      <c r="L40" s="9">
        <v>2</v>
      </c>
      <c r="M40" s="9">
        <f t="shared" si="0"/>
        <v>1</v>
      </c>
      <c r="N40" s="9">
        <f t="shared" si="1"/>
        <v>1</v>
      </c>
      <c r="O40" s="9">
        <v>2</v>
      </c>
    </row>
    <row r="41" spans="1:15">
      <c r="A41" s="88" t="s">
        <v>68</v>
      </c>
      <c r="B41" s="89">
        <v>0</v>
      </c>
      <c r="C41" s="97">
        <v>0</v>
      </c>
      <c r="E41">
        <v>1</v>
      </c>
      <c r="F41">
        <v>2</v>
      </c>
      <c r="G41" t="s">
        <v>213</v>
      </c>
      <c r="J41">
        <v>1</v>
      </c>
      <c r="K41">
        <v>0</v>
      </c>
      <c r="L41">
        <v>0</v>
      </c>
      <c r="M41" s="91" t="e">
        <f t="shared" si="0"/>
        <v>#DIV/0!</v>
      </c>
      <c r="N41" s="91">
        <f t="shared" si="1"/>
        <v>0.33333333333333331</v>
      </c>
    </row>
    <row r="42" spans="1:15">
      <c r="A42" s="88" t="s">
        <v>70</v>
      </c>
      <c r="B42" s="89">
        <v>0</v>
      </c>
      <c r="C42" s="97">
        <v>0</v>
      </c>
      <c r="E42">
        <v>0</v>
      </c>
      <c r="F42">
        <v>0</v>
      </c>
      <c r="J42">
        <v>0</v>
      </c>
      <c r="K42">
        <v>0</v>
      </c>
      <c r="L42">
        <v>0</v>
      </c>
      <c r="M42" t="e">
        <f t="shared" si="0"/>
        <v>#DIV/0!</v>
      </c>
      <c r="N42" t="e">
        <f t="shared" si="1"/>
        <v>#DIV/0!</v>
      </c>
    </row>
    <row r="43" spans="1:15" s="7" customFormat="1">
      <c r="A43" s="3" t="s">
        <v>71</v>
      </c>
      <c r="B43" s="3">
        <v>0</v>
      </c>
      <c r="C43" s="96">
        <v>0</v>
      </c>
      <c r="E43" s="7">
        <v>2</v>
      </c>
      <c r="F43" s="7">
        <v>0</v>
      </c>
      <c r="G43" s="7" t="s">
        <v>203</v>
      </c>
      <c r="J43" s="7">
        <v>2</v>
      </c>
      <c r="K43" s="7">
        <v>0</v>
      </c>
      <c r="L43" s="7">
        <v>0</v>
      </c>
      <c r="M43" s="7" t="e">
        <f t="shared" si="0"/>
        <v>#DIV/0!</v>
      </c>
      <c r="N43" s="7">
        <f t="shared" si="1"/>
        <v>1</v>
      </c>
      <c r="O43" s="7">
        <v>1</v>
      </c>
    </row>
    <row r="44" spans="1:15" s="7" customFormat="1">
      <c r="A44" s="3" t="s">
        <v>73</v>
      </c>
      <c r="B44" s="3">
        <v>0</v>
      </c>
      <c r="C44" s="96">
        <v>0</v>
      </c>
      <c r="E44" s="7">
        <v>4</v>
      </c>
      <c r="F44" s="7">
        <v>0</v>
      </c>
      <c r="G44" s="7" t="s">
        <v>225</v>
      </c>
      <c r="J44" s="7">
        <v>4</v>
      </c>
      <c r="K44" s="7">
        <v>0</v>
      </c>
      <c r="L44" s="7">
        <v>0</v>
      </c>
      <c r="M44" s="7" t="e">
        <f t="shared" si="0"/>
        <v>#DIV/0!</v>
      </c>
      <c r="N44" s="7">
        <f t="shared" si="1"/>
        <v>1</v>
      </c>
      <c r="O44" s="7">
        <v>1</v>
      </c>
    </row>
    <row r="45" spans="1:15" s="5" customFormat="1" ht="56">
      <c r="A45" s="1" t="s">
        <v>75</v>
      </c>
      <c r="B45" s="1">
        <v>2</v>
      </c>
      <c r="C45" s="101">
        <v>0</v>
      </c>
      <c r="D45" s="95" t="s">
        <v>76</v>
      </c>
      <c r="E45" s="5">
        <v>3</v>
      </c>
      <c r="F45" s="5">
        <v>30</v>
      </c>
      <c r="G45" s="5" t="s">
        <v>222</v>
      </c>
      <c r="I45" s="5" t="s">
        <v>210</v>
      </c>
      <c r="J45" s="5">
        <v>3</v>
      </c>
      <c r="K45" s="5">
        <v>0</v>
      </c>
      <c r="L45" s="5">
        <v>2</v>
      </c>
      <c r="M45" s="5">
        <f t="shared" si="0"/>
        <v>1</v>
      </c>
      <c r="N45" s="5">
        <f t="shared" si="1"/>
        <v>9.0909090909090912E-2</v>
      </c>
      <c r="O45" s="5">
        <v>3</v>
      </c>
    </row>
    <row r="46" spans="1:15" s="5" customFormat="1">
      <c r="A46" s="1" t="s">
        <v>79</v>
      </c>
      <c r="B46" s="1">
        <v>4</v>
      </c>
      <c r="C46" s="101">
        <v>0</v>
      </c>
      <c r="D46" s="5" t="s">
        <v>80</v>
      </c>
      <c r="E46" s="5">
        <v>8</v>
      </c>
      <c r="F46" s="5">
        <v>24</v>
      </c>
      <c r="G46" s="5" t="s">
        <v>224</v>
      </c>
      <c r="H46" s="5" t="s">
        <v>224</v>
      </c>
      <c r="J46" s="5">
        <v>4</v>
      </c>
      <c r="K46" s="5">
        <v>4</v>
      </c>
      <c r="L46" s="5">
        <v>0</v>
      </c>
      <c r="M46" s="5">
        <f t="shared" si="0"/>
        <v>1</v>
      </c>
      <c r="N46" s="5">
        <f t="shared" si="1"/>
        <v>0.25</v>
      </c>
      <c r="O46" s="5">
        <v>3</v>
      </c>
    </row>
    <row r="47" spans="1:15">
      <c r="A47" s="88" t="s">
        <v>82</v>
      </c>
      <c r="B47" s="89">
        <v>0</v>
      </c>
      <c r="C47" s="97">
        <v>0</v>
      </c>
      <c r="E47">
        <v>9</v>
      </c>
      <c r="F47">
        <v>6</v>
      </c>
      <c r="G47" t="s">
        <v>226</v>
      </c>
      <c r="J47">
        <v>9</v>
      </c>
      <c r="K47">
        <v>0</v>
      </c>
      <c r="L47">
        <v>0</v>
      </c>
      <c r="M47" s="103" t="e">
        <f t="shared" si="0"/>
        <v>#DIV/0!</v>
      </c>
      <c r="N47" s="103">
        <f t="shared" si="1"/>
        <v>0.6</v>
      </c>
      <c r="O47" s="103">
        <v>1</v>
      </c>
    </row>
    <row r="48" spans="1:15" s="9" customFormat="1">
      <c r="A48" s="2" t="s">
        <v>84</v>
      </c>
      <c r="B48" s="2">
        <v>1</v>
      </c>
      <c r="C48" s="99">
        <v>0</v>
      </c>
      <c r="D48" s="9" t="s">
        <v>85</v>
      </c>
      <c r="E48" s="9">
        <v>4</v>
      </c>
      <c r="F48" s="9">
        <v>0</v>
      </c>
      <c r="G48" s="9" t="s">
        <v>204</v>
      </c>
      <c r="H48" s="9" t="s">
        <v>213</v>
      </c>
      <c r="J48" s="9">
        <v>3</v>
      </c>
      <c r="K48" s="9">
        <v>1</v>
      </c>
      <c r="L48" s="9">
        <v>0</v>
      </c>
      <c r="M48" s="9">
        <f t="shared" si="0"/>
        <v>1</v>
      </c>
      <c r="N48" s="9">
        <f t="shared" si="1"/>
        <v>1</v>
      </c>
      <c r="O48" s="9">
        <v>2</v>
      </c>
    </row>
    <row r="49" spans="1:15" s="6" customFormat="1">
      <c r="A49" s="88" t="s">
        <v>87</v>
      </c>
      <c r="B49" s="88">
        <v>0</v>
      </c>
      <c r="C49" s="104">
        <v>0</v>
      </c>
      <c r="E49" s="6">
        <v>2</v>
      </c>
      <c r="F49" s="6">
        <v>14</v>
      </c>
      <c r="G49" s="6" t="s">
        <v>227</v>
      </c>
      <c r="J49" s="6">
        <v>2</v>
      </c>
      <c r="K49" s="6">
        <v>0</v>
      </c>
      <c r="L49" s="6">
        <v>0</v>
      </c>
      <c r="M49" s="91" t="e">
        <f t="shared" si="0"/>
        <v>#DIV/0!</v>
      </c>
      <c r="N49" s="91">
        <f t="shared" si="1"/>
        <v>0.125</v>
      </c>
    </row>
    <row r="50" spans="1:15" s="5" customFormat="1" ht="70">
      <c r="A50" s="1" t="s">
        <v>89</v>
      </c>
      <c r="B50" s="1">
        <v>4</v>
      </c>
      <c r="C50" s="101">
        <v>0</v>
      </c>
      <c r="D50" s="95" t="s">
        <v>90</v>
      </c>
      <c r="E50" s="5">
        <v>42</v>
      </c>
      <c r="F50" s="5">
        <v>6</v>
      </c>
      <c r="G50" s="5" t="s">
        <v>228</v>
      </c>
      <c r="H50" s="5" t="s">
        <v>224</v>
      </c>
      <c r="J50" s="5">
        <v>38</v>
      </c>
      <c r="K50" s="5">
        <v>4</v>
      </c>
      <c r="L50" s="5">
        <v>0</v>
      </c>
      <c r="M50" s="5">
        <f t="shared" si="0"/>
        <v>1</v>
      </c>
      <c r="N50" s="5">
        <f t="shared" si="1"/>
        <v>0.875</v>
      </c>
      <c r="O50" s="5">
        <v>3</v>
      </c>
    </row>
    <row r="51" spans="1:15" s="6" customFormat="1">
      <c r="A51" s="88" t="s">
        <v>91</v>
      </c>
      <c r="B51" s="88">
        <v>0</v>
      </c>
      <c r="C51" s="104">
        <v>0</v>
      </c>
      <c r="E51" s="6">
        <v>1</v>
      </c>
      <c r="F51" s="6">
        <v>4</v>
      </c>
      <c r="G51" s="6" t="s">
        <v>215</v>
      </c>
      <c r="J51" s="6">
        <v>1</v>
      </c>
      <c r="K51" s="6">
        <v>0</v>
      </c>
      <c r="L51" s="6">
        <v>0</v>
      </c>
      <c r="M51" s="91" t="e">
        <f t="shared" si="0"/>
        <v>#DIV/0!</v>
      </c>
      <c r="N51" s="91">
        <f t="shared" si="1"/>
        <v>0.2</v>
      </c>
    </row>
    <row r="52" spans="1:15" s="7" customFormat="1">
      <c r="A52" s="3" t="s">
        <v>93</v>
      </c>
      <c r="B52" s="3">
        <v>0</v>
      </c>
      <c r="C52" s="96">
        <v>6</v>
      </c>
      <c r="D52" s="7" t="s">
        <v>94</v>
      </c>
      <c r="E52" s="7">
        <v>2</v>
      </c>
      <c r="F52" s="7">
        <v>0</v>
      </c>
      <c r="G52" s="7" t="s">
        <v>211</v>
      </c>
      <c r="J52" s="7">
        <v>2</v>
      </c>
      <c r="K52" s="7">
        <v>0</v>
      </c>
      <c r="L52" s="7">
        <v>0</v>
      </c>
      <c r="M52" s="7">
        <f t="shared" si="0"/>
        <v>0</v>
      </c>
      <c r="N52" s="7">
        <f t="shared" si="1"/>
        <v>1</v>
      </c>
      <c r="O52" s="7">
        <v>1</v>
      </c>
    </row>
    <row r="53" spans="1:15" s="7" customFormat="1">
      <c r="A53" s="3" t="s">
        <v>96</v>
      </c>
      <c r="B53" s="3">
        <v>0</v>
      </c>
      <c r="C53" s="96">
        <v>0</v>
      </c>
      <c r="E53" s="7">
        <v>85</v>
      </c>
      <c r="F53" s="7">
        <v>0</v>
      </c>
      <c r="G53" s="7" t="s">
        <v>229</v>
      </c>
      <c r="J53" s="7">
        <v>85</v>
      </c>
      <c r="K53" s="7">
        <v>0</v>
      </c>
      <c r="L53" s="7">
        <v>0</v>
      </c>
      <c r="M53" s="7" t="e">
        <f t="shared" si="0"/>
        <v>#DIV/0!</v>
      </c>
      <c r="N53" s="7">
        <f t="shared" si="1"/>
        <v>1</v>
      </c>
      <c r="O53" s="7">
        <v>1</v>
      </c>
    </row>
    <row r="54" spans="1:15" s="7" customFormat="1">
      <c r="A54" s="3" t="s">
        <v>98</v>
      </c>
      <c r="B54" s="3">
        <v>0</v>
      </c>
      <c r="C54" s="96">
        <v>1</v>
      </c>
      <c r="D54" s="7" t="s">
        <v>99</v>
      </c>
      <c r="E54" s="7">
        <v>10</v>
      </c>
      <c r="F54" s="7">
        <v>0</v>
      </c>
      <c r="G54" s="7" t="s">
        <v>230</v>
      </c>
      <c r="J54" s="7">
        <v>10</v>
      </c>
      <c r="K54" s="7">
        <v>0</v>
      </c>
      <c r="L54" s="7">
        <v>0</v>
      </c>
      <c r="M54" s="7">
        <f t="shared" si="0"/>
        <v>0</v>
      </c>
      <c r="N54" s="7">
        <f t="shared" si="1"/>
        <v>1</v>
      </c>
      <c r="O54" s="7">
        <v>1</v>
      </c>
    </row>
    <row r="55" spans="1:15" ht="42">
      <c r="A55" s="17" t="s">
        <v>101</v>
      </c>
      <c r="B55" s="3">
        <v>0</v>
      </c>
      <c r="C55" s="96">
        <v>11</v>
      </c>
      <c r="D55" s="98" t="s">
        <v>102</v>
      </c>
      <c r="E55" s="7">
        <v>0</v>
      </c>
      <c r="F55" s="7">
        <v>0</v>
      </c>
      <c r="G55" s="7"/>
      <c r="H55" s="7"/>
      <c r="I55" s="7"/>
      <c r="J55" s="7">
        <v>0</v>
      </c>
      <c r="K55" s="7">
        <v>0</v>
      </c>
      <c r="L55" s="7">
        <v>0</v>
      </c>
      <c r="M55" s="7">
        <f t="shared" si="0"/>
        <v>0</v>
      </c>
      <c r="N55" s="7" t="e">
        <f t="shared" si="1"/>
        <v>#DIV/0!</v>
      </c>
      <c r="O55" s="7">
        <v>1</v>
      </c>
    </row>
    <row r="56" spans="1:15" s="5" customFormat="1">
      <c r="A56" s="1" t="s">
        <v>103</v>
      </c>
      <c r="B56" s="1">
        <v>7</v>
      </c>
      <c r="C56" s="101">
        <v>0</v>
      </c>
      <c r="D56" s="5" t="s">
        <v>104</v>
      </c>
      <c r="E56" s="5">
        <v>18</v>
      </c>
      <c r="F56" s="5">
        <v>11</v>
      </c>
      <c r="G56" s="5" t="s">
        <v>231</v>
      </c>
      <c r="H56" s="5" t="s">
        <v>232</v>
      </c>
      <c r="J56" s="5">
        <v>11</v>
      </c>
      <c r="K56" s="5">
        <v>7</v>
      </c>
      <c r="L56" s="5">
        <v>0</v>
      </c>
      <c r="M56" s="5">
        <f t="shared" si="0"/>
        <v>1</v>
      </c>
      <c r="N56" s="5">
        <f t="shared" si="1"/>
        <v>0.62068965517241381</v>
      </c>
      <c r="O56" s="5">
        <v>3</v>
      </c>
    </row>
    <row r="57" spans="1:15">
      <c r="A57" s="88" t="s">
        <v>106</v>
      </c>
      <c r="B57" s="89">
        <v>0</v>
      </c>
      <c r="C57" s="105">
        <v>0</v>
      </c>
      <c r="E57">
        <v>0</v>
      </c>
      <c r="F57">
        <v>0</v>
      </c>
      <c r="J57">
        <v>0</v>
      </c>
      <c r="K57">
        <v>0</v>
      </c>
      <c r="L57">
        <v>0</v>
      </c>
      <c r="M57" t="e">
        <f t="shared" si="0"/>
        <v>#DIV/0!</v>
      </c>
      <c r="N57" t="e">
        <f t="shared" si="1"/>
        <v>#DIV/0!</v>
      </c>
    </row>
    <row r="58" spans="1:15">
      <c r="A58" s="88" t="s">
        <v>107</v>
      </c>
      <c r="B58" s="89">
        <v>0</v>
      </c>
      <c r="C58" s="97">
        <v>0</v>
      </c>
      <c r="E58">
        <v>2</v>
      </c>
      <c r="F58">
        <v>2</v>
      </c>
      <c r="G58" s="7" t="s">
        <v>203</v>
      </c>
      <c r="J58">
        <v>2</v>
      </c>
      <c r="K58">
        <v>0</v>
      </c>
      <c r="L58">
        <v>0</v>
      </c>
      <c r="M58" s="91" t="e">
        <f t="shared" si="0"/>
        <v>#DIV/0!</v>
      </c>
      <c r="N58" s="91">
        <f t="shared" si="1"/>
        <v>0.5</v>
      </c>
    </row>
    <row r="59" spans="1:15" s="7" customFormat="1">
      <c r="A59" s="3" t="s">
        <v>109</v>
      </c>
      <c r="B59" s="3">
        <v>1</v>
      </c>
      <c r="C59" s="96">
        <v>6</v>
      </c>
      <c r="D59" s="7" t="s">
        <v>233</v>
      </c>
      <c r="E59" s="7">
        <v>2</v>
      </c>
      <c r="F59" s="7">
        <v>4</v>
      </c>
      <c r="G59" s="7" t="s">
        <v>213</v>
      </c>
      <c r="H59" s="7" t="s">
        <v>213</v>
      </c>
      <c r="J59" s="7">
        <v>1</v>
      </c>
      <c r="K59" s="7">
        <v>1</v>
      </c>
      <c r="L59" s="7">
        <v>0</v>
      </c>
      <c r="M59" s="7">
        <f t="shared" si="0"/>
        <v>0.14285714285714285</v>
      </c>
      <c r="N59" s="7">
        <f t="shared" si="1"/>
        <v>0.33333333333333331</v>
      </c>
      <c r="O59" s="7">
        <v>1</v>
      </c>
    </row>
    <row r="60" spans="1:15" s="7" customFormat="1">
      <c r="A60" s="17" t="s">
        <v>111</v>
      </c>
      <c r="B60" s="3">
        <v>3</v>
      </c>
      <c r="C60" s="96">
        <v>36</v>
      </c>
      <c r="D60" s="7" t="s">
        <v>234</v>
      </c>
      <c r="E60" s="7">
        <v>1</v>
      </c>
      <c r="F60" s="7">
        <v>0</v>
      </c>
      <c r="H60" s="7" t="s">
        <v>213</v>
      </c>
      <c r="I60" s="7" t="s">
        <v>211</v>
      </c>
      <c r="J60" s="7">
        <v>0</v>
      </c>
      <c r="K60" s="7">
        <v>1</v>
      </c>
      <c r="L60" s="7">
        <v>2</v>
      </c>
      <c r="M60" s="7">
        <f t="shared" si="0"/>
        <v>7.6923076923076927E-2</v>
      </c>
      <c r="N60" s="7">
        <f t="shared" si="1"/>
        <v>1</v>
      </c>
      <c r="O60" s="7">
        <v>1</v>
      </c>
    </row>
    <row r="61" spans="1:15" s="7" customFormat="1">
      <c r="A61" s="3" t="s">
        <v>113</v>
      </c>
      <c r="B61" s="3">
        <v>0</v>
      </c>
      <c r="C61" s="96">
        <v>21</v>
      </c>
      <c r="D61" s="7" t="s">
        <v>114</v>
      </c>
      <c r="E61" s="7">
        <v>23</v>
      </c>
      <c r="F61" s="7">
        <v>1</v>
      </c>
      <c r="G61" s="7" t="s">
        <v>235</v>
      </c>
      <c r="J61" s="7">
        <v>23</v>
      </c>
      <c r="K61" s="7">
        <v>0</v>
      </c>
      <c r="L61" s="7">
        <v>0</v>
      </c>
      <c r="M61" s="7">
        <f t="shared" si="0"/>
        <v>0</v>
      </c>
      <c r="N61" s="7">
        <f t="shared" si="1"/>
        <v>0.95833333333333337</v>
      </c>
      <c r="O61" s="7">
        <v>1</v>
      </c>
    </row>
    <row r="62" spans="1:15">
      <c r="A62" s="88" t="s">
        <v>116</v>
      </c>
      <c r="B62" s="89">
        <v>0</v>
      </c>
      <c r="C62" s="97">
        <v>0</v>
      </c>
      <c r="E62">
        <v>2</v>
      </c>
      <c r="F62">
        <v>10</v>
      </c>
      <c r="G62" s="7" t="s">
        <v>227</v>
      </c>
      <c r="J62">
        <v>2</v>
      </c>
      <c r="K62">
        <v>0</v>
      </c>
      <c r="L62">
        <v>0</v>
      </c>
      <c r="M62" s="91" t="e">
        <f t="shared" si="0"/>
        <v>#DIV/0!</v>
      </c>
      <c r="N62" s="91">
        <f t="shared" si="1"/>
        <v>0.16666666666666666</v>
      </c>
    </row>
    <row r="63" spans="1:15" s="7" customFormat="1">
      <c r="A63" s="3" t="s">
        <v>118</v>
      </c>
      <c r="B63" s="3">
        <v>0</v>
      </c>
      <c r="C63" s="96">
        <v>0</v>
      </c>
      <c r="E63" s="7">
        <v>1</v>
      </c>
      <c r="F63" s="7">
        <v>0</v>
      </c>
      <c r="G63" s="7" t="s">
        <v>215</v>
      </c>
      <c r="J63" s="7">
        <v>1</v>
      </c>
      <c r="K63" s="7">
        <v>0</v>
      </c>
      <c r="L63" s="7">
        <v>0</v>
      </c>
      <c r="M63" s="7" t="e">
        <f t="shared" si="0"/>
        <v>#DIV/0!</v>
      </c>
      <c r="N63" s="7">
        <f t="shared" si="1"/>
        <v>1</v>
      </c>
      <c r="O63" s="7">
        <v>1</v>
      </c>
    </row>
    <row r="64" spans="1:15" s="7" customFormat="1">
      <c r="A64" s="3" t="s">
        <v>120</v>
      </c>
      <c r="B64" s="3">
        <v>1</v>
      </c>
      <c r="C64" s="96">
        <v>10</v>
      </c>
      <c r="D64" s="7" t="s">
        <v>236</v>
      </c>
      <c r="E64" s="7">
        <v>5</v>
      </c>
      <c r="F64" s="7">
        <v>0</v>
      </c>
      <c r="G64" s="7" t="s">
        <v>225</v>
      </c>
      <c r="H64" s="7" t="s">
        <v>213</v>
      </c>
      <c r="J64" s="7">
        <v>4</v>
      </c>
      <c r="K64" s="7">
        <v>1</v>
      </c>
      <c r="L64" s="7">
        <v>0</v>
      </c>
      <c r="M64" s="7">
        <f t="shared" si="0"/>
        <v>9.0909090909090912E-2</v>
      </c>
      <c r="N64" s="7">
        <f t="shared" si="1"/>
        <v>1</v>
      </c>
      <c r="O64" s="7">
        <v>1</v>
      </c>
    </row>
    <row r="65" spans="1:15" s="7" customFormat="1">
      <c r="A65" s="3" t="s">
        <v>122</v>
      </c>
      <c r="B65" s="3">
        <v>0</v>
      </c>
      <c r="C65" s="96">
        <v>0</v>
      </c>
      <c r="E65" s="7">
        <v>1</v>
      </c>
      <c r="F65" s="7">
        <v>0</v>
      </c>
      <c r="G65" s="7" t="s">
        <v>215</v>
      </c>
      <c r="J65" s="7">
        <v>1</v>
      </c>
      <c r="K65" s="7">
        <v>0</v>
      </c>
      <c r="L65" s="7">
        <v>0</v>
      </c>
      <c r="M65" s="7" t="e">
        <f t="shared" si="0"/>
        <v>#DIV/0!</v>
      </c>
      <c r="N65" s="7">
        <f t="shared" si="1"/>
        <v>1</v>
      </c>
      <c r="O65" s="7">
        <v>1</v>
      </c>
    </row>
    <row r="66" spans="1:15" s="7" customFormat="1">
      <c r="A66" s="3" t="s">
        <v>124</v>
      </c>
      <c r="B66" s="3">
        <v>10</v>
      </c>
      <c r="C66" s="96">
        <v>8</v>
      </c>
      <c r="D66" s="7" t="s">
        <v>237</v>
      </c>
      <c r="E66" s="7">
        <v>7</v>
      </c>
      <c r="F66" s="7">
        <v>2</v>
      </c>
      <c r="G66" s="7" t="s">
        <v>222</v>
      </c>
      <c r="H66" s="7" t="s">
        <v>238</v>
      </c>
      <c r="I66" s="7" t="s">
        <v>239</v>
      </c>
      <c r="J66" s="7">
        <v>2</v>
      </c>
      <c r="K66" s="7">
        <v>5</v>
      </c>
      <c r="L66" s="7">
        <v>5</v>
      </c>
      <c r="M66" s="7">
        <f t="shared" si="0"/>
        <v>0.55555555555555558</v>
      </c>
      <c r="N66" s="7">
        <f t="shared" si="1"/>
        <v>0.77777777777777779</v>
      </c>
      <c r="O66" s="7">
        <v>1</v>
      </c>
    </row>
    <row r="67" spans="1:15" s="5" customFormat="1">
      <c r="A67" s="1" t="s">
        <v>125</v>
      </c>
      <c r="B67" s="1">
        <v>3</v>
      </c>
      <c r="C67" s="101">
        <v>0</v>
      </c>
      <c r="D67" s="5" t="s">
        <v>126</v>
      </c>
      <c r="E67" s="5">
        <v>0</v>
      </c>
      <c r="F67" s="5">
        <v>0</v>
      </c>
      <c r="I67" s="5" t="s">
        <v>223</v>
      </c>
      <c r="J67" s="5">
        <v>0</v>
      </c>
      <c r="K67" s="5">
        <v>0</v>
      </c>
      <c r="L67" s="5">
        <v>3</v>
      </c>
      <c r="M67" s="5">
        <f t="shared" ref="M67:M72" si="2">B67/(C67+B67)</f>
        <v>1</v>
      </c>
      <c r="N67" s="5" t="e">
        <f t="shared" si="1"/>
        <v>#DIV/0!</v>
      </c>
      <c r="O67" s="5">
        <v>3</v>
      </c>
    </row>
    <row r="68" spans="1:15" s="5" customFormat="1">
      <c r="A68" s="1" t="s">
        <v>127</v>
      </c>
      <c r="B68" s="1">
        <v>15</v>
      </c>
      <c r="C68" s="101">
        <v>0</v>
      </c>
      <c r="D68" s="5" t="s">
        <v>128</v>
      </c>
      <c r="E68" s="5">
        <v>10</v>
      </c>
      <c r="F68" s="5">
        <v>3</v>
      </c>
      <c r="G68" s="5" t="s">
        <v>240</v>
      </c>
      <c r="H68" s="5" t="s">
        <v>223</v>
      </c>
      <c r="I68" s="5" t="s">
        <v>241</v>
      </c>
      <c r="J68" s="5">
        <v>7</v>
      </c>
      <c r="K68" s="5">
        <v>3</v>
      </c>
      <c r="L68" s="5">
        <v>12</v>
      </c>
      <c r="M68" s="5">
        <f t="shared" si="2"/>
        <v>1</v>
      </c>
      <c r="N68" s="5">
        <f t="shared" ref="N68:N72" si="3">E68/(E68+F68)</f>
        <v>0.76923076923076927</v>
      </c>
      <c r="O68" s="5">
        <v>3</v>
      </c>
    </row>
    <row r="69" spans="1:15" s="7" customFormat="1">
      <c r="A69" s="3" t="s">
        <v>131</v>
      </c>
      <c r="B69" s="3">
        <v>0</v>
      </c>
      <c r="C69" s="96">
        <v>0</v>
      </c>
      <c r="E69" s="7">
        <v>2</v>
      </c>
      <c r="F69" s="7">
        <v>0</v>
      </c>
      <c r="G69" s="7" t="s">
        <v>203</v>
      </c>
      <c r="J69" s="7">
        <v>2</v>
      </c>
      <c r="K69" s="7">
        <v>0</v>
      </c>
      <c r="L69" s="7">
        <v>0</v>
      </c>
      <c r="M69" s="7" t="e">
        <f t="shared" si="2"/>
        <v>#DIV/0!</v>
      </c>
      <c r="N69" s="7">
        <f t="shared" si="3"/>
        <v>1</v>
      </c>
      <c r="O69" s="7">
        <v>1</v>
      </c>
    </row>
    <row r="70" spans="1:15">
      <c r="A70" s="88" t="s">
        <v>133</v>
      </c>
      <c r="B70" s="89">
        <v>0</v>
      </c>
      <c r="C70" s="97">
        <v>0</v>
      </c>
      <c r="E70">
        <v>8</v>
      </c>
      <c r="F70">
        <v>3</v>
      </c>
      <c r="G70" s="7" t="s">
        <v>242</v>
      </c>
      <c r="J70">
        <v>8</v>
      </c>
      <c r="K70">
        <v>0</v>
      </c>
      <c r="L70">
        <v>0</v>
      </c>
      <c r="M70" s="7" t="e">
        <f t="shared" si="2"/>
        <v>#DIV/0!</v>
      </c>
      <c r="N70" s="7">
        <f t="shared" si="3"/>
        <v>0.72727272727272729</v>
      </c>
      <c r="O70" s="7">
        <v>1</v>
      </c>
    </row>
    <row r="71" spans="1:15" s="7" customFormat="1">
      <c r="A71" s="3" t="s">
        <v>135</v>
      </c>
      <c r="B71" s="3">
        <v>0</v>
      </c>
      <c r="C71" s="96">
        <v>0</v>
      </c>
      <c r="E71" s="7">
        <v>3</v>
      </c>
      <c r="F71" s="7">
        <v>0</v>
      </c>
      <c r="G71" s="7" t="s">
        <v>204</v>
      </c>
      <c r="J71" s="7">
        <v>3</v>
      </c>
      <c r="K71" s="7">
        <v>0</v>
      </c>
      <c r="L71" s="7">
        <v>0</v>
      </c>
      <c r="M71" s="7" t="e">
        <f t="shared" si="2"/>
        <v>#DIV/0!</v>
      </c>
      <c r="N71" s="7">
        <f t="shared" si="3"/>
        <v>1</v>
      </c>
      <c r="O71" s="7">
        <v>1</v>
      </c>
    </row>
    <row r="72" spans="1:15" s="7" customFormat="1">
      <c r="A72" s="3" t="s">
        <v>137</v>
      </c>
      <c r="B72" s="3">
        <v>0</v>
      </c>
      <c r="C72" s="96">
        <v>0</v>
      </c>
      <c r="E72" s="7">
        <v>1</v>
      </c>
      <c r="F72" s="7">
        <v>0</v>
      </c>
      <c r="G72" s="7" t="s">
        <v>215</v>
      </c>
      <c r="J72" s="7">
        <v>1</v>
      </c>
      <c r="K72" s="7">
        <v>0</v>
      </c>
      <c r="L72" s="7">
        <v>0</v>
      </c>
      <c r="M72" s="7" t="e">
        <f t="shared" si="2"/>
        <v>#DIV/0!</v>
      </c>
      <c r="N72" s="7">
        <f t="shared" si="3"/>
        <v>1</v>
      </c>
      <c r="O72" s="7">
        <v>1</v>
      </c>
    </row>
    <row r="73" spans="1:15">
      <c r="B73">
        <f>SUM(B4:B72)</f>
        <v>83</v>
      </c>
      <c r="C73">
        <f>SUM(C4:C72)</f>
        <v>116</v>
      </c>
      <c r="E73">
        <f>SUM(E4:E72)</f>
        <v>308</v>
      </c>
      <c r="F73">
        <f>SUM(F4:F72)</f>
        <v>161</v>
      </c>
      <c r="J73">
        <f>SUM(J3:J72)</f>
        <v>266</v>
      </c>
      <c r="K73">
        <f t="shared" ref="K73:L73" si="4">SUM(K3:K72)</f>
        <v>42</v>
      </c>
      <c r="L73">
        <f t="shared" si="4"/>
        <v>39</v>
      </c>
      <c r="M73" s="7"/>
      <c r="O73">
        <f>COUNTIF(O4:O72,2)</f>
        <v>5</v>
      </c>
    </row>
    <row r="74" spans="1:15">
      <c r="B74">
        <f>68/70</f>
        <v>0.97142857142857142</v>
      </c>
      <c r="E74">
        <f>302/70</f>
        <v>4.3142857142857141</v>
      </c>
      <c r="O74">
        <f>COUNTIF(O9:O72,1)</f>
        <v>24</v>
      </c>
    </row>
    <row r="75" spans="1:15">
      <c r="O75">
        <v>13</v>
      </c>
    </row>
    <row r="76" spans="1:15">
      <c r="J76" s="9"/>
      <c r="O76">
        <v>28</v>
      </c>
    </row>
    <row r="77" spans="1:15">
      <c r="G77" s="13" t="s">
        <v>254</v>
      </c>
      <c r="H77" s="13" t="s">
        <v>255</v>
      </c>
      <c r="I77" s="13" t="s">
        <v>256</v>
      </c>
      <c r="J77" s="7"/>
    </row>
    <row r="78" spans="1:15">
      <c r="G78" t="s">
        <v>243</v>
      </c>
      <c r="H78" t="s">
        <v>244</v>
      </c>
      <c r="I78" t="s">
        <v>245</v>
      </c>
      <c r="J78" s="5"/>
    </row>
    <row r="79" spans="1:15">
      <c r="E79" t="s">
        <v>246</v>
      </c>
      <c r="F79" t="s">
        <v>202</v>
      </c>
      <c r="G79">
        <v>30</v>
      </c>
      <c r="H79">
        <v>34</v>
      </c>
      <c r="I79">
        <v>31</v>
      </c>
    </row>
    <row r="80" spans="1:15">
      <c r="E80" t="s">
        <v>247</v>
      </c>
      <c r="F80" t="s">
        <v>248</v>
      </c>
      <c r="G80">
        <v>169</v>
      </c>
      <c r="K80">
        <v>42</v>
      </c>
    </row>
    <row r="81" spans="5:12">
      <c r="E81" t="s">
        <v>249</v>
      </c>
      <c r="F81" t="s">
        <v>205</v>
      </c>
      <c r="G81">
        <v>9</v>
      </c>
      <c r="H81">
        <v>7</v>
      </c>
      <c r="I81">
        <v>11</v>
      </c>
      <c r="K81">
        <v>19</v>
      </c>
      <c r="L81">
        <v>9</v>
      </c>
    </row>
    <row r="82" spans="5:12">
      <c r="E82" t="s">
        <v>250</v>
      </c>
      <c r="F82" t="s">
        <v>251</v>
      </c>
      <c r="G82">
        <v>3</v>
      </c>
    </row>
    <row r="83" spans="5:12">
      <c r="E83" t="s">
        <v>252</v>
      </c>
      <c r="F83" t="s">
        <v>253</v>
      </c>
      <c r="G83">
        <v>56</v>
      </c>
    </row>
    <row r="84" spans="5:12">
      <c r="G84">
        <f>SUM(G79:G83)</f>
        <v>267</v>
      </c>
      <c r="H84">
        <f>SUM(H79:H83)</f>
        <v>41</v>
      </c>
      <c r="I84">
        <f>SUM(I79:I83)</f>
        <v>42</v>
      </c>
    </row>
    <row r="86" spans="5:12">
      <c r="J86">
        <v>24</v>
      </c>
    </row>
    <row r="87" spans="5:12">
      <c r="J87">
        <v>13</v>
      </c>
    </row>
    <row r="88" spans="5:12">
      <c r="J88">
        <v>5</v>
      </c>
    </row>
    <row r="89" spans="5:12">
      <c r="J89">
        <v>19</v>
      </c>
    </row>
    <row r="90" spans="5:12">
      <c r="J90">
        <v>9</v>
      </c>
    </row>
  </sheetData>
  <mergeCells count="2">
    <mergeCell ref="B1:C1"/>
    <mergeCell ref="E1:F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4" sqref="A14"/>
    </sheetView>
  </sheetViews>
  <sheetFormatPr defaultColWidth="9" defaultRowHeight="14"/>
  <cols>
    <col min="1" max="1" width="41.5" customWidth="1"/>
    <col min="2" max="2" width="34.83203125" customWidth="1"/>
    <col min="3" max="3" width="47.58203125" customWidth="1"/>
  </cols>
  <sheetData>
    <row r="1" spans="1:3">
      <c r="A1" t="s">
        <v>139</v>
      </c>
      <c r="B1" t="s">
        <v>140</v>
      </c>
      <c r="C1" t="s">
        <v>141</v>
      </c>
    </row>
    <row r="2" spans="1:3">
      <c r="A2" s="1" t="s">
        <v>17</v>
      </c>
      <c r="B2" s="2" t="s">
        <v>14</v>
      </c>
      <c r="C2" s="15" t="s">
        <v>23</v>
      </c>
    </row>
    <row r="3" spans="1:3">
      <c r="A3" s="1"/>
      <c r="B3" s="2" t="s">
        <v>32</v>
      </c>
      <c r="C3" s="3" t="s">
        <v>26</v>
      </c>
    </row>
    <row r="4" spans="1:3">
      <c r="A4" s="1"/>
      <c r="B4" s="2" t="s">
        <v>47</v>
      </c>
      <c r="C4" s="3" t="s">
        <v>35</v>
      </c>
    </row>
    <row r="5" spans="1:3">
      <c r="A5" s="1" t="s">
        <v>28</v>
      </c>
      <c r="B5" s="2" t="s">
        <v>64</v>
      </c>
      <c r="C5" s="3" t="s">
        <v>44</v>
      </c>
    </row>
    <row r="6" spans="1:3">
      <c r="A6" s="1" t="s">
        <v>31</v>
      </c>
      <c r="B6" s="2" t="s">
        <v>84</v>
      </c>
      <c r="C6" s="3" t="s">
        <v>46</v>
      </c>
    </row>
    <row r="7" spans="1:3">
      <c r="A7" s="16" t="s">
        <v>37</v>
      </c>
      <c r="C7" s="3" t="s">
        <v>55</v>
      </c>
    </row>
    <row r="8" spans="1:3">
      <c r="A8" s="1" t="s">
        <v>39</v>
      </c>
      <c r="C8" s="3" t="s">
        <v>71</v>
      </c>
    </row>
    <row r="9" spans="1:3">
      <c r="A9" s="1" t="s">
        <v>50</v>
      </c>
      <c r="C9" s="3" t="s">
        <v>73</v>
      </c>
    </row>
    <row r="10" spans="1:3">
      <c r="A10" s="1" t="s">
        <v>59</v>
      </c>
      <c r="C10" s="3" t="s">
        <v>93</v>
      </c>
    </row>
    <row r="11" spans="1:3">
      <c r="A11" s="1" t="s">
        <v>75</v>
      </c>
      <c r="C11" s="3" t="s">
        <v>96</v>
      </c>
    </row>
    <row r="12" spans="1:3">
      <c r="A12" s="1" t="s">
        <v>79</v>
      </c>
      <c r="C12" s="3" t="s">
        <v>98</v>
      </c>
    </row>
    <row r="13" spans="1:3">
      <c r="A13" s="1"/>
      <c r="C13" s="17" t="s">
        <v>101</v>
      </c>
    </row>
    <row r="14" spans="1:3">
      <c r="A14" s="1" t="s">
        <v>89</v>
      </c>
      <c r="C14" s="3" t="s">
        <v>109</v>
      </c>
    </row>
    <row r="15" spans="1:3">
      <c r="A15" s="1"/>
      <c r="C15" s="17" t="s">
        <v>111</v>
      </c>
    </row>
    <row r="16" spans="1:3">
      <c r="A16" s="1" t="s">
        <v>103</v>
      </c>
      <c r="C16" s="3" t="s">
        <v>113</v>
      </c>
    </row>
    <row r="17" spans="1:3">
      <c r="A17" s="1" t="s">
        <v>125</v>
      </c>
      <c r="C17" s="3" t="s">
        <v>118</v>
      </c>
    </row>
    <row r="18" spans="1:3">
      <c r="A18" s="1" t="s">
        <v>127</v>
      </c>
      <c r="C18" s="3" t="s">
        <v>120</v>
      </c>
    </row>
    <row r="19" spans="1:3">
      <c r="C19" s="3" t="s">
        <v>122</v>
      </c>
    </row>
    <row r="20" spans="1:3">
      <c r="C20" s="3" t="s">
        <v>124</v>
      </c>
    </row>
    <row r="21" spans="1:3">
      <c r="C21" s="3" t="s">
        <v>131</v>
      </c>
    </row>
    <row r="22" spans="1:3">
      <c r="C22" s="3" t="s">
        <v>135</v>
      </c>
    </row>
    <row r="23" spans="1:3">
      <c r="C23" s="3" t="s">
        <v>137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F18" sqref="F18"/>
    </sheetView>
  </sheetViews>
  <sheetFormatPr defaultColWidth="9" defaultRowHeight="14"/>
  <sheetData>
    <row r="3" spans="2:11">
      <c r="B3">
        <v>5543</v>
      </c>
      <c r="C3">
        <v>140</v>
      </c>
      <c r="D3">
        <v>5525</v>
      </c>
      <c r="E3">
        <v>158</v>
      </c>
      <c r="F3">
        <v>4395</v>
      </c>
      <c r="H3">
        <f>SUM(B3:C3)</f>
        <v>5683</v>
      </c>
      <c r="I3">
        <f>SUM(D3+E3)</f>
        <v>5683</v>
      </c>
      <c r="K3">
        <f>B3/H3</f>
        <v>0.97536512405419673</v>
      </c>
    </row>
    <row r="4" spans="2:11">
      <c r="B4">
        <v>2433</v>
      </c>
      <c r="C4">
        <v>55</v>
      </c>
      <c r="D4">
        <v>2439</v>
      </c>
      <c r="E4">
        <v>49</v>
      </c>
      <c r="F4">
        <v>1927</v>
      </c>
      <c r="H4">
        <f>B4+C4</f>
        <v>2488</v>
      </c>
      <c r="I4">
        <f>D4+E4</f>
        <v>2488</v>
      </c>
      <c r="K4">
        <f>D3/H3</f>
        <v>0.97219778286116487</v>
      </c>
    </row>
    <row r="5" spans="2:11">
      <c r="B5">
        <f>SUM(B3:B4)</f>
        <v>7976</v>
      </c>
      <c r="C5">
        <f t="shared" ref="C5:F5" si="0">SUM(C3:C4)</f>
        <v>195</v>
      </c>
      <c r="D5">
        <f t="shared" si="0"/>
        <v>7964</v>
      </c>
      <c r="E5">
        <f t="shared" si="0"/>
        <v>207</v>
      </c>
      <c r="F5">
        <f t="shared" si="0"/>
        <v>6322</v>
      </c>
      <c r="H5">
        <f>SUM(H3:H4)</f>
        <v>8171</v>
      </c>
      <c r="K5">
        <f>B4/H4</f>
        <v>0.97789389067524113</v>
      </c>
    </row>
    <row r="6" spans="2:11">
      <c r="H6">
        <f>F5/H5</f>
        <v>0.77371190796720113</v>
      </c>
      <c r="K6">
        <f>D4/H4</f>
        <v>0.98030546623794212</v>
      </c>
    </row>
    <row r="12" spans="2:11">
      <c r="C12" s="13" t="s">
        <v>197</v>
      </c>
      <c r="D12" s="13" t="s">
        <v>198</v>
      </c>
      <c r="F12" s="13" t="s">
        <v>194</v>
      </c>
    </row>
    <row r="13" spans="2:11">
      <c r="B13" s="13" t="s">
        <v>191</v>
      </c>
      <c r="C13">
        <v>83</v>
      </c>
      <c r="D13">
        <v>308</v>
      </c>
      <c r="F13">
        <f>C13+C15</f>
        <v>352</v>
      </c>
    </row>
    <row r="14" spans="2:11">
      <c r="B14" s="13" t="s">
        <v>192</v>
      </c>
      <c r="C14">
        <v>116</v>
      </c>
      <c r="D14">
        <v>161</v>
      </c>
      <c r="F14">
        <f>D13+D15</f>
        <v>352</v>
      </c>
    </row>
    <row r="15" spans="2:11">
      <c r="B15" s="13" t="s">
        <v>193</v>
      </c>
      <c r="C15">
        <v>269</v>
      </c>
      <c r="D15">
        <v>44</v>
      </c>
    </row>
    <row r="16" spans="2:11">
      <c r="B16" s="13" t="s">
        <v>195</v>
      </c>
      <c r="C16">
        <f>C13/(C13+C14)</f>
        <v>0.41708542713567837</v>
      </c>
      <c r="D16">
        <f>D13/(D13+D14)</f>
        <v>0.65671641791044777</v>
      </c>
    </row>
    <row r="17" spans="2:4">
      <c r="B17" s="13" t="s">
        <v>196</v>
      </c>
      <c r="C17">
        <f>C13/(C13+C15)</f>
        <v>0.23579545454545456</v>
      </c>
      <c r="D17">
        <f>D13/(D13+D15)</f>
        <v>0.875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analysis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jmy</cp:lastModifiedBy>
  <cp:lastPrinted>2020-12-21T05:58:00Z</cp:lastPrinted>
  <dcterms:created xsi:type="dcterms:W3CDTF">2015-06-05T18:19:00Z</dcterms:created>
  <dcterms:modified xsi:type="dcterms:W3CDTF">2021-01-28T04:39:25Z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