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795" visibility="visible" windowHeight="15990" windowWidth="29040" xWindow="-120" yWindow="-120"/>
  </bookViews>
  <sheets>
    <sheet name="Budget Process" sheetId="1" state="visible" r:id="rId1"/>
    <sheet name="Transf Plan" sheetId="2" state="visible" r:id="rId2"/>
    <sheet name="Policies" sheetId="3" state="visible" r:id="rId3"/>
    <sheet name="General PTSA  Budget " sheetId="4" state="visible" r:id="rId4"/>
    <sheet name="EDK budget" sheetId="5" state="hidden" r:id="rId5"/>
    <sheet name="collapsed budget for charts" sheetId="6" state="hidden" r:id="rId6"/>
  </sheets>
  <definedNames>
    <definedName localSheetId="0" name="_xlnm.Print_Area">'Budget Process'!$1:$1048576</definedName>
    <definedName localSheetId="1" name="_xlnm.Print_Area">'Transf Plan'!$A$1:$B$49</definedName>
    <definedName localSheetId="3" name="_xlnm.Print_Titles">'General PTSA  Budget '!$5:$7</definedName>
    <definedName localSheetId="3" name="_xlnm.Print_Area">'General PTSA  Budget '!$B$1:$K$124</definedName>
    <definedName localSheetId="5" name="_xlnm.Print_Titles">'collapsed budget for charts'!$5:$7</definedName>
    <definedName localSheetId="5" name="_xlnm.Print_Area">'collapsed budget for charts'!$B$1:$K$121</definedName>
  </definedNames>
  <calcPr calcId="181029" fullCalcOnLoad="1"/>
</workbook>
</file>

<file path=xl/styles.xml><?xml version="1.0" encoding="utf-8"?>
<styleSheet xmlns="http://schemas.openxmlformats.org/spreadsheetml/2006/main">
  <numFmts count="6">
    <numFmt formatCode="0.0%" numFmtId="164"/>
    <numFmt formatCode="&quot;$&quot;#,##0_);[Red]\(&quot;$&quot;#,##0\)" numFmtId="165"/>
    <numFmt formatCode="_(* #,##0_);_(* \(#,##0\);_(* &quot;-&quot;??_);_(@_)" numFmtId="166"/>
    <numFmt formatCode="_(&quot;$&quot;* #,##0_);_(&quot;$&quot;* \(#,##0\);_(&quot;$&quot;* &quot;-&quot;??_);_(@_)" numFmtId="167"/>
    <numFmt formatCode="&quot;$&quot;#,##0" numFmtId="168"/>
    <numFmt formatCode="_(&quot;$&quot;* #,##0.00_);_(&quot;$&quot;* \(#,##0.00\);_(&quot;$&quot;* &quot;-&quot;??_);_(@_)" numFmtId="169"/>
  </numFmts>
  <fonts count="32">
    <font>
      <name val="Arial"/>
      <sz val="10"/>
    </font>
    <font>
      <name val="Arial"/>
      <family val="2"/>
      <sz val="10"/>
    </font>
    <font>
      <name val="Arial"/>
      <family val="2"/>
      <b val="1"/>
      <sz val="14"/>
    </font>
    <font>
      <name val="Times New Roman"/>
      <family val="1"/>
      <i val="1"/>
      <sz val="10"/>
    </font>
    <font>
      <name val="Times New Roman"/>
      <family val="1"/>
      <i val="1"/>
      <sz val="8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Times New Roman"/>
      <family val="1"/>
      <b val="1"/>
      <i val="1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9"/>
    </font>
    <font>
      <name val="Arial"/>
      <family val="2"/>
      <sz val="9"/>
    </font>
    <font>
      <name val="Times New Roman"/>
      <family val="1"/>
      <i val="1"/>
      <sz val="9"/>
    </font>
    <font>
      <name val="Arial"/>
      <family val="2"/>
      <i val="1"/>
      <sz val="9"/>
    </font>
    <font>
      <name val="Arial"/>
      <family val="2"/>
      <i val="1"/>
      <sz val="9"/>
    </font>
    <font>
      <name val="Arial"/>
      <family val="2"/>
      <b val="1"/>
      <sz val="9"/>
      <u val="single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color indexed="9"/>
      <sz val="9"/>
    </font>
    <font>
      <name val="Arial"/>
      <family val="2"/>
      <sz val="12"/>
    </font>
    <font>
      <name val="Arial"/>
      <family val="2"/>
      <i val="1"/>
      <sz val="10"/>
    </font>
    <font>
      <name val="Arial"/>
      <family val="2"/>
      <b val="1"/>
      <sz val="16"/>
    </font>
    <font>
      <name val="Arial"/>
      <family val="2"/>
      <sz val="16"/>
    </font>
    <font>
      <name val="Arial"/>
      <family val="2"/>
      <b val="1"/>
      <color indexed="8"/>
      <sz val="8"/>
    </font>
    <font>
      <name val="Arial"/>
      <family val="2"/>
      <b val="1"/>
      <color indexed="8"/>
      <sz val="16"/>
    </font>
    <font>
      <name val="Arial"/>
      <family val="2"/>
      <b val="1"/>
      <sz val="8"/>
    </font>
    <font>
      <name val="Arial"/>
      <family val="2"/>
      <color indexed="8"/>
      <sz val="8"/>
    </font>
    <font>
      <name val="Arial"/>
      <family val="2"/>
      <sz val="8"/>
    </font>
    <font>
      <name val="Arial"/>
      <family val="2"/>
      <sz val="8"/>
    </font>
    <font>
      <name val="Arial"/>
      <family val="2"/>
      <color indexed="8"/>
      <sz val="8"/>
    </font>
  </fonts>
  <fills count="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borderId="0" fillId="0" fontId="0" numFmtId="0"/>
    <xf borderId="0" fillId="0" fontId="5" numFmtId="43"/>
    <xf borderId="0" fillId="0" fontId="5" numFmtId="169"/>
    <xf borderId="0" fillId="0" fontId="5" numFmtId="9"/>
  </cellStyleXfs>
  <cellXfs count="274">
    <xf borderId="0" fillId="0" fontId="0" numFmtId="0" pivotButton="0" quotePrefix="0" xfId="0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7" numFmtId="0" pivotButton="0" quotePrefix="0" xfId="0"/>
    <xf borderId="0" fillId="0" fontId="7" numFmtId="14" pivotButton="0" quotePrefix="0" xfId="0"/>
    <xf applyAlignment="1" borderId="0" fillId="0" fontId="6" numFmtId="3" pivotButton="0" quotePrefix="0" xfId="0">
      <alignment horizontal="center"/>
    </xf>
    <xf borderId="0" fillId="0" fontId="0" numFmtId="3" pivotButton="0" quotePrefix="0" xfId="0"/>
    <xf borderId="0" fillId="0" fontId="3" numFmtId="0" pivotButton="0" quotePrefix="0" xfId="0"/>
    <xf borderId="0" fillId="0" fontId="8" numFmtId="0" pivotButton="0" quotePrefix="0" xfId="0"/>
    <xf applyAlignment="1" borderId="0" fillId="0" fontId="6" numFmtId="0" pivotButton="0" quotePrefix="0" xfId="0">
      <alignment horizontal="center"/>
    </xf>
    <xf borderId="0" fillId="0" fontId="4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49" pivotButton="0" quotePrefix="0" xfId="0">
      <alignment horizontal="center"/>
    </xf>
    <xf borderId="0" fillId="0" fontId="0" numFmtId="0" pivotButton="0" quotePrefix="0" xfId="0"/>
    <xf applyAlignment="1" borderId="0" fillId="0" fontId="6" numFmtId="164" pivotButton="0" quotePrefix="0" xfId="0">
      <alignment horizontal="center"/>
    </xf>
    <xf applyAlignment="1" borderId="0" fillId="0" fontId="6" numFmtId="164" pivotButton="0" quotePrefix="0" xfId="0">
      <alignment horizontal="center"/>
    </xf>
    <xf borderId="0" fillId="0" fontId="5" numFmtId="164" pivotButton="0" quotePrefix="0" xfId="0"/>
    <xf borderId="0" fillId="0" fontId="0" numFmtId="164" pivotButton="0" quotePrefix="0" xfId="0"/>
    <xf applyAlignment="1" borderId="0" fillId="0" fontId="6" numFmtId="0" pivotButton="0" quotePrefix="0" xfId="0">
      <alignment horizontal="center"/>
    </xf>
    <xf borderId="0" fillId="0" fontId="10" numFmtId="0" pivotButton="0" quotePrefix="0" xfId="0"/>
    <xf borderId="0" fillId="0" fontId="10" numFmtId="9" pivotButton="0" quotePrefix="0" xfId="3"/>
    <xf borderId="0" fillId="0" fontId="10" numFmtId="165" pivotButton="0" quotePrefix="0" xfId="0"/>
    <xf borderId="0" fillId="0" fontId="10" numFmtId="3" pivotButton="0" quotePrefix="0" xfId="0"/>
    <xf borderId="0" fillId="0" fontId="10" numFmtId="164" pivotButton="0" quotePrefix="0" xfId="0"/>
    <xf borderId="0" fillId="0" fontId="10" numFmtId="166" pivotButton="0" quotePrefix="0" xfId="1"/>
    <xf borderId="0" fillId="0" fontId="10" numFmtId="38" pivotButton="0" quotePrefix="0" xfId="1"/>
    <xf borderId="0" fillId="0" fontId="10" numFmtId="166" pivotButton="0" quotePrefix="0" xfId="1"/>
    <xf applyAlignment="1" borderId="0" fillId="0" fontId="6" numFmtId="3" pivotButton="0" quotePrefix="1" xfId="0">
      <alignment horizontal="center"/>
    </xf>
    <xf applyAlignment="1" borderId="0" fillId="0" fontId="6" numFmtId="49" pivotButton="0" quotePrefix="1" xfId="0">
      <alignment horizontal="center"/>
    </xf>
    <xf borderId="0" fillId="0" fontId="10" numFmtId="38" pivotButton="0" quotePrefix="0" xfId="0"/>
    <xf borderId="0" fillId="0" fontId="10" numFmtId="165" pivotButton="0" quotePrefix="0" xfId="0"/>
    <xf borderId="0" fillId="0" fontId="11" numFmtId="0" pivotButton="0" quotePrefix="0" xfId="0"/>
    <xf borderId="0" fillId="0" fontId="13" numFmtId="164" pivotButton="0" quotePrefix="0" xfId="0"/>
    <xf borderId="0" fillId="0" fontId="10" numFmtId="0" pivotButton="0" quotePrefix="0" xfId="0"/>
    <xf applyAlignment="1" borderId="0" fillId="0" fontId="10" numFmtId="0" pivotButton="0" quotePrefix="1" xfId="0">
      <alignment horizontal="left"/>
    </xf>
    <xf borderId="0" fillId="0" fontId="13" numFmtId="0" pivotButton="0" quotePrefix="0" xfId="0"/>
    <xf borderId="0" fillId="0" fontId="12" numFmtId="0" pivotButton="0" quotePrefix="0" xfId="0"/>
    <xf borderId="0" fillId="0" fontId="12" numFmtId="0" pivotButton="0" quotePrefix="0" xfId="0"/>
    <xf borderId="0" fillId="0" fontId="14" numFmtId="0" pivotButton="0" quotePrefix="0" xfId="0"/>
    <xf borderId="0" fillId="0" fontId="14" numFmtId="0" pivotButton="0" quotePrefix="0" xfId="0"/>
    <xf borderId="0" fillId="0" fontId="14" numFmtId="3" pivotButton="0" quotePrefix="0" xfId="0"/>
    <xf borderId="0" fillId="0" fontId="14" numFmtId="164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3" pivotButton="0" quotePrefix="0" xfId="0"/>
    <xf borderId="0" fillId="0" fontId="16" numFmtId="164" pivotButton="0" quotePrefix="0" xfId="0"/>
    <xf borderId="0" fillId="0" fontId="10" numFmtId="38" pivotButton="0" quotePrefix="0" xfId="1"/>
    <xf borderId="0" fillId="0" fontId="10" numFmtId="166" pivotButton="0" quotePrefix="0" xfId="1"/>
    <xf borderId="1" fillId="0" fontId="10" numFmtId="166" pivotButton="0" quotePrefix="0" xfId="1"/>
    <xf borderId="0" fillId="0" fontId="10" numFmtId="38" pivotButton="0" quotePrefix="0" xfId="1"/>
    <xf borderId="0" fillId="0" fontId="10" numFmtId="38" pivotButton="0" quotePrefix="0" xfId="1"/>
    <xf borderId="0" fillId="0" fontId="10" numFmtId="38" pivotButton="0" quotePrefix="0" xfId="0"/>
    <xf borderId="0" fillId="0" fontId="10" numFmtId="165" pivotButton="0" quotePrefix="0" xfId="0"/>
    <xf borderId="2" fillId="0" fontId="12" numFmtId="9" pivotButton="0" quotePrefix="0" xfId="3"/>
    <xf borderId="0" fillId="0" fontId="12" numFmtId="165" pivotButton="0" quotePrefix="0" xfId="0"/>
    <xf borderId="0" fillId="0" fontId="12" numFmtId="164" pivotButton="0" quotePrefix="0" xfId="0"/>
    <xf borderId="0" fillId="0" fontId="10" numFmtId="9" pivotButton="0" quotePrefix="0" xfId="3"/>
    <xf borderId="0" fillId="0" fontId="9" numFmtId="0" pivotButton="0" quotePrefix="0" xfId="0"/>
    <xf borderId="0" fillId="0" fontId="10" numFmtId="165" pivotButton="0" quotePrefix="0" xfId="1"/>
    <xf borderId="0" fillId="0" fontId="10" numFmtId="165" pivotButton="0" quotePrefix="0" xfId="1"/>
    <xf borderId="0" fillId="2" fontId="0" numFmtId="0" pivotButton="0" quotePrefix="0" xfId="0"/>
    <xf borderId="0" fillId="0" fontId="10" numFmtId="9" pivotButton="0" quotePrefix="0" xfId="3"/>
    <xf borderId="0" fillId="0" fontId="10" numFmtId="9" pivotButton="0" quotePrefix="0" xfId="3"/>
    <xf borderId="0" fillId="0" fontId="10" numFmtId="164" pivotButton="0" quotePrefix="0" xfId="0"/>
    <xf borderId="0" fillId="0" fontId="4" numFmtId="0" pivotButton="0" quotePrefix="0" xfId="0"/>
    <xf borderId="0" fillId="0" fontId="10" numFmtId="3" pivotButton="0" quotePrefix="0" xfId="0"/>
    <xf borderId="0" fillId="3" fontId="10" numFmtId="165" pivotButton="0" quotePrefix="0" xfId="1"/>
    <xf borderId="0" fillId="3" fontId="10" numFmtId="38" pivotButton="0" quotePrefix="0" xfId="1"/>
    <xf borderId="0" fillId="0" fontId="13" numFmtId="164" pivotButton="0" quotePrefix="0" xfId="0"/>
    <xf borderId="0" fillId="0" fontId="10" numFmtId="0" pivotButton="0" quotePrefix="0" xfId="0"/>
    <xf borderId="0" fillId="0" fontId="10" numFmtId="38" pivotButton="0" quotePrefix="0" xfId="0"/>
    <xf borderId="0" fillId="0" fontId="4" numFmtId="0" pivotButton="0" quotePrefix="0" xfId="0"/>
    <xf borderId="0" fillId="0" fontId="0" numFmtId="9" pivotButton="0" quotePrefix="0" xfId="3"/>
    <xf borderId="0" fillId="3" fontId="10" numFmtId="166" pivotButton="0" quotePrefix="0" xfId="1"/>
    <xf borderId="0" fillId="2" fontId="7" numFmtId="0" pivotButton="0" quotePrefix="0" xfId="0"/>
    <xf borderId="0" fillId="0" fontId="10" numFmtId="38" pivotButton="0" quotePrefix="0" xfId="0"/>
    <xf borderId="3" fillId="0" fontId="12" numFmtId="0" pivotButton="0" quotePrefix="0" xfId="0"/>
    <xf borderId="3" fillId="0" fontId="12" numFmtId="165" pivotButton="0" quotePrefix="0" xfId="0"/>
    <xf borderId="3" fillId="0" fontId="12" numFmtId="9" pivotButton="0" quotePrefix="0" xfId="3"/>
    <xf borderId="3" fillId="0" fontId="12" numFmtId="164" pivotButton="0" quotePrefix="0" xfId="0"/>
    <xf borderId="2" fillId="2" fontId="12" numFmtId="0" pivotButton="0" quotePrefix="0" xfId="0"/>
    <xf borderId="2" fillId="2" fontId="12" numFmtId="9" pivotButton="0" quotePrefix="0" xfId="3"/>
    <xf borderId="2" fillId="2" fontId="17" numFmtId="0" pivotButton="0" quotePrefix="0" xfId="0"/>
    <xf borderId="2" fillId="2" fontId="12" numFmtId="3" pivotButton="0" quotePrefix="0" xfId="0"/>
    <xf borderId="2" fillId="2" fontId="0" numFmtId="0" pivotButton="0" quotePrefix="0" xfId="0"/>
    <xf borderId="2" fillId="2" fontId="6" numFmtId="0" pivotButton="0" quotePrefix="0" xfId="0"/>
    <xf borderId="2" fillId="2" fontId="12" numFmtId="38" pivotButton="0" quotePrefix="0" xfId="1"/>
    <xf borderId="2" fillId="2" fontId="12" numFmtId="164" pivotButton="0" quotePrefix="0" xfId="0"/>
    <xf borderId="2" fillId="2" fontId="12" numFmtId="167" pivotButton="0" quotePrefix="0" xfId="2"/>
    <xf borderId="0" fillId="3" fontId="10" numFmtId="38" pivotButton="0" quotePrefix="0" xfId="0"/>
    <xf borderId="0" fillId="0" fontId="7" numFmtId="0" pivotButton="0" quotePrefix="0" xfId="0"/>
    <xf borderId="0" fillId="0" fontId="7" numFmtId="3" pivotButton="0" quotePrefix="0" xfId="0"/>
    <xf borderId="0" fillId="0" fontId="6" numFmtId="164" pivotButton="0" quotePrefix="0" xfId="0"/>
    <xf borderId="0" fillId="0" fontId="7" numFmtId="9" pivotButton="0" quotePrefix="0" xfId="3"/>
    <xf borderId="0" fillId="0" fontId="6" numFmtId="0" pivotButton="0" quotePrefix="0" xfId="0"/>
    <xf borderId="2" fillId="2" fontId="12" numFmtId="166" pivotButton="0" quotePrefix="0" xfId="1"/>
    <xf borderId="2" fillId="2" fontId="12" numFmtId="38" pivotButton="0" quotePrefix="0" xfId="0"/>
    <xf borderId="2" fillId="2" fontId="6" numFmtId="3" pivotButton="0" quotePrefix="0" xfId="0"/>
    <xf borderId="2" fillId="2" fontId="6" numFmtId="164" pivotButton="0" quotePrefix="0" xfId="0"/>
    <xf borderId="2" fillId="2" fontId="6" numFmtId="38" pivotButton="0" quotePrefix="0" xfId="0"/>
    <xf borderId="2" fillId="2" fontId="12" numFmtId="165" pivotButton="0" quotePrefix="0" xfId="0"/>
    <xf borderId="0" fillId="2" fontId="6" numFmtId="0" pivotButton="0" quotePrefix="0" xfId="0"/>
    <xf borderId="0" fillId="2" fontId="12" numFmtId="9" pivotButton="0" quotePrefix="0" xfId="3"/>
    <xf borderId="0" fillId="4" fontId="7" numFmtId="0" pivotButton="0" quotePrefix="0" xfId="0"/>
    <xf borderId="0" fillId="4" fontId="0" numFmtId="0" pivotButton="0" quotePrefix="0" xfId="0"/>
    <xf borderId="2" fillId="4" fontId="12" numFmtId="165" pivotButton="0" quotePrefix="0" xfId="0"/>
    <xf borderId="2" fillId="4" fontId="12" numFmtId="9" pivotButton="0" quotePrefix="0" xfId="3"/>
    <xf borderId="2" fillId="4" fontId="12" numFmtId="164" pivotButton="0" quotePrefix="0" xfId="0"/>
    <xf borderId="0" fillId="3" fontId="0" numFmtId="0" pivotButton="0" quotePrefix="0" xfId="0"/>
    <xf borderId="0" fillId="3" fontId="0" numFmtId="3" pivotButton="0" quotePrefix="0" xfId="0"/>
    <xf borderId="0" fillId="0" fontId="14" numFmtId="164" pivotButton="0" quotePrefix="0" xfId="0"/>
    <xf borderId="0" fillId="0" fontId="18" numFmtId="0" pivotButton="0" quotePrefix="0" xfId="0"/>
    <xf borderId="4" fillId="0" fontId="0" numFmtId="0" pivotButton="0" quotePrefix="0" xfId="0"/>
    <xf borderId="0" fillId="0" fontId="19" numFmtId="0" pivotButton="0" quotePrefix="0" xfId="0"/>
    <xf borderId="0" fillId="0" fontId="0" numFmtId="0" pivotButton="0" quotePrefix="0" xfId="0"/>
    <xf borderId="5" fillId="0" fontId="13" numFmtId="0" pivotButton="0" quotePrefix="0" xfId="0"/>
    <xf borderId="6" fillId="0" fontId="13" numFmtId="0" pivotButton="0" quotePrefix="0" xfId="0"/>
    <xf borderId="7" fillId="0" fontId="13" numFmtId="0" pivotButton="0" quotePrefix="0" xfId="0"/>
    <xf borderId="8" fillId="0" fontId="0" numFmtId="0" pivotButton="0" quotePrefix="0" xfId="0"/>
    <xf borderId="9" fillId="0" fontId="13" numFmtId="0" pivotButton="0" quotePrefix="0" xfId="0"/>
    <xf borderId="10" fillId="0" fontId="13" numFmtId="0" pivotButton="0" quotePrefix="0" xfId="0"/>
    <xf borderId="0" fillId="0" fontId="1" numFmtId="9" pivotButton="0" quotePrefix="0" xfId="3"/>
    <xf borderId="1" fillId="0" fontId="10" numFmtId="38" pivotButton="0" quotePrefix="0" xfId="1"/>
    <xf borderId="1" fillId="0" fontId="10" numFmtId="164" pivotButton="0" quotePrefix="0" xfId="0"/>
    <xf borderId="0" fillId="0" fontId="10" numFmtId="165" pivotButton="0" quotePrefix="0" xfId="0"/>
    <xf borderId="0" fillId="3" fontId="10" numFmtId="165" pivotButton="0" quotePrefix="0" xfId="0"/>
    <xf borderId="0" fillId="3" fontId="13" numFmtId="166" pivotButton="0" quotePrefix="0" xfId="1"/>
    <xf borderId="2" fillId="2" fontId="12" numFmtId="165" pivotButton="0" quotePrefix="0" xfId="1"/>
    <xf borderId="2" fillId="2" fontId="6" numFmtId="165" pivotButton="0" quotePrefix="0" xfId="0"/>
    <xf borderId="2" fillId="2" fontId="12" numFmtId="168" pivotButton="0" quotePrefix="0" xfId="2"/>
    <xf borderId="0" fillId="3" fontId="13" numFmtId="165" pivotButton="0" quotePrefix="0" xfId="0"/>
    <xf borderId="0" fillId="0" fontId="13" numFmtId="166" pivotButton="0" quotePrefix="0" xfId="1"/>
    <xf borderId="2" fillId="2" fontId="12" numFmtId="165" pivotButton="0" quotePrefix="0" xfId="2"/>
    <xf borderId="3" fillId="0" fontId="12" numFmtId="9" pivotButton="0" quotePrefix="0" xfId="3"/>
    <xf borderId="0" fillId="0" fontId="10" numFmtId="165" pivotButton="0" quotePrefix="0" xfId="1"/>
    <xf borderId="0" fillId="0" fontId="10" numFmtId="165" pivotButton="0" quotePrefix="0" xfId="3"/>
    <xf borderId="0" fillId="0" fontId="13" numFmtId="165" pivotButton="0" quotePrefix="0" xfId="0"/>
    <xf borderId="0" fillId="0" fontId="13" numFmtId="166" pivotButton="0" quotePrefix="0" xfId="1"/>
    <xf borderId="0" fillId="0" fontId="20" numFmtId="0" pivotButton="0" quotePrefix="0" xfId="0"/>
    <xf borderId="0" fillId="0" fontId="20" numFmtId="165" pivotButton="0" quotePrefix="0" xfId="0"/>
    <xf borderId="0" fillId="3" fontId="13" numFmtId="0" pivotButton="0" quotePrefix="0" xfId="0"/>
    <xf borderId="0" fillId="2" fontId="12" numFmtId="0" pivotButton="0" quotePrefix="0" xfId="0"/>
    <xf borderId="0" fillId="4" fontId="12" numFmtId="0" pivotButton="0" quotePrefix="0" xfId="0"/>
    <xf borderId="0" fillId="0" fontId="5" numFmtId="0" pivotButton="0" quotePrefix="0" xfId="0"/>
    <xf borderId="0" fillId="0" fontId="18" numFmtId="0" pivotButton="0" quotePrefix="0" xfId="0"/>
    <xf borderId="0" fillId="0" fontId="6" numFmtId="0" pivotButton="0" quotePrefix="0" xfId="0"/>
    <xf borderId="0" fillId="0" fontId="6" numFmtId="0" pivotButton="0" quotePrefix="0" xfId="0"/>
    <xf borderId="0" fillId="0" fontId="5" numFmtId="0" pivotButton="0" quotePrefix="0" xfId="0"/>
    <xf borderId="0" fillId="0" fontId="21" numFmtId="0" pivotButton="0" quotePrefix="0" xfId="0"/>
    <xf applyAlignment="1" borderId="0" fillId="0" fontId="19" numFmtId="0" pivotButton="0" quotePrefix="0" xfId="0">
      <alignment horizontal="center" wrapText="1"/>
    </xf>
    <xf borderId="0" fillId="0" fontId="22" numFmtId="0" pivotButton="0" quotePrefix="0" xfId="0"/>
    <xf applyAlignment="1" borderId="0" fillId="0" fontId="19" numFmtId="0" pivotButton="0" quotePrefix="0" xfId="0">
      <alignment horizontal="center"/>
    </xf>
    <xf borderId="0" fillId="0" fontId="19" numFmtId="0" pivotButton="0" quotePrefix="0" xfId="0"/>
    <xf borderId="0" fillId="0" fontId="23" numFmtId="0" pivotButton="0" quotePrefix="0" xfId="0"/>
    <xf borderId="0" fillId="0" fontId="24" numFmtId="0" pivotButton="0" quotePrefix="0" xfId="0"/>
    <xf applyAlignment="1" borderId="0" fillId="0" fontId="0" numFmtId="0" pivotButton="0" quotePrefix="1" xfId="0">
      <alignment horizontal="left"/>
    </xf>
    <xf applyAlignment="1" borderId="0" fillId="0" fontId="4" numFmtId="0" pivotButton="0" quotePrefix="1" xfId="0">
      <alignment horizontal="left"/>
    </xf>
    <xf borderId="0" fillId="0" fontId="25" numFmtId="0" pivotButton="0" quotePrefix="0" xfId="0"/>
    <xf borderId="0" fillId="0" fontId="26" numFmtId="0" pivotButton="0" quotePrefix="0" xfId="0"/>
    <xf borderId="0" fillId="0" fontId="0" numFmtId="0" pivotButton="0" quotePrefix="0" xfId="0"/>
    <xf borderId="0" fillId="0" fontId="25" numFmtId="0" pivotButton="0" quotePrefix="0" xfId="0"/>
    <xf applyAlignment="1" borderId="0" fillId="0" fontId="27" numFmtId="0" pivotButton="0" quotePrefix="0" xfId="0">
      <alignment horizontal="center"/>
    </xf>
    <xf applyAlignment="1" borderId="0" fillId="0" fontId="25" numFmtId="0" pivotButton="0" quotePrefix="0" xfId="0">
      <alignment horizontal="center"/>
    </xf>
    <xf applyAlignment="1" borderId="0" fillId="0" fontId="25" numFmtId="0" pivotButton="0" quotePrefix="0" xfId="0">
      <alignment horizontal="center"/>
    </xf>
    <xf applyAlignment="1" borderId="0" fillId="0" fontId="25" numFmtId="49" pivotButton="0" quotePrefix="0" xfId="0">
      <alignment horizontal="center"/>
    </xf>
    <xf applyAlignment="1" borderId="0" fillId="0" fontId="25" numFmtId="49" pivotButton="0" quotePrefix="0" xfId="0">
      <alignment horizontal="center"/>
    </xf>
    <xf applyAlignment="1" borderId="4" fillId="0" fontId="25" numFmtId="49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25" numFmtId="49" pivotButton="0" quotePrefix="0" xfId="0"/>
    <xf borderId="0" fillId="0" fontId="25" numFmtId="49" pivotButton="0" quotePrefix="0" xfId="0"/>
    <xf borderId="0" fillId="0" fontId="28" numFmtId="39" pivotButton="0" quotePrefix="0" xfId="0"/>
    <xf borderId="0" fillId="0" fontId="29" numFmtId="165" pivotButton="0" quotePrefix="0" xfId="1"/>
    <xf borderId="0" fillId="0" fontId="28" numFmtId="165" pivotButton="0" quotePrefix="0" xfId="0"/>
    <xf borderId="0" fillId="0" fontId="29" numFmtId="0" pivotButton="0" quotePrefix="0" xfId="0"/>
    <xf borderId="4" fillId="0" fontId="29" numFmtId="166" pivotButton="0" quotePrefix="0" xfId="1"/>
    <xf borderId="4" fillId="0" fontId="28" numFmtId="39" pivotButton="0" quotePrefix="0" xfId="0"/>
    <xf borderId="0" fillId="0" fontId="29" numFmtId="166" pivotButton="0" quotePrefix="0" xfId="1"/>
    <xf borderId="0" fillId="0" fontId="28" numFmtId="165" pivotButton="0" quotePrefix="0" xfId="0"/>
    <xf applyAlignment="1" borderId="0" fillId="0" fontId="28" numFmtId="166" pivotButton="0" quotePrefix="0" xfId="1">
      <alignment horizontal="right"/>
    </xf>
    <xf applyAlignment="1" borderId="0" fillId="0" fontId="28" numFmtId="165" pivotButton="0" quotePrefix="0" xfId="1">
      <alignment horizontal="right"/>
    </xf>
    <xf borderId="0" fillId="0" fontId="29" numFmtId="166" pivotButton="0" quotePrefix="0" xfId="1"/>
    <xf borderId="0" fillId="0" fontId="30" numFmtId="0" pivotButton="0" quotePrefix="0" xfId="0"/>
    <xf borderId="0" fillId="0" fontId="28" numFmtId="38" pivotButton="0" quotePrefix="0" xfId="0"/>
    <xf applyAlignment="1" borderId="4" fillId="0" fontId="28" numFmtId="166" pivotButton="0" quotePrefix="0" xfId="1">
      <alignment horizontal="right"/>
    </xf>
    <xf borderId="4" fillId="0" fontId="28" numFmtId="38" pivotButton="0" quotePrefix="0" xfId="0"/>
    <xf borderId="4" fillId="0" fontId="31" numFmtId="166" pivotButton="0" quotePrefix="0" xfId="1"/>
    <xf borderId="0" fillId="0" fontId="0" numFmtId="43" pivotButton="0" quotePrefix="0" xfId="0"/>
    <xf borderId="0" fillId="0" fontId="29" numFmtId="43" pivotButton="0" quotePrefix="0" xfId="1"/>
    <xf borderId="0" fillId="0" fontId="0" numFmtId="166" pivotButton="0" quotePrefix="0" xfId="0"/>
    <xf borderId="4" fillId="0" fontId="28" numFmtId="165" pivotButton="0" quotePrefix="0" xfId="0"/>
    <xf borderId="4" fillId="0" fontId="29" numFmtId="165" pivotButton="0" quotePrefix="0" xfId="1"/>
    <xf applyAlignment="1" borderId="4" fillId="0" fontId="28" numFmtId="165" pivotButton="0" quotePrefix="0" xfId="1">
      <alignment horizontal="right"/>
    </xf>
    <xf borderId="0" fillId="0" fontId="25" numFmtId="165" pivotButton="0" quotePrefix="0" xfId="1"/>
    <xf borderId="3" fillId="0" fontId="25" numFmtId="165" pivotButton="0" quotePrefix="0" xfId="0"/>
    <xf borderId="0" fillId="0" fontId="25" numFmtId="0" pivotButton="0" quotePrefix="0" xfId="0"/>
    <xf borderId="0" fillId="0" fontId="25" numFmtId="166" pivotButton="0" quotePrefix="0" xfId="1"/>
    <xf borderId="0" fillId="0" fontId="28" numFmtId="0" pivotButton="0" quotePrefix="0" xfId="0"/>
    <xf borderId="0" fillId="0" fontId="27" numFmtId="9" pivotButton="0" quotePrefix="0" xfId="3"/>
    <xf borderId="0" fillId="0" fontId="30" numFmtId="0" pivotButton="0" quotePrefix="0" xfId="0"/>
    <xf borderId="0" fillId="0" fontId="28" numFmtId="39" pivotButton="0" quotePrefix="0" xfId="0"/>
    <xf borderId="0" fillId="0" fontId="28" numFmtId="39" pivotButton="0" quotePrefix="0" xfId="0"/>
    <xf borderId="0" fillId="0" fontId="30" numFmtId="0" pivotButton="0" quotePrefix="0" xfId="0"/>
    <xf borderId="0" fillId="0" fontId="30" numFmtId="38" pivotButton="0" quotePrefix="0" xfId="0"/>
    <xf borderId="0" fillId="0" fontId="30" numFmtId="166" pivotButton="0" quotePrefix="0" xfId="0"/>
    <xf borderId="0" fillId="0" fontId="28" numFmtId="166" pivotButton="0" quotePrefix="0" xfId="0"/>
    <xf applyAlignment="1" borderId="0" fillId="0" fontId="29" numFmtId="0" pivotButton="0" quotePrefix="1" xfId="0">
      <alignment horizontal="left"/>
    </xf>
    <xf borderId="0" fillId="0" fontId="28" numFmtId="0" pivotButton="0" quotePrefix="0" xfId="0"/>
    <xf applyAlignment="1" borderId="0" fillId="0" fontId="27" numFmtId="0" pivotButton="0" quotePrefix="1" xfId="0">
      <alignment horizontal="center"/>
    </xf>
    <xf borderId="11" fillId="0" fontId="18" numFmtId="0" pivotButton="0" quotePrefix="0" xfId="0"/>
    <xf borderId="12" fillId="0" fontId="18" numFmtId="0" pivotButton="0" quotePrefix="0" xfId="0"/>
    <xf applyAlignment="1" borderId="0" fillId="0" fontId="26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3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borderId="0" fillId="0" fontId="5" numFmtId="164" pivotButton="0" quotePrefix="0" xfId="0"/>
    <xf applyAlignment="1" borderId="0" fillId="0" fontId="6" numFmtId="164" pivotButton="0" quotePrefix="0" xfId="0">
      <alignment horizontal="center"/>
    </xf>
    <xf borderId="0" fillId="0" fontId="10" numFmtId="165" pivotButton="0" quotePrefix="0" xfId="0"/>
    <xf borderId="0" fillId="0" fontId="10" numFmtId="164" pivotButton="0" quotePrefix="0" xfId="0"/>
    <xf borderId="0" fillId="3" fontId="10" numFmtId="165" pivotButton="0" quotePrefix="0" xfId="1"/>
    <xf borderId="0" fillId="0" fontId="10" numFmtId="165" pivotButton="0" quotePrefix="0" xfId="1"/>
    <xf borderId="0" fillId="0" fontId="10" numFmtId="166" pivotButton="0" quotePrefix="0" xfId="1"/>
    <xf borderId="0" fillId="0" fontId="0" numFmtId="164" pivotButton="0" quotePrefix="0" xfId="0"/>
    <xf borderId="0" fillId="3" fontId="10" numFmtId="166" pivotButton="0" quotePrefix="0" xfId="1"/>
    <xf borderId="1" fillId="0" fontId="10" numFmtId="166" pivotButton="0" quotePrefix="0" xfId="1"/>
    <xf borderId="2" fillId="4" fontId="12" numFmtId="165" pivotButton="0" quotePrefix="0" xfId="0"/>
    <xf borderId="2" fillId="4" fontId="12" numFmtId="164" pivotButton="0" quotePrefix="0" xfId="0"/>
    <xf borderId="0" fillId="0" fontId="6" numFmtId="164" pivotButton="0" quotePrefix="0" xfId="0"/>
    <xf borderId="2" fillId="2" fontId="12" numFmtId="168" pivotButton="0" quotePrefix="0" xfId="2"/>
    <xf borderId="2" fillId="2" fontId="12" numFmtId="164" pivotButton="0" quotePrefix="0" xfId="0"/>
    <xf borderId="2" fillId="2" fontId="12" numFmtId="165" pivotButton="0" quotePrefix="0" xfId="2"/>
    <xf borderId="2" fillId="2" fontId="12" numFmtId="166" pivotButton="0" quotePrefix="0" xfId="1"/>
    <xf borderId="2" fillId="2" fontId="6" numFmtId="165" pivotButton="0" quotePrefix="0" xfId="0"/>
    <xf borderId="2" fillId="2" fontId="12" numFmtId="165" pivotButton="0" quotePrefix="0" xfId="0"/>
    <xf borderId="0" fillId="3" fontId="13" numFmtId="166" pivotButton="0" quotePrefix="0" xfId="1"/>
    <xf borderId="0" fillId="3" fontId="10" numFmtId="165" pivotButton="0" quotePrefix="0" xfId="0"/>
    <xf borderId="2" fillId="2" fontId="12" numFmtId="165" pivotButton="0" quotePrefix="0" xfId="1"/>
    <xf borderId="0" fillId="0" fontId="13" numFmtId="166" pivotButton="0" quotePrefix="0" xfId="1"/>
    <xf borderId="0" fillId="0" fontId="13" numFmtId="164" pivotButton="0" quotePrefix="0" xfId="0"/>
    <xf borderId="0" fillId="3" fontId="13" numFmtId="165" pivotButton="0" quotePrefix="0" xfId="0"/>
    <xf borderId="0" fillId="0" fontId="10" numFmtId="165" pivotButton="0" quotePrefix="0" xfId="3"/>
    <xf borderId="0" fillId="0" fontId="13" numFmtId="165" pivotButton="0" quotePrefix="0" xfId="0"/>
    <xf borderId="3" fillId="0" fontId="12" numFmtId="165" pivotButton="0" quotePrefix="0" xfId="0"/>
    <xf borderId="0" fillId="0" fontId="12" numFmtId="165" pivotButton="0" quotePrefix="0" xfId="0"/>
    <xf borderId="0" fillId="0" fontId="12" numFmtId="164" pivotButton="0" quotePrefix="0" xfId="0"/>
    <xf borderId="0" fillId="0" fontId="20" numFmtId="165" pivotButton="0" quotePrefix="0" xfId="0"/>
    <xf borderId="0" fillId="0" fontId="14" numFmtId="164" pivotButton="0" quotePrefix="0" xfId="0"/>
    <xf borderId="0" fillId="0" fontId="16" numFmtId="164" pivotButton="0" quotePrefix="0" xfId="0"/>
    <xf borderId="0" fillId="0" fontId="29" numFmtId="165" pivotButton="0" quotePrefix="0" xfId="1"/>
    <xf borderId="0" fillId="0" fontId="28" numFmtId="165" pivotButton="0" quotePrefix="0" xfId="0"/>
    <xf borderId="4" fillId="0" fontId="29" numFmtId="166" pivotButton="0" quotePrefix="0" xfId="1"/>
    <xf borderId="0" fillId="0" fontId="29" numFmtId="166" pivotButton="0" quotePrefix="0" xfId="1"/>
    <xf applyAlignment="1" borderId="0" fillId="0" fontId="28" numFmtId="166" pivotButton="0" quotePrefix="0" xfId="1">
      <alignment horizontal="right"/>
    </xf>
    <xf applyAlignment="1" borderId="0" fillId="0" fontId="28" numFmtId="165" pivotButton="0" quotePrefix="0" xfId="1">
      <alignment horizontal="right"/>
    </xf>
    <xf applyAlignment="1" borderId="4" fillId="0" fontId="28" numFmtId="166" pivotButton="0" quotePrefix="0" xfId="1">
      <alignment horizontal="right"/>
    </xf>
    <xf borderId="4" fillId="0" fontId="31" numFmtId="166" pivotButton="0" quotePrefix="0" xfId="1"/>
    <xf borderId="0" fillId="0" fontId="28" numFmtId="166" pivotButton="0" quotePrefix="0" xfId="0"/>
    <xf borderId="0" fillId="0" fontId="30" numFmtId="166" pivotButton="0" quotePrefix="0" xfId="0"/>
    <xf borderId="0" fillId="0" fontId="0" numFmtId="43" pivotButton="0" quotePrefix="0" xfId="0"/>
    <xf borderId="0" fillId="0" fontId="0" numFmtId="166" pivotButton="0" quotePrefix="0" xfId="0"/>
    <xf borderId="4" fillId="0" fontId="28" numFmtId="165" pivotButton="0" quotePrefix="0" xfId="0"/>
    <xf borderId="4" fillId="0" fontId="29" numFmtId="165" pivotButton="0" quotePrefix="0" xfId="1"/>
    <xf applyAlignment="1" borderId="4" fillId="0" fontId="28" numFmtId="165" pivotButton="0" quotePrefix="0" xfId="1">
      <alignment horizontal="right"/>
    </xf>
    <xf borderId="0" fillId="0" fontId="25" numFmtId="165" pivotButton="0" quotePrefix="0" xfId="1"/>
    <xf borderId="3" fillId="0" fontId="25" numFmtId="165" pivotButton="0" quotePrefix="0" xfId="0"/>
    <xf borderId="0" fillId="0" fontId="25" numFmtId="166" pivotButton="0" quotePrefix="0" xfId="1"/>
    <xf borderId="0" fillId="0" fontId="29" numFmtId="43" pivotButton="0" quotePrefix="0" xfId="1"/>
    <xf borderId="1" fillId="0" fontId="10" numFmtId="164" pivotButton="0" quotePrefix="0" xfId="0"/>
    <xf borderId="2" fillId="2" fontId="12" numFmtId="167" pivotButton="0" quotePrefix="0" xfId="2"/>
    <xf borderId="2" fillId="2" fontId="6" numFmtId="164" pivotButton="0" quotePrefix="0" xfId="0"/>
    <xf borderId="3" fillId="0" fontId="12" numFmtId="164" pivotButton="0" quotePrefix="0" xfId="0"/>
  </cellXfs>
  <cellStyles count="4">
    <cellStyle builtinId="0" name="常规" xfId="0"/>
    <cellStyle builtinId="3" name="千位分隔" xfId="1"/>
    <cellStyle builtinId="4" name="货币" xfId="2"/>
    <cellStyle builtinId="5" name="百分比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39"/>
  <sheetViews>
    <sheetView workbookViewId="0">
      <selection activeCell="B38" sqref="A38:B38"/>
    </sheetView>
  </sheetViews>
  <sheetFormatPr baseColWidth="8" defaultRowHeight="12.75"/>
  <cols>
    <col customWidth="1" max="1" min="1" style="161" width="4.140625"/>
    <col customWidth="1" max="2" min="2" style="161" width="81.5703125"/>
  </cols>
  <sheetData>
    <row customHeight="1" ht="15.75" r="1" s="161">
      <c r="A1" s="146" t="inlineStr">
        <is>
          <t>Budget Process</t>
        </is>
      </c>
      <c r="B1" s="146" t="n"/>
    </row>
    <row customHeight="1" ht="15.75" r="2" s="161">
      <c r="A2" s="146" t="n"/>
      <c r="B2" s="146" t="n"/>
    </row>
    <row r="5">
      <c r="A5" s="148" t="inlineStr">
        <is>
          <t xml:space="preserve">Problem: </t>
        </is>
      </c>
      <c r="B5" s="148" t="n"/>
    </row>
    <row r="6">
      <c r="B6" t="inlineStr">
        <is>
          <t xml:space="preserve">We wanted budget input from the entire school, not just committee heads.  </t>
        </is>
      </c>
    </row>
    <row r="7">
      <c r="A7" s="148" t="inlineStr">
        <is>
          <t xml:space="preserve">Solution: </t>
        </is>
      </c>
    </row>
    <row r="8">
      <c r="B8" t="inlineStr">
        <is>
          <t>We created the sticker surveys and web/Bryant world surveys to make the major budget choices</t>
        </is>
      </c>
    </row>
    <row r="9">
      <c r="B9" t="inlineStr">
        <is>
          <t xml:space="preserve"> visible and to get feedback on priorities. Martha also circulated the budget forms to </t>
        </is>
      </c>
    </row>
    <row r="10">
      <c r="B10" t="inlineStr">
        <is>
          <t xml:space="preserve">committee heads to get their feedback. </t>
        </is>
      </c>
    </row>
    <row r="14">
      <c r="A14" s="148" t="inlineStr">
        <is>
          <t xml:space="preserve">Problem: </t>
        </is>
      </c>
      <c r="B14" s="148" t="n"/>
    </row>
    <row r="15">
      <c r="B15" t="inlineStr">
        <is>
          <t xml:space="preserve">We wanted to simplify the budget and invest people in the process. </t>
        </is>
      </c>
    </row>
    <row r="16">
      <c r="A16" s="148" t="inlineStr">
        <is>
          <t xml:space="preserve">Solution: </t>
        </is>
      </c>
      <c r="B16" s="148" t="n"/>
    </row>
    <row r="17">
      <c r="B17" t="inlineStr">
        <is>
          <t xml:space="preserve">We changed the format of the budget to be more user friendly and to reflect the categories that </t>
        </is>
      </c>
    </row>
    <row r="18">
      <c r="B18" t="inlineStr">
        <is>
          <t xml:space="preserve">people think about. The pie charts allow people to see the budget categories. In general, we will </t>
        </is>
      </c>
    </row>
    <row r="19">
      <c r="B19" t="inlineStr">
        <is>
          <t>have one person with budget responsibility for each category, rather than one or more people per</t>
        </is>
      </c>
    </row>
    <row r="20">
      <c r="B20" t="inlineStr">
        <is>
          <t>line item.</t>
        </is>
      </c>
    </row>
    <row r="24">
      <c r="A24" s="148" t="inlineStr">
        <is>
          <t xml:space="preserve">Problem: </t>
        </is>
      </c>
      <c r="B24" s="148" t="n"/>
    </row>
    <row r="25">
      <c r="B25" t="inlineStr">
        <is>
          <t xml:space="preserve">We wanted to make the budget relevant to the school's vision. </t>
        </is>
      </c>
    </row>
    <row r="26">
      <c r="A26" s="148" t="inlineStr">
        <is>
          <t xml:space="preserve">Solution: </t>
        </is>
      </c>
      <c r="B26" s="148" t="n"/>
    </row>
    <row r="27">
      <c r="B27" t="inlineStr">
        <is>
          <t>We correlated the budget to the portrait of the 5th grader.</t>
        </is>
      </c>
    </row>
    <row r="31">
      <c r="A31" s="148" t="inlineStr">
        <is>
          <t xml:space="preserve">Problem: </t>
        </is>
      </c>
      <c r="B31" s="148" t="n"/>
    </row>
    <row r="32">
      <c r="B32" t="inlineStr">
        <is>
          <t xml:space="preserve">We want to be able to move quickly if we get significantly more money or significantly less money. </t>
        </is>
      </c>
    </row>
    <row r="33">
      <c r="A33" s="148" t="inlineStr">
        <is>
          <t xml:space="preserve">Solution: </t>
        </is>
      </c>
      <c r="B33" s="148" t="n"/>
    </row>
    <row r="34">
      <c r="B34" t="inlineStr">
        <is>
          <t>We created tiers of priorities of what to add or what to cut. This way the board won't get bogged</t>
        </is>
      </c>
    </row>
    <row r="35">
      <c r="B35" t="inlineStr">
        <is>
          <t xml:space="preserve"> down in financial decisions next year. </t>
        </is>
      </c>
    </row>
    <row r="38">
      <c r="A38" s="148" t="inlineStr">
        <is>
          <t xml:space="preserve">Budget Committee: </t>
        </is>
      </c>
      <c r="B38" s="148" t="n"/>
    </row>
    <row r="39">
      <c r="B39" t="inlineStr">
        <is>
          <t>Pam Collins, Nancy Grega, Julia Jones, Laurie Leber, Cil Pierce</t>
        </is>
      </c>
    </row>
  </sheetData>
  <pageMargins bottom="1" footer="0.5" header="0.5" left="0.75" right="0.75" top="1"/>
  <pageSetup horizontalDpi="360" orientation="portrait" verticalDpi="360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B51"/>
  <sheetViews>
    <sheetView topLeftCell="A31" workbookViewId="0" zoomScaleNormal="100">
      <selection activeCell="A10" sqref="A10"/>
    </sheetView>
  </sheetViews>
  <sheetFormatPr baseColWidth="8" defaultRowHeight="12.75"/>
  <cols>
    <col customWidth="1" max="1" min="1" style="161" width="51.5703125"/>
    <col customWidth="1" max="5" min="2" style="161" width="29"/>
  </cols>
  <sheetData>
    <row customHeight="1" ht="18" r="1" s="161">
      <c r="A1" s="154" t="inlineStr">
        <is>
          <t>How the PTSA Budget Fits into Bryant's Transformation Plan</t>
        </is>
      </c>
    </row>
    <row customHeight="1" ht="13.5" r="2" s="161" thickBot="1">
      <c r="A2" s="114" t="n"/>
      <c r="B2" s="114" t="n"/>
    </row>
    <row customHeight="1" ht="15.75" r="3" s="161">
      <c r="A3" s="146" t="inlineStr">
        <is>
          <t>Vision Statement from Transformation Plan</t>
        </is>
      </c>
    </row>
    <row r="5">
      <c r="A5" t="inlineStr">
        <is>
          <t>Bryant students will acquire the problem solving, critical thinking, and basic skills which will</t>
        </is>
      </c>
    </row>
    <row r="6">
      <c r="A6" t="inlineStr">
        <is>
          <t>enable them to participate successfully as productive citizens and workers in our diverse</t>
        </is>
      </c>
    </row>
    <row customHeight="1" ht="13.5" r="7" s="161" thickBot="1">
      <c r="A7" s="114" t="inlineStr">
        <is>
          <t xml:space="preserve">society of the 21st century. </t>
        </is>
      </c>
      <c r="B7" s="114" t="n"/>
    </row>
    <row r="9"/>
    <row customHeight="1" ht="16.5" r="10" s="161" thickBot="1">
      <c r="A10" s="210" t="inlineStr">
        <is>
          <t>Portrait of a Bryant Fifth Grader</t>
        </is>
      </c>
      <c r="B10" s="211" t="inlineStr">
        <is>
          <t xml:space="preserve">PTSA Category </t>
        </is>
      </c>
    </row>
    <row r="11">
      <c r="A11" s="119" t="n"/>
      <c r="B11" s="117" t="n"/>
    </row>
    <row r="12">
      <c r="A12" s="119" t="inlineStr">
        <is>
          <t>Is at standard or beyond in basic academic skills</t>
        </is>
      </c>
      <c r="B12" s="117" t="inlineStr">
        <is>
          <t>Tutoring and academic support</t>
        </is>
      </c>
    </row>
    <row r="13">
      <c r="A13" s="119" t="n"/>
      <c r="B13" s="117" t="inlineStr">
        <is>
          <t>Teacher support</t>
        </is>
      </c>
    </row>
    <row r="14">
      <c r="A14" s="119" t="n"/>
      <c r="B14" s="117" t="inlineStr">
        <is>
          <t>Arts and cultures</t>
        </is>
      </c>
    </row>
    <row customHeight="1" ht="13.5" r="15" s="161" thickBot="1">
      <c r="A15" s="121" t="n"/>
      <c r="B15" s="122" t="inlineStr">
        <is>
          <t>Science and Math</t>
        </is>
      </c>
    </row>
    <row r="16">
      <c r="A16" s="119" t="n"/>
      <c r="B16" s="117" t="n"/>
    </row>
    <row r="17">
      <c r="A17" s="119" t="inlineStr">
        <is>
          <t>Is aware of current events and acts as a community steward</t>
        </is>
      </c>
      <c r="B17" s="117" t="inlineStr">
        <is>
          <t>Library</t>
        </is>
      </c>
    </row>
    <row r="18">
      <c r="A18" s="119" t="n"/>
      <c r="B18" s="117" t="inlineStr">
        <is>
          <t>Arts and cultures</t>
        </is>
      </c>
    </row>
    <row r="19">
      <c r="A19" s="119" t="n"/>
      <c r="B19" s="117" t="inlineStr">
        <is>
          <t>Technology</t>
        </is>
      </c>
    </row>
    <row r="20">
      <c r="A20" s="119" t="n"/>
      <c r="B20" s="117" t="inlineStr">
        <is>
          <t>World and Community</t>
        </is>
      </c>
    </row>
    <row customHeight="1" ht="13.5" r="21" s="161" thickBot="1">
      <c r="A21" s="121" t="n"/>
      <c r="B21" s="122" t="inlineStr">
        <is>
          <t>Information and communication</t>
        </is>
      </c>
    </row>
    <row r="22">
      <c r="A22" s="119" t="n"/>
      <c r="B22" s="117" t="n"/>
    </row>
    <row r="23">
      <c r="A23" s="119" t="inlineStr">
        <is>
          <t>Has integrated technology skills and knows how to access</t>
        </is>
      </c>
      <c r="B23" s="117" t="inlineStr">
        <is>
          <t>Technology</t>
        </is>
      </c>
    </row>
    <row customHeight="1" ht="13.5" r="24" s="161" thickBot="1">
      <c r="A24" s="121" t="inlineStr">
        <is>
          <t>information</t>
        </is>
      </c>
      <c r="B24" s="122" t="inlineStr">
        <is>
          <t>Library</t>
        </is>
      </c>
    </row>
    <row r="25">
      <c r="A25" s="119" t="n"/>
      <c r="B25" s="117" t="n"/>
    </row>
    <row r="26">
      <c r="A26" s="119" t="inlineStr">
        <is>
          <t>Is aware of personal strengths and strives to be a life-long</t>
        </is>
      </c>
      <c r="B26" s="117" t="inlineStr">
        <is>
          <t>Tutoring and academic support</t>
        </is>
      </c>
    </row>
    <row r="27">
      <c r="A27" s="119" t="inlineStr">
        <is>
          <t>learner</t>
        </is>
      </c>
      <c r="B27" s="117" t="inlineStr">
        <is>
          <t>Teacher support</t>
        </is>
      </c>
    </row>
    <row r="28">
      <c r="A28" s="119" t="n"/>
      <c r="B28" s="117" t="inlineStr">
        <is>
          <t>Arts and cultures</t>
        </is>
      </c>
    </row>
    <row r="29">
      <c r="A29" s="119" t="n"/>
      <c r="B29" s="117" t="inlineStr">
        <is>
          <t>Music</t>
        </is>
      </c>
    </row>
    <row r="30">
      <c r="A30" s="119" t="n"/>
      <c r="B30" s="117" t="inlineStr">
        <is>
          <t>Science and Math</t>
        </is>
      </c>
    </row>
    <row customHeight="1" ht="13.5" r="31" s="161" thickBot="1">
      <c r="A31" s="121" t="n"/>
      <c r="B31" s="122" t="inlineStr">
        <is>
          <t>Healthy Bodies</t>
        </is>
      </c>
    </row>
    <row r="32">
      <c r="A32" s="119" t="n"/>
      <c r="B32" s="117" t="n"/>
    </row>
    <row r="33">
      <c r="A33" s="119" t="inlineStr">
        <is>
          <t>Is able to access higher order thinking skills and integrate</t>
        </is>
      </c>
      <c r="B33" s="117" t="inlineStr">
        <is>
          <t>Tutoring and academic support</t>
        </is>
      </c>
    </row>
    <row r="34">
      <c r="A34" s="119" t="inlineStr">
        <is>
          <t xml:space="preserve"> creative and analytical processes</t>
        </is>
      </c>
      <c r="B34" s="117" t="inlineStr">
        <is>
          <t>Teacher support</t>
        </is>
      </c>
    </row>
    <row r="35">
      <c r="A35" s="119" t="n"/>
      <c r="B35" s="117" t="inlineStr">
        <is>
          <t>Arts and cultures</t>
        </is>
      </c>
    </row>
    <row r="36">
      <c r="A36" s="119" t="n"/>
      <c r="B36" s="117" t="inlineStr">
        <is>
          <t>Music</t>
        </is>
      </c>
    </row>
    <row r="37">
      <c r="A37" s="119" t="n"/>
      <c r="B37" s="117" t="inlineStr">
        <is>
          <t>Science and Math</t>
        </is>
      </c>
    </row>
    <row r="38">
      <c r="A38" s="119" t="n"/>
      <c r="B38" s="117" t="inlineStr">
        <is>
          <t>Library</t>
        </is>
      </c>
    </row>
    <row customHeight="1" ht="13.5" r="39" s="161" thickBot="1">
      <c r="A39" s="121" t="n"/>
      <c r="B39" s="122" t="inlineStr">
        <is>
          <t>Tutoring and academic support</t>
        </is>
      </c>
    </row>
    <row r="40">
      <c r="A40" s="119" t="n"/>
      <c r="B40" s="117" t="n"/>
    </row>
    <row r="41">
      <c r="A41" s="119" t="inlineStr">
        <is>
          <t xml:space="preserve">Has strong social skills and is accepting and aware of </t>
        </is>
      </c>
      <c r="B41" s="117" t="inlineStr">
        <is>
          <t>Arts and cultures</t>
        </is>
      </c>
    </row>
    <row customHeight="1" ht="13.5" r="42" s="161" thickBot="1">
      <c r="A42" s="121" t="inlineStr">
        <is>
          <t>other's talents and differences</t>
        </is>
      </c>
      <c r="B42" s="122" t="inlineStr">
        <is>
          <t>Teacher support</t>
        </is>
      </c>
    </row>
    <row r="43">
      <c r="A43" s="119" t="n"/>
      <c r="B43" s="117" t="n"/>
    </row>
    <row r="44">
      <c r="A44" s="119" t="inlineStr">
        <is>
          <t xml:space="preserve">Has life-long heath skills related to physical well-being and </t>
        </is>
      </c>
      <c r="B44" s="117" t="inlineStr">
        <is>
          <t>Healthy Bodies</t>
        </is>
      </c>
    </row>
    <row customHeight="1" ht="13.5" r="45" s="161" thickBot="1">
      <c r="A45" s="121" t="inlineStr">
        <is>
          <t>sportsmanship</t>
        </is>
      </c>
      <c r="B45" s="122" t="inlineStr">
        <is>
          <t>Arts and cultures</t>
        </is>
      </c>
    </row>
    <row r="46">
      <c r="A46" s="119" t="n"/>
      <c r="B46" s="117" t="n"/>
    </row>
    <row r="47">
      <c r="A47" s="119" t="inlineStr">
        <is>
          <t xml:space="preserve">Has an appreciation of the fine arts including drama, music, </t>
        </is>
      </c>
      <c r="B47" s="117" t="inlineStr">
        <is>
          <t>Arts and cultures</t>
        </is>
      </c>
    </row>
    <row r="48">
      <c r="A48" s="119" t="inlineStr">
        <is>
          <t>and the visual arts</t>
        </is>
      </c>
      <c r="B48" s="117" t="inlineStr">
        <is>
          <t xml:space="preserve">Music </t>
        </is>
      </c>
    </row>
    <row r="49">
      <c r="A49" s="120" t="n"/>
      <c r="B49" s="118" t="inlineStr">
        <is>
          <t>Library</t>
        </is>
      </c>
    </row>
    <row r="50"/>
    <row r="51"/>
  </sheetData>
  <pageMargins bottom="1" footer="0.5" header="0.5" left="0.75" right="0.75" top="1"/>
  <pageSetup horizontalDpi="360" orientation="portrait" verticalDpi="36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111"/>
  <sheetViews>
    <sheetView workbookViewId="0" zoomScaleNormal="100">
      <selection activeCell="A1" sqref="A1"/>
    </sheetView>
  </sheetViews>
  <sheetFormatPr baseColWidth="8" defaultRowHeight="12.75"/>
  <cols>
    <col customWidth="1" max="1" min="1" style="161" width="3.140625"/>
    <col customWidth="1" max="2" min="2" style="161" width="3.28515625"/>
    <col customWidth="1" max="3" min="3" style="161" width="73"/>
    <col customWidth="1" max="11" min="11" style="161" width="32.5703125"/>
  </cols>
  <sheetData>
    <row customHeight="1" ht="20.25" r="1" s="161">
      <c r="A1" s="155" t="inlineStr">
        <is>
          <t>PTSA Budget 2003/04 – Policies, Issues and Recommendations</t>
        </is>
      </c>
      <c r="B1" s="156" t="n"/>
      <c r="C1" s="156" t="n"/>
      <c r="D1" s="156" t="n"/>
      <c r="E1" s="156" t="n"/>
    </row>
    <row customHeight="1" ht="18" r="2" s="161">
      <c r="C2" s="153" t="n"/>
    </row>
    <row customHeight="1" ht="18" r="3" s="161">
      <c r="A3" s="154" t="inlineStr">
        <is>
          <t>Budget Policies</t>
        </is>
      </c>
      <c r="B3" s="154" t="n"/>
      <c r="C3" s="151" t="n"/>
      <c r="D3" s="146" t="n"/>
      <c r="E3" s="146" t="n"/>
      <c r="F3" s="146" t="n"/>
      <c r="G3" s="146" t="n"/>
    </row>
    <row r="4"/>
    <row customHeight="1" ht="16.5" r="5" s="161">
      <c r="B5" s="146" t="inlineStr">
        <is>
          <t>Existing Policies</t>
        </is>
      </c>
      <c r="D5" s="148" t="n"/>
    </row>
    <row r="6">
      <c r="C6" s="148" t="n"/>
      <c r="D6" s="148" t="n"/>
      <c r="E6" s="148" t="n"/>
    </row>
    <row r="7">
      <c r="C7" s="148" t="inlineStr">
        <is>
          <t xml:space="preserve">EDK </t>
        </is>
      </c>
    </row>
    <row r="8">
      <c r="C8" t="inlineStr">
        <is>
          <t xml:space="preserve"> EDK Budget Reserve set at 25% of annual budgeted expenses. </t>
        </is>
      </c>
    </row>
    <row r="9">
      <c r="C9" t="inlineStr">
        <is>
          <t> 2002/03 budget reserve = $13,406; can't meet</t>
        </is>
      </c>
    </row>
    <row r="10">
      <c r="C10" t="inlineStr">
        <is>
          <t> Projected 2003/04 budget reserve = $13,353; can't meet</t>
        </is>
      </c>
    </row>
    <row r="11"/>
    <row r="12">
      <c r="C12" s="148" t="inlineStr">
        <is>
          <t xml:space="preserve">General Fund </t>
        </is>
      </c>
      <c r="D12" s="148" t="n"/>
      <c r="E12" s="148" t="n"/>
    </row>
    <row r="13">
      <c r="C13" t="inlineStr">
        <is>
          <t> Maintain standing reserve of 33% of annual budgeted expenses.</t>
        </is>
      </c>
    </row>
    <row r="14">
      <c r="C14" t="inlineStr">
        <is>
          <t> 2002/03 budget reserve =  $18,897;  2003/04 budget reserve =  $24,189</t>
        </is>
      </c>
    </row>
    <row r="15">
      <c r="C15" t="inlineStr">
        <is>
          <t> Reserve can be drawn upon to cover start-up expenses and to cover budget shortfalls</t>
        </is>
      </c>
    </row>
    <row r="16">
      <c r="C16" t="inlineStr">
        <is>
          <t xml:space="preserve"> If the budget reserve is drawn upon, the subsequent year's budget must provide for </t>
        </is>
      </c>
    </row>
    <row r="17">
      <c r="C17" t="inlineStr">
        <is>
          <t xml:space="preserve">restoring the reserve balance to 33% by increasing fundraising or reducing expenses. </t>
        </is>
      </c>
    </row>
    <row r="18">
      <c r="C18" s="157" t="inlineStr">
        <is>
          <t> Increasing budget $18,000 (would be an additional $5,900 to the reserve)</t>
        </is>
      </c>
    </row>
    <row r="19">
      <c r="C19" t="inlineStr">
        <is>
          <t> Make an exception in 2003/4 to this reserve policy, due to budget reductions</t>
        </is>
      </c>
    </row>
    <row r="20"/>
    <row r="21">
      <c r="C21" s="148" t="inlineStr">
        <is>
          <t>Fund  Balance Policies</t>
        </is>
      </c>
    </row>
    <row r="22">
      <c r="C22" t="inlineStr">
        <is>
          <t xml:space="preserve"> Any balance in the computer replacement fund  rolls over into the computer </t>
        </is>
      </c>
    </row>
    <row r="23">
      <c r="C23" s="149" t="inlineStr">
        <is>
          <t xml:space="preserve">replacement reserve. </t>
        </is>
      </c>
      <c r="D23" s="149" t="n"/>
      <c r="E23" s="149" t="n"/>
      <c r="F23" s="149" t="n"/>
      <c r="G23" s="149" t="n"/>
      <c r="H23" s="149" t="n"/>
      <c r="I23" s="149" t="n"/>
      <c r="J23" s="149" t="n"/>
    </row>
    <row r="24">
      <c r="C24" s="149" t="inlineStr">
        <is>
          <t xml:space="preserve"> Any balance in the 5th grade camp fund (outdoor education) rolls over into 5 grade </t>
        </is>
      </c>
      <c r="D24" s="149" t="n"/>
      <c r="E24" s="149" t="n"/>
      <c r="F24" s="149" t="n"/>
      <c r="G24" s="149" t="n"/>
      <c r="H24" s="149" t="n"/>
      <c r="I24" s="149" t="n"/>
      <c r="J24" s="149" t="n"/>
    </row>
    <row r="25">
      <c r="C25" s="149" t="inlineStr">
        <is>
          <t xml:space="preserve">camp funds for subsequent years. </t>
        </is>
      </c>
      <c r="D25" s="149" t="n"/>
      <c r="E25" s="149" t="n"/>
      <c r="F25" s="149" t="n"/>
      <c r="G25" s="149" t="n"/>
      <c r="H25" s="149" t="n"/>
      <c r="I25" s="149" t="n"/>
      <c r="J25" s="149" t="n"/>
    </row>
    <row r="26">
      <c r="C26" s="149" t="n"/>
      <c r="D26" s="149" t="n"/>
      <c r="E26" s="149" t="n"/>
      <c r="F26" s="149" t="n"/>
      <c r="G26" s="149" t="n"/>
      <c r="H26" s="149" t="n"/>
      <c r="I26" s="149" t="n"/>
      <c r="J26" s="149" t="n"/>
    </row>
    <row r="27">
      <c r="C27" s="152" t="inlineStr">
        <is>
          <t xml:space="preserve">Recommend incorporating these fund balance policies as part of the </t>
        </is>
      </c>
      <c r="D27" s="149" t="n"/>
      <c r="E27" s="149" t="n"/>
      <c r="F27" s="149" t="n"/>
      <c r="G27" s="149" t="n"/>
      <c r="H27" s="149" t="n"/>
      <c r="I27" s="149" t="n"/>
      <c r="J27" s="149" t="n"/>
    </row>
    <row r="28">
      <c r="C28" s="152" t="inlineStr">
        <is>
          <t>Standing Rules, for consistency year to year</t>
        </is>
      </c>
      <c r="D28" s="149" t="n"/>
      <c r="E28" s="149" t="n"/>
      <c r="F28" s="149" t="n"/>
      <c r="G28" s="149" t="n"/>
      <c r="H28" s="149" t="n"/>
      <c r="I28" s="149" t="n"/>
      <c r="J28" s="149" t="n"/>
    </row>
    <row r="29">
      <c r="C29" s="149" t="n"/>
      <c r="D29" s="149" t="n"/>
      <c r="E29" s="149" t="n"/>
      <c r="F29" s="149" t="n"/>
      <c r="G29" s="149" t="n"/>
      <c r="H29" s="149" t="n"/>
      <c r="I29" s="149" t="n"/>
      <c r="J29" s="149" t="n"/>
    </row>
    <row r="30">
      <c r="C30" s="148" t="n"/>
      <c r="D30" s="148" t="n"/>
      <c r="E30" s="148" t="n"/>
      <c r="F30" s="148" t="n"/>
    </row>
    <row customHeight="1" ht="15.75" r="31" s="161">
      <c r="A31" s="146" t="inlineStr">
        <is>
          <t>Recommend the Following</t>
        </is>
      </c>
      <c r="D31" s="148" t="n"/>
      <c r="E31" s="148" t="n"/>
    </row>
    <row r="32"/>
    <row r="33">
      <c r="C33" s="148" t="inlineStr">
        <is>
          <t>Endorse new E-scrip and Scrip programs</t>
        </is>
      </c>
      <c r="D33" s="148" t="n"/>
      <c r="E33" s="148" t="n"/>
      <c r="F33" s="148" t="n"/>
    </row>
    <row r="34">
      <c r="C34" t="inlineStr">
        <is>
          <t>o Part of the 2003/04 Budget</t>
        </is>
      </c>
    </row>
    <row r="35">
      <c r="C35" s="149" t="inlineStr">
        <is>
          <t>o $5,000 - $12,000  (see Pam’s Proposal)</t>
        </is>
      </c>
      <c r="D35" s="149" t="n"/>
      <c r="E35" s="149" t="n"/>
      <c r="F35" s="149" t="n"/>
      <c r="G35" s="149" t="n"/>
    </row>
    <row r="36">
      <c r="C36" t="inlineStr">
        <is>
          <t>o 50 families spending $400/month each for 12 months  = $12,000</t>
        </is>
      </c>
    </row>
    <row r="37">
      <c r="C37" s="148" t="n"/>
      <c r="D37" s="148" t="n"/>
      <c r="E37" s="148" t="n"/>
      <c r="F37" s="148" t="n"/>
      <c r="G37" s="148" t="n"/>
      <c r="H37" s="148" t="n"/>
      <c r="I37" s="148" t="n"/>
    </row>
    <row r="38">
      <c r="C38" s="148" t="inlineStr">
        <is>
          <t>Starting new Fee-based Instrumental Music</t>
        </is>
      </c>
      <c r="D38" s="148" t="n"/>
      <c r="E38" s="148" t="n"/>
      <c r="F38" s="148" t="n"/>
      <c r="G38" s="148" t="n"/>
    </row>
    <row r="39">
      <c r="C39" t="inlineStr">
        <is>
          <t>o Fee established at $75/year</t>
        </is>
      </c>
    </row>
    <row r="40">
      <c r="C40" t="inlineStr">
        <is>
          <t>o 2002/03 program includes 2 days / week, 2003/04 program includes 1 day / week</t>
        </is>
      </c>
    </row>
    <row r="41">
      <c r="C41" t="inlineStr">
        <is>
          <t>o 2003/04 PTSA program buys ½ day of instrumental music. Bryant buys other ½ day</t>
        </is>
      </c>
    </row>
    <row r="42">
      <c r="C42" t="inlineStr">
        <is>
          <t>o Provide scholarships from retained earnings in this first year</t>
        </is>
      </c>
    </row>
    <row r="43">
      <c r="C43" t="inlineStr">
        <is>
          <t>o Request families to pay additional if possible, toward scholarships</t>
        </is>
      </c>
    </row>
    <row r="44">
      <c r="C44" s="149" t="inlineStr">
        <is>
          <t>o Future fees may increase to provide scholarships</t>
        </is>
      </c>
      <c r="D44" s="149" t="n"/>
      <c r="E44" s="149" t="n"/>
      <c r="F44" s="149" t="n"/>
      <c r="G44" s="149" t="n"/>
      <c r="H44" s="149" t="n"/>
    </row>
    <row r="45"/>
    <row r="46">
      <c r="C46" s="152" t="inlineStr">
        <is>
          <t xml:space="preserve">Recommend use of Retained Earnings for purchase of new digital camera, color </t>
        </is>
      </c>
    </row>
    <row r="47">
      <c r="C47" s="152" t="inlineStr">
        <is>
          <t>printer, cartridges and photo grade copy paper for the Science Fair - $500</t>
        </is>
      </c>
    </row>
    <row r="48"/>
    <row r="49"/>
    <row customHeight="1" ht="15.75" r="50" s="161">
      <c r="A50" s="146" t="inlineStr">
        <is>
          <t>Major Areas of Program Additions  in the Budget</t>
        </is>
      </c>
      <c r="D50" s="148" t="n"/>
      <c r="E50" s="148" t="n"/>
      <c r="F50" s="148" t="n"/>
      <c r="G50" s="148" t="n"/>
    </row>
    <row r="51"/>
    <row r="52">
      <c r="C52" s="148" t="inlineStr">
        <is>
          <t xml:space="preserve">Instrumental Music </t>
        </is>
      </c>
      <c r="D52" s="148" t="n"/>
    </row>
    <row r="53">
      <c r="C53" s="149" t="inlineStr">
        <is>
          <t xml:space="preserve">o $7,000 –  fee based </t>
        </is>
      </c>
      <c r="D53" s="148" t="n"/>
      <c r="E53" s="148" t="n"/>
      <c r="F53" s="148" t="n"/>
      <c r="G53" s="148" t="n"/>
      <c r="H53" s="148" t="n"/>
    </row>
    <row r="54">
      <c r="C54" t="inlineStr">
        <is>
          <t>o  Scholarships for free and reduced lunch</t>
        </is>
      </c>
    </row>
    <row r="55">
      <c r="C55" t="inlineStr">
        <is>
          <t>o Need Volunteer to coordinate the funding</t>
        </is>
      </c>
    </row>
    <row r="56"/>
    <row r="57">
      <c r="C57" s="148" t="inlineStr">
        <is>
          <t>Other Tech/Equipment - $2,000</t>
        </is>
      </c>
      <c r="D57" s="148" t="n"/>
      <c r="E57" s="148" t="n"/>
    </row>
    <row r="58">
      <c r="C58" t="inlineStr">
        <is>
          <t>o 2 Bulbs for projectors @ $400</t>
        </is>
      </c>
    </row>
    <row r="59">
      <c r="C59" t="inlineStr">
        <is>
          <t>o Cartridges for printers</t>
        </is>
      </c>
    </row>
    <row r="60">
      <c r="C60" s="149" t="inlineStr">
        <is>
          <t>o Other technology related supplies</t>
        </is>
      </c>
      <c r="D60" s="148" t="n"/>
      <c r="E60" s="148" t="n"/>
      <c r="F60" s="148" t="n"/>
      <c r="G60" s="148" t="n"/>
      <c r="H60" s="148" t="n"/>
    </row>
    <row r="61"/>
    <row r="62">
      <c r="C62" s="148" t="inlineStr">
        <is>
          <t>Extra Janitorial Services - $1500</t>
        </is>
      </c>
      <c r="D62" s="148" t="n"/>
      <c r="E62" s="148" t="n"/>
    </row>
    <row r="63">
      <c r="C63" t="inlineStr">
        <is>
          <t>o  Pays for additional janitorial services as needed</t>
        </is>
      </c>
    </row>
    <row r="64"/>
    <row r="65">
      <c r="C65" s="148" t="inlineStr">
        <is>
          <t>Science/Environment Projects  - $1,000</t>
        </is>
      </c>
      <c r="D65" s="148" t="n"/>
      <c r="E65" s="148" t="n"/>
      <c r="F65" s="148" t="n"/>
    </row>
    <row r="66">
      <c r="C66" t="inlineStr">
        <is>
          <t>o  Salmon in the Schools</t>
        </is>
      </c>
    </row>
    <row r="67">
      <c r="C67" t="inlineStr">
        <is>
          <t>o  Scales</t>
        </is>
      </c>
    </row>
    <row r="68">
      <c r="C68" t="inlineStr">
        <is>
          <t>o Other Science oriented needs</t>
        </is>
      </c>
    </row>
    <row r="69"/>
    <row r="70">
      <c r="C70" s="148" t="inlineStr">
        <is>
          <t>Cola’s to contract services - $375</t>
        </is>
      </c>
      <c r="D70" s="148" t="n"/>
      <c r="E70" s="148" t="n"/>
    </row>
    <row r="71"/>
    <row r="72">
      <c r="C72" s="148" t="inlineStr">
        <is>
          <t>Volunteer Tutor Coordinator - $3,000 plus $1,000 for increased hours and Cola</t>
        </is>
      </c>
      <c r="D72" s="148" t="n"/>
      <c r="E72" s="148" t="n"/>
      <c r="F72" s="148" t="n"/>
      <c r="G72" s="148" t="n"/>
      <c r="H72" s="148" t="n"/>
      <c r="I72" s="148" t="n"/>
    </row>
    <row r="73">
      <c r="C73" t="inlineStr">
        <is>
          <t>o This cost was initially covered by City of Seattle, then Bryant</t>
        </is>
      </c>
    </row>
    <row r="74">
      <c r="C74" t="inlineStr">
        <is>
          <t>o PTSA committed to this program at the September meeting.</t>
        </is>
      </c>
    </row>
    <row r="75">
      <c r="C75" t="inlineStr">
        <is>
          <t xml:space="preserve">o This program brings in tutors to classrooms, homework center, augments  the </t>
        </is>
      </c>
    </row>
    <row r="76">
      <c r="C76" t="inlineStr">
        <is>
          <t xml:space="preserve">science fair volunteers, brings Spanish programs into classrooms,  augments nursing </t>
        </is>
      </c>
    </row>
    <row r="77">
      <c r="C77" t="inlineStr">
        <is>
          <t>staff time and more; provides tutor volunteer  orientation, training and support</t>
        </is>
      </c>
    </row>
    <row r="79">
      <c r="C79" s="148" t="inlineStr">
        <is>
          <t>Childcare at Meetings - $400</t>
        </is>
      </c>
      <c r="D79" s="148" t="n"/>
      <c r="E79" s="148" t="n"/>
    </row>
    <row r="80">
      <c r="C80" t="inlineStr">
        <is>
          <t xml:space="preserve">o Doubled  - for Forums (like Nancy Waldman), more meetings, Volunteer Fair </t>
        </is>
      </c>
    </row>
    <row r="82">
      <c r="C82" s="148" t="inlineStr">
        <is>
          <t>Playground Supervision - $300</t>
        </is>
      </c>
    </row>
    <row r="83">
      <c r="C83" t="inlineStr">
        <is>
          <t xml:space="preserve">o Provides equipment, training, recognition, etc. to volunteer playground supervisors </t>
        </is>
      </c>
    </row>
    <row customHeight="1" ht="15.75" r="86" s="161">
      <c r="A86" s="146" t="inlineStr">
        <is>
          <t>Priorities of What to Add if More Funding Becomes Available</t>
        </is>
      </c>
      <c r="B86" s="150" t="n"/>
      <c r="D86" s="148" t="n"/>
      <c r="E86" s="148" t="n"/>
      <c r="F86" s="148" t="n"/>
      <c r="G86" s="148" t="n"/>
      <c r="H86" s="148" t="n"/>
    </row>
    <row r="88">
      <c r="C88" t="inlineStr">
        <is>
          <t> Supplies for Science Fair - $500 (Retained Earnings this year)</t>
        </is>
      </c>
    </row>
    <row r="89">
      <c r="C89" t="inlineStr">
        <is>
          <t> $2,300 for January teacher grants (totaling $4600 for the year)</t>
        </is>
      </c>
    </row>
    <row r="90">
      <c r="C90" t="inlineStr">
        <is>
          <t xml:space="preserve"> Copying $1,000 (or more if needed) </t>
        </is>
      </c>
    </row>
    <row r="91">
      <c r="C91" t="inlineStr">
        <is>
          <t> Instrumental Music – buy another ½ day to total 1½ days instrumental music.</t>
        </is>
      </c>
    </row>
    <row r="92">
      <c r="C92" t="inlineStr">
        <is>
          <t xml:space="preserve"> Paid Tutors - $7,300 </t>
        </is>
      </c>
    </row>
    <row customHeight="1" ht="15.75" r="95" s="161">
      <c r="A95" s="146" t="inlineStr">
        <is>
          <t>Priorities of What to Reduce If the School Budget is Reduced or Less</t>
        </is>
      </c>
      <c r="B95" s="150" t="n"/>
      <c r="E95" s="148" t="n"/>
      <c r="F95" s="148" t="n"/>
      <c r="G95" s="148" t="n"/>
      <c r="H95" s="148" t="n"/>
    </row>
    <row customHeight="1" ht="15.75" r="96" s="161">
      <c r="A96" s="146" t="inlineStr">
        <is>
          <t>Funding Becomes Available</t>
        </is>
      </c>
      <c r="B96" s="150" t="n"/>
      <c r="E96" s="148" t="n"/>
      <c r="F96" s="148" t="n"/>
      <c r="G96" s="148" t="n"/>
      <c r="H96" s="148" t="n"/>
    </row>
    <row r="98">
      <c r="C98" s="215" t="inlineStr">
        <is>
          <t>Bryant Elementary has budgeted  $7300 for Paid Tutors for 2003/04. If Bryant's budget</t>
        </is>
      </c>
    </row>
    <row r="99">
      <c r="C99" t="inlineStr">
        <is>
          <t>is cut and Bryant cannot pay for Paid Tutors, the PTSA will pay for the Paid Tutors. If</t>
        </is>
      </c>
    </row>
    <row r="100">
      <c r="C100" t="inlineStr">
        <is>
          <t>the PTSA does not have enough money in retained earnings to pay for Paid Tutors, or</t>
        </is>
      </c>
    </row>
    <row r="101">
      <c r="C101" t="inlineStr">
        <is>
          <t xml:space="preserve">if the 2003/04 board does not approve of spending retained earnings for Paid Tutors, </t>
        </is>
      </c>
    </row>
    <row r="102">
      <c r="C102" t="inlineStr">
        <is>
          <t>then recommend reducing expenses but cutting the following programs in the following</t>
        </is>
      </c>
    </row>
    <row r="103">
      <c r="C103" t="inlineStr">
        <is>
          <t xml:space="preserve">order: </t>
        </is>
      </c>
    </row>
    <row r="105">
      <c r="C105" t="inlineStr">
        <is>
          <t> Field Trip Transportation – Change it to fee-based;  $2,500</t>
        </is>
      </c>
    </row>
    <row r="106">
      <c r="C106" t="inlineStr">
        <is>
          <t> Childcare - Change to Fee-based; $800</t>
        </is>
      </c>
    </row>
    <row r="107">
      <c r="C107" t="inlineStr">
        <is>
          <t> Science/Environment Projects - $1,000</t>
        </is>
      </c>
    </row>
    <row r="108">
      <c r="C108" t="inlineStr">
        <is>
          <t> Other Tech/equip/services - $2,000</t>
        </is>
      </c>
    </row>
    <row r="109">
      <c r="C109" t="inlineStr">
        <is>
          <t> Drama in the Classroom – Started 2001/02  - $1,200; fund with proceeds from Play</t>
        </is>
      </c>
    </row>
    <row r="110">
      <c r="C110" t="inlineStr">
        <is>
          <t>Started out as getting the program to get drama productions going</t>
        </is>
      </c>
    </row>
    <row r="111">
      <c r="C111" t="inlineStr">
        <is>
          <t> Financial support/program retention - $225</t>
        </is>
      </c>
    </row>
  </sheetData>
  <pageMargins bottom="1" footer="0.5" header="0.5" left="0.75" right="0.75" top="1"/>
  <pageSetup orientation="portrait"/>
  <headerFooter alignWithMargins="0">
    <oddHeader/>
    <oddFooter>&amp;R&amp;P</oddFooter>
    <evenHeader/>
    <evenFooter/>
    <firstHeader/>
    <firstFooter/>
  </headerFooter>
  <rowBreaks count="1" manualBreakCount="1">
    <brk id="94" man="1" max="16383" min="0"/>
  </rowBreaks>
</worksheet>
</file>

<file path=xl/worksheets/sheet4.xml><?xml version="1.0" encoding="utf-8"?>
<worksheet xmlns="http://schemas.openxmlformats.org/spreadsheetml/2006/main">
  <sheetPr codeName="Sheet6">
    <outlinePr summaryBelow="1" summaryRight="1"/>
    <pageSetUpPr/>
  </sheetPr>
  <dimension ref="A1:L126"/>
  <sheetViews>
    <sheetView tabSelected="1" topLeftCell="A103" workbookViewId="0" zoomScaleNormal="100">
      <selection activeCell="J113" sqref="J113"/>
    </sheetView>
  </sheetViews>
  <sheetFormatPr baseColWidth="8" defaultRowHeight="12.75"/>
  <cols>
    <col customWidth="1" max="1" min="1" style="161" width="5"/>
    <col customWidth="1" max="2" min="2" style="161" width="4.28515625"/>
    <col customWidth="1" max="3" min="3" style="161" width="27.5703125"/>
    <col customWidth="1" max="4" min="4" style="161" width="12"/>
    <col customWidth="1" max="5" min="5" style="7" width="10.7109375"/>
    <col customWidth="1" max="6" min="6" style="7" width="12.7109375"/>
    <col customWidth="1" max="7" min="7" style="218" width="7.28515625"/>
    <col customWidth="1" max="10" min="8" style="161" width="11.85546875"/>
    <col customWidth="1" max="11" min="11" style="73" width="35.28515625"/>
  </cols>
  <sheetData>
    <row customFormat="1" customHeight="1" ht="18" r="1" s="1">
      <c r="B1" s="216" t="inlineStr">
        <is>
          <t xml:space="preserve"> Bryant Elementary PTSA General Account</t>
        </is>
      </c>
    </row>
    <row customFormat="1" customHeight="1" ht="18" r="2" s="1">
      <c r="B2" s="216" t="inlineStr">
        <is>
          <t xml:space="preserve">2003-2004  Budget </t>
        </is>
      </c>
    </row>
    <row customHeight="1" ht="3" r="3" s="161" thickBot="1">
      <c r="B3" s="217" t="inlineStr">
        <is>
          <t>(With permission to the Board of Directors to reallocate as necessary)</t>
        </is>
      </c>
      <c r="C3" s="114" t="n"/>
      <c r="D3" s="114" t="n"/>
      <c r="E3" s="114" t="n"/>
      <c r="F3" s="114" t="n"/>
      <c r="G3" s="114" t="n"/>
      <c r="H3" s="114" t="n"/>
      <c r="I3" s="114" t="n"/>
      <c r="J3" s="114" t="n"/>
      <c r="K3" s="114" t="n"/>
    </row>
    <row r="4">
      <c r="B4" s="12" t="n"/>
      <c r="C4" s="12" t="n"/>
      <c r="D4" s="12" t="n"/>
      <c r="E4" s="12" t="n"/>
      <c r="F4" s="12" t="n"/>
    </row>
    <row r="5">
      <c r="B5" s="12" t="n"/>
      <c r="C5" s="12" t="n"/>
      <c r="D5" s="20" t="n"/>
      <c r="E5" s="20" t="n"/>
      <c r="F5" s="6" t="inlineStr">
        <is>
          <t>YTD</t>
        </is>
      </c>
      <c r="G5" s="219" t="inlineStr">
        <is>
          <t>Budget</t>
        </is>
      </c>
      <c r="H5" s="20" t="inlineStr">
        <is>
          <t>Proposed</t>
        </is>
      </c>
      <c r="I5" s="20" t="n"/>
      <c r="J5" s="20" t="inlineStr">
        <is>
          <t>Budget</t>
        </is>
      </c>
    </row>
    <row customHeight="1" ht="15" r="6" s="161">
      <c r="D6" s="20" t="inlineStr">
        <is>
          <t xml:space="preserve">Budget </t>
        </is>
      </c>
      <c r="E6" s="6" t="inlineStr">
        <is>
          <t>Actual</t>
        </is>
      </c>
      <c r="F6" s="6" t="inlineStr">
        <is>
          <t xml:space="preserve">% of </t>
        </is>
      </c>
      <c r="G6" s="219" t="inlineStr">
        <is>
          <t>%</t>
        </is>
      </c>
      <c r="H6" s="20" t="inlineStr">
        <is>
          <t xml:space="preserve">Budget </t>
        </is>
      </c>
      <c r="I6" s="20" t="n"/>
      <c r="J6" s="20" t="inlineStr">
        <is>
          <t>%</t>
        </is>
      </c>
    </row>
    <row customHeight="1" ht="15" r="7" s="161">
      <c r="B7" s="92" t="n"/>
      <c r="C7" s="5" t="n"/>
      <c r="D7" s="30" t="inlineStr">
        <is>
          <t>2002/03</t>
        </is>
      </c>
      <c r="E7" s="29" t="inlineStr">
        <is>
          <t>2002/03</t>
        </is>
      </c>
      <c r="F7" s="6" t="inlineStr">
        <is>
          <t>Budget</t>
        </is>
      </c>
      <c r="G7" s="219" t="inlineStr">
        <is>
          <t>Total</t>
        </is>
      </c>
      <c r="H7" s="14" t="inlineStr">
        <is>
          <t>2003-2004</t>
        </is>
      </c>
      <c r="I7" s="14" t="inlineStr">
        <is>
          <t>Subtotals</t>
        </is>
      </c>
      <c r="J7" s="14" t="inlineStr">
        <is>
          <t>Total</t>
        </is>
      </c>
    </row>
    <row customHeight="1" ht="15" r="8" s="161">
      <c r="B8" s="105" t="inlineStr">
        <is>
          <t>NET INCOME FROM FUNDRAISING</t>
        </is>
      </c>
      <c r="C8" s="106" t="n"/>
    </row>
    <row customHeight="1" ht="15" r="9" s="161">
      <c r="C9" s="71" t="inlineStr">
        <is>
          <t>Direct Donations (Pledge Drive)</t>
        </is>
      </c>
      <c r="D9" s="220" t="n">
        <v>22000</v>
      </c>
      <c r="E9" s="220" t="n">
        <v>20398</v>
      </c>
      <c r="F9" s="64">
        <f>E9/D9</f>
        <v/>
      </c>
      <c r="G9" s="221">
        <f>D9/D18</f>
        <v/>
      </c>
      <c r="H9" s="222">
        <f>40000-13325-1500-175</f>
        <v/>
      </c>
      <c r="I9" s="223" t="n"/>
      <c r="J9" s="64">
        <f>H9/H18</f>
        <v/>
      </c>
      <c r="K9" s="73" t="inlineStr">
        <is>
          <t>Includes busines and comminity donations, grants</t>
        </is>
      </c>
    </row>
    <row customHeight="1" ht="15" r="10" s="161">
      <c r="C10" s="71" t="inlineStr">
        <is>
          <t>Foundation</t>
        </is>
      </c>
      <c r="D10" s="77" t="n"/>
      <c r="E10" s="67" t="n"/>
      <c r="F10" s="64" t="n"/>
      <c r="G10" s="221" t="n"/>
      <c r="H10" s="52" t="n"/>
      <c r="I10" s="52" t="n"/>
      <c r="J10" s="64" t="n"/>
      <c r="K10" s="73" t="inlineStr">
        <is>
          <t>$25k in 02-03, create official Foundation in 03-04</t>
        </is>
      </c>
    </row>
    <row customHeight="1" ht="15" r="11" s="161">
      <c r="C11" s="71" t="inlineStr">
        <is>
          <t>Gift Wrap(net)</t>
        </is>
      </c>
      <c r="D11" s="224" t="n">
        <v>15500</v>
      </c>
      <c r="E11" s="67" t="n">
        <v>17428.46</v>
      </c>
      <c r="F11" s="64">
        <f>E11/D11</f>
        <v/>
      </c>
      <c r="G11" s="221">
        <f>D11/$D$18</f>
        <v/>
      </c>
      <c r="H11" s="224" t="n">
        <v>16500</v>
      </c>
      <c r="I11" s="224" t="n"/>
      <c r="J11" s="64">
        <f>H11/H18</f>
        <v/>
      </c>
      <c r="K11" s="158" t="inlineStr">
        <is>
          <t>80% of the PTSA budget is funded by first 3 fundraisers</t>
        </is>
      </c>
      <c r="L11" s="225" t="n"/>
    </row>
    <row customHeight="1" ht="15" r="12" s="161">
      <c r="C12" s="71" t="inlineStr">
        <is>
          <t>Bryant Blast(net)</t>
        </is>
      </c>
      <c r="D12" s="224" t="n">
        <v>13500</v>
      </c>
      <c r="E12" s="67" t="n">
        <v>-1842</v>
      </c>
      <c r="F12" s="64">
        <f>E12/D12</f>
        <v/>
      </c>
      <c r="G12" s="221">
        <f>D12/$D$18</f>
        <v/>
      </c>
      <c r="H12" s="224" t="n">
        <v>16000</v>
      </c>
      <c r="I12" s="224" t="n"/>
      <c r="J12" s="64">
        <f>H12/H18</f>
        <v/>
      </c>
      <c r="K12" s="73" t="n"/>
    </row>
    <row customHeight="1" ht="15" r="13" s="161">
      <c r="C13" s="71" t="inlineStr">
        <is>
          <t>Fee Based Income</t>
        </is>
      </c>
      <c r="D13" s="52" t="n">
        <v>0</v>
      </c>
      <c r="E13" s="52" t="n">
        <v>-7000</v>
      </c>
      <c r="F13" s="64" t="n"/>
      <c r="G13" s="221" t="n"/>
      <c r="H13" s="69" t="n">
        <v>7000</v>
      </c>
      <c r="I13" s="52" t="n"/>
      <c r="J13" s="64">
        <f>H13/H18</f>
        <v/>
      </c>
      <c r="K13" s="73" t="inlineStr">
        <is>
          <t>New: Inst. Music, offset by r.e. program pres. In 2002/3</t>
        </is>
      </c>
    </row>
    <row customHeight="1" ht="15" r="14" s="161">
      <c r="C14" s="71" t="inlineStr">
        <is>
          <t xml:space="preserve">Scrip at Stores </t>
        </is>
      </c>
      <c r="D14" s="52" t="n">
        <v>400</v>
      </c>
      <c r="E14" s="67" t="n">
        <v>-10620</v>
      </c>
      <c r="F14" s="64">
        <f>E14/D14</f>
        <v/>
      </c>
      <c r="G14" s="221">
        <f>D14/$D$18</f>
        <v/>
      </c>
      <c r="H14" s="226" t="n">
        <v>5000</v>
      </c>
      <c r="I14" s="224" t="n"/>
      <c r="J14" s="64">
        <f>H14/H18</f>
        <v/>
      </c>
      <c r="K14" s="73" t="inlineStr">
        <is>
          <t>Incresed: PCC, QFC, etc. bought $1900 PCC, $4750 QFC</t>
        </is>
      </c>
    </row>
    <row customHeight="1" ht="15" r="15" s="161">
      <c r="C15" s="71" t="inlineStr">
        <is>
          <t>Income from school activities</t>
        </is>
      </c>
      <c r="D15" s="67">
        <f>1300+800+750+400+350+50+25</f>
        <v/>
      </c>
      <c r="E15" s="67" t="n">
        <v>6991</v>
      </c>
      <c r="F15" s="64" t="n"/>
      <c r="G15" s="221" t="n"/>
      <c r="H15" s="224" t="n">
        <v>3000</v>
      </c>
      <c r="I15" s="224" t="n"/>
      <c r="J15" s="64">
        <f>H15/H18</f>
        <v/>
      </c>
      <c r="K15" s="73" t="inlineStr">
        <is>
          <t xml:space="preserve">Pics,,Ink  recycle, Bookfair, T-Shirts, ID, PTSA mem. </t>
        </is>
      </c>
    </row>
    <row customHeight="1" ht="15" r="16" s="161">
      <c r="C16" s="71" t="inlineStr">
        <is>
          <t>Auction</t>
        </is>
      </c>
      <c r="D16" s="52" t="n">
        <v>0</v>
      </c>
      <c r="E16" s="52" t="n">
        <v>0</v>
      </c>
      <c r="F16" s="64" t="n"/>
      <c r="G16" s="221" t="n"/>
      <c r="H16" s="52" t="n"/>
      <c r="I16" s="52" t="n"/>
      <c r="J16" s="64" t="n"/>
      <c r="K16" s="73" t="inlineStr">
        <is>
          <t>focus on   foundation in 03-4, auction in 2004-5?</t>
        </is>
      </c>
    </row>
    <row customHeight="1" ht="15" r="17" s="161">
      <c r="C17" s="71" t="inlineStr">
        <is>
          <t>Other Income (Interest)</t>
        </is>
      </c>
      <c r="D17" s="227" t="n">
        <v>500</v>
      </c>
      <c r="E17" s="67">
        <f>775.06-0.51-14.9-0.51-0.49-10.66-0.95-10.33-0.89-10.68-8.72-0.82-0.66-8.03</f>
        <v/>
      </c>
      <c r="F17" s="64" t="n"/>
      <c r="G17" s="221">
        <f>D17/$D$18</f>
        <v/>
      </c>
      <c r="H17" s="224" t="n">
        <v>800</v>
      </c>
      <c r="I17" s="224" t="n"/>
      <c r="J17" s="64">
        <f>H17/H18</f>
        <v/>
      </c>
    </row>
    <row customHeight="1" ht="15" r="18" s="161" thickBot="1">
      <c r="B18" s="105" t="inlineStr">
        <is>
          <t>TOTAL ESTIMATED INCOME</t>
        </is>
      </c>
      <c r="C18" s="106" t="n"/>
      <c r="D18" s="228">
        <f>SUM(D9:D17)</f>
        <v/>
      </c>
      <c r="E18" s="228">
        <f>SUM(E9:E17)</f>
        <v/>
      </c>
      <c r="F18" s="108">
        <f>E18/D18</f>
        <v/>
      </c>
      <c r="G18" s="229">
        <f>SUM(G9:G17)</f>
        <v/>
      </c>
      <c r="H18" s="228">
        <f>SUM(H9:H17)</f>
        <v/>
      </c>
      <c r="I18" s="228" t="n"/>
      <c r="J18" s="108">
        <f>SUM(J9:J17)</f>
        <v/>
      </c>
      <c r="K18" s="144" t="inlineStr">
        <is>
          <t>Budget Resp: Fundraising Chairs</t>
        </is>
      </c>
    </row>
    <row customHeight="1" ht="15" r="19" s="161" thickTop="1">
      <c r="B19" s="92" t="n"/>
      <c r="J19" s="74" t="n"/>
    </row>
    <row customHeight="1" ht="15" r="20" s="161">
      <c r="B20" s="76" t="inlineStr">
        <is>
          <t>ESTIMATED EXPENSES</t>
        </is>
      </c>
      <c r="C20" s="62" t="n"/>
      <c r="D20" s="62" t="n"/>
      <c r="J20" s="74" t="n"/>
    </row>
    <row customFormat="1" customHeight="1" ht="15" r="21" s="92">
      <c r="A21" s="92" t="n"/>
      <c r="B21" s="92" t="inlineStr">
        <is>
          <t xml:space="preserve">Arts and Cultures </t>
        </is>
      </c>
      <c r="C21" s="92" t="n"/>
      <c r="D21" s="92" t="n"/>
      <c r="E21" s="93" t="n"/>
      <c r="F21" s="93" t="n"/>
      <c r="G21" s="230" t="n"/>
      <c r="I21" s="92" t="n"/>
      <c r="J21" s="95" t="n"/>
      <c r="K21" s="59" t="n"/>
    </row>
    <row customHeight="1" ht="15" r="22" s="161">
      <c r="B22" s="33" t="n"/>
      <c r="C22" s="71" t="inlineStr">
        <is>
          <t>Art Enrichment - Classroom</t>
        </is>
      </c>
      <c r="D22" s="223" t="n">
        <v>10300</v>
      </c>
      <c r="E22" s="223" t="n">
        <v>8220</v>
      </c>
      <c r="F22" s="64">
        <f>E22/D22</f>
        <v/>
      </c>
      <c r="G22" s="221">
        <f>D22/$D$113</f>
        <v/>
      </c>
      <c r="H22" s="220" t="n">
        <v>10000</v>
      </c>
      <c r="I22" s="77" t="n"/>
      <c r="J22" s="64">
        <f>H22/H113</f>
        <v/>
      </c>
    </row>
    <row customHeight="1" ht="15" r="23" s="161">
      <c r="B23" s="71" t="n"/>
      <c r="C23" s="71" t="inlineStr">
        <is>
          <t>Artist in Residence</t>
        </is>
      </c>
      <c r="D23" s="52" t="n">
        <v>1500</v>
      </c>
      <c r="E23" s="52" t="n">
        <v>1541.33</v>
      </c>
      <c r="F23" s="64">
        <f>E23/D23</f>
        <v/>
      </c>
      <c r="G23" s="221">
        <f>D23/$D$113</f>
        <v/>
      </c>
      <c r="H23" s="77" t="n">
        <v>1500</v>
      </c>
      <c r="I23" s="77" t="n"/>
      <c r="J23" s="64">
        <f>H23/$H$113</f>
        <v/>
      </c>
      <c r="K23" s="73" t="inlineStr">
        <is>
          <t>Dancing History for 2003-4</t>
        </is>
      </c>
    </row>
    <row customHeight="1" ht="15" r="24" s="161">
      <c r="B24" s="71" t="n"/>
      <c r="C24" s="71" t="inlineStr">
        <is>
          <t>Drama - Classroom</t>
        </is>
      </c>
      <c r="D24" s="52" t="n">
        <v>1200</v>
      </c>
      <c r="E24" s="52" t="n">
        <v>950</v>
      </c>
      <c r="F24" s="64">
        <f>E24/D24</f>
        <v/>
      </c>
      <c r="G24" s="221">
        <f>D24/$D$113</f>
        <v/>
      </c>
      <c r="H24" s="77" t="n">
        <v>1200</v>
      </c>
      <c r="I24" s="77" t="n"/>
      <c r="J24" s="64">
        <f>H24/$H$113</f>
        <v/>
      </c>
    </row>
    <row customHeight="1" ht="15" r="25" s="161">
      <c r="B25" s="71" t="n"/>
      <c r="C25" s="71" t="inlineStr">
        <is>
          <t>Festivals, Culture Fairs, etc</t>
        </is>
      </c>
      <c r="D25" s="52" t="n"/>
      <c r="E25" s="52" t="n"/>
      <c r="F25" s="64" t="n"/>
      <c r="G25" s="221" t="n"/>
      <c r="H25" s="69" t="n">
        <v>100</v>
      </c>
      <c r="I25" s="52" t="n"/>
      <c r="J25" s="64">
        <f>H25/$H$113</f>
        <v/>
      </c>
      <c r="K25" s="73" t="inlineStr">
        <is>
          <t>New, Japanese Culture fair, etc</t>
        </is>
      </c>
    </row>
    <row customHeight="1" ht="15" r="26" s="161">
      <c r="B26" s="71" t="n"/>
      <c r="C26" s="71" t="inlineStr">
        <is>
          <t>Art Docent Prints, Training</t>
        </is>
      </c>
      <c r="D26" s="223" t="n">
        <v>200</v>
      </c>
      <c r="E26" s="223" t="n">
        <v>50</v>
      </c>
      <c r="F26" s="64">
        <f>E26/D26</f>
        <v/>
      </c>
      <c r="G26" s="221">
        <f>D26/$D$113</f>
        <v/>
      </c>
      <c r="H26" s="77" t="n">
        <v>400</v>
      </c>
      <c r="I26" s="220" t="n"/>
      <c r="J26" s="64">
        <f>H26/$H$113</f>
        <v/>
      </c>
    </row>
    <row customHeight="1" ht="15" r="27" s="161">
      <c r="B27" s="71" t="n"/>
      <c r="C27" s="71" t="inlineStr">
        <is>
          <t>Reflections Art Exhibit</t>
        </is>
      </c>
      <c r="D27" s="52" t="n">
        <v>100</v>
      </c>
      <c r="E27" s="52">
        <f>81.15+5.22</f>
        <v/>
      </c>
      <c r="F27" s="64">
        <f>E27/D27</f>
        <v/>
      </c>
      <c r="G27" s="221">
        <f>D27/$D$113</f>
        <v/>
      </c>
      <c r="H27" s="77" t="n">
        <v>100</v>
      </c>
      <c r="I27" s="77" t="n"/>
      <c r="J27" s="64">
        <f>H27/$H$113</f>
        <v/>
      </c>
    </row>
    <row customHeight="1" ht="15" r="28" s="161" thickBot="1">
      <c r="B28" s="71" t="n"/>
      <c r="C28" s="82" t="inlineStr">
        <is>
          <t>Total Arts and Cultures Exp</t>
        </is>
      </c>
      <c r="D28" s="231">
        <f>SUM(D22:D27)</f>
        <v/>
      </c>
      <c r="E28" s="231">
        <f>SUM(E22:E27)</f>
        <v/>
      </c>
      <c r="F28" s="83">
        <f>E28/D28</f>
        <v/>
      </c>
      <c r="G28" s="232">
        <f>D28/$D$113</f>
        <v/>
      </c>
      <c r="H28" s="86" t="n"/>
      <c r="I28" s="233">
        <f>SUM(H22:H27)</f>
        <v/>
      </c>
      <c r="J28" s="83">
        <f>I28/$H$113</f>
        <v/>
      </c>
      <c r="K28" s="143" t="inlineStr">
        <is>
          <t>Budget Resp: Art Committee Chair</t>
        </is>
      </c>
    </row>
    <row customHeight="1" ht="15" r="29" s="161" thickTop="1">
      <c r="B29" s="71" t="n"/>
      <c r="C29" s="71" t="n"/>
      <c r="D29" s="52" t="n"/>
      <c r="E29" s="52" t="n"/>
      <c r="F29" s="64" t="n"/>
      <c r="G29" s="221" t="n"/>
      <c r="H29" s="77" t="n"/>
      <c r="I29" s="77" t="n"/>
      <c r="J29" s="64" t="n"/>
    </row>
    <row customHeight="1" ht="15" r="30" s="161">
      <c r="A30" s="148" t="n"/>
      <c r="B30" s="39" t="inlineStr">
        <is>
          <t>Teacher Support</t>
        </is>
      </c>
      <c r="C30" s="148" t="n"/>
      <c r="D30" s="52" t="n"/>
      <c r="E30" s="52" t="n"/>
      <c r="F30" s="64" t="n"/>
      <c r="G30" s="221" t="n"/>
      <c r="H30" s="77" t="n"/>
      <c r="I30" s="77" t="n"/>
      <c r="J30" s="64" t="n"/>
    </row>
    <row customHeight="1" ht="15" r="31" s="161">
      <c r="B31" s="71" t="n"/>
      <c r="C31" s="71" t="inlineStr">
        <is>
          <t>Classroom Supplies</t>
        </is>
      </c>
      <c r="D31" s="223" t="n">
        <v>2300</v>
      </c>
      <c r="E31" s="223" t="n">
        <v>2213</v>
      </c>
      <c r="F31" s="64">
        <f>E31/D31</f>
        <v/>
      </c>
      <c r="G31" s="221">
        <f>D31/$D$113</f>
        <v/>
      </c>
      <c r="H31" s="220" t="n">
        <v>2300</v>
      </c>
      <c r="I31" s="77" t="n"/>
      <c r="J31" s="64">
        <f>H31/$H$113</f>
        <v/>
      </c>
    </row>
    <row customHeight="1" ht="15" r="32" s="161">
      <c r="B32" s="71" t="n"/>
      <c r="C32" s="71" t="inlineStr">
        <is>
          <t>Field Trip Transportation</t>
        </is>
      </c>
      <c r="D32" s="52" t="n">
        <v>2300</v>
      </c>
      <c r="E32" s="52" t="n">
        <v>2156</v>
      </c>
      <c r="F32" s="64">
        <f>E32/D32</f>
        <v/>
      </c>
      <c r="G32" s="221">
        <f>D32/$D$113</f>
        <v/>
      </c>
      <c r="H32" s="91" t="n">
        <v>2500</v>
      </c>
      <c r="I32" s="77" t="n"/>
      <c r="J32" s="64">
        <f>H32/$H$113</f>
        <v/>
      </c>
      <c r="K32" s="73" t="inlineStr">
        <is>
          <t xml:space="preserve">Increased </t>
        </is>
      </c>
    </row>
    <row customHeight="1" ht="15" r="33" s="161">
      <c r="B33" s="71" t="n"/>
      <c r="C33" s="71" t="inlineStr">
        <is>
          <t>Assemblies</t>
        </is>
      </c>
      <c r="D33" s="52" t="n">
        <v>1800</v>
      </c>
      <c r="E33" s="52" t="n">
        <v>1710</v>
      </c>
      <c r="F33" s="64">
        <f>E33/D33</f>
        <v/>
      </c>
      <c r="G33" s="221">
        <f>D33/$D$113</f>
        <v/>
      </c>
      <c r="H33" s="77" t="n">
        <v>1800</v>
      </c>
      <c r="I33" s="77" t="n"/>
      <c r="J33" s="64" t="n"/>
    </row>
    <row customHeight="1" ht="15" r="34" s="161">
      <c r="B34" s="71" t="n"/>
      <c r="C34" s="71" t="inlineStr">
        <is>
          <t>Teacher Special Projects</t>
        </is>
      </c>
      <c r="D34" s="52" t="n">
        <v>1000</v>
      </c>
      <c r="E34" s="52" t="n">
        <v>671</v>
      </c>
      <c r="F34" s="64">
        <f>E34/D34</f>
        <v/>
      </c>
      <c r="G34" s="221">
        <f>D34/$D$113</f>
        <v/>
      </c>
      <c r="H34" s="77" t="n">
        <v>1000</v>
      </c>
      <c r="I34" s="77" t="n"/>
      <c r="J34" s="64">
        <f>H34/$H$113</f>
        <v/>
      </c>
    </row>
    <row customHeight="1" ht="15" r="35" s="161" thickBot="1">
      <c r="C35" s="82" t="inlineStr">
        <is>
          <t>Total Teacher Support Exp</t>
        </is>
      </c>
      <c r="D35" s="234">
        <f>SUM(D31:D34)</f>
        <v/>
      </c>
      <c r="E35" s="234">
        <f>SUM(E31:E34)</f>
        <v/>
      </c>
      <c r="F35" s="83">
        <f>E35/D35</f>
        <v/>
      </c>
      <c r="G35" s="232">
        <f>D35/$D$113</f>
        <v/>
      </c>
      <c r="H35" s="235" t="n"/>
      <c r="I35" s="236">
        <f>SUM(H31:H35)</f>
        <v/>
      </c>
      <c r="J35" s="83">
        <f>I35/$H$113</f>
        <v/>
      </c>
      <c r="K35" s="143" t="inlineStr">
        <is>
          <t>Budget Resp: Teachers, PTSA</t>
        </is>
      </c>
    </row>
    <row customHeight="1" ht="15" r="36" s="161" thickTop="1">
      <c r="B36" s="71" t="n"/>
      <c r="C36" s="71" t="n"/>
      <c r="D36" s="52" t="n"/>
      <c r="E36" s="52" t="n"/>
      <c r="F36" s="64" t="n"/>
      <c r="G36" s="221" t="n"/>
      <c r="J36" s="64" t="n"/>
    </row>
    <row customHeight="1" ht="15" r="37" s="161">
      <c r="B37" s="39" t="inlineStr">
        <is>
          <t xml:space="preserve">Technology </t>
        </is>
      </c>
      <c r="D37" s="52" t="n"/>
      <c r="E37" s="52" t="n"/>
      <c r="F37" s="64" t="n"/>
      <c r="G37" s="221" t="n"/>
      <c r="H37" s="77" t="n"/>
      <c r="I37" s="77" t="n"/>
      <c r="J37" s="64">
        <f>H37/$H$113</f>
        <v/>
      </c>
    </row>
    <row customHeight="1" ht="15" r="38" s="161">
      <c r="B38" s="71" t="n"/>
      <c r="C38" s="71" t="inlineStr">
        <is>
          <t>Computer Equipment</t>
        </is>
      </c>
      <c r="D38" s="223" t="n">
        <v>4500</v>
      </c>
      <c r="E38" s="223" t="n">
        <v>2480</v>
      </c>
      <c r="F38" s="64">
        <f>E38/D38</f>
        <v/>
      </c>
      <c r="G38" s="221">
        <f>D38/$D$113</f>
        <v/>
      </c>
      <c r="H38" s="220" t="n">
        <v>4500</v>
      </c>
      <c r="I38" s="77" t="n"/>
      <c r="J38" s="64">
        <f>H38/$H$113</f>
        <v/>
      </c>
      <c r="K38" s="73" t="inlineStr">
        <is>
          <t>New, based on Library proj. system, teach cam, etc.</t>
        </is>
      </c>
    </row>
    <row customHeight="1" ht="15" r="39" s="161">
      <c r="C39" s="71" t="inlineStr">
        <is>
          <t>Other tech equip/services</t>
        </is>
      </c>
      <c r="D39" s="52" t="n">
        <v>0</v>
      </c>
      <c r="E39" s="52" t="n">
        <v>0</v>
      </c>
      <c r="H39" s="237" t="n">
        <v>2000</v>
      </c>
      <c r="J39" s="64">
        <f>H39/$H$113</f>
        <v/>
      </c>
      <c r="K39" s="73" t="inlineStr">
        <is>
          <t>2 new bulbs, printer cartirdges =$1,000</t>
        </is>
      </c>
    </row>
    <row customHeight="1" ht="15" r="40" s="161" thickBot="1">
      <c r="C40" s="82" t="inlineStr">
        <is>
          <t>Total Technology Exp</t>
        </is>
      </c>
      <c r="D40" s="236">
        <f>SUM(D38:D39)</f>
        <v/>
      </c>
      <c r="E40" s="236">
        <f>SUM(E38:E39)</f>
        <v/>
      </c>
      <c r="F40" s="83">
        <f>E40/D40</f>
        <v/>
      </c>
      <c r="G40" s="232">
        <f>D40/$D$113</f>
        <v/>
      </c>
      <c r="H40" s="87" t="n"/>
      <c r="I40" s="235">
        <f>SUM(H38:H39)</f>
        <v/>
      </c>
      <c r="J40" s="83">
        <f>I40/$H$113</f>
        <v/>
      </c>
      <c r="K40" s="143" t="inlineStr">
        <is>
          <t>Budget Resp: Tech. Committee Chair</t>
        </is>
      </c>
    </row>
    <row customHeight="1" ht="15" r="41" s="161" thickTop="1">
      <c r="J41" s="64" t="n"/>
    </row>
    <row customHeight="1" ht="15" r="42" s="161">
      <c r="B42" s="39" t="inlineStr">
        <is>
          <t>Music Programs</t>
        </is>
      </c>
      <c r="C42" s="148" t="n"/>
      <c r="J42" s="64" t="n"/>
    </row>
    <row customHeight="1" ht="15" r="43" s="161">
      <c r="B43" s="71" t="n"/>
      <c r="C43" s="71" t="inlineStr">
        <is>
          <t>Instrumental Music (4th/5th)</t>
        </is>
      </c>
      <c r="D43" s="223" t="n">
        <v>100</v>
      </c>
      <c r="E43" s="223" t="n">
        <v>0</v>
      </c>
      <c r="F43" s="64">
        <f>E43/D43</f>
        <v/>
      </c>
      <c r="G43" s="221">
        <f>D43/$D$113</f>
        <v/>
      </c>
      <c r="H43" s="238" t="n">
        <v>7100</v>
      </c>
      <c r="I43" s="77" t="n"/>
      <c r="J43" s="64">
        <f>H43/$H$113</f>
        <v/>
      </c>
      <c r="K43" s="73" t="inlineStr">
        <is>
          <t>Proposed: Fee based with scholarships available</t>
        </is>
      </c>
    </row>
    <row customHeight="1" ht="15" r="44" s="161">
      <c r="B44" s="71" t="n"/>
      <c r="C44" s="71" t="inlineStr">
        <is>
          <t>Music/Choir</t>
        </is>
      </c>
      <c r="D44" s="52" t="n">
        <v>500</v>
      </c>
      <c r="E44" s="52" t="n">
        <v>673</v>
      </c>
      <c r="F44" s="64">
        <f>E44/D44</f>
        <v/>
      </c>
      <c r="G44" s="221">
        <f>D44/$D$113</f>
        <v/>
      </c>
      <c r="H44" s="77" t="n">
        <v>500</v>
      </c>
      <c r="I44" s="77" t="n"/>
      <c r="J44" s="64">
        <f>H44/$H$113</f>
        <v/>
      </c>
    </row>
    <row customHeight="1" ht="15" r="45" s="161" thickBot="1">
      <c r="B45" s="71" t="n"/>
      <c r="C45" s="82" t="inlineStr">
        <is>
          <t>Total Music Exp</t>
        </is>
      </c>
      <c r="D45" s="239">
        <f>SUM(D43:D44)</f>
        <v/>
      </c>
      <c r="E45" s="239">
        <f>SUM(E43:E44)</f>
        <v/>
      </c>
      <c r="F45" s="83">
        <f>E45/D45</f>
        <v/>
      </c>
      <c r="G45" s="232">
        <f>D45/$D$113</f>
        <v/>
      </c>
      <c r="H45" s="87" t="n"/>
      <c r="I45" s="236">
        <f>SUM(H43:H44)</f>
        <v/>
      </c>
      <c r="J45" s="83">
        <f>I45/$H$113</f>
        <v/>
      </c>
      <c r="K45" s="143" t="inlineStr">
        <is>
          <t>Budget Resp: Music Teachers</t>
        </is>
      </c>
    </row>
    <row customHeight="1" ht="15" r="46" s="161" thickTop="1">
      <c r="B46" s="71" t="n"/>
      <c r="C46" s="71" t="n"/>
      <c r="D46" s="52" t="n"/>
      <c r="E46" s="52" t="n"/>
      <c r="F46" s="64" t="n"/>
      <c r="G46" s="221" t="n"/>
      <c r="J46" s="64" t="n"/>
    </row>
    <row customHeight="1" ht="15" r="47" s="161">
      <c r="A47" s="148" t="n"/>
      <c r="B47" s="39" t="inlineStr">
        <is>
          <t>Library</t>
        </is>
      </c>
      <c r="C47" s="148" t="n"/>
      <c r="D47" s="52" t="n"/>
      <c r="E47" s="52" t="n"/>
      <c r="F47" s="64" t="n"/>
      <c r="G47" s="221" t="n"/>
      <c r="H47" s="77" t="n"/>
      <c r="I47" s="77" t="n"/>
      <c r="J47" s="64" t="n"/>
    </row>
    <row customHeight="1" ht="15" r="48" s="161">
      <c r="B48" s="71" t="n"/>
      <c r="C48" s="71" t="inlineStr">
        <is>
          <t>Library Materials</t>
        </is>
      </c>
      <c r="D48" s="223" t="n">
        <v>4000</v>
      </c>
      <c r="E48" s="223" t="n">
        <v>3166</v>
      </c>
      <c r="F48" s="64">
        <f>E48/D48</f>
        <v/>
      </c>
      <c r="G48" s="221">
        <f>D48/$D$113</f>
        <v/>
      </c>
      <c r="H48" s="220" t="n">
        <v>4000</v>
      </c>
      <c r="I48" s="77" t="n"/>
      <c r="J48" s="64">
        <f>H48/$H$113</f>
        <v/>
      </c>
    </row>
    <row customHeight="1" ht="15" r="49" s="161">
      <c r="B49" s="71" t="n"/>
      <c r="C49" s="71" t="inlineStr">
        <is>
          <t>Writers Celebration</t>
        </is>
      </c>
      <c r="D49" s="52" t="n">
        <v>200</v>
      </c>
      <c r="E49" s="52" t="n">
        <v>0</v>
      </c>
      <c r="F49" s="64">
        <f>E49/D49</f>
        <v/>
      </c>
      <c r="G49" s="221">
        <f>D49/$D$113</f>
        <v/>
      </c>
      <c r="H49" s="77" t="n">
        <v>200</v>
      </c>
      <c r="I49" s="77" t="n"/>
      <c r="J49" s="64">
        <f>H49/$H$113</f>
        <v/>
      </c>
    </row>
    <row customHeight="1" ht="15" r="50" s="161">
      <c r="B50" s="71" t="n"/>
      <c r="C50" s="71" t="inlineStr">
        <is>
          <t>Speech Contest (4th/5th)</t>
        </is>
      </c>
      <c r="D50" s="52" t="n">
        <v>150</v>
      </c>
      <c r="E50" s="52" t="n">
        <v>81</v>
      </c>
      <c r="F50" s="64">
        <f>E50/D50</f>
        <v/>
      </c>
      <c r="G50" s="221">
        <f>D50/$D$113</f>
        <v/>
      </c>
      <c r="H50" s="77" t="n">
        <v>150</v>
      </c>
      <c r="I50" s="77" t="n"/>
      <c r="J50" s="64">
        <f>H50/$H$113</f>
        <v/>
      </c>
    </row>
    <row customHeight="1" ht="15" r="51" s="161" thickBot="1">
      <c r="B51" s="71" t="n"/>
      <c r="C51" s="82" t="inlineStr">
        <is>
          <t>Total Library Exp</t>
        </is>
      </c>
      <c r="D51" s="239">
        <f>D48</f>
        <v/>
      </c>
      <c r="E51" s="239">
        <f>E48</f>
        <v/>
      </c>
      <c r="F51" s="83">
        <f>E51/D51</f>
        <v/>
      </c>
      <c r="G51" s="232">
        <f>D51/$D$113</f>
        <v/>
      </c>
      <c r="H51" s="87" t="n"/>
      <c r="I51" s="236">
        <f>SUM(H48:H50)</f>
        <v/>
      </c>
      <c r="J51" s="83">
        <f>I51/$H$113</f>
        <v/>
      </c>
      <c r="K51" s="143" t="inlineStr">
        <is>
          <t>Budget Resp: Librarian</t>
        </is>
      </c>
    </row>
    <row customHeight="1" ht="15" r="52" s="161" thickTop="1">
      <c r="B52" s="71" t="n"/>
      <c r="C52" s="71" t="n"/>
      <c r="D52" s="52" t="n"/>
      <c r="E52" s="52" t="n"/>
      <c r="F52" s="64" t="n"/>
      <c r="G52" s="221" t="n"/>
      <c r="J52" s="64" t="n"/>
    </row>
    <row customHeight="1" ht="15" r="53" s="161">
      <c r="A53" s="148" t="n"/>
      <c r="B53" s="39" t="inlineStr">
        <is>
          <t>Science and Math</t>
        </is>
      </c>
      <c r="C53" s="39" t="n"/>
      <c r="D53" s="52" t="n"/>
      <c r="E53" s="52" t="n"/>
      <c r="F53" s="64" t="n"/>
      <c r="G53" s="221" t="n"/>
      <c r="H53" s="77" t="n"/>
      <c r="I53" s="77" t="n"/>
      <c r="J53" s="64" t="n"/>
    </row>
    <row customHeight="1" ht="15" r="54" s="161">
      <c r="B54" s="71" t="n"/>
      <c r="C54" s="71" t="inlineStr">
        <is>
          <t>Science Lab coord &amp; supplies</t>
        </is>
      </c>
      <c r="D54" s="220" t="n">
        <v>7400</v>
      </c>
      <c r="E54" s="220" t="n">
        <v>5621</v>
      </c>
      <c r="F54" s="64">
        <f>E54/D54</f>
        <v/>
      </c>
      <c r="G54" s="221">
        <f>D54/$D$113</f>
        <v/>
      </c>
      <c r="H54" s="238">
        <f>7875+250</f>
        <v/>
      </c>
      <c r="I54" s="77" t="n"/>
      <c r="J54" s="64">
        <f>H54/$H$113</f>
        <v/>
      </c>
      <c r="K54" s="73" t="inlineStr">
        <is>
          <t>Increased: COLA for science coordinator; $250 supplies</t>
        </is>
      </c>
    </row>
    <row customHeight="1" ht="15" r="55" s="161">
      <c r="B55" s="71" t="n"/>
      <c r="C55" s="71" t="inlineStr">
        <is>
          <t>Science Fair coord &amp; supplies</t>
        </is>
      </c>
      <c r="D55" s="77" t="n">
        <v>4200</v>
      </c>
      <c r="E55" s="77" t="n">
        <v>3754</v>
      </c>
      <c r="F55" s="64">
        <f>E55/D55</f>
        <v/>
      </c>
      <c r="G55" s="221">
        <f>D55/$D$113</f>
        <v/>
      </c>
      <c r="H55" s="77">
        <f>4200+125</f>
        <v/>
      </c>
      <c r="I55" s="77" t="n"/>
      <c r="J55" s="64">
        <f>H55/$H$113</f>
        <v/>
      </c>
      <c r="K55" s="73" t="inlineStr">
        <is>
          <t>Increased: COLA for science fair coordinator</t>
        </is>
      </c>
    </row>
    <row customHeight="1" ht="15" r="56" s="161">
      <c r="B56" s="71" t="n"/>
      <c r="C56" s="71" t="inlineStr">
        <is>
          <t>Math Olympiad</t>
        </is>
      </c>
      <c r="D56" s="52" t="n">
        <v>575</v>
      </c>
      <c r="E56" s="52" t="n">
        <v>565</v>
      </c>
      <c r="F56" s="64">
        <f>E56/D56</f>
        <v/>
      </c>
      <c r="G56" s="221">
        <f>D56/$D$113</f>
        <v/>
      </c>
      <c r="H56" s="77" t="n">
        <v>575</v>
      </c>
      <c r="I56" s="77" t="n"/>
      <c r="J56" s="64">
        <f>H56/$H$113</f>
        <v/>
      </c>
    </row>
    <row customHeight="1" ht="15" r="57" s="161">
      <c r="B57" s="71" t="n"/>
      <c r="C57" s="71" t="inlineStr">
        <is>
          <t>Science/Env. Projects</t>
        </is>
      </c>
      <c r="D57" s="52" t="n">
        <v>0</v>
      </c>
      <c r="E57" s="52" t="n">
        <v>0</v>
      </c>
      <c r="F57" s="64" t="n"/>
      <c r="G57" s="221" t="n"/>
      <c r="H57" s="91" t="n">
        <v>1000</v>
      </c>
      <c r="I57" s="77" t="n"/>
      <c r="J57" s="64">
        <f>H57/$H$113</f>
        <v/>
      </c>
      <c r="K57" s="73" t="inlineStr">
        <is>
          <t xml:space="preserve">Salmon in Schools, etc. </t>
        </is>
      </c>
    </row>
    <row customHeight="1" ht="15" r="58" s="161" thickBot="1">
      <c r="B58" s="71" t="n"/>
      <c r="C58" s="82" t="inlineStr">
        <is>
          <t>Total Science &amp; Math Exp</t>
        </is>
      </c>
      <c r="D58" s="239">
        <f>SUM(D54:D57)</f>
        <v/>
      </c>
      <c r="E58" s="239">
        <f>SUM(E54:E57)</f>
        <v/>
      </c>
      <c r="F58" s="83">
        <f>E58/D58</f>
        <v/>
      </c>
      <c r="G58" s="232">
        <f>D58/$D$113</f>
        <v/>
      </c>
      <c r="H58" s="87" t="n"/>
      <c r="I58" s="236">
        <f>SUM(H54:H57)</f>
        <v/>
      </c>
      <c r="J58" s="83">
        <f>I58/$H$113</f>
        <v/>
      </c>
      <c r="K58" s="143" t="inlineStr">
        <is>
          <t>Budget Resp: Science coords. , Teachers</t>
        </is>
      </c>
    </row>
    <row customHeight="1" ht="15" r="59" s="161" thickTop="1">
      <c r="B59" s="71" t="n"/>
      <c r="C59" s="71" t="n"/>
      <c r="D59" s="52" t="n"/>
      <c r="E59" s="52" t="n"/>
      <c r="F59" s="64" t="n"/>
      <c r="G59" s="221" t="n"/>
      <c r="J59" s="64" t="n"/>
    </row>
    <row customHeight="1" ht="15" r="60" s="161">
      <c r="A60" s="148" t="n"/>
      <c r="B60" s="39" t="inlineStr">
        <is>
          <t>Tutoring and Academic Support</t>
        </is>
      </c>
      <c r="C60" s="148" t="n"/>
      <c r="J60" s="64" t="n"/>
    </row>
    <row customHeight="1" ht="15" r="61" s="161">
      <c r="B61" s="71" t="n"/>
      <c r="C61" s="71" t="inlineStr">
        <is>
          <t>Tutoring Coordinator</t>
        </is>
      </c>
      <c r="D61" s="223" t="n">
        <v>2039</v>
      </c>
      <c r="E61" s="223" t="n">
        <v>2039</v>
      </c>
      <c r="F61" s="64">
        <f>E61/D61</f>
        <v/>
      </c>
      <c r="G61" s="221">
        <f>D61/$D$113</f>
        <v/>
      </c>
      <c r="H61" s="222" t="n">
        <v>4000</v>
      </c>
      <c r="I61" s="52" t="n"/>
      <c r="J61" s="64">
        <f>H61/$H$113</f>
        <v/>
      </c>
      <c r="K61" s="73" t="inlineStr">
        <is>
          <t>Increased: With option to increase to $6000</t>
        </is>
      </c>
    </row>
    <row customHeight="1" ht="15" r="62" s="161">
      <c r="C62" t="inlineStr">
        <is>
          <t xml:space="preserve">Homework Center </t>
        </is>
      </c>
      <c r="D62" s="224" t="n">
        <v>2000</v>
      </c>
      <c r="E62" s="67" t="n">
        <v>375</v>
      </c>
      <c r="H62" s="240" t="n">
        <v>2000</v>
      </c>
      <c r="J62" s="64">
        <f>H62/$H$113</f>
        <v/>
      </c>
      <c r="K62" s="73" t="inlineStr">
        <is>
          <t>HC Mgr. and busses for students</t>
        </is>
      </c>
    </row>
    <row customHeight="1" ht="15" r="63" s="161">
      <c r="C63" t="inlineStr">
        <is>
          <t>Paid Tutors</t>
        </is>
      </c>
      <c r="J63" s="64">
        <f>H63/$H$113</f>
        <v/>
      </c>
      <c r="K63" s="73" t="inlineStr">
        <is>
          <t>Ptsa To Underwrite up to $7300?</t>
        </is>
      </c>
    </row>
    <row customHeight="1" ht="15" r="64" s="161">
      <c r="C64" t="inlineStr">
        <is>
          <t>ESL Classroom Support &amp; LAP</t>
        </is>
      </c>
      <c r="D64" s="224" t="n">
        <v>600</v>
      </c>
      <c r="E64" s="7" t="n">
        <v>213</v>
      </c>
      <c r="H64" s="240" t="n">
        <v>600</v>
      </c>
      <c r="J64" s="64">
        <f>H64/$H$113</f>
        <v/>
      </c>
    </row>
    <row customHeight="1" ht="15" r="65" s="161">
      <c r="C65" s="71" t="inlineStr">
        <is>
          <t>LAP  (see above, ESL)</t>
        </is>
      </c>
      <c r="D65" s="224" t="n">
        <v>500</v>
      </c>
      <c r="E65" s="52" t="n">
        <v>0</v>
      </c>
      <c r="F65" s="64">
        <f>E65/D65</f>
        <v/>
      </c>
      <c r="G65" s="241">
        <f>D65/$D$113</f>
        <v/>
      </c>
      <c r="H65" s="77" t="n">
        <v>500</v>
      </c>
      <c r="I65" s="77" t="n"/>
      <c r="J65" s="64">
        <f>H65/$H$113</f>
        <v/>
      </c>
    </row>
    <row customHeight="1" ht="15" r="66" s="161" thickBot="1">
      <c r="C66" s="82" t="inlineStr">
        <is>
          <t>Total Tutoring &amp; Acdemic Exp</t>
        </is>
      </c>
      <c r="D66" s="239">
        <f>SUM(D61:D65)</f>
        <v/>
      </c>
      <c r="E66" s="239">
        <f>SUM(E61:E65)</f>
        <v/>
      </c>
      <c r="F66" s="83">
        <f>E66/D66</f>
        <v/>
      </c>
      <c r="G66" s="232">
        <f>D66/$D$113</f>
        <v/>
      </c>
      <c r="H66" s="87" t="n"/>
      <c r="I66" s="236">
        <f>SUM(H61:H65)</f>
        <v/>
      </c>
      <c r="J66" s="83">
        <f>I66/$H$113</f>
        <v/>
      </c>
      <c r="K66" s="143" t="inlineStr">
        <is>
          <t>Budget Resp: Tutoring Coordinator</t>
        </is>
      </c>
    </row>
    <row customHeight="1" ht="15" r="67" s="161" thickTop="1">
      <c r="C67" s="71" t="n"/>
      <c r="D67" s="224" t="n"/>
      <c r="E67" s="52" t="n"/>
      <c r="F67" s="64" t="n"/>
      <c r="G67" s="221" t="n"/>
      <c r="J67" s="64" t="n"/>
    </row>
    <row customHeight="1" ht="15" r="68" s="161">
      <c r="A68" s="148" t="n"/>
      <c r="B68" s="148" t="inlineStr">
        <is>
          <t>Healthy Bodies</t>
        </is>
      </c>
      <c r="C68" s="148" t="n"/>
      <c r="J68" s="64" t="n"/>
    </row>
    <row customHeight="1" ht="15" r="69" s="161">
      <c r="C69" t="inlineStr">
        <is>
          <t>Additional Janitorial Services</t>
        </is>
      </c>
      <c r="D69" s="220" t="n">
        <v>0</v>
      </c>
      <c r="E69" s="220" t="n">
        <v>0</v>
      </c>
      <c r="H69" s="242" t="n">
        <v>1500</v>
      </c>
      <c r="J69" s="64">
        <f>H69/$H$113</f>
        <v/>
      </c>
      <c r="K69" s="73" t="inlineStr">
        <is>
          <t>New</t>
        </is>
      </c>
    </row>
    <row customHeight="1" ht="15" r="70" s="161">
      <c r="C70" s="71" t="inlineStr">
        <is>
          <t>Physical Education Supplies</t>
        </is>
      </c>
      <c r="D70" s="52" t="n">
        <v>600</v>
      </c>
      <c r="E70" s="52" t="n">
        <v>670</v>
      </c>
      <c r="F70" s="64">
        <f>E70/D70</f>
        <v/>
      </c>
      <c r="G70" s="221">
        <f>D70/$D$113</f>
        <v/>
      </c>
      <c r="H70" s="77" t="n">
        <v>600</v>
      </c>
      <c r="I70" s="77" t="n"/>
      <c r="J70" s="64">
        <f>H70/$H$113</f>
        <v/>
      </c>
    </row>
    <row customHeight="1" ht="15" r="71" s="161">
      <c r="C71" s="71" t="inlineStr">
        <is>
          <t>Patrol Equipment &amp; Recognition</t>
        </is>
      </c>
      <c r="D71" s="224" t="n">
        <v>500</v>
      </c>
      <c r="E71" s="52" t="n">
        <v>0</v>
      </c>
      <c r="F71" s="64">
        <f>E71/D71</f>
        <v/>
      </c>
      <c r="G71" s="241">
        <f>D71/$D$113</f>
        <v/>
      </c>
      <c r="H71" s="77" t="n">
        <v>500</v>
      </c>
      <c r="I71" s="77" t="n"/>
      <c r="J71" s="64">
        <f>H71/$H$113</f>
        <v/>
      </c>
    </row>
    <row customHeight="1" ht="15" r="72" s="161">
      <c r="C72" t="inlineStr">
        <is>
          <t>Playground  Supervision Supplies</t>
        </is>
      </c>
      <c r="H72" s="142" t="n">
        <v>300</v>
      </c>
      <c r="J72" s="64">
        <f>H72/$H$113</f>
        <v/>
      </c>
      <c r="K72" s="73" t="inlineStr">
        <is>
          <t>New</t>
        </is>
      </c>
    </row>
    <row customHeight="1" ht="15" r="73" s="161">
      <c r="B73" s="92" t="n"/>
      <c r="C73" s="71" t="inlineStr">
        <is>
          <t>Emergency Preparedness</t>
        </is>
      </c>
      <c r="D73" s="224" t="n">
        <v>300</v>
      </c>
      <c r="E73" s="52">
        <f>153.3+163.56</f>
        <v/>
      </c>
      <c r="F73" s="64">
        <f>E73/D73</f>
        <v/>
      </c>
      <c r="G73" s="241">
        <f>D73/$D$113</f>
        <v/>
      </c>
      <c r="H73" s="77" t="n">
        <v>300</v>
      </c>
      <c r="I73" s="77" t="n"/>
      <c r="J73" s="64">
        <f>H73/$H$113</f>
        <v/>
      </c>
    </row>
    <row customHeight="1" ht="15" r="74" s="161">
      <c r="C74" s="36" t="inlineStr">
        <is>
          <t xml:space="preserve">Field Day </t>
        </is>
      </c>
      <c r="D74" s="224" t="n">
        <v>300</v>
      </c>
      <c r="E74" s="52" t="n">
        <v>0</v>
      </c>
      <c r="F74" s="64">
        <f>E74/D74</f>
        <v/>
      </c>
      <c r="G74" s="241">
        <f>D74/$D$113</f>
        <v/>
      </c>
      <c r="H74" s="77" t="n">
        <v>300</v>
      </c>
      <c r="I74" s="77" t="n"/>
      <c r="J74" s="64">
        <f>H74/$H$113</f>
        <v/>
      </c>
    </row>
    <row customHeight="1" ht="15" r="75" s="161">
      <c r="C75" s="71" t="inlineStr">
        <is>
          <t>Nursing Supplies</t>
        </is>
      </c>
      <c r="D75" s="224" t="n">
        <v>100</v>
      </c>
      <c r="E75" s="52" t="n">
        <v>94</v>
      </c>
      <c r="F75" s="64">
        <f>E75/D75</f>
        <v/>
      </c>
      <c r="G75" s="241">
        <f>D75/$D$113</f>
        <v/>
      </c>
      <c r="H75" s="77" t="n">
        <v>100</v>
      </c>
      <c r="I75" s="77" t="n"/>
      <c r="J75" s="64">
        <f>H75/$H$113</f>
        <v/>
      </c>
    </row>
    <row customHeight="1" ht="15" r="76" s="161" thickBot="1">
      <c r="C76" s="82" t="inlineStr">
        <is>
          <t>Total Healthy Bodies Exp</t>
        </is>
      </c>
      <c r="D76" s="239">
        <f>SUM(D69:D75)</f>
        <v/>
      </c>
      <c r="E76" s="239">
        <f>SUM(E69:E75)</f>
        <v/>
      </c>
      <c r="F76" s="83">
        <f>E76/D76</f>
        <v/>
      </c>
      <c r="G76" s="232">
        <f>D76/$D$113</f>
        <v/>
      </c>
      <c r="H76" s="87" t="n"/>
      <c r="I76" s="236">
        <f>SUM(H69:H75)</f>
        <v/>
      </c>
      <c r="J76" s="83">
        <f>I76/$H$113</f>
        <v/>
      </c>
      <c r="K76" s="143" t="inlineStr">
        <is>
          <t>Budget Resp: Teachers, PTSA, Nurse</t>
        </is>
      </c>
    </row>
    <row customHeight="1" ht="15" r="77" s="161" thickTop="1">
      <c r="C77" s="71" t="n"/>
      <c r="D77" s="224" t="n"/>
      <c r="E77" s="52" t="n"/>
      <c r="F77" s="64" t="n"/>
      <c r="G77" s="241" t="n"/>
      <c r="J77" s="64" t="n"/>
    </row>
    <row customHeight="1" ht="15" r="78" s="161">
      <c r="A78" s="148" t="n"/>
      <c r="B78" s="148" t="inlineStr">
        <is>
          <t xml:space="preserve">World and Community </t>
        </is>
      </c>
      <c r="C78" s="148" t="n"/>
      <c r="D78" s="224" t="n"/>
      <c r="E78" s="52" t="n"/>
      <c r="F78" s="64" t="n"/>
      <c r="G78" s="241" t="n"/>
      <c r="H78" s="77" t="n"/>
      <c r="I78" s="77" t="n"/>
      <c r="J78" s="64" t="n"/>
      <c r="K78" s="73" t="n"/>
    </row>
    <row customHeight="1" ht="15" r="79" s="161">
      <c r="C79" s="71" t="inlineStr">
        <is>
          <t>Family Aid Support</t>
        </is>
      </c>
      <c r="D79" s="220" t="n">
        <v>1500</v>
      </c>
      <c r="E79" s="220" t="n">
        <v>4648</v>
      </c>
      <c r="F79" s="64">
        <f>E79/D79</f>
        <v/>
      </c>
      <c r="G79" s="241">
        <f>D79/$D$113</f>
        <v/>
      </c>
      <c r="H79" s="220" t="n">
        <v>1500</v>
      </c>
      <c r="I79" s="77" t="n"/>
      <c r="J79" s="64">
        <f>H79/$H$113</f>
        <v/>
      </c>
      <c r="K79" s="73" t="inlineStr">
        <is>
          <t>Increased,add'l funding from grants, donations</t>
        </is>
      </c>
    </row>
    <row customHeight="1" ht="15" r="80" s="161">
      <c r="C80" s="71" t="inlineStr">
        <is>
          <t>Childcare at Meetings</t>
        </is>
      </c>
      <c r="D80" s="224" t="n">
        <v>400</v>
      </c>
      <c r="E80" s="224" t="n">
        <v>308</v>
      </c>
      <c r="F80" s="64">
        <f>E80/D80</f>
        <v/>
      </c>
      <c r="G80" s="241">
        <f>D80/$D$113</f>
        <v/>
      </c>
      <c r="H80" s="91" t="n">
        <v>800</v>
      </c>
      <c r="I80" s="77" t="n"/>
      <c r="J80" s="64">
        <f>H80/$H$113</f>
        <v/>
      </c>
      <c r="K80" s="73" t="inlineStr">
        <is>
          <t>Increased to cover Town Hall forums (like Nancy Waldman mtg., fin meeting)</t>
        </is>
      </c>
    </row>
    <row customHeight="1" ht="15" r="81" s="161">
      <c r="C81" s="71" t="inlineStr">
        <is>
          <t>Legislative Advocacy</t>
        </is>
      </c>
      <c r="D81" s="224" t="n">
        <v>400</v>
      </c>
      <c r="E81" s="52" t="n">
        <v>0</v>
      </c>
      <c r="F81" s="64">
        <f>E81/D81</f>
        <v/>
      </c>
      <c r="G81" s="241">
        <f>D81/$D$113</f>
        <v/>
      </c>
      <c r="H81" s="77" t="n">
        <v>400</v>
      </c>
      <c r="I81" s="77" t="n"/>
      <c r="J81" s="64">
        <f>H81/$H$113</f>
        <v/>
      </c>
    </row>
    <row customHeight="1" ht="15" r="82" s="161" thickBot="1">
      <c r="C82" s="82" t="inlineStr">
        <is>
          <t>Total World &amp; Comm. Exp</t>
        </is>
      </c>
      <c r="D82" s="239">
        <f>SUM(D79:D81)</f>
        <v/>
      </c>
      <c r="E82" s="239">
        <f>SUM(E79:E81)</f>
        <v/>
      </c>
      <c r="F82" s="83">
        <f>E82/D82</f>
        <v/>
      </c>
      <c r="G82" s="232">
        <f>D82/$D$113</f>
        <v/>
      </c>
      <c r="H82" s="87" t="n"/>
      <c r="I82" s="236">
        <f>SUM(H79:H81)</f>
        <v/>
      </c>
      <c r="J82" s="83">
        <f>I82/$H$113</f>
        <v/>
      </c>
      <c r="K82" s="143" t="inlineStr">
        <is>
          <t>Budget Resp: FSW, Daycare, Leg. Chair</t>
        </is>
      </c>
    </row>
    <row customHeight="1" ht="15" r="83" s="161" thickTop="1">
      <c r="C83" s="71" t="n"/>
      <c r="D83" s="220" t="n"/>
      <c r="E83" s="220" t="n"/>
      <c r="F83" s="64" t="n"/>
      <c r="G83" s="241" t="n"/>
      <c r="J83" s="64" t="n"/>
    </row>
    <row customHeight="1" ht="15" r="84" s="161">
      <c r="A84" s="148" t="n"/>
      <c r="B84" s="148" t="inlineStr">
        <is>
          <t>Volunteerism</t>
        </is>
      </c>
      <c r="C84" s="39" t="n"/>
      <c r="D84" s="224" t="n"/>
      <c r="E84" s="52" t="n"/>
      <c r="F84" s="64" t="n"/>
      <c r="G84" s="241" t="n"/>
      <c r="H84" s="77" t="n"/>
      <c r="I84" s="77" t="n"/>
      <c r="J84" s="64" t="n"/>
    </row>
    <row customHeight="1" ht="15" r="85" s="161">
      <c r="C85" s="71" t="inlineStr">
        <is>
          <t>Volunteer Recognition</t>
        </is>
      </c>
      <c r="D85" s="223" t="n">
        <v>300</v>
      </c>
      <c r="E85" s="223" t="n">
        <v>19.99</v>
      </c>
      <c r="F85" s="64">
        <f>E85/D85</f>
        <v/>
      </c>
      <c r="G85" s="241">
        <f>D85/$D$113</f>
        <v/>
      </c>
      <c r="H85" s="238" t="n">
        <v>400</v>
      </c>
      <c r="I85" s="77" t="n"/>
      <c r="J85" s="64">
        <f>H85/$H$113</f>
        <v/>
      </c>
      <c r="K85" s="73" t="inlineStr">
        <is>
          <t>Increased per Martha and Gwendy</t>
        </is>
      </c>
    </row>
    <row customHeight="1" ht="15" r="86" s="161">
      <c r="C86" s="71" t="inlineStr">
        <is>
          <t>Teacher/Staff Appreciation</t>
        </is>
      </c>
      <c r="D86" s="224" t="n">
        <v>300</v>
      </c>
      <c r="E86" s="52" t="n">
        <v>0</v>
      </c>
      <c r="F86" s="64">
        <f>E86/D86</f>
        <v/>
      </c>
      <c r="G86" s="241">
        <f>D86/$D$113</f>
        <v/>
      </c>
      <c r="H86" s="91" t="n">
        <v>200</v>
      </c>
      <c r="I86" s="77" t="n"/>
      <c r="J86" s="64">
        <f>H86/$H$113</f>
        <v/>
      </c>
      <c r="K86" s="73" t="inlineStr">
        <is>
          <t>Decreased: per Martha &amp; Gwendy</t>
        </is>
      </c>
    </row>
    <row customHeight="1" ht="15" r="87" s="161">
      <c r="B87" s="71" t="n"/>
      <c r="C87" s="71" t="inlineStr">
        <is>
          <t>Volunteer Fair</t>
        </is>
      </c>
      <c r="D87" s="52" t="n"/>
      <c r="E87" s="52" t="n"/>
      <c r="F87" s="64" t="n"/>
      <c r="G87" s="221" t="n"/>
      <c r="H87" s="69" t="n">
        <v>200</v>
      </c>
      <c r="I87" s="52" t="n"/>
      <c r="J87" s="64">
        <f>H87/$H$113</f>
        <v/>
      </c>
      <c r="K87" s="73" t="inlineStr">
        <is>
          <t>New</t>
        </is>
      </c>
    </row>
    <row customHeight="1" ht="15" r="88" s="161" thickBot="1">
      <c r="B88" s="71" t="n"/>
      <c r="C88" s="82" t="inlineStr">
        <is>
          <t>Total Volunteerism Exp</t>
        </is>
      </c>
      <c r="D88" s="239">
        <f>SUM(D85:D87)</f>
        <v/>
      </c>
      <c r="E88" s="239">
        <f>SUM(E85:E87)</f>
        <v/>
      </c>
      <c r="F88" s="83">
        <f>E88/D88</f>
        <v/>
      </c>
      <c r="G88" s="232">
        <f>D88/$D$113</f>
        <v/>
      </c>
      <c r="H88" s="87" t="n"/>
      <c r="I88" s="239">
        <f>SUM(H85:H87)</f>
        <v/>
      </c>
      <c r="J88" s="83">
        <f>I88/$H$113</f>
        <v/>
      </c>
      <c r="K88" s="143" t="inlineStr">
        <is>
          <t>Budget Resp: Volunteer Coord Chairs</t>
        </is>
      </c>
    </row>
    <row customHeight="1" ht="15" r="89" s="161" thickTop="1">
      <c r="B89" s="71" t="n"/>
      <c r="C89" s="71" t="n"/>
      <c r="D89" s="52" t="n"/>
      <c r="E89" s="52" t="n"/>
      <c r="F89" s="64" t="n"/>
      <c r="G89" s="221" t="n"/>
      <c r="J89" s="64" t="n"/>
    </row>
    <row customHeight="1" ht="15" r="90" s="161">
      <c r="A90" s="148" t="n"/>
      <c r="B90" s="39" t="inlineStr">
        <is>
          <t>Information and Communication</t>
        </is>
      </c>
      <c r="C90" s="39" t="n"/>
      <c r="D90" s="52" t="n"/>
      <c r="E90" s="52" t="n"/>
      <c r="F90" s="64" t="n"/>
      <c r="G90" s="221" t="n"/>
      <c r="H90" s="52" t="n"/>
      <c r="I90" s="52" t="n"/>
      <c r="J90" s="64" t="n"/>
    </row>
    <row customHeight="1" ht="15" r="91" s="161">
      <c r="C91" s="71" t="inlineStr">
        <is>
          <t>Printing Bryant Weekly &amp; Others</t>
        </is>
      </c>
      <c r="D91" s="220" t="n">
        <v>2000</v>
      </c>
      <c r="E91" s="220" t="n">
        <v>2017.03</v>
      </c>
      <c r="F91" s="64">
        <f>E91/D91</f>
        <v/>
      </c>
      <c r="G91" s="241">
        <f>D91/$D$113</f>
        <v/>
      </c>
      <c r="H91" s="220" t="n">
        <v>2000</v>
      </c>
      <c r="I91" s="77" t="n"/>
      <c r="J91" s="64">
        <f>H91/$H$113</f>
        <v/>
      </c>
    </row>
    <row customHeight="1" ht="15" r="92" s="161">
      <c r="C92" s="71" t="inlineStr">
        <is>
          <t>School Phone Book</t>
        </is>
      </c>
      <c r="D92" s="224" t="n">
        <v>1000</v>
      </c>
      <c r="E92" s="52" t="n">
        <v>415.18</v>
      </c>
      <c r="F92" s="64">
        <f>E92/D92</f>
        <v/>
      </c>
      <c r="G92" s="241">
        <f>D92/$D$113</f>
        <v/>
      </c>
      <c r="H92" s="91" t="n">
        <v>600</v>
      </c>
      <c r="I92" s="77" t="n"/>
      <c r="J92" s="64">
        <f>H92/$H$113</f>
        <v/>
      </c>
      <c r="K92" s="73" t="inlineStr">
        <is>
          <t>Decreased: used Costco instead of Kinkos for copies</t>
        </is>
      </c>
    </row>
    <row customHeight="1" ht="15" r="93" s="161">
      <c r="C93" s="71" t="inlineStr">
        <is>
          <t>First Day Packets</t>
        </is>
      </c>
      <c r="D93" s="224" t="n">
        <v>400</v>
      </c>
      <c r="E93" s="52" t="n">
        <v>258.51</v>
      </c>
      <c r="F93" s="64">
        <f>E93/D93</f>
        <v/>
      </c>
      <c r="G93" s="241">
        <f>D93/$D$113</f>
        <v/>
      </c>
      <c r="H93" s="77" t="n">
        <v>400</v>
      </c>
      <c r="I93" s="77" t="n"/>
      <c r="J93" s="64">
        <f>H93/$H$113</f>
        <v/>
      </c>
    </row>
    <row customHeight="1" ht="15" r="94" s="161">
      <c r="C94" s="71" t="inlineStr">
        <is>
          <t>Postage-Student Assignments</t>
        </is>
      </c>
      <c r="D94" s="224" t="n">
        <v>200</v>
      </c>
      <c r="E94" s="67" t="n"/>
      <c r="F94" s="64">
        <f>E94/D94</f>
        <v/>
      </c>
      <c r="G94" s="241">
        <f>D94/$D$113</f>
        <v/>
      </c>
      <c r="H94" s="77" t="n">
        <v>250</v>
      </c>
      <c r="I94" s="77" t="n"/>
      <c r="J94" s="64">
        <f>H94/$H$113</f>
        <v/>
      </c>
    </row>
    <row customHeight="1" ht="15" r="95" s="161">
      <c r="C95" s="71" t="inlineStr">
        <is>
          <t>First Day Tea</t>
        </is>
      </c>
      <c r="D95" s="224" t="n">
        <v>100</v>
      </c>
      <c r="E95" s="52">
        <f>9.79</f>
        <v/>
      </c>
      <c r="F95" s="64">
        <f>E95/D95</f>
        <v/>
      </c>
      <c r="G95" s="241">
        <f>D95/$D$113</f>
        <v/>
      </c>
      <c r="H95" s="77" t="n">
        <v>100</v>
      </c>
      <c r="I95" s="77" t="n"/>
      <c r="J95" s="64">
        <f>H95/$H$113</f>
        <v/>
      </c>
    </row>
    <row customHeight="1" ht="15" r="96" s="161">
      <c r="C96" s="71" t="inlineStr">
        <is>
          <t>Kindergarten Orientations</t>
        </is>
      </c>
      <c r="D96" s="224" t="n">
        <v>50</v>
      </c>
      <c r="E96" s="67" t="n"/>
      <c r="F96" s="64">
        <f>E96/D96</f>
        <v/>
      </c>
      <c r="G96" s="241">
        <f>D96/$D$113</f>
        <v/>
      </c>
      <c r="H96" s="77" t="n">
        <v>50</v>
      </c>
      <c r="I96" s="77" t="n"/>
      <c r="J96" s="64">
        <f>H96/$H$113</f>
        <v/>
      </c>
    </row>
    <row customHeight="1" ht="15" r="97" s="161" thickBot="1">
      <c r="C97" s="82" t="inlineStr">
        <is>
          <t>Total Info &amp; Comm Exp</t>
        </is>
      </c>
      <c r="D97" s="236">
        <f>SUM(D91:D96)</f>
        <v/>
      </c>
      <c r="E97" s="236">
        <f>SUM(E91:E96)</f>
        <v/>
      </c>
      <c r="F97" s="83">
        <f>E97/D97</f>
        <v/>
      </c>
      <c r="G97" s="232">
        <f>D97/$D$113</f>
        <v/>
      </c>
      <c r="H97" s="87" t="n"/>
      <c r="I97" s="235">
        <f>SUM(H91:H96)</f>
        <v/>
      </c>
      <c r="J97" s="83">
        <f>I97/$H$113</f>
        <v/>
      </c>
      <c r="K97" s="143" t="inlineStr">
        <is>
          <t>Budget Resp: PTSA Committee Chairs</t>
        </is>
      </c>
    </row>
    <row customHeight="1" ht="15" r="98" s="161" thickTop="1">
      <c r="J98" s="64" t="n"/>
    </row>
    <row customHeight="1" ht="15" r="99" s="161">
      <c r="A99" s="148" t="n"/>
      <c r="B99" s="39" t="inlineStr">
        <is>
          <t xml:space="preserve">PTSA Business Expenses </t>
        </is>
      </c>
      <c r="C99" s="39" t="n"/>
      <c r="D99" s="52" t="n"/>
      <c r="E99" s="52" t="n"/>
      <c r="F99" s="64" t="n"/>
      <c r="G99" s="221" t="n"/>
      <c r="H99" s="52" t="n"/>
      <c r="I99" s="52" t="n"/>
      <c r="J99" s="64" t="n"/>
    </row>
    <row customHeight="1" ht="15" r="100" s="161">
      <c r="C100" s="71" t="inlineStr">
        <is>
          <t>Licenses &amp; Registrations</t>
        </is>
      </c>
      <c r="D100" s="223" t="n">
        <v>350</v>
      </c>
      <c r="E100" s="223" t="n">
        <v>331.79</v>
      </c>
      <c r="F100" s="64">
        <f>E100/D100</f>
        <v/>
      </c>
      <c r="G100" s="241">
        <f>D100/$D$113</f>
        <v/>
      </c>
      <c r="H100" s="238" t="n">
        <v>400</v>
      </c>
      <c r="I100" s="77" t="n"/>
      <c r="J100" s="64">
        <f>H100/$H$113</f>
        <v/>
      </c>
      <c r="K100" s="73" t="inlineStr">
        <is>
          <t>Increased</t>
        </is>
      </c>
    </row>
    <row customHeight="1" ht="15" r="101" s="161">
      <c r="C101" s="71" t="inlineStr">
        <is>
          <t>Insurance</t>
        </is>
      </c>
      <c r="D101" s="224" t="n">
        <v>350</v>
      </c>
      <c r="E101" s="52" t="n">
        <v>340</v>
      </c>
      <c r="F101" s="64">
        <f>E101/D101</f>
        <v/>
      </c>
      <c r="G101" s="241">
        <f>D101/$D$113</f>
        <v/>
      </c>
      <c r="H101" s="91" t="n">
        <v>350</v>
      </c>
      <c r="I101" s="77" t="n"/>
      <c r="J101" s="64">
        <f>H101/$H$113</f>
        <v/>
      </c>
      <c r="K101" s="73" t="inlineStr">
        <is>
          <t>Increased</t>
        </is>
      </c>
    </row>
    <row customHeight="1" ht="15" r="102" s="161">
      <c r="C102" s="71" t="inlineStr">
        <is>
          <t>Office Supplies</t>
        </is>
      </c>
      <c r="D102" s="224" t="n">
        <v>250</v>
      </c>
      <c r="E102" s="52" t="n">
        <v>136</v>
      </c>
      <c r="F102" s="64">
        <f>E102/D102</f>
        <v/>
      </c>
      <c r="G102" s="241">
        <f>D102/$D$113</f>
        <v/>
      </c>
      <c r="H102" s="77" t="n">
        <v>250</v>
      </c>
      <c r="I102" s="77" t="n"/>
      <c r="J102" s="64">
        <f>H102/$H$113</f>
        <v/>
      </c>
    </row>
    <row customHeight="1" ht="15" r="103" s="161">
      <c r="C103" s="71" t="inlineStr">
        <is>
          <t>Bank Fees/NSF Charges</t>
        </is>
      </c>
      <c r="D103" s="224" t="n">
        <v>100</v>
      </c>
      <c r="E103" s="52" t="n">
        <v>182</v>
      </c>
      <c r="F103" s="64">
        <f>E103/D103</f>
        <v/>
      </c>
      <c r="G103" s="241">
        <f>D103/$D$113</f>
        <v/>
      </c>
      <c r="H103" s="91" t="n">
        <v>200</v>
      </c>
      <c r="I103" s="77" t="n"/>
      <c r="J103" s="64">
        <f>H103/$H$113</f>
        <v/>
      </c>
      <c r="K103" s="73" t="inlineStr">
        <is>
          <t>Increased</t>
        </is>
      </c>
    </row>
    <row customHeight="1" ht="15" r="104" s="161">
      <c r="C104" s="71" t="inlineStr">
        <is>
          <t xml:space="preserve">Postage </t>
        </is>
      </c>
      <c r="D104" s="224" t="n">
        <v>150</v>
      </c>
      <c r="E104" s="52" t="n">
        <v>74</v>
      </c>
      <c r="F104" s="64">
        <f>E104/D104</f>
        <v/>
      </c>
      <c r="G104" s="241">
        <f>D104/$D$113</f>
        <v/>
      </c>
      <c r="H104" s="77" t="n">
        <v>150</v>
      </c>
      <c r="I104" s="77" t="n"/>
      <c r="J104" s="64">
        <f>H104/$H$113</f>
        <v/>
      </c>
    </row>
    <row customHeight="1" ht="15" r="105" s="161">
      <c r="C105" s="71" t="inlineStr">
        <is>
          <t>PTSA Training</t>
        </is>
      </c>
      <c r="D105" s="224" t="n">
        <v>100</v>
      </c>
      <c r="E105" s="52" t="n">
        <v>0</v>
      </c>
      <c r="F105" s="64">
        <f>E105/D105</f>
        <v/>
      </c>
      <c r="G105" s="241">
        <f>D105/$D$113</f>
        <v/>
      </c>
      <c r="H105" s="77" t="n">
        <v>100</v>
      </c>
      <c r="I105" s="77" t="n"/>
      <c r="J105" s="64">
        <f>H105/$H$113</f>
        <v/>
      </c>
      <c r="K105" s="59" t="n"/>
    </row>
    <row customHeight="1" ht="15" r="106" s="161" thickBot="1">
      <c r="C106" s="82" t="inlineStr">
        <is>
          <t>Total PTSA Bus. Exp</t>
        </is>
      </c>
      <c r="D106" s="236">
        <f>SUM(D100:D105)</f>
        <v/>
      </c>
      <c r="E106" s="236">
        <f>SUM(E100:E105)</f>
        <v/>
      </c>
      <c r="F106" s="83">
        <f>E106/D106</f>
        <v/>
      </c>
      <c r="G106" s="232">
        <f>D106/$D$113</f>
        <v/>
      </c>
      <c r="H106" s="98" t="n"/>
      <c r="I106" s="236">
        <f>SUM(H100:H105)</f>
        <v/>
      </c>
      <c r="J106" s="83">
        <f>I106/$H$113</f>
        <v/>
      </c>
      <c r="K106" s="143" t="inlineStr">
        <is>
          <t>Budget Resp: PTSA Treasurers</t>
        </is>
      </c>
    </row>
    <row customHeight="1" ht="15" r="107" s="161" thickTop="1">
      <c r="C107" s="71" t="n"/>
      <c r="D107" s="52" t="n"/>
      <c r="E107" s="224" t="n"/>
      <c r="F107" s="64" t="n"/>
      <c r="G107" s="241" t="n"/>
      <c r="I107" s="77" t="n"/>
      <c r="J107" s="64" t="n"/>
      <c r="K107" s="73" t="n"/>
    </row>
    <row customHeight="1" ht="15" r="108" s="161">
      <c r="A108" s="148" t="n"/>
      <c r="B108" s="148" t="inlineStr">
        <is>
          <t>Fin. Support &amp; Discretionary Funds</t>
        </is>
      </c>
      <c r="C108" s="148" t="n"/>
      <c r="J108" s="64" t="n"/>
    </row>
    <row customHeight="1" ht="15" r="109" s="161">
      <c r="C109" s="71" t="inlineStr">
        <is>
          <t>Fin. Support and program retention</t>
        </is>
      </c>
      <c r="D109" s="223" t="n">
        <v>0</v>
      </c>
      <c r="E109" s="223" t="n">
        <v>0</v>
      </c>
      <c r="F109" s="243" t="n"/>
      <c r="G109" s="244" t="n"/>
      <c r="H109" s="238" t="n">
        <v>225</v>
      </c>
      <c r="J109" s="64">
        <f>H109/$H$113</f>
        <v/>
      </c>
      <c r="K109" s="73" t="inlineStr">
        <is>
          <t>New: to offset fee based programs, if needed</t>
        </is>
      </c>
    </row>
    <row customHeight="1" ht="15" r="110" s="161">
      <c r="C110" s="71" t="inlineStr">
        <is>
          <t>PTSA Discretionary Fund</t>
        </is>
      </c>
      <c r="D110" s="52" t="n">
        <v>0</v>
      </c>
      <c r="E110" s="52" t="n">
        <v>0</v>
      </c>
      <c r="F110" s="64" t="n"/>
      <c r="G110" s="241" t="n"/>
      <c r="H110" s="91" t="n">
        <v>250</v>
      </c>
      <c r="I110" s="77" t="n"/>
      <c r="J110" s="64">
        <f>H110/$H$113</f>
        <v/>
      </c>
      <c r="K110" s="73" t="inlineStr">
        <is>
          <t>New;To respond to family crisis; opportunities</t>
        </is>
      </c>
    </row>
    <row customHeight="1" ht="15" r="111" s="161">
      <c r="C111" s="71" t="inlineStr">
        <is>
          <t>Principal's Discretionary Fund</t>
        </is>
      </c>
      <c r="D111" s="224" t="n">
        <v>400</v>
      </c>
      <c r="E111" s="52" t="n">
        <v>0</v>
      </c>
      <c r="F111" s="64">
        <f>E111/D111</f>
        <v/>
      </c>
      <c r="G111" s="241">
        <f>D111/$D$113</f>
        <v/>
      </c>
      <c r="H111" s="77" t="n">
        <v>400</v>
      </c>
      <c r="I111" s="77" t="n"/>
      <c r="J111" s="64">
        <f>H111/$H$113</f>
        <v/>
      </c>
    </row>
    <row customHeight="1" ht="15" r="112" s="161" thickBot="1">
      <c r="B112" s="92" t="n"/>
      <c r="C112" s="84" t="inlineStr">
        <is>
          <t>Total Discretionary Funds Exp</t>
        </is>
      </c>
      <c r="D112" s="236">
        <f>SUM(D109:D111)</f>
        <v/>
      </c>
      <c r="E112" s="236">
        <f>SUM(E109:E111)</f>
        <v/>
      </c>
      <c r="F112" s="83">
        <f>E112/D112</f>
        <v/>
      </c>
      <c r="G112" s="232">
        <f>D112/$D$113</f>
        <v/>
      </c>
      <c r="H112" s="87" t="n"/>
      <c r="I112" s="235">
        <f>SUM(H109:H111)</f>
        <v/>
      </c>
      <c r="J112" s="104">
        <f>I112/$H$113</f>
        <v/>
      </c>
      <c r="K112" s="143" t="inlineStr">
        <is>
          <t>Budget Resp: PTSA Board, Principal</t>
        </is>
      </c>
    </row>
    <row customHeight="1" ht="15" r="113" s="161" thickBot="1" thickTop="1">
      <c r="B113" s="92" t="n"/>
      <c r="C113" s="78" t="inlineStr">
        <is>
          <t>TOTAL BUDGETED EXPENSE</t>
        </is>
      </c>
      <c r="D113" s="245">
        <f>D112+D106+D97+D88+D82+D76+D66+D58+D51+D45+D40++D35+D28</f>
        <v/>
      </c>
      <c r="E113" s="245">
        <f>E112+E106+E97+E88+E82+E76+E66+E58+E51+E45+E40++E35+E28</f>
        <v/>
      </c>
      <c r="F113" s="135">
        <f>E113/D113</f>
        <v/>
      </c>
      <c r="G113" s="135">
        <f>G112+G106+G97+G88+G82+G76+G66+G58+G51+G45+G40++G35+G28</f>
        <v/>
      </c>
      <c r="H113" s="245" t="n"/>
      <c r="I113" s="245">
        <f>SUM(I112,I106,I97,I88,I82,I76,I66,I58,I51,I45,I40,I35,I28)</f>
        <v/>
      </c>
      <c r="J113" s="55">
        <f>I113/$H$113</f>
        <v/>
      </c>
    </row>
    <row customHeight="1" ht="15" r="114" s="161" thickTop="1">
      <c r="B114" s="92" t="n"/>
      <c r="C114" s="39" t="n"/>
      <c r="D114" s="246" t="n"/>
      <c r="E114" s="246" t="n"/>
      <c r="F114" s="246" t="n"/>
      <c r="G114" s="247" t="n"/>
      <c r="H114" s="71" t="n"/>
      <c r="I114" s="71" t="n"/>
      <c r="J114" s="71" t="n"/>
    </row>
    <row r="115">
      <c r="C115" s="71" t="n"/>
      <c r="D115" s="71" t="n"/>
      <c r="E115" s="67" t="n"/>
      <c r="F115" s="67" t="n"/>
      <c r="G115" s="241" t="n"/>
      <c r="H115" s="140" t="inlineStr">
        <is>
          <t>Balance</t>
        </is>
      </c>
      <c r="I115" s="248">
        <f>H18-I113</f>
        <v/>
      </c>
      <c r="J115" s="71" t="n"/>
    </row>
    <row customFormat="1" r="116" s="8">
      <c r="B116" s="8" t="inlineStr">
        <is>
          <t>In addition, the PTSA acknowledges the following self-supporting programs:</t>
        </is>
      </c>
      <c r="C116" s="41" t="n"/>
      <c r="D116" s="41" t="n"/>
      <c r="E116" s="42" t="n"/>
      <c r="F116" s="42" t="n"/>
      <c r="G116" s="249" t="n"/>
      <c r="H116" s="41" t="n"/>
      <c r="I116" s="41" t="n"/>
      <c r="J116" s="41" t="n"/>
      <c r="K116" s="73" t="n"/>
    </row>
    <row customFormat="1" r="117" s="8">
      <c r="B117" s="8" t="inlineStr">
        <is>
          <t xml:space="preserve">        </t>
        </is>
      </c>
      <c r="C117" s="41" t="inlineStr">
        <is>
          <t>* Extended Day Kindergarten</t>
        </is>
      </c>
      <c r="D117" s="41" t="n"/>
      <c r="E117" s="42" t="n"/>
      <c r="F117" s="42" t="n"/>
      <c r="G117" s="249" t="n"/>
      <c r="H117" s="41" t="n"/>
      <c r="I117" s="41" t="n"/>
      <c r="J117" s="41" t="n"/>
      <c r="K117" s="73" t="n"/>
    </row>
    <row customFormat="1" r="118" s="8">
      <c r="C118" s="41" t="inlineStr">
        <is>
          <t>* Chess Club</t>
        </is>
      </c>
      <c r="D118" s="41" t="n"/>
      <c r="E118" s="42" t="n"/>
      <c r="F118" s="42" t="n"/>
      <c r="G118" s="249" t="n"/>
      <c r="H118" s="41" t="n"/>
      <c r="I118" s="41" t="n"/>
      <c r="J118" s="41" t="n"/>
      <c r="K118" s="73" t="n"/>
    </row>
    <row customFormat="1" r="119" s="8">
      <c r="C119" s="41" t="inlineStr">
        <is>
          <t>* Fifth Grade 2003 &amp; 2004</t>
        </is>
      </c>
      <c r="D119" s="41" t="n"/>
      <c r="E119" s="42" t="n"/>
      <c r="F119" s="42" t="n"/>
      <c r="G119" s="249" t="n"/>
      <c r="H119" s="41" t="n"/>
      <c r="I119" s="41" t="n"/>
      <c r="J119" s="41" t="n"/>
      <c r="K119" s="73" t="n"/>
    </row>
    <row customFormat="1" r="120" s="8">
      <c r="C120" s="41" t="inlineStr">
        <is>
          <t>* Drama-school play</t>
        </is>
      </c>
      <c r="D120" s="41" t="n"/>
      <c r="E120" s="42" t="n"/>
      <c r="F120" s="42" t="n"/>
      <c r="G120" s="249" t="n"/>
      <c r="H120" s="41" t="n"/>
      <c r="I120" s="41" t="n"/>
      <c r="J120" s="41" t="n"/>
      <c r="K120" s="73" t="n"/>
    </row>
    <row customFormat="1" r="121" s="8">
      <c r="B121" s="8" t="inlineStr">
        <is>
          <t>The self-supporting programs cover their expenses by sponsoring their own fundraising events.</t>
        </is>
      </c>
      <c r="C121" s="41" t="n"/>
      <c r="D121" s="41" t="n"/>
      <c r="E121" s="42" t="n"/>
      <c r="F121" s="42" t="n"/>
      <c r="G121" s="249" t="n"/>
      <c r="H121" s="41" t="n"/>
      <c r="I121" s="41" t="n"/>
      <c r="J121" s="41" t="n"/>
      <c r="K121" s="73" t="n"/>
    </row>
    <row customFormat="1" r="122" s="8">
      <c r="C122" s="41" t="n"/>
      <c r="D122" s="41" t="n"/>
      <c r="E122" s="42" t="n"/>
      <c r="F122" s="42" t="n"/>
      <c r="G122" s="249" t="n"/>
      <c r="H122" s="41" t="n"/>
      <c r="I122" s="41" t="n"/>
      <c r="J122" s="41" t="n"/>
      <c r="K122" s="73" t="n"/>
    </row>
    <row customFormat="1" r="123" s="8">
      <c r="B123" s="110" t="inlineStr">
        <is>
          <t>Amounts in this color are different from 2002-3 budget</t>
        </is>
      </c>
      <c r="C123" s="110" t="n"/>
      <c r="D123" s="110" t="n"/>
      <c r="E123" s="111" t="n"/>
      <c r="F123" s="7" t="n"/>
      <c r="G123" s="249" t="n"/>
      <c r="H123" s="41" t="n"/>
      <c r="I123" s="41" t="n"/>
      <c r="J123" s="41" t="n"/>
      <c r="K123" s="73" t="n"/>
    </row>
    <row customFormat="1" r="124" s="8">
      <c r="I124" s="41" t="n"/>
      <c r="J124" s="41" t="n"/>
      <c r="K124" s="73" t="n"/>
    </row>
    <row customFormat="1" r="125" s="9">
      <c r="B125" s="8" t="n"/>
      <c r="C125" s="45" t="n"/>
      <c r="D125" s="45" t="n"/>
      <c r="E125" s="46" t="n"/>
      <c r="F125" s="46" t="n"/>
      <c r="G125" s="250" t="n"/>
      <c r="H125" s="45" t="n"/>
      <c r="I125" s="45" t="n"/>
      <c r="J125" s="45" t="n"/>
      <c r="K125" s="73" t="n"/>
    </row>
    <row r="126">
      <c r="A126" t="inlineStr">
        <is>
          <t>suspicious:</t>
        </is>
      </c>
    </row>
  </sheetData>
  <mergeCells count="3">
    <mergeCell ref="B1:K1"/>
    <mergeCell ref="B2:K2"/>
    <mergeCell ref="B3:K3"/>
  </mergeCells>
  <pageMargins bottom="0.25" footer="0.5" header="0.5" left="0.75" right="0.5" top="0.5"/>
  <pageSetup fitToHeight="0" horizontalDpi="300" orientation="portrait" scale="65" verticalDpi="300"/>
  <headerFooter alignWithMargins="0">
    <oddHeader/>
    <oddFooter>&amp;L&amp;"Times New Roman,Italic"&amp;8 PTSA Gen'l Account Budget for 2002-2003_x000a_Approved by PTSA Membership on 5/29/02&amp;C&amp;"Times New Roman,Italic"&amp;8 page &amp;P of &amp;N&amp;R&amp;"Times New Roman,Italic"&amp;8 printed &amp;D</oddFooter>
    <evenHeader/>
    <evenFooter/>
    <firstHeader/>
    <firstFooter/>
  </headerFooter>
  <rowBreaks count="1" manualBreakCount="1">
    <brk id="67" man="1" max="10" min="1"/>
  </rowBreaks>
</worksheet>
</file>

<file path=xl/worksheets/sheet5.xml><?xml version="1.0" encoding="utf-8"?>
<worksheet xmlns="http://schemas.openxmlformats.org/spreadsheetml/2006/main">
  <sheetPr codeName="Sheet7">
    <outlinePr summaryBelow="1" summaryRight="1"/>
    <pageSetUpPr fitToPage="1"/>
  </sheetPr>
  <dimension ref="A1:O66"/>
  <sheetViews>
    <sheetView topLeftCell="A3" workbookViewId="0">
      <selection activeCell="G32" sqref="G32"/>
    </sheetView>
  </sheetViews>
  <sheetFormatPr baseColWidth="8" defaultRowHeight="12.75"/>
  <cols>
    <col customWidth="1" max="1" min="1" style="196" width="1.7109375"/>
    <col customWidth="1" max="4" min="2" style="196" width="1.28515625"/>
    <col customWidth="1" max="5" min="5" style="196" width="22"/>
    <col customWidth="1" max="6" min="6" style="196" width="11.28515625"/>
    <col customWidth="1" max="7" min="7" style="196" width="13"/>
    <col customWidth="1" max="8" min="8" style="161" width="11.5703125"/>
    <col customWidth="1" max="10" min="9" style="161" width="10.42578125"/>
    <col customWidth="1" max="11" min="11" style="161" width="16.28515625"/>
    <col customWidth="1" max="15" min="15" style="161" width="11.28515625"/>
  </cols>
  <sheetData>
    <row customHeight="1" ht="20.25" r="1" s="161">
      <c r="F1" s="165" t="n"/>
      <c r="G1" s="212" t="inlineStr">
        <is>
          <t>Proposed EDK Budget</t>
        </is>
      </c>
      <c r="H1" s="213" t="n"/>
      <c r="I1" s="214" t="n"/>
    </row>
    <row customHeight="1" ht="20.25" r="2" s="161">
      <c r="F2" s="160" t="n"/>
    </row>
    <row r="3">
      <c r="E3" s="196" t="n"/>
      <c r="F3" s="196" t="n"/>
      <c r="I3" s="163" t="inlineStr">
        <is>
          <t>Proposed</t>
        </is>
      </c>
      <c r="J3" s="209" t="inlineStr">
        <is>
          <t>Possible*</t>
        </is>
      </c>
    </row>
    <row r="4">
      <c r="E4" s="196" t="n"/>
      <c r="F4" s="165" t="inlineStr">
        <is>
          <t>Budget</t>
        </is>
      </c>
      <c r="G4" s="165" t="inlineStr">
        <is>
          <t>Revised Budget</t>
        </is>
      </c>
      <c r="H4" s="167" t="inlineStr">
        <is>
          <t xml:space="preserve">Jul 1, '02 - </t>
        </is>
      </c>
      <c r="I4" s="167" t="inlineStr">
        <is>
          <t>Budget</t>
        </is>
      </c>
      <c r="J4" s="167" t="inlineStr">
        <is>
          <t>Budget</t>
        </is>
      </c>
    </row>
    <row customFormat="1" customHeight="1" ht="13.5" r="5" s="213" thickBot="1">
      <c r="A5" s="167" t="n"/>
      <c r="B5" s="167" t="n"/>
      <c r="C5" s="167" t="n"/>
      <c r="D5" s="167" t="n"/>
      <c r="E5" s="168" t="n"/>
      <c r="F5" s="168" t="inlineStr">
        <is>
          <t>2002/03</t>
        </is>
      </c>
      <c r="G5" s="168" t="inlineStr">
        <is>
          <t xml:space="preserve"> 2002/03</t>
        </is>
      </c>
      <c r="H5" s="168" t="inlineStr">
        <is>
          <t>April 21, '03</t>
        </is>
      </c>
      <c r="I5" s="168" t="inlineStr">
        <is>
          <t>2003/04</t>
        </is>
      </c>
      <c r="J5" s="168" t="inlineStr">
        <is>
          <t>2003/04</t>
        </is>
      </c>
    </row>
    <row r="6">
      <c r="A6" s="171" t="n"/>
      <c r="B6" s="171" t="inlineStr">
        <is>
          <t>Ordinary Income/Expense</t>
        </is>
      </c>
      <c r="C6" s="171" t="n"/>
      <c r="D6" s="171" t="n"/>
      <c r="E6" s="171" t="n"/>
      <c r="F6" s="171" t="n"/>
      <c r="G6" s="171" t="n"/>
      <c r="H6" s="202" t="n"/>
    </row>
    <row r="7">
      <c r="A7" s="171" t="n"/>
      <c r="B7" s="171" t="n"/>
      <c r="C7" s="171" t="inlineStr">
        <is>
          <t>Income</t>
        </is>
      </c>
      <c r="D7" s="171" t="n"/>
      <c r="E7" s="171" t="n"/>
      <c r="F7" s="171" t="n"/>
      <c r="G7" s="171" t="n"/>
      <c r="H7" s="202" t="n"/>
    </row>
    <row r="8">
      <c r="A8" s="171" t="n"/>
      <c r="B8" s="171" t="n"/>
      <c r="C8" s="171" t="n"/>
      <c r="D8" s="171" t="inlineStr">
        <is>
          <t>ENRICHMENT INCOME</t>
        </is>
      </c>
      <c r="E8" s="171" t="n"/>
      <c r="F8" s="171" t="n"/>
      <c r="G8" s="171" t="n"/>
      <c r="H8" s="202" t="n"/>
    </row>
    <row r="9">
      <c r="A9" s="171" t="n"/>
      <c r="B9" s="171" t="n"/>
      <c r="C9" s="171" t="n"/>
      <c r="D9" s="171" t="n"/>
      <c r="E9" s="171" t="inlineStr">
        <is>
          <t>Tuition</t>
        </is>
      </c>
      <c r="F9" s="251" t="n">
        <v>55900</v>
      </c>
      <c r="G9" s="251" t="n">
        <v>44800</v>
      </c>
      <c r="H9" s="252" t="n">
        <v>34899</v>
      </c>
      <c r="I9" s="251">
        <f>32*10*170</f>
        <v/>
      </c>
      <c r="J9" s="251">
        <f>(30 * 1700)</f>
        <v/>
      </c>
      <c r="K9" s="207" t="inlineStr">
        <is>
          <t>10 months @$170</t>
        </is>
      </c>
    </row>
    <row customHeight="1" ht="13.5" r="10" s="161" thickBot="1">
      <c r="A10" s="171" t="n"/>
      <c r="B10" s="171" t="n"/>
      <c r="C10" s="171" t="n"/>
      <c r="D10" s="171" t="n"/>
      <c r="E10" s="171" t="inlineStr">
        <is>
          <t>Registration Fee $50</t>
        </is>
      </c>
      <c r="F10" s="253" t="n"/>
      <c r="G10" s="253" t="n"/>
      <c r="H10" s="177" t="n"/>
      <c r="I10" s="253" t="n">
        <v>2000</v>
      </c>
      <c r="J10" s="253" t="n">
        <v>2000</v>
      </c>
      <c r="K10" s="175" t="inlineStr">
        <is>
          <t>40 @$50</t>
        </is>
      </c>
    </row>
    <row customHeight="1" ht="6.75" r="11" s="161">
      <c r="A11" s="171" t="n"/>
      <c r="B11" s="171" t="n"/>
      <c r="C11" s="171" t="n"/>
      <c r="I11" s="254" t="n"/>
      <c r="J11" s="254" t="n"/>
    </row>
    <row customHeight="1" ht="14.25" r="12" s="161">
      <c r="A12" s="171" t="n"/>
      <c r="B12" s="171" t="n"/>
      <c r="C12" s="171" t="inlineStr">
        <is>
          <t>Total Income</t>
        </is>
      </c>
      <c r="D12" s="171" t="n"/>
      <c r="E12" s="171" t="n"/>
      <c r="F12" s="252">
        <f>SUM(F9:F10)</f>
        <v/>
      </c>
      <c r="G12" s="252">
        <f>SUM(G9:G10)</f>
        <v/>
      </c>
      <c r="H12" s="252">
        <f>SUM(H9:H10)</f>
        <v/>
      </c>
      <c r="I12" s="252">
        <f>SUM(I9:I10)</f>
        <v/>
      </c>
      <c r="J12" s="252">
        <f>SUM(J9:J10)</f>
        <v/>
      </c>
    </row>
    <row customHeight="1" ht="17.25" r="13" s="161">
      <c r="A13" s="171" t="n"/>
      <c r="B13" s="171" t="n"/>
      <c r="C13" s="171" t="inlineStr">
        <is>
          <t>Expense</t>
        </is>
      </c>
      <c r="D13" s="171" t="n"/>
      <c r="E13" s="171" t="n"/>
      <c r="F13" s="255" t="n"/>
      <c r="G13" s="255" t="n"/>
      <c r="H13" s="252" t="n"/>
      <c r="I13" s="254" t="n"/>
      <c r="J13" s="254" t="n"/>
    </row>
    <row r="14">
      <c r="A14" s="171" t="n"/>
      <c r="B14" s="171" t="n"/>
      <c r="C14" s="171" t="n"/>
      <c r="D14" s="171" t="inlineStr">
        <is>
          <t>ADMINISTRATIVE EXPENSE</t>
        </is>
      </c>
      <c r="E14" s="171" t="n"/>
      <c r="F14" s="255" t="n"/>
      <c r="G14" s="255" t="n"/>
      <c r="H14" s="252" t="n"/>
      <c r="I14" s="254" t="n"/>
      <c r="J14" s="254" t="n"/>
    </row>
    <row r="15">
      <c r="A15" s="171" t="n"/>
      <c r="B15" s="171" t="n"/>
      <c r="C15" s="171" t="n"/>
      <c r="D15" s="171" t="n"/>
      <c r="E15" s="171" t="inlineStr">
        <is>
          <t>Bank Fees</t>
        </is>
      </c>
      <c r="F15" s="256" t="n">
        <v>60</v>
      </c>
      <c r="G15" s="256" t="n">
        <v>60</v>
      </c>
      <c r="H15" s="256" t="n">
        <v>13</v>
      </c>
      <c r="I15" s="256" t="n">
        <v>60</v>
      </c>
      <c r="J15" s="256" t="n">
        <v>60</v>
      </c>
    </row>
    <row r="16">
      <c r="A16" s="171" t="n"/>
      <c r="B16" s="171" t="n"/>
      <c r="C16" s="171" t="n"/>
      <c r="D16" s="171" t="n"/>
      <c r="E16" s="171" t="inlineStr">
        <is>
          <t>Employee Benefits</t>
        </is>
      </c>
      <c r="F16" s="255" t="n">
        <v>2400</v>
      </c>
      <c r="G16" s="255" t="n">
        <v>2400</v>
      </c>
      <c r="H16" s="252" t="n">
        <v>1800</v>
      </c>
      <c r="I16" s="254" t="n">
        <v>2400</v>
      </c>
      <c r="J16" s="254" t="n">
        <v>2400</v>
      </c>
      <c r="K16" s="203" t="n"/>
    </row>
    <row r="17">
      <c r="A17" s="171" t="n"/>
      <c r="B17" s="171" t="n"/>
      <c r="C17" s="171" t="n"/>
      <c r="D17" s="171" t="n"/>
      <c r="E17" s="171" t="inlineStr">
        <is>
          <t>L&amp;I Insurance</t>
        </is>
      </c>
      <c r="F17" s="255" t="n">
        <v>575</v>
      </c>
      <c r="G17" s="255" t="n">
        <v>575</v>
      </c>
      <c r="H17" s="184" t="n">
        <v>326</v>
      </c>
      <c r="I17" s="254">
        <f>575*1.25+1</f>
        <v/>
      </c>
      <c r="J17" s="254">
        <f>575*1.25+1</f>
        <v/>
      </c>
    </row>
    <row r="18">
      <c r="A18" s="171" t="n"/>
      <c r="B18" s="171" t="n"/>
      <c r="C18" s="171" t="n"/>
      <c r="D18" s="171" t="n"/>
      <c r="E18" s="171" t="inlineStr">
        <is>
          <t>Daycare Insurance</t>
        </is>
      </c>
      <c r="F18" s="255" t="n"/>
      <c r="G18" s="255" t="n"/>
      <c r="H18" s="184" t="n">
        <v>1246</v>
      </c>
      <c r="I18" s="254" t="n"/>
      <c r="J18" s="254" t="n"/>
      <c r="K18" s="203" t="inlineStr">
        <is>
          <t>valid thru May '04?</t>
        </is>
      </c>
    </row>
    <row r="19">
      <c r="A19" s="171" t="n"/>
      <c r="B19" s="171" t="n"/>
      <c r="C19" s="171" t="n"/>
      <c r="D19" s="171" t="n"/>
      <c r="E19" s="171" t="inlineStr">
        <is>
          <t>Office Supplies</t>
        </is>
      </c>
      <c r="F19" s="255" t="n">
        <v>150</v>
      </c>
      <c r="G19" s="255" t="n">
        <v>150</v>
      </c>
      <c r="H19" s="184" t="n">
        <v>29.3</v>
      </c>
      <c r="I19" s="254" t="n">
        <v>150</v>
      </c>
      <c r="J19" s="254" t="n">
        <v>150</v>
      </c>
    </row>
    <row r="20">
      <c r="A20" s="171" t="n"/>
      <c r="B20" s="171" t="n"/>
      <c r="C20" s="171" t="n"/>
      <c r="D20" s="171" t="n"/>
      <c r="E20" s="171" t="inlineStr">
        <is>
          <t>Payroll Processing Services</t>
        </is>
      </c>
      <c r="F20" s="255" t="n">
        <v>740</v>
      </c>
      <c r="G20" s="255" t="n">
        <v>740</v>
      </c>
      <c r="H20" s="184" t="n">
        <v>533</v>
      </c>
      <c r="I20" s="254" t="n">
        <v>740</v>
      </c>
      <c r="J20" s="254" t="n">
        <v>740</v>
      </c>
    </row>
    <row r="21">
      <c r="A21" s="171" t="n"/>
      <c r="B21" s="171" t="n"/>
      <c r="C21" s="171" t="n"/>
      <c r="D21" s="171" t="n"/>
      <c r="E21" s="171" t="inlineStr">
        <is>
          <t>Payroll Taxes</t>
        </is>
      </c>
      <c r="F21" s="255" t="n">
        <v>3380</v>
      </c>
      <c r="G21" s="255" t="n">
        <v>3380</v>
      </c>
      <c r="H21" s="184" t="n">
        <v>1244</v>
      </c>
      <c r="I21" s="254" t="n">
        <v>3380</v>
      </c>
      <c r="J21" s="254" t="n">
        <v>3380</v>
      </c>
    </row>
    <row customHeight="1" ht="13.5" r="22" s="161" thickBot="1">
      <c r="A22" s="171" t="n"/>
      <c r="B22" s="171" t="n"/>
      <c r="C22" s="171" t="n"/>
      <c r="D22" s="171" t="n"/>
      <c r="E22" s="171" t="inlineStr">
        <is>
          <t>Teacher Training</t>
        </is>
      </c>
      <c r="F22" s="257" t="n">
        <v>1000</v>
      </c>
      <c r="G22" s="257" t="n">
        <v>1000</v>
      </c>
      <c r="H22" s="186" t="n">
        <v>1000</v>
      </c>
      <c r="I22" s="258" t="n">
        <v>1000</v>
      </c>
      <c r="J22" s="258" t="n">
        <v>1000</v>
      </c>
      <c r="K22" s="203" t="n"/>
    </row>
    <row r="23">
      <c r="A23" s="171" t="n"/>
      <c r="B23" s="171" t="n"/>
      <c r="C23" s="171" t="n"/>
      <c r="D23" s="171" t="inlineStr">
        <is>
          <t>Total ADMINISTRATIVE EXPENSE</t>
        </is>
      </c>
      <c r="E23" s="171" t="n"/>
      <c r="F23" s="256">
        <f>SUM(F15:F22)</f>
        <v/>
      </c>
      <c r="G23" s="256">
        <f>SUM(G15:G22)</f>
        <v/>
      </c>
      <c r="H23" s="256">
        <f>SUM(H15:H22)</f>
        <v/>
      </c>
      <c r="I23" s="256">
        <f>SUM(I15:I22)</f>
        <v/>
      </c>
      <c r="J23" s="256">
        <f>SUM(J15:J22)</f>
        <v/>
      </c>
    </row>
    <row customHeight="1" ht="18" r="24" s="161">
      <c r="A24" s="171" t="n"/>
      <c r="B24" s="171" t="n"/>
      <c r="C24" s="171" t="n"/>
      <c r="D24" s="171" t="inlineStr">
        <is>
          <t>ENRICHMENT EXPENSES</t>
        </is>
      </c>
      <c r="E24" s="171" t="n"/>
      <c r="F24" s="255" t="n"/>
      <c r="G24" s="255" t="n"/>
      <c r="H24" s="252" t="n"/>
      <c r="I24" s="254" t="n"/>
      <c r="J24" s="254" t="n"/>
    </row>
    <row r="25">
      <c r="A25" s="171" t="n"/>
      <c r="B25" s="171" t="n"/>
      <c r="C25" s="171" t="n"/>
      <c r="D25" s="171" t="n"/>
      <c r="E25" s="171" t="inlineStr">
        <is>
          <t>Classroom Supplies</t>
        </is>
      </c>
      <c r="F25" s="256" t="n">
        <v>3000</v>
      </c>
      <c r="G25" s="256" t="n">
        <v>1500</v>
      </c>
      <c r="H25" s="252" t="n">
        <v>1000</v>
      </c>
      <c r="I25" s="251" t="n">
        <v>1200</v>
      </c>
      <c r="J25" s="251" t="n">
        <v>1200</v>
      </c>
    </row>
    <row r="26">
      <c r="A26" s="171" t="n"/>
      <c r="B26" s="171" t="n"/>
      <c r="C26" s="171" t="n"/>
      <c r="D26" s="171" t="n"/>
      <c r="E26" s="171" t="inlineStr">
        <is>
          <t>Language &amp; Art Enrichment</t>
        </is>
      </c>
      <c r="F26" s="255" t="n">
        <v>2660</v>
      </c>
      <c r="G26" s="255" t="n">
        <v>600</v>
      </c>
      <c r="H26" s="184" t="n">
        <v>480</v>
      </c>
      <c r="I26" s="254" t="n">
        <v>900</v>
      </c>
      <c r="J26" s="254" t="n">
        <v>900</v>
      </c>
    </row>
    <row r="27">
      <c r="E27" s="196" t="inlineStr">
        <is>
          <t>Staffing: teacher, aide, sub</t>
        </is>
      </c>
      <c r="F27" s="259" t="n">
        <v>41295</v>
      </c>
      <c r="G27" s="259" t="n">
        <v>40870</v>
      </c>
      <c r="H27" s="204" t="n">
        <v>31087</v>
      </c>
      <c r="I27" s="260" t="n">
        <v>42513</v>
      </c>
      <c r="J27" s="260" t="n">
        <v>39613</v>
      </c>
      <c r="O27" s="261" t="n"/>
    </row>
    <row r="28">
      <c r="A28" s="171" t="n"/>
      <c r="B28" s="171" t="n"/>
      <c r="C28" s="171" t="n"/>
      <c r="D28" s="171" t="n"/>
      <c r="E28" s="171" t="inlineStr">
        <is>
          <t>Snacks - EDK</t>
        </is>
      </c>
      <c r="F28" s="255" t="n">
        <v>700</v>
      </c>
      <c r="G28" s="255" t="n">
        <v>350</v>
      </c>
      <c r="H28" s="184" t="n">
        <v>289</v>
      </c>
      <c r="I28" s="254" t="n">
        <v>350</v>
      </c>
      <c r="J28" s="254" t="n">
        <v>350</v>
      </c>
      <c r="O28" s="261" t="n"/>
    </row>
    <row r="29">
      <c r="A29" s="171" t="n"/>
      <c r="B29" s="171" t="n"/>
      <c r="C29" s="171" t="n"/>
      <c r="D29" s="171" t="inlineStr">
        <is>
          <t>Total ENRICHMENT EXPENSES</t>
        </is>
      </c>
      <c r="E29" s="171" t="n"/>
      <c r="F29" s="252">
        <f>ROUND(SUM(F25:F28),5)</f>
        <v/>
      </c>
      <c r="G29" s="252">
        <f>ROUND(SUM(G25:G28),5)</f>
        <v/>
      </c>
      <c r="H29" s="252">
        <f>ROUND(SUM(H25:H28),5)</f>
        <v/>
      </c>
      <c r="I29" s="252">
        <f>ROUND(SUM(I25:I28),5)</f>
        <v/>
      </c>
      <c r="J29" s="252">
        <f>ROUND(SUM(J25:J28),5)</f>
        <v/>
      </c>
      <c r="O29" s="262" t="n"/>
    </row>
    <row customHeight="1" ht="18" r="30" s="161" thickBot="1">
      <c r="A30" s="171" t="n"/>
      <c r="B30" s="171" t="n"/>
      <c r="C30" s="171" t="n"/>
      <c r="D30" s="171" t="inlineStr">
        <is>
          <t>Uncategorized Expenses</t>
        </is>
      </c>
      <c r="E30" s="171" t="n"/>
      <c r="F30" s="257" t="n">
        <v>3600</v>
      </c>
      <c r="G30" s="257" t="n">
        <v>2000</v>
      </c>
      <c r="H30" s="263" t="n">
        <v>1000</v>
      </c>
      <c r="I30" s="264" t="n">
        <v>0</v>
      </c>
      <c r="J30" s="264" t="n">
        <v>0</v>
      </c>
    </row>
    <row customHeight="1" ht="13.5" r="31" s="161" thickBot="1">
      <c r="A31" s="171" t="n"/>
      <c r="B31" s="171" t="n"/>
      <c r="C31" s="171" t="inlineStr">
        <is>
          <t>Total Expense</t>
        </is>
      </c>
      <c r="D31" s="171" t="n"/>
      <c r="E31" s="171" t="n"/>
      <c r="F31" s="263">
        <f>F23+F29+F30</f>
        <v/>
      </c>
      <c r="G31" s="263">
        <f>G23+G29+G30</f>
        <v/>
      </c>
      <c r="H31" s="263">
        <f>H23+H29+H30</f>
        <v/>
      </c>
      <c r="I31" s="263">
        <f>I23+I29+I30</f>
        <v/>
      </c>
      <c r="J31" s="263">
        <f>J23+J29+J30</f>
        <v/>
      </c>
    </row>
    <row customHeight="1" ht="25.5" r="32" s="161">
      <c r="A32" s="171" t="n"/>
      <c r="B32" s="171" t="inlineStr">
        <is>
          <t>Net Ordinary Income</t>
        </is>
      </c>
      <c r="C32" s="171" t="n"/>
      <c r="D32" s="171" t="n"/>
      <c r="E32" s="171" t="n"/>
      <c r="F32" s="252">
        <f>ROUND(F6+F12-F31,5)</f>
        <v/>
      </c>
      <c r="G32" s="252">
        <f>ROUND(G6+G12-G31,5)</f>
        <v/>
      </c>
      <c r="H32" s="252">
        <f>ROUND(H6+H12-H31,5)</f>
        <v/>
      </c>
      <c r="I32" s="252">
        <f>ROUND(I6+I12-I31,5)</f>
        <v/>
      </c>
      <c r="J32" s="252">
        <f>ROUND(J6+J12-J31,5)</f>
        <v/>
      </c>
    </row>
    <row customHeight="1" ht="15.75" r="33" s="161">
      <c r="A33" s="171" t="n"/>
      <c r="B33" s="171" t="inlineStr">
        <is>
          <t>Other Income/Expense</t>
        </is>
      </c>
      <c r="C33" s="171" t="n"/>
      <c r="D33" s="171" t="n"/>
      <c r="E33" s="171" t="n"/>
      <c r="F33" s="255" t="n"/>
      <c r="G33" s="255" t="n"/>
      <c r="H33" s="202" t="n"/>
      <c r="I33" s="254" t="n"/>
      <c r="J33" s="254" t="n"/>
    </row>
    <row r="34">
      <c r="A34" s="171" t="n"/>
      <c r="B34" s="171" t="n"/>
      <c r="C34" s="171" t="inlineStr">
        <is>
          <t>Other Income</t>
        </is>
      </c>
      <c r="D34" s="171" t="n"/>
      <c r="E34" s="171" t="n"/>
      <c r="F34" s="255" t="n"/>
      <c r="G34" s="255" t="n"/>
      <c r="H34" s="202" t="n"/>
      <c r="I34" s="254" t="n"/>
      <c r="J34" s="254" t="n"/>
    </row>
    <row customHeight="1" ht="13.5" r="35" s="161" thickBot="1">
      <c r="A35" s="171" t="n"/>
      <c r="B35" s="171" t="n"/>
      <c r="C35" s="171" t="n"/>
      <c r="D35" s="171" t="inlineStr">
        <is>
          <t>Interest Income</t>
        </is>
      </c>
      <c r="E35" s="171" t="n"/>
      <c r="F35" s="265" t="n">
        <v>60</v>
      </c>
      <c r="G35" s="265" t="n">
        <v>60</v>
      </c>
      <c r="H35" s="263" t="n">
        <v>68.15000000000001</v>
      </c>
      <c r="I35" s="264" t="n">
        <v>45</v>
      </c>
      <c r="J35" s="264" t="n">
        <v>45</v>
      </c>
    </row>
    <row r="36">
      <c r="A36" s="171" t="n"/>
      <c r="B36" s="171" t="n"/>
      <c r="C36" s="171" t="inlineStr">
        <is>
          <t>Total Other Income</t>
        </is>
      </c>
      <c r="D36" s="171" t="n"/>
      <c r="E36" s="171" t="n"/>
      <c r="F36" s="252">
        <f>ROUND(SUM(F34:F35),5)</f>
        <v/>
      </c>
      <c r="G36" s="252">
        <f>ROUND(SUM(G34:G35),5)</f>
        <v/>
      </c>
      <c r="H36" s="252">
        <f>ROUND(SUM(H34:H35),5)</f>
        <v/>
      </c>
      <c r="I36" s="252">
        <f>ROUND(SUM(I34:I35),5)</f>
        <v/>
      </c>
      <c r="J36" s="252">
        <f>ROUND(SUM(J34:J35),5)</f>
        <v/>
      </c>
    </row>
    <row customHeight="1" ht="16.5" r="37" s="161">
      <c r="A37" s="171" t="n"/>
      <c r="B37" s="171" t="n"/>
      <c r="C37" s="171" t="n"/>
      <c r="D37" s="171" t="n"/>
      <c r="E37" s="171" t="n"/>
      <c r="F37" s="266" t="n"/>
      <c r="G37" s="266" t="n"/>
      <c r="H37" s="252" t="n"/>
      <c r="I37" s="251" t="n"/>
      <c r="J37" s="251" t="n"/>
    </row>
    <row customFormat="1" customHeight="1" ht="13.5" r="38" s="196" thickBot="1">
      <c r="A38" s="171" t="inlineStr">
        <is>
          <t>Net Income</t>
        </is>
      </c>
      <c r="B38" s="171" t="n"/>
      <c r="C38" s="171" t="n"/>
      <c r="D38" s="171" t="n"/>
      <c r="E38" s="171" t="n"/>
      <c r="F38" s="267">
        <f>ROUND(F32+F36,5)</f>
        <v/>
      </c>
      <c r="G38" s="267">
        <f>ROUND(G32+G36,5)</f>
        <v/>
      </c>
      <c r="H38" s="267">
        <f>ROUND(H32+H36,5)</f>
        <v/>
      </c>
      <c r="I38" s="267">
        <f>ROUND(I32+I36,5)</f>
        <v/>
      </c>
      <c r="J38" s="267">
        <f>ROUND(J32+J36,5)</f>
        <v/>
      </c>
    </row>
    <row customHeight="1" ht="13.5" r="39" s="161" thickTop="1">
      <c r="E39" s="196" t="n"/>
      <c r="F39" s="268" t="n"/>
      <c r="I39" s="254" t="n"/>
      <c r="J39" s="254" t="n"/>
    </row>
    <row r="40">
      <c r="E40" s="208" t="inlineStr">
        <is>
          <t xml:space="preserve">*Included $425 for second teacher's aide that was removed. </t>
        </is>
      </c>
      <c r="F40" s="268" t="n"/>
      <c r="I40" s="254" t="n"/>
      <c r="J40" s="254" t="n"/>
    </row>
    <row r="41">
      <c r="I41" s="254" t="n"/>
      <c r="J41" s="254" t="n"/>
    </row>
    <row r="42">
      <c r="E42" s="268" t="inlineStr">
        <is>
          <t>Percent of Operating Expenses</t>
        </is>
      </c>
      <c r="I42" s="199">
        <f>I38/I31</f>
        <v/>
      </c>
      <c r="J42" s="199">
        <f>J38/J31</f>
        <v/>
      </c>
    </row>
    <row r="43">
      <c r="E43" s="268" t="inlineStr">
        <is>
          <t>Policy requires 25% Operating Reserve</t>
        </is>
      </c>
    </row>
    <row r="44">
      <c r="E44" s="208" t="inlineStr">
        <is>
          <t>*30  kids, per Julie's info sheet</t>
        </is>
      </c>
      <c r="I44" s="254" t="n"/>
      <c r="J44" s="254" t="n"/>
    </row>
    <row r="45">
      <c r="E45" s="203" t="inlineStr">
        <is>
          <t>Deposit includes June tuition plus fee</t>
        </is>
      </c>
      <c r="F45" s="268" t="n"/>
      <c r="I45" s="254" t="n"/>
      <c r="J45" s="254" t="n"/>
    </row>
    <row r="46">
      <c r="E46" s="203" t="inlineStr">
        <is>
          <t>June tuition returned under certain conditions; Fee not refundable</t>
        </is>
      </c>
      <c r="F46" s="268" t="n"/>
      <c r="I46" s="254" t="n"/>
      <c r="J46" s="254" t="n"/>
    </row>
    <row r="47">
      <c r="E47" s="202" t="inlineStr">
        <is>
          <t>No budget cuts restored.</t>
        </is>
      </c>
      <c r="F47" s="268" t="n"/>
      <c r="I47" s="254" t="n"/>
      <c r="J47" s="254" t="n"/>
    </row>
    <row r="48">
      <c r="E48" s="202" t="inlineStr">
        <is>
          <t>If enrollment increases, budget cut restoration can be reviewed with teacher.</t>
        </is>
      </c>
      <c r="F48" s="268" t="n"/>
      <c r="I48" s="254" t="n"/>
      <c r="J48" s="254" t="n"/>
    </row>
    <row r="49">
      <c r="E49" s="203" t="inlineStr">
        <is>
          <t xml:space="preserve">If enrollment decreases, Aide hours will need to be reviewed and probably reduced, or </t>
        </is>
      </c>
      <c r="F49" s="268" t="n"/>
      <c r="I49" s="254" t="n"/>
      <c r="J49" s="254" t="n"/>
    </row>
    <row r="50">
      <c r="E50" s="203" t="inlineStr">
        <is>
          <t>ask parents for help with supplies to maintain Aide hours (reduce supply budget).</t>
        </is>
      </c>
      <c r="F50" s="268" t="n"/>
      <c r="I50" s="254" t="n"/>
      <c r="J50" s="254" t="n"/>
    </row>
    <row r="51">
      <c r="E51" s="175" t="inlineStr">
        <is>
          <t>Teacher staffing: 120 days @$158.67/day, per Marilyn's proposal</t>
        </is>
      </c>
      <c r="I51" s="254" t="n"/>
      <c r="J51" s="254" t="n"/>
    </row>
    <row r="52">
      <c r="A52" s="171" t="n"/>
      <c r="B52" s="171" t="n"/>
      <c r="C52" s="171" t="n"/>
      <c r="D52" s="171" t="n"/>
      <c r="E52" s="175" t="inlineStr">
        <is>
          <t>Sub teacher staffing: 60 days @ $136/day, per  proposal &amp; SEA sub rate</t>
        </is>
      </c>
    </row>
    <row r="53">
      <c r="A53" s="171" t="n"/>
      <c r="B53" s="171" t="n"/>
      <c r="C53" s="171" t="n"/>
      <c r="D53" s="171" t="n"/>
      <c r="E53" s="255" t="inlineStr">
        <is>
          <t>2% Cola for teacher and aide</t>
        </is>
      </c>
      <c r="F53" s="255" t="n"/>
      <c r="G53" s="184" t="n"/>
      <c r="H53" s="254" t="n"/>
      <c r="I53" s="269" t="n"/>
      <c r="J53" s="175" t="n"/>
    </row>
    <row customHeight="1" ht="13.5" r="54" s="161" thickBot="1">
      <c r="A54" s="171" t="n"/>
      <c r="B54" s="171" t="n"/>
      <c r="C54" s="171" t="n"/>
      <c r="D54" s="171" t="n"/>
      <c r="E54" s="257" t="n"/>
      <c r="F54" s="257" t="n"/>
      <c r="G54" s="186" t="n"/>
      <c r="H54" s="253" t="n"/>
      <c r="I54" s="253" t="n"/>
    </row>
    <row r="55">
      <c r="E55" s="196" t="n"/>
      <c r="F55" s="268" t="n"/>
      <c r="I55" s="254" t="n"/>
      <c r="J55" s="254" t="n"/>
    </row>
    <row r="56">
      <c r="E56" s="196" t="n"/>
      <c r="F56" s="268" t="n"/>
      <c r="I56" s="254" t="n"/>
      <c r="J56" s="254" t="n"/>
    </row>
    <row r="57">
      <c r="E57" s="196" t="n"/>
      <c r="F57" s="268" t="n"/>
      <c r="I57" s="254" t="n"/>
      <c r="J57" s="254" t="n"/>
    </row>
    <row r="58">
      <c r="E58" s="196" t="n"/>
      <c r="F58" s="268" t="n"/>
      <c r="I58" s="254" t="n"/>
      <c r="J58" s="254" t="n"/>
    </row>
    <row r="59">
      <c r="E59" s="196" t="n"/>
      <c r="F59" s="268" t="n"/>
      <c r="I59" s="254" t="n"/>
      <c r="J59" s="254" t="n"/>
    </row>
    <row r="60">
      <c r="E60" s="196" t="n"/>
      <c r="F60" s="268" t="n"/>
      <c r="I60" s="254" t="n"/>
      <c r="J60" s="254" t="n"/>
    </row>
    <row r="61">
      <c r="E61" s="196" t="n"/>
      <c r="F61" s="268" t="n"/>
      <c r="I61" s="254" t="n"/>
      <c r="J61" s="254" t="n"/>
    </row>
    <row r="62">
      <c r="E62" s="196" t="n"/>
      <c r="F62" s="268" t="n"/>
      <c r="I62" s="254" t="n"/>
      <c r="J62" s="254" t="n"/>
    </row>
    <row r="63">
      <c r="E63" s="196" t="n"/>
      <c r="F63" s="268" t="n"/>
      <c r="I63" s="254" t="n"/>
      <c r="J63" s="254" t="n"/>
    </row>
    <row r="64">
      <c r="E64" s="196" t="n"/>
      <c r="F64" s="268" t="n"/>
      <c r="I64" s="254" t="n"/>
      <c r="J64" s="254" t="n"/>
    </row>
    <row r="65">
      <c r="E65" s="196" t="n"/>
      <c r="F65" s="268" t="n"/>
      <c r="I65" s="254" t="n"/>
      <c r="J65" s="254" t="n"/>
    </row>
    <row r="66">
      <c r="A66" t="inlineStr">
        <is>
          <t>suspicious:</t>
        </is>
      </c>
    </row>
  </sheetData>
  <pageMargins bottom="1" footer="0.5" header="0.5" left="0.75" right="0.75" top="1"/>
  <pageSetup orientation="portrait" scale="87"/>
</worksheet>
</file>

<file path=xl/worksheets/sheet6.xml><?xml version="1.0" encoding="utf-8"?>
<worksheet xmlns="http://schemas.openxmlformats.org/spreadsheetml/2006/main">
  <sheetPr codeName="Sheet8">
    <outlinePr summaryBelow="1" summaryRight="1"/>
    <pageSetUpPr/>
  </sheetPr>
  <dimension ref="A1:L123"/>
  <sheetViews>
    <sheetView topLeftCell="A2" workbookViewId="0" zoomScaleNormal="100">
      <selection activeCell="C67" sqref="C67"/>
    </sheetView>
  </sheetViews>
  <sheetFormatPr baseColWidth="8" defaultRowHeight="12.75"/>
  <cols>
    <col customWidth="1" max="1" min="1" style="161" width="5"/>
    <col customWidth="1" max="2" min="2" style="161" width="4.28515625"/>
    <col customWidth="1" max="3" min="3" style="161" width="27.5703125"/>
    <col customWidth="1" hidden="1" max="4" min="4" style="161" width="12"/>
    <col customWidth="1" hidden="1" max="5" min="5" style="7" width="8.7109375"/>
    <col customWidth="1" hidden="1" max="6" min="6" style="7" width="8.5703125"/>
    <col customWidth="1" hidden="1" max="7" min="7" style="218" width="10"/>
    <col customWidth="1" hidden="1" max="9" min="8" style="161" width="11.85546875"/>
    <col customWidth="1" max="10" min="10" style="161" width="11.85546875"/>
    <col customWidth="1" max="11" min="11" style="73" width="35.28515625"/>
  </cols>
  <sheetData>
    <row customFormat="1" customHeight="1" ht="18" r="1" s="1">
      <c r="B1" s="216" t="inlineStr">
        <is>
          <t>Consolidated Data for Pie Charts</t>
        </is>
      </c>
    </row>
    <row customFormat="1" customHeight="1" ht="18" r="2" s="1">
      <c r="B2" s="216" t="n"/>
    </row>
    <row customHeight="1" ht="3" r="3" s="161" thickBot="1">
      <c r="B3" s="217" t="inlineStr">
        <is>
          <t>(With permission to the Board of Directors to reallocate as necessary)</t>
        </is>
      </c>
      <c r="C3" s="114" t="n"/>
      <c r="D3" s="114" t="n"/>
      <c r="E3" s="114" t="n"/>
      <c r="F3" s="114" t="n"/>
      <c r="G3" s="114" t="n"/>
      <c r="H3" s="114" t="n"/>
      <c r="I3" s="114" t="n"/>
      <c r="J3" s="114" t="n"/>
      <c r="K3" s="114" t="n"/>
    </row>
    <row r="4">
      <c r="B4" s="12" t="n"/>
      <c r="C4" s="12" t="n"/>
      <c r="D4" s="12" t="n"/>
      <c r="E4" s="12" t="n"/>
      <c r="F4" s="12" t="n"/>
    </row>
    <row r="5">
      <c r="B5" s="12" t="n"/>
      <c r="C5" s="12" t="n"/>
      <c r="D5" s="20" t="n"/>
      <c r="E5" s="20" t="n"/>
      <c r="F5" s="6" t="n"/>
      <c r="G5" s="219" t="n"/>
      <c r="H5" s="20" t="n"/>
      <c r="I5" s="20" t="n"/>
      <c r="J5" s="20" t="n"/>
    </row>
    <row customHeight="1" ht="15" r="6" s="161">
      <c r="D6" s="20" t="n"/>
      <c r="E6" s="6" t="n"/>
      <c r="F6" s="6" t="n"/>
      <c r="G6" s="219" t="n"/>
      <c r="H6" s="20" t="n"/>
      <c r="I6" s="20" t="n"/>
      <c r="J6" s="20" t="n"/>
    </row>
    <row customHeight="1" ht="15" r="7" s="161">
      <c r="B7" s="92" t="n"/>
      <c r="C7" s="5" t="n"/>
      <c r="D7" s="30" t="n"/>
      <c r="E7" s="29" t="n"/>
      <c r="F7" s="6" t="n"/>
      <c r="G7" s="219" t="n"/>
      <c r="H7" s="14" t="n"/>
      <c r="I7" s="14" t="n"/>
      <c r="J7" s="14" t="n"/>
    </row>
    <row customHeight="1" ht="15" r="8" s="161">
      <c r="B8" s="105" t="inlineStr">
        <is>
          <t>NET INCOME FROM FUNDRAISING</t>
        </is>
      </c>
      <c r="C8" s="106" t="n"/>
    </row>
    <row customHeight="1" ht="15" r="9" s="161">
      <c r="C9" s="71" t="inlineStr">
        <is>
          <t>Direct Donations (Pledge Drive)</t>
        </is>
      </c>
      <c r="D9" s="220" t="n">
        <v>22000</v>
      </c>
      <c r="E9" s="67">
        <f>15000-303.03+3297.5-148</f>
        <v/>
      </c>
      <c r="F9" s="64">
        <f>E9/D9</f>
        <v/>
      </c>
      <c r="G9" s="221">
        <f>D9/D18</f>
        <v/>
      </c>
      <c r="H9" s="222" t="n">
        <v>40000</v>
      </c>
      <c r="I9" s="223" t="n"/>
      <c r="J9" s="64" t="n">
        <v>0.34</v>
      </c>
      <c r="K9" s="73" t="n"/>
    </row>
    <row customHeight="1" ht="15" r="10" s="161">
      <c r="C10" s="71" t="inlineStr">
        <is>
          <t>Gift Wrap(net)</t>
        </is>
      </c>
      <c r="D10" s="224" t="n">
        <v>15500</v>
      </c>
      <c r="E10" s="67">
        <f>17026.29-44.17</f>
        <v/>
      </c>
      <c r="F10" s="64">
        <f>E10/D10</f>
        <v/>
      </c>
      <c r="G10" s="221">
        <f>D10/$D$18</f>
        <v/>
      </c>
      <c r="H10" s="224" t="n">
        <v>16500</v>
      </c>
      <c r="I10" s="224" t="n"/>
      <c r="J10" s="64" t="n">
        <v>0.23</v>
      </c>
      <c r="K10" s="73" t="inlineStr">
        <is>
          <t>93% of the PTSA budget is funded</t>
        </is>
      </c>
      <c r="L10" s="225" t="n"/>
    </row>
    <row customHeight="1" ht="15" r="11" s="161">
      <c r="C11" s="71" t="inlineStr">
        <is>
          <t>Bryant Blast(net)</t>
        </is>
      </c>
      <c r="D11" s="224" t="n">
        <v>13500</v>
      </c>
      <c r="E11" s="67">
        <f>-307-496</f>
        <v/>
      </c>
      <c r="F11" s="64">
        <f>E11/D11</f>
        <v/>
      </c>
      <c r="G11" s="221">
        <f>D11/$D$18</f>
        <v/>
      </c>
      <c r="H11" s="224" t="n">
        <v>16000</v>
      </c>
      <c r="I11" s="224" t="n"/>
      <c r="J11" s="64" t="n">
        <v>0.22</v>
      </c>
      <c r="K11" s="73" t="inlineStr">
        <is>
          <t>by these three fundraisiers.</t>
        </is>
      </c>
    </row>
    <row customHeight="1" ht="15" r="12" s="161">
      <c r="C12" s="71" t="inlineStr">
        <is>
          <t>Fee Based Income</t>
        </is>
      </c>
      <c r="D12" s="77" t="n"/>
      <c r="E12" s="67" t="n"/>
      <c r="F12" s="64" t="n"/>
      <c r="G12" s="221" t="n"/>
      <c r="H12" s="69" t="n">
        <v>7000</v>
      </c>
      <c r="I12" s="52" t="n"/>
      <c r="J12" s="64" t="n">
        <v>0.1</v>
      </c>
      <c r="K12" s="73" t="inlineStr">
        <is>
          <t>Inst. Music</t>
        </is>
      </c>
    </row>
    <row customHeight="1" ht="15" r="13" s="161">
      <c r="C13" s="71" t="inlineStr">
        <is>
          <t xml:space="preserve">Scrip at Stores </t>
        </is>
      </c>
      <c r="D13" s="224" t="n">
        <v>400</v>
      </c>
      <c r="E13" s="67" t="n">
        <v>645.26</v>
      </c>
      <c r="F13" s="64">
        <f>E13/D13</f>
        <v/>
      </c>
      <c r="G13" s="221">
        <f>D13/$D$18</f>
        <v/>
      </c>
      <c r="H13" s="226" t="n">
        <v>5000</v>
      </c>
      <c r="I13" s="224" t="n"/>
      <c r="J13" s="64" t="n">
        <v>0.07000000000000001</v>
      </c>
      <c r="K13" s="73" t="inlineStr">
        <is>
          <t>PCC, Safeway, Target, Etc</t>
        </is>
      </c>
    </row>
    <row customHeight="1" ht="15" r="14" s="161">
      <c r="C14" s="71" t="inlineStr">
        <is>
          <t>Income from school activities</t>
        </is>
      </c>
      <c r="D14" s="224" t="n"/>
      <c r="E14" s="67" t="n"/>
      <c r="F14" s="64" t="n"/>
      <c r="G14" s="221" t="n"/>
      <c r="H14" s="224" t="n">
        <v>3000</v>
      </c>
      <c r="I14" s="224" t="n"/>
      <c r="J14" s="64" t="n">
        <v>0.03</v>
      </c>
      <c r="K14" s="73" t="inlineStr">
        <is>
          <t xml:space="preserve">Pics,,Ink  recycle, Bookfair, T-Shirts, ID, PTSA mem. </t>
        </is>
      </c>
    </row>
    <row customHeight="1" ht="15" r="15" s="161">
      <c r="C15" s="71" t="inlineStr">
        <is>
          <t>Other Income (Interest)</t>
        </is>
      </c>
      <c r="D15" s="227" t="n">
        <v>500</v>
      </c>
      <c r="E15" s="67">
        <f>775.06-0.51-14.9-0.51-0.49-10.66-0.95-10.33-0.89-10.68-8.72-0.82-0.66-8.03</f>
        <v/>
      </c>
      <c r="F15" s="64" t="n"/>
      <c r="G15" s="221">
        <f>D15/$D$18</f>
        <v/>
      </c>
      <c r="H15" s="224" t="n">
        <v>700</v>
      </c>
      <c r="I15" s="224" t="n"/>
      <c r="J15" s="64">
        <f>H15/H18</f>
        <v/>
      </c>
      <c r="K15" s="73" t="n"/>
    </row>
    <row customHeight="1" ht="15" r="16" s="161">
      <c r="C16" s="71" t="inlineStr">
        <is>
          <t>Auction</t>
        </is>
      </c>
      <c r="D16" s="77" t="n"/>
      <c r="E16" s="67" t="n"/>
      <c r="F16" s="64" t="n"/>
      <c r="G16" s="221" t="n"/>
      <c r="H16" s="52" t="n"/>
      <c r="I16" s="52" t="n"/>
      <c r="J16" s="64" t="n"/>
      <c r="K16" s="73" t="inlineStr">
        <is>
          <t>focus on   foundation in 03-4, auction in 2004-5?</t>
        </is>
      </c>
    </row>
    <row customHeight="1" ht="15" r="17" s="161">
      <c r="C17" s="71" t="inlineStr">
        <is>
          <t>Foundation</t>
        </is>
      </c>
      <c r="D17" s="77" t="n"/>
      <c r="E17" s="67" t="n"/>
      <c r="F17" s="64" t="n"/>
      <c r="G17" s="221" t="n"/>
      <c r="H17" s="52" t="n"/>
      <c r="I17" s="52" t="n"/>
      <c r="J17" s="64" t="n"/>
      <c r="K17" s="73" t="inlineStr">
        <is>
          <t>$25k in 02-03, create official Foundation in 03-04</t>
        </is>
      </c>
    </row>
    <row customHeight="1" ht="15" r="18" s="161" thickBot="1">
      <c r="B18" s="105" t="inlineStr">
        <is>
          <t>TOTAL ESTIMATED INCOME</t>
        </is>
      </c>
      <c r="C18" s="106" t="n"/>
      <c r="D18" s="228">
        <f>SUM(D9:D16)</f>
        <v/>
      </c>
      <c r="E18" s="228">
        <f>SUM(E9:E16)</f>
        <v/>
      </c>
      <c r="F18" s="108">
        <f>E18/D18</f>
        <v/>
      </c>
      <c r="G18" s="229">
        <f>SUM(G9:G16)</f>
        <v/>
      </c>
      <c r="H18" s="228">
        <f>SUM(H9:H16)</f>
        <v/>
      </c>
      <c r="I18" s="228" t="n"/>
      <c r="J18" s="108">
        <f>SUM(J9:J16)</f>
        <v/>
      </c>
    </row>
    <row customHeight="1" ht="15" r="19" s="161" thickTop="1">
      <c r="B19" s="92" t="n"/>
      <c r="J19" s="123" t="n"/>
    </row>
    <row customHeight="1" ht="15" r="20" s="161">
      <c r="B20" s="76" t="inlineStr">
        <is>
          <t>ESTIMATED EXPENSES</t>
        </is>
      </c>
      <c r="C20" s="62" t="n"/>
      <c r="J20" s="123" t="n"/>
    </row>
    <row customFormat="1" customHeight="1" hidden="1" ht="15" r="21" s="92">
      <c r="A21" s="92" t="n"/>
      <c r="B21" s="92" t="inlineStr">
        <is>
          <t xml:space="preserve">Arts and Cultures </t>
        </is>
      </c>
      <c r="C21" s="92" t="n"/>
      <c r="D21" s="92" t="n"/>
      <c r="E21" s="93" t="n"/>
      <c r="F21" s="93" t="n"/>
      <c r="G21" s="230" t="n"/>
      <c r="I21" s="92" t="n"/>
      <c r="J21" s="95" t="n"/>
      <c r="K21" s="59" t="n"/>
    </row>
    <row customHeight="1" hidden="1" ht="15" r="22" s="161">
      <c r="B22" s="33" t="n"/>
      <c r="C22" s="71" t="inlineStr">
        <is>
          <t>Art Enrichment - Classroom</t>
        </is>
      </c>
      <c r="D22" s="52" t="n">
        <v>10300</v>
      </c>
      <c r="E22" s="52">
        <f>3100+147.47+40.85+717.5+63.79</f>
        <v/>
      </c>
      <c r="F22" s="64">
        <f>E22/D22</f>
        <v/>
      </c>
      <c r="G22" s="221">
        <f>D22/$D$112</f>
        <v/>
      </c>
      <c r="H22" s="77" t="n">
        <v>10300</v>
      </c>
      <c r="I22" s="77" t="n"/>
      <c r="J22" s="64">
        <f>H22/H112</f>
        <v/>
      </c>
    </row>
    <row customHeight="1" hidden="1" ht="15" r="23" s="161">
      <c r="B23" s="71" t="n"/>
      <c r="C23" s="71" t="inlineStr">
        <is>
          <t>Assemblies</t>
        </is>
      </c>
      <c r="D23" s="52" t="n">
        <v>1800</v>
      </c>
      <c r="E23" s="52" t="n">
        <v>550</v>
      </c>
      <c r="F23" s="64">
        <f>E23/D23</f>
        <v/>
      </c>
      <c r="G23" s="221">
        <f>D23/$D$112</f>
        <v/>
      </c>
      <c r="H23" s="77" t="n">
        <v>1800</v>
      </c>
      <c r="I23" s="77" t="n"/>
      <c r="J23" s="64">
        <f>H23/$H$112</f>
        <v/>
      </c>
      <c r="K23" s="73" t="inlineStr">
        <is>
          <t>Dancing History for 2003-4</t>
        </is>
      </c>
    </row>
    <row customHeight="1" hidden="1" ht="15" r="24" s="161">
      <c r="B24" s="71" t="n"/>
      <c r="C24" s="71" t="inlineStr">
        <is>
          <t>Artist in Residence</t>
        </is>
      </c>
      <c r="D24" s="52" t="n">
        <v>1500</v>
      </c>
      <c r="E24" s="52" t="n">
        <v>1041.33</v>
      </c>
      <c r="F24" s="64">
        <f>E24/D24</f>
        <v/>
      </c>
      <c r="G24" s="221">
        <f>D24/$D$112</f>
        <v/>
      </c>
      <c r="H24" s="77" t="n">
        <v>1500</v>
      </c>
      <c r="I24" s="77" t="n"/>
      <c r="J24" s="64">
        <f>H24/$H$112</f>
        <v/>
      </c>
    </row>
    <row customHeight="1" hidden="1" ht="15" r="25" s="161">
      <c r="B25" s="71" t="n"/>
      <c r="C25" s="71" t="inlineStr">
        <is>
          <t>Drama - Classroom</t>
        </is>
      </c>
      <c r="D25" s="52" t="n">
        <v>1200</v>
      </c>
      <c r="E25" s="52">
        <f>131.32+1000</f>
        <v/>
      </c>
      <c r="F25" s="64">
        <f>E25/D25</f>
        <v/>
      </c>
      <c r="G25" s="221">
        <f>D25/$D$112</f>
        <v/>
      </c>
      <c r="H25" s="77" t="n">
        <v>1200</v>
      </c>
      <c r="I25" s="77" t="n"/>
      <c r="J25" s="64">
        <f>H25/$H$112</f>
        <v/>
      </c>
    </row>
    <row customHeight="1" hidden="1" ht="15" r="26" s="161">
      <c r="B26" s="71" t="n"/>
      <c r="C26" s="71" t="inlineStr">
        <is>
          <t>Festivals, Culture Fairs, etc</t>
        </is>
      </c>
      <c r="D26" s="52" t="n"/>
      <c r="E26" s="52" t="n"/>
      <c r="F26" s="64" t="n"/>
      <c r="G26" s="221" t="n"/>
      <c r="H26" s="69" t="n">
        <v>300</v>
      </c>
      <c r="I26" s="52" t="n"/>
      <c r="J26" s="64">
        <f>H26/$H$112</f>
        <v/>
      </c>
      <c r="K26" s="73" t="inlineStr">
        <is>
          <t>Japanese Culture fair, etc</t>
        </is>
      </c>
    </row>
    <row customHeight="1" hidden="1" ht="15" r="27" s="161">
      <c r="B27" s="71" t="n"/>
      <c r="C27" s="71" t="inlineStr">
        <is>
          <t>Art Docent Prints, Training</t>
        </is>
      </c>
      <c r="D27" s="223" t="n">
        <v>200</v>
      </c>
      <c r="E27" s="223" t="n">
        <v>50</v>
      </c>
      <c r="F27" s="64">
        <f>E27/D27</f>
        <v/>
      </c>
      <c r="G27" s="221">
        <f>D27/$D$112</f>
        <v/>
      </c>
      <c r="H27" s="220" t="n">
        <v>200</v>
      </c>
      <c r="I27" s="220" t="n"/>
      <c r="J27" s="64">
        <f>H27/$H$112</f>
        <v/>
      </c>
    </row>
    <row customHeight="1" hidden="1" ht="15" r="28" s="161">
      <c r="B28" s="71" t="n"/>
      <c r="C28" s="71" t="inlineStr">
        <is>
          <t>Writers Celebration</t>
        </is>
      </c>
      <c r="D28" s="124" t="n">
        <v>200</v>
      </c>
      <c r="E28" s="52" t="n">
        <v>0</v>
      </c>
      <c r="F28" s="64">
        <f>E28/D28</f>
        <v/>
      </c>
      <c r="G28" s="270">
        <f>D28/$D$112</f>
        <v/>
      </c>
      <c r="H28" s="77" t="n">
        <v>200</v>
      </c>
      <c r="I28" s="77" t="n"/>
      <c r="J28" s="64">
        <f>H28/$H$112</f>
        <v/>
      </c>
      <c r="K28" s="73" t="inlineStr">
        <is>
          <t>What is this?</t>
        </is>
      </c>
    </row>
    <row customHeight="1" hidden="1" ht="15" r="29" s="161">
      <c r="B29" s="71" t="n"/>
      <c r="C29" s="71" t="inlineStr">
        <is>
          <t>Speech Contest (4th/5th)</t>
        </is>
      </c>
      <c r="D29" s="52" t="n">
        <v>150</v>
      </c>
      <c r="E29" s="52" t="n">
        <v>62.91</v>
      </c>
      <c r="F29" s="64">
        <f>E29/D29</f>
        <v/>
      </c>
      <c r="G29" s="221">
        <f>D29/$D$112</f>
        <v/>
      </c>
      <c r="H29" s="77" t="n">
        <v>150</v>
      </c>
      <c r="I29" s="77" t="n"/>
      <c r="J29" s="64">
        <f>H29/$H$112</f>
        <v/>
      </c>
    </row>
    <row customHeight="1" hidden="1" ht="15" r="30" s="161">
      <c r="B30" s="71" t="n"/>
      <c r="C30" s="71" t="inlineStr">
        <is>
          <t>Reflections Art Exhibit</t>
        </is>
      </c>
      <c r="D30" s="52" t="n">
        <v>100</v>
      </c>
      <c r="E30" s="52">
        <f>81.15+5.22</f>
        <v/>
      </c>
      <c r="F30" s="64">
        <f>E30/D30</f>
        <v/>
      </c>
      <c r="G30" s="221">
        <f>D30/$D$112</f>
        <v/>
      </c>
      <c r="H30" s="77" t="n">
        <v>100</v>
      </c>
      <c r="I30" s="77" t="n"/>
      <c r="J30" s="64">
        <f>H30/$H$112</f>
        <v/>
      </c>
    </row>
    <row customHeight="1" ht="15" r="31" s="161" thickBot="1">
      <c r="B31" s="71" t="n"/>
      <c r="C31" s="82" t="inlineStr">
        <is>
          <t xml:space="preserve"> Arts and Cultures</t>
        </is>
      </c>
      <c r="D31" s="88" t="n"/>
      <c r="E31" s="88" t="n"/>
      <c r="F31" s="83" t="n"/>
      <c r="G31" s="232" t="n"/>
      <c r="H31" s="86" t="n"/>
      <c r="I31" s="271">
        <f>SUM(H22:H30)</f>
        <v/>
      </c>
      <c r="J31" s="83">
        <f>I31/$H$112</f>
        <v/>
      </c>
    </row>
    <row customHeight="1" ht="15" r="32" s="161" thickTop="1">
      <c r="B32" s="71" t="n"/>
      <c r="C32" s="71" t="n"/>
      <c r="D32" s="52" t="n"/>
      <c r="E32" s="52" t="n"/>
      <c r="F32" s="64" t="n"/>
      <c r="G32" s="221" t="n"/>
      <c r="H32" s="77" t="n"/>
      <c r="I32" s="77" t="n"/>
      <c r="J32" s="64" t="n"/>
    </row>
    <row customHeight="1" hidden="1" ht="15" r="33" s="161">
      <c r="A33" s="148" t="n"/>
      <c r="B33" s="39" t="inlineStr">
        <is>
          <t>Teacher Support</t>
        </is>
      </c>
      <c r="C33" s="148" t="n"/>
      <c r="D33" s="52" t="n"/>
      <c r="E33" s="52" t="n"/>
      <c r="F33" s="64" t="n"/>
      <c r="G33" s="221" t="n"/>
      <c r="H33" s="77" t="n"/>
      <c r="I33" s="77" t="n"/>
      <c r="J33" s="64" t="n"/>
    </row>
    <row customHeight="1" hidden="1" ht="15" r="34" s="161">
      <c r="B34" s="71" t="n"/>
      <c r="C34" s="71" t="inlineStr">
        <is>
          <t>Classroom Supplies</t>
        </is>
      </c>
      <c r="D34" s="52" t="n">
        <v>2300</v>
      </c>
      <c r="E34" s="52">
        <f>2205.38-160-30.38+50</f>
        <v/>
      </c>
      <c r="F34" s="64">
        <f>E34/D34</f>
        <v/>
      </c>
      <c r="G34" s="221">
        <f>D34/$D$112</f>
        <v/>
      </c>
      <c r="H34" s="77" t="n">
        <v>2300</v>
      </c>
      <c r="I34" s="77" t="n"/>
      <c r="J34" s="64">
        <f>H34/$H$112</f>
        <v/>
      </c>
    </row>
    <row customHeight="1" hidden="1" ht="15" r="35" s="161">
      <c r="B35" s="71" t="n"/>
      <c r="C35" s="71" t="inlineStr">
        <is>
          <t>Field Trip Transportation</t>
        </is>
      </c>
      <c r="D35" s="52" t="n">
        <v>2300</v>
      </c>
      <c r="E35" s="52">
        <f>1396.5+540</f>
        <v/>
      </c>
      <c r="F35" s="64">
        <f>E35/D35</f>
        <v/>
      </c>
      <c r="G35" s="221">
        <f>D35/$D$112</f>
        <v/>
      </c>
      <c r="H35" s="91" t="n">
        <v>2500</v>
      </c>
      <c r="I35" s="77" t="n"/>
      <c r="J35" s="64">
        <f>H35/$H$112</f>
        <v/>
      </c>
      <c r="K35" s="73" t="inlineStr">
        <is>
          <t xml:space="preserve">Increased </t>
        </is>
      </c>
    </row>
    <row customHeight="1" hidden="1" ht="15" r="36" s="161">
      <c r="B36" s="71" t="n"/>
      <c r="C36" s="71" t="inlineStr">
        <is>
          <t>Teacher Special Projects</t>
        </is>
      </c>
      <c r="D36" s="52" t="n">
        <v>1000</v>
      </c>
      <c r="E36" s="52">
        <f>190+659.92</f>
        <v/>
      </c>
      <c r="F36" s="64">
        <f>E36/D36</f>
        <v/>
      </c>
      <c r="G36" s="221">
        <f>D36/$D$112</f>
        <v/>
      </c>
      <c r="H36" s="77" t="n">
        <v>1000</v>
      </c>
      <c r="I36" s="77" t="n"/>
      <c r="J36" s="64">
        <f>H36/$H$112</f>
        <v/>
      </c>
    </row>
    <row customHeight="1" hidden="1" ht="15" r="37" s="161">
      <c r="C37" s="71" t="inlineStr">
        <is>
          <t>Teacher/Staff Appreciation</t>
        </is>
      </c>
      <c r="D37" s="224" t="n">
        <v>300</v>
      </c>
      <c r="E37" s="52" t="n">
        <v>0</v>
      </c>
      <c r="F37" s="64">
        <f>E37/D37</f>
        <v/>
      </c>
      <c r="G37" s="241">
        <f>D37/$D$112</f>
        <v/>
      </c>
      <c r="H37" s="77" t="n">
        <v>300</v>
      </c>
      <c r="I37" s="77" t="n"/>
      <c r="J37" s="64">
        <f>H37/$H$112</f>
        <v/>
      </c>
    </row>
    <row customHeight="1" ht="15" r="38" s="161" thickBot="1">
      <c r="C38" s="82" t="inlineStr">
        <is>
          <t xml:space="preserve"> Teacher Support </t>
        </is>
      </c>
      <c r="D38" s="234" t="n"/>
      <c r="E38" s="88" t="n"/>
      <c r="F38" s="83" t="n"/>
      <c r="G38" s="232" t="n"/>
      <c r="H38" s="87" t="n"/>
      <c r="I38" s="98">
        <f>SUM(H34:H37)</f>
        <v/>
      </c>
      <c r="J38" s="83" t="n">
        <v>0.1</v>
      </c>
    </row>
    <row customHeight="1" ht="15" r="39" s="161" thickTop="1">
      <c r="B39" s="71" t="n"/>
      <c r="C39" s="71" t="n"/>
      <c r="D39" s="52" t="n"/>
      <c r="E39" s="52" t="n"/>
      <c r="F39" s="64" t="n"/>
      <c r="G39" s="221" t="n"/>
      <c r="J39" s="64" t="n"/>
    </row>
    <row customHeight="1" hidden="1" ht="15" r="40" s="161">
      <c r="B40" s="39" t="inlineStr">
        <is>
          <t xml:space="preserve">Technology </t>
        </is>
      </c>
      <c r="D40" s="52" t="n"/>
      <c r="E40" s="52" t="n"/>
      <c r="F40" s="64" t="n"/>
      <c r="G40" s="221" t="n"/>
      <c r="H40" s="77" t="n"/>
      <c r="I40" s="77" t="n"/>
      <c r="J40" s="64">
        <f>H40/$H$112</f>
        <v/>
      </c>
    </row>
    <row customHeight="1" hidden="1" ht="15" r="41" s="161">
      <c r="B41" s="71" t="n"/>
      <c r="C41" s="71" t="inlineStr">
        <is>
          <t>Computer Equipment</t>
        </is>
      </c>
      <c r="D41" s="52" t="n">
        <v>4500</v>
      </c>
      <c r="E41" s="52" t="n">
        <v>2127.85</v>
      </c>
      <c r="F41" s="64">
        <f>E41/D41</f>
        <v/>
      </c>
      <c r="G41" s="221">
        <f>D41/$D$112</f>
        <v/>
      </c>
      <c r="H41" s="77" t="n">
        <v>4500</v>
      </c>
      <c r="I41" s="77" t="n"/>
      <c r="J41" s="64">
        <f>H41/$H$112</f>
        <v/>
      </c>
    </row>
    <row customHeight="1" hidden="1" ht="15" r="42" s="161">
      <c r="C42" t="inlineStr">
        <is>
          <t>Other tech equip/services</t>
        </is>
      </c>
      <c r="H42" s="37" t="n">
        <v>2500</v>
      </c>
      <c r="J42" s="64">
        <f>H42/$H$112</f>
        <v/>
      </c>
      <c r="K42" s="73" t="inlineStr">
        <is>
          <t>Library proj. system, teach cam, etc.</t>
        </is>
      </c>
    </row>
    <row customHeight="1" ht="15" r="43" s="161" thickBot="1">
      <c r="C43" s="87" t="inlineStr">
        <is>
          <t xml:space="preserve"> Technology </t>
        </is>
      </c>
      <c r="D43" s="87" t="n"/>
      <c r="E43" s="99" t="n"/>
      <c r="F43" s="99" t="n"/>
      <c r="G43" s="272" t="n"/>
      <c r="H43" s="87" t="n"/>
      <c r="I43" s="101">
        <f>SUM(H41:H42)</f>
        <v/>
      </c>
      <c r="J43" s="83" t="n">
        <v>0.09</v>
      </c>
    </row>
    <row customHeight="1" ht="15" r="44" s="161" thickTop="1">
      <c r="J44" s="64" t="n"/>
    </row>
    <row customHeight="1" hidden="1" ht="15" r="45" s="161">
      <c r="B45" s="148" t="inlineStr">
        <is>
          <t>Music Programs</t>
        </is>
      </c>
      <c r="C45" s="148" t="n"/>
      <c r="J45" s="64" t="n"/>
    </row>
    <row customHeight="1" hidden="1" ht="15" r="46" s="161">
      <c r="B46" s="71" t="n"/>
      <c r="C46" s="71" t="inlineStr">
        <is>
          <t>Instrumental Music (4th/5th)</t>
        </is>
      </c>
      <c r="D46" s="52" t="n">
        <v>100</v>
      </c>
      <c r="E46" s="52" t="n"/>
      <c r="F46" s="64">
        <f>E46/D46</f>
        <v/>
      </c>
      <c r="G46" s="221">
        <f>D46/$D$112</f>
        <v/>
      </c>
      <c r="H46" s="77" t="n">
        <v>7000</v>
      </c>
      <c r="I46" s="77" t="n"/>
      <c r="J46" s="64">
        <f>H46/$H$112</f>
        <v/>
      </c>
      <c r="K46" s="73" t="inlineStr">
        <is>
          <t>Proposed: Fee based with scholarships available</t>
        </is>
      </c>
    </row>
    <row customHeight="1" hidden="1" ht="15" r="47" s="161">
      <c r="B47" s="71" t="n"/>
      <c r="C47" s="71" t="inlineStr">
        <is>
          <t>Music/Choir</t>
        </is>
      </c>
      <c r="D47" s="52" t="n">
        <v>500</v>
      </c>
      <c r="E47" s="52" t="n">
        <v>583.29</v>
      </c>
      <c r="F47" s="64">
        <f>E47/D47</f>
        <v/>
      </c>
      <c r="G47" s="221">
        <f>D47/$D$112</f>
        <v/>
      </c>
      <c r="H47" s="77" t="n">
        <v>500</v>
      </c>
      <c r="I47" s="77" t="n"/>
      <c r="J47" s="64">
        <f>H47/$H$112</f>
        <v/>
      </c>
    </row>
    <row customHeight="1" ht="15" r="48" s="161" thickBot="1">
      <c r="B48" s="71" t="n"/>
      <c r="C48" s="82" t="inlineStr">
        <is>
          <t xml:space="preserve"> Music </t>
        </is>
      </c>
      <c r="D48" s="88" t="n"/>
      <c r="E48" s="88" t="n"/>
      <c r="F48" s="83" t="n"/>
      <c r="G48" s="232" t="n"/>
      <c r="H48" s="87" t="n"/>
      <c r="I48" s="98">
        <f>SUM(H46:H47)</f>
        <v/>
      </c>
      <c r="J48" s="83" t="n">
        <v>0.1</v>
      </c>
    </row>
    <row customHeight="1" ht="15" r="49" s="161" thickTop="1">
      <c r="B49" s="71" t="n"/>
      <c r="C49" s="71" t="n"/>
      <c r="D49" s="52" t="n"/>
      <c r="E49" s="52" t="n"/>
      <c r="F49" s="64" t="n"/>
      <c r="G49" s="221" t="n"/>
      <c r="J49" s="64" t="n"/>
    </row>
    <row customHeight="1" hidden="1" ht="15" r="50" s="161">
      <c r="A50" s="148" t="n"/>
      <c r="B50" s="39" t="inlineStr">
        <is>
          <t>Library</t>
        </is>
      </c>
      <c r="C50" s="148" t="n"/>
      <c r="D50" s="52" t="n"/>
      <c r="E50" s="52" t="n"/>
      <c r="F50" s="64" t="n"/>
      <c r="G50" s="221" t="n"/>
      <c r="H50" s="77" t="n"/>
      <c r="I50" s="77" t="n"/>
      <c r="J50" s="64" t="n"/>
    </row>
    <row customHeight="1" hidden="1" ht="15" r="51" s="161">
      <c r="B51" s="71" t="n"/>
      <c r="C51" s="71" t="inlineStr">
        <is>
          <t>Library Materials</t>
        </is>
      </c>
      <c r="D51" s="52" t="n">
        <v>4000</v>
      </c>
      <c r="E51" s="52">
        <f>1586.79+1022.01</f>
        <v/>
      </c>
      <c r="F51" s="64">
        <f>E51/D51</f>
        <v/>
      </c>
      <c r="G51" s="221">
        <f>D51/$D$112</f>
        <v/>
      </c>
      <c r="H51" s="77" t="n">
        <v>3800</v>
      </c>
      <c r="I51" s="77" t="n"/>
      <c r="J51" s="64">
        <f>H51/$H$112</f>
        <v/>
      </c>
    </row>
    <row customHeight="1" ht="15" r="52" s="161" thickBot="1">
      <c r="B52" s="71" t="n"/>
      <c r="C52" s="82" t="inlineStr">
        <is>
          <t xml:space="preserve"> Library </t>
        </is>
      </c>
      <c r="D52" s="88" t="n"/>
      <c r="E52" s="88" t="n"/>
      <c r="F52" s="83" t="n"/>
      <c r="G52" s="232" t="n"/>
      <c r="H52" s="87" t="n"/>
      <c r="I52" s="98">
        <f>SUM(H51)</f>
        <v/>
      </c>
      <c r="J52" s="83" t="n">
        <v>0.06</v>
      </c>
    </row>
    <row customHeight="1" ht="15" r="53" s="161" thickTop="1">
      <c r="B53" s="71" t="n"/>
      <c r="C53" s="71" t="n"/>
      <c r="D53" s="52" t="n"/>
      <c r="E53" s="52" t="n"/>
      <c r="F53" s="64" t="n"/>
      <c r="G53" s="221" t="n"/>
      <c r="J53" s="64" t="n"/>
    </row>
    <row customHeight="1" hidden="1" ht="15" r="54" s="161">
      <c r="A54" s="148" t="n"/>
      <c r="B54" s="39" t="inlineStr">
        <is>
          <t>Science and Math</t>
        </is>
      </c>
      <c r="C54" s="39" t="n"/>
      <c r="D54" s="52" t="n"/>
      <c r="E54" s="52" t="n"/>
      <c r="F54" s="64" t="n"/>
      <c r="G54" s="221" t="n"/>
      <c r="H54" s="77" t="n"/>
      <c r="I54" s="77" t="n"/>
      <c r="J54" s="64" t="n"/>
    </row>
    <row customHeight="1" hidden="1" ht="15" r="55" s="161">
      <c r="B55" s="71" t="n"/>
      <c r="C55" s="71" t="inlineStr">
        <is>
          <t>Science Lab coord &amp; supplies</t>
        </is>
      </c>
      <c r="D55" s="77" t="n">
        <v>7400</v>
      </c>
      <c r="E55" s="77">
        <f>2797.5+91.07+2033.07</f>
        <v/>
      </c>
      <c r="F55" s="64">
        <f>E55/D55</f>
        <v/>
      </c>
      <c r="G55" s="221">
        <f>D55/$D$112</f>
        <v/>
      </c>
      <c r="H55" s="77" t="n">
        <v>7875</v>
      </c>
      <c r="I55" s="77" t="n"/>
      <c r="J55" s="64">
        <f>H55/$H$112</f>
        <v/>
      </c>
    </row>
    <row customHeight="1" hidden="1" ht="15" r="56" s="161">
      <c r="B56" s="71" t="n"/>
      <c r="C56" s="71" t="inlineStr">
        <is>
          <t>Science Fair coord &amp; supplies</t>
        </is>
      </c>
      <c r="D56" s="77" t="n">
        <v>4200</v>
      </c>
      <c r="E56" s="77" t="n"/>
      <c r="F56" s="64" t="n"/>
      <c r="G56" s="221" t="n"/>
      <c r="H56" s="77" t="n">
        <v>4200</v>
      </c>
      <c r="I56" s="77" t="n"/>
      <c r="J56" s="64">
        <f>H56/$H$112</f>
        <v/>
      </c>
    </row>
    <row customHeight="1" hidden="1" ht="15" r="57" s="161">
      <c r="B57" s="71" t="n"/>
      <c r="C57" s="71" t="inlineStr">
        <is>
          <t>Math Olympiad</t>
        </is>
      </c>
      <c r="D57" s="52" t="n">
        <v>575</v>
      </c>
      <c r="E57" s="52" t="n">
        <v>350</v>
      </c>
      <c r="F57" s="64">
        <f>E57/D57</f>
        <v/>
      </c>
      <c r="G57" s="221">
        <f>D57/$D$112</f>
        <v/>
      </c>
      <c r="H57" s="77" t="n">
        <v>590</v>
      </c>
      <c r="I57" s="77" t="n"/>
      <c r="J57" s="64">
        <f>H57/$H$112</f>
        <v/>
      </c>
    </row>
    <row customHeight="1" hidden="1" ht="15" r="58" s="161">
      <c r="B58" s="71" t="n"/>
      <c r="C58" s="71" t="inlineStr">
        <is>
          <t>Science/Env. Projects</t>
        </is>
      </c>
      <c r="D58" s="52" t="n"/>
      <c r="E58" s="52" t="n"/>
      <c r="F58" s="64" t="n"/>
      <c r="G58" s="221" t="n"/>
      <c r="H58" s="91" t="n">
        <v>2300</v>
      </c>
      <c r="I58" s="77" t="n"/>
      <c r="J58" s="64">
        <f>H58/$H$112</f>
        <v/>
      </c>
      <c r="K58" s="73" t="inlineStr">
        <is>
          <t xml:space="preserve">Salmon in Schools, etc. </t>
        </is>
      </c>
    </row>
    <row customHeight="1" ht="15" r="59" s="161" thickBot="1">
      <c r="B59" s="71" t="n"/>
      <c r="C59" s="82" t="inlineStr">
        <is>
          <t xml:space="preserve"> Science &amp; Math </t>
        </is>
      </c>
      <c r="D59" s="88" t="n"/>
      <c r="E59" s="88" t="n"/>
      <c r="F59" s="83" t="n"/>
      <c r="G59" s="232" t="n"/>
      <c r="H59" s="87" t="n"/>
      <c r="I59" s="98">
        <f>SUM(H55:H58)</f>
        <v/>
      </c>
      <c r="J59" s="83" t="n">
        <v>0.19</v>
      </c>
    </row>
    <row customHeight="1" ht="15" r="60" s="161" thickTop="1">
      <c r="B60" s="71" t="n"/>
      <c r="C60" s="71" t="n"/>
      <c r="D60" s="52" t="n"/>
      <c r="E60" s="52" t="n"/>
      <c r="F60" s="64" t="n"/>
      <c r="G60" s="221" t="n"/>
      <c r="J60" s="64" t="n"/>
    </row>
    <row customHeight="1" hidden="1" ht="15" r="61" s="161">
      <c r="A61" s="148" t="n"/>
      <c r="B61" s="148" t="inlineStr">
        <is>
          <t>Tutoring and Academic Support</t>
        </is>
      </c>
      <c r="C61" s="148" t="n"/>
      <c r="J61" s="64" t="n"/>
    </row>
    <row customHeight="1" hidden="1" ht="15" r="62" s="161">
      <c r="B62" s="71" t="n"/>
      <c r="C62" s="71" t="inlineStr">
        <is>
          <t>Tutoring Coordinator</t>
        </is>
      </c>
      <c r="D62" s="52" t="n">
        <v>2000</v>
      </c>
      <c r="E62" s="52" t="n">
        <v>664</v>
      </c>
      <c r="F62" s="64">
        <f>E62/D62</f>
        <v/>
      </c>
      <c r="G62" s="221">
        <f>D62/$D$112</f>
        <v/>
      </c>
      <c r="H62" s="69" t="n">
        <v>4000</v>
      </c>
      <c r="I62" s="52" t="n"/>
      <c r="J62" s="64">
        <f>H62/$H$112</f>
        <v/>
      </c>
      <c r="K62" s="73" t="inlineStr">
        <is>
          <t>With option to increase to $6000</t>
        </is>
      </c>
    </row>
    <row customHeight="1" hidden="1" ht="15" r="63" s="161">
      <c r="C63" t="inlineStr">
        <is>
          <t>Homework Center Transportation</t>
        </is>
      </c>
      <c r="H63" s="37" t="n">
        <v>1000</v>
      </c>
      <c r="J63" s="64">
        <f>H63/$H$112</f>
        <v/>
      </c>
    </row>
    <row customHeight="1" hidden="1" ht="15" r="64" s="161">
      <c r="C64" t="inlineStr">
        <is>
          <t>Paid Tutors</t>
        </is>
      </c>
      <c r="J64" s="64">
        <f>H64/$H$112</f>
        <v/>
      </c>
      <c r="K64" s="73" t="inlineStr">
        <is>
          <t>Ptsa Will Underwrite up to $7300</t>
        </is>
      </c>
    </row>
    <row customHeight="1" hidden="1" ht="15" r="65" s="161">
      <c r="C65" t="inlineStr">
        <is>
          <t>ESL Classroom Support &amp; LAP</t>
        </is>
      </c>
      <c r="H65" s="37" t="n">
        <v>600</v>
      </c>
      <c r="J65" s="64">
        <f>H65/$H$112</f>
        <v/>
      </c>
    </row>
    <row customHeight="1" hidden="1" ht="15" r="66" s="161">
      <c r="C66" s="71" t="inlineStr">
        <is>
          <t>LAP  (see above, ESL)</t>
        </is>
      </c>
      <c r="D66" s="224" t="n">
        <v>500</v>
      </c>
      <c r="E66" s="52" t="n">
        <v>0</v>
      </c>
      <c r="F66" s="64">
        <f>E66/D66</f>
        <v/>
      </c>
      <c r="G66" s="241">
        <f>D66/$D$112</f>
        <v/>
      </c>
      <c r="H66" s="77" t="n">
        <v>500</v>
      </c>
      <c r="I66" s="77" t="n"/>
      <c r="J66" s="64">
        <f>H66/$H$112</f>
        <v/>
      </c>
    </row>
    <row customHeight="1" ht="15" r="67" s="161" thickBot="1">
      <c r="C67" s="82" t="inlineStr">
        <is>
          <t xml:space="preserve"> Tutoring &amp; Academic Support</t>
        </is>
      </c>
      <c r="D67" s="234" t="n"/>
      <c r="E67" s="88" t="n"/>
      <c r="F67" s="83" t="n"/>
      <c r="G67" s="232" t="n"/>
      <c r="H67" s="87" t="n"/>
      <c r="I67" s="98">
        <f>SUM(H62:H66)</f>
        <v/>
      </c>
      <c r="J67" s="83" t="n">
        <v>0.1</v>
      </c>
    </row>
    <row customHeight="1" ht="15" r="68" s="161" thickTop="1">
      <c r="C68" s="71" t="n"/>
      <c r="D68" s="224" t="n"/>
      <c r="E68" s="52" t="n"/>
      <c r="F68" s="64" t="n"/>
      <c r="G68" s="221" t="n"/>
      <c r="J68" s="64" t="n"/>
    </row>
    <row customHeight="1" hidden="1" ht="15" r="69" s="161">
      <c r="A69" s="148" t="n"/>
      <c r="B69" s="148" t="inlineStr">
        <is>
          <t>Healthy Bodies</t>
        </is>
      </c>
      <c r="C69" s="148" t="n"/>
      <c r="J69" s="64" t="n"/>
    </row>
    <row customHeight="1" hidden="1" ht="15" r="70" s="161">
      <c r="C70" t="inlineStr">
        <is>
          <t>Playground Supervisor</t>
        </is>
      </c>
      <c r="H70" s="37" t="n">
        <v>3000</v>
      </c>
      <c r="J70" s="64">
        <f>H70/$H$112</f>
        <v/>
      </c>
      <c r="K70" s="73" t="inlineStr">
        <is>
          <t>proposed</t>
        </is>
      </c>
    </row>
    <row customHeight="1" hidden="1" ht="15" r="71" s="161">
      <c r="C71" s="71" t="inlineStr">
        <is>
          <t>Physical Education Supplies</t>
        </is>
      </c>
      <c r="D71" s="52" t="n">
        <v>600</v>
      </c>
      <c r="E71" s="52" t="n">
        <v>0</v>
      </c>
      <c r="F71" s="64">
        <f>E71/D71</f>
        <v/>
      </c>
      <c r="G71" s="221">
        <f>D71/$D$112</f>
        <v/>
      </c>
      <c r="H71" s="77" t="n">
        <v>600</v>
      </c>
      <c r="I71" s="77" t="n"/>
      <c r="J71" s="64">
        <f>H71/$H$112</f>
        <v/>
      </c>
    </row>
    <row customHeight="1" hidden="1" ht="15" r="72" s="161">
      <c r="C72" s="71" t="inlineStr">
        <is>
          <t>Patrol Equipment &amp; Recognition</t>
        </is>
      </c>
      <c r="D72" s="224" t="n">
        <v>500</v>
      </c>
      <c r="E72" s="52" t="n">
        <v>0</v>
      </c>
      <c r="F72" s="64">
        <f>E72/D72</f>
        <v/>
      </c>
      <c r="G72" s="241">
        <f>D72/$D$112</f>
        <v/>
      </c>
      <c r="H72" s="77" t="n">
        <v>500</v>
      </c>
      <c r="I72" s="77" t="n"/>
      <c r="J72" s="64">
        <f>H72/$H$112</f>
        <v/>
      </c>
    </row>
    <row customHeight="1" hidden="1" ht="15" r="73" s="161">
      <c r="B73" s="92" t="n"/>
      <c r="C73" s="71" t="inlineStr">
        <is>
          <t>Emergency Preparedness</t>
        </is>
      </c>
      <c r="D73" s="224" t="n">
        <v>300</v>
      </c>
      <c r="E73" s="52">
        <f>153.3+163.56</f>
        <v/>
      </c>
      <c r="F73" s="64">
        <f>E73/D73</f>
        <v/>
      </c>
      <c r="G73" s="241">
        <f>D73/$D$112</f>
        <v/>
      </c>
      <c r="H73" s="77" t="n">
        <v>300</v>
      </c>
      <c r="I73" s="77" t="n"/>
      <c r="J73" s="64">
        <f>H73/$H$112</f>
        <v/>
      </c>
    </row>
    <row customHeight="1" hidden="1" ht="15" r="74" s="161">
      <c r="C74" s="36" t="inlineStr">
        <is>
          <t xml:space="preserve">Field Day </t>
        </is>
      </c>
      <c r="D74" s="224" t="n">
        <v>300</v>
      </c>
      <c r="E74" s="52" t="n">
        <v>0</v>
      </c>
      <c r="F74" s="64">
        <f>E74/D74</f>
        <v/>
      </c>
      <c r="G74" s="241">
        <f>D74/$D$112</f>
        <v/>
      </c>
      <c r="H74" s="77" t="n">
        <v>300</v>
      </c>
      <c r="I74" s="77" t="n"/>
      <c r="J74" s="64">
        <f>H74/$H$112</f>
        <v/>
      </c>
    </row>
    <row customHeight="1" hidden="1" ht="15" r="75" s="161">
      <c r="C75" s="71" t="inlineStr">
        <is>
          <t>Nursing Supplies</t>
        </is>
      </c>
      <c r="D75" s="224" t="n">
        <v>100</v>
      </c>
      <c r="E75" s="52" t="n">
        <v>0</v>
      </c>
      <c r="F75" s="64">
        <f>E75/D75</f>
        <v/>
      </c>
      <c r="G75" s="241">
        <f>D75/$D$112</f>
        <v/>
      </c>
      <c r="H75" s="77" t="n">
        <v>100</v>
      </c>
      <c r="I75" s="77" t="n"/>
      <c r="J75" s="64">
        <f>H75/$H$112</f>
        <v/>
      </c>
    </row>
    <row customHeight="1" ht="15" r="76" s="161" thickBot="1">
      <c r="C76" s="82" t="inlineStr">
        <is>
          <t xml:space="preserve"> Healthy Bodies </t>
        </is>
      </c>
      <c r="D76" s="234" t="n"/>
      <c r="E76" s="88" t="n"/>
      <c r="F76" s="83" t="n"/>
      <c r="G76" s="232" t="n"/>
      <c r="H76" s="87" t="n"/>
      <c r="I76" s="98">
        <f>SUM(H70:H75)</f>
        <v/>
      </c>
      <c r="J76" s="83">
        <f>I76/$H$112</f>
        <v/>
      </c>
    </row>
    <row customHeight="1" ht="15" r="77" s="161" thickTop="1">
      <c r="C77" s="71" t="n"/>
      <c r="D77" s="224" t="n"/>
      <c r="E77" s="52" t="n"/>
      <c r="F77" s="64" t="n"/>
      <c r="G77" s="241" t="n"/>
      <c r="J77" s="64" t="n"/>
    </row>
    <row customHeight="1" hidden="1" ht="15" r="78" s="161">
      <c r="A78" s="148" t="n"/>
      <c r="B78" s="148" t="inlineStr">
        <is>
          <t xml:space="preserve">World and Community </t>
        </is>
      </c>
      <c r="C78" s="148" t="n"/>
      <c r="D78" s="224" t="n"/>
      <c r="E78" s="52" t="n"/>
      <c r="F78" s="64" t="n"/>
      <c r="G78" s="241" t="n"/>
      <c r="H78" s="77" t="n"/>
      <c r="I78" s="77" t="n"/>
      <c r="J78" s="64" t="n"/>
      <c r="K78" s="73" t="n"/>
    </row>
    <row customHeight="1" hidden="1" ht="15" r="79" s="161">
      <c r="C79" s="71" t="inlineStr">
        <is>
          <t>Family Aid Support</t>
        </is>
      </c>
      <c r="D79" s="220" t="n">
        <v>1500</v>
      </c>
      <c r="E79" s="220">
        <f>9+39+140+78+200+9.5+170.8+40+144.43+418.25</f>
        <v/>
      </c>
      <c r="F79" s="64">
        <f>E79/D79</f>
        <v/>
      </c>
      <c r="G79" s="241">
        <f>D79/$D$112</f>
        <v/>
      </c>
      <c r="H79" s="91" t="n">
        <v>3000</v>
      </c>
      <c r="I79" s="77" t="n"/>
      <c r="J79" s="64">
        <f>H79/$H$112</f>
        <v/>
      </c>
    </row>
    <row customHeight="1" hidden="1" ht="15" r="80" s="161">
      <c r="C80" s="71" t="inlineStr">
        <is>
          <t>Childcare at Meetings</t>
        </is>
      </c>
      <c r="D80" s="224" t="n">
        <v>400</v>
      </c>
      <c r="E80" s="224">
        <f>242.5+22.5</f>
        <v/>
      </c>
      <c r="F80" s="64">
        <f>E80/D80</f>
        <v/>
      </c>
      <c r="G80" s="241">
        <f>D80/$D$112</f>
        <v/>
      </c>
      <c r="H80" s="91" t="n">
        <v>800</v>
      </c>
      <c r="I80" s="77" t="n"/>
      <c r="J80" s="64">
        <f>H80/$H$112</f>
        <v/>
      </c>
    </row>
    <row customHeight="1" hidden="1" ht="15" r="81" s="161">
      <c r="C81" s="71" t="inlineStr">
        <is>
          <t>Legislative Advocacy</t>
        </is>
      </c>
      <c r="D81" s="224" t="n">
        <v>400</v>
      </c>
      <c r="E81" s="52" t="n">
        <v>0</v>
      </c>
      <c r="F81" s="64">
        <f>E81/D81</f>
        <v/>
      </c>
      <c r="G81" s="241">
        <f>D81/$D$112</f>
        <v/>
      </c>
      <c r="H81" s="77" t="n">
        <v>400</v>
      </c>
      <c r="I81" s="77" t="n"/>
      <c r="J81" s="64">
        <f>H81/$H$112</f>
        <v/>
      </c>
    </row>
    <row customHeight="1" ht="15" r="82" s="161" thickBot="1">
      <c r="C82" s="82" t="inlineStr">
        <is>
          <t xml:space="preserve"> World &amp; Community</t>
        </is>
      </c>
      <c r="D82" s="236" t="n"/>
      <c r="E82" s="236" t="n"/>
      <c r="F82" s="83" t="n"/>
      <c r="G82" s="232" t="n"/>
      <c r="H82" s="87" t="n"/>
      <c r="I82" s="98">
        <f>SUM(H79:H81)</f>
        <v/>
      </c>
      <c r="J82" s="83" t="n">
        <v>0.04</v>
      </c>
    </row>
    <row customHeight="1" ht="15" r="83" s="161" thickTop="1">
      <c r="C83" s="71" t="n"/>
      <c r="D83" s="220" t="n"/>
      <c r="E83" s="220" t="n"/>
      <c r="F83" s="64" t="n"/>
      <c r="G83" s="241" t="n"/>
      <c r="J83" s="64" t="n"/>
    </row>
    <row customHeight="1" hidden="1" ht="15" r="84" s="161">
      <c r="A84" s="148" t="n"/>
      <c r="B84" s="148" t="inlineStr">
        <is>
          <t>Volunteerism</t>
        </is>
      </c>
      <c r="C84" s="39" t="n"/>
      <c r="D84" s="224" t="n"/>
      <c r="E84" s="52" t="n"/>
      <c r="F84" s="64" t="n"/>
      <c r="G84" s="241" t="n"/>
      <c r="H84" s="77" t="n"/>
      <c r="I84" s="77" t="n"/>
      <c r="J84" s="64" t="n"/>
    </row>
    <row customHeight="1" hidden="1" ht="15" r="85" s="161">
      <c r="C85" s="71" t="inlineStr">
        <is>
          <t>Volunteer Recognition</t>
        </is>
      </c>
      <c r="D85" s="224" t="n">
        <v>300</v>
      </c>
      <c r="E85" s="224" t="n">
        <v>19.99</v>
      </c>
      <c r="F85" s="64">
        <f>E85/D85</f>
        <v/>
      </c>
      <c r="G85" s="241">
        <f>D85/$D$112</f>
        <v/>
      </c>
      <c r="H85" s="77" t="n">
        <v>300</v>
      </c>
      <c r="I85" s="77" t="n"/>
      <c r="J85" s="64">
        <f>H85/$H$112</f>
        <v/>
      </c>
    </row>
    <row customHeight="1" hidden="1" ht="15" r="86" s="161">
      <c r="B86" s="71" t="n"/>
      <c r="C86" s="71" t="inlineStr">
        <is>
          <t>Volunteer Fair</t>
        </is>
      </c>
      <c r="D86" s="52" t="n"/>
      <c r="E86" s="52" t="n"/>
      <c r="F86" s="64" t="n"/>
      <c r="G86" s="221" t="n"/>
      <c r="H86" s="52" t="n">
        <v>300</v>
      </c>
      <c r="I86" s="52" t="n"/>
      <c r="J86" s="64">
        <f>H86/$H$112</f>
        <v/>
      </c>
    </row>
    <row customHeight="1" ht="15" r="87" s="161" thickBot="1">
      <c r="B87" s="71" t="n"/>
      <c r="C87" s="82" t="inlineStr">
        <is>
          <t xml:space="preserve"> Volunteerism </t>
        </is>
      </c>
      <c r="D87" s="88" t="n"/>
      <c r="E87" s="88" t="n"/>
      <c r="F87" s="83" t="n"/>
      <c r="G87" s="232" t="n"/>
      <c r="H87" s="87" t="n"/>
      <c r="I87" s="88">
        <f>SUM(H85:H86)</f>
        <v/>
      </c>
      <c r="J87" s="83">
        <f>I87/$H$112</f>
        <v/>
      </c>
    </row>
    <row customHeight="1" ht="15" r="88" s="161" thickTop="1">
      <c r="B88" s="71" t="n"/>
      <c r="C88" s="71" t="n"/>
      <c r="D88" s="52" t="n"/>
      <c r="E88" s="52" t="n"/>
      <c r="F88" s="64" t="n"/>
      <c r="G88" s="221" t="n"/>
      <c r="J88" s="64" t="n"/>
    </row>
    <row customHeight="1" hidden="1" ht="15" r="89" s="161">
      <c r="A89" s="148" t="n"/>
      <c r="B89" s="39" t="inlineStr">
        <is>
          <t>Information and Communication</t>
        </is>
      </c>
      <c r="C89" s="39" t="n"/>
      <c r="D89" s="52" t="n"/>
      <c r="E89" s="52" t="n"/>
      <c r="F89" s="64" t="n"/>
      <c r="G89" s="221" t="n"/>
      <c r="H89" s="52" t="n"/>
      <c r="I89" s="52" t="n"/>
      <c r="J89" s="64" t="n"/>
    </row>
    <row customHeight="1" hidden="1" ht="15" r="90" s="161">
      <c r="C90" s="71" t="inlineStr">
        <is>
          <t>Printing Bryant Weekly &amp; Others</t>
        </is>
      </c>
      <c r="D90" s="220" t="n">
        <v>2000</v>
      </c>
      <c r="E90" s="220" t="n">
        <v>13.64</v>
      </c>
      <c r="F90" s="64">
        <f>E90/D90</f>
        <v/>
      </c>
      <c r="G90" s="241">
        <f>D90/$D$112</f>
        <v/>
      </c>
      <c r="H90" s="77" t="n">
        <v>2000</v>
      </c>
      <c r="I90" s="77" t="n"/>
      <c r="J90" s="64">
        <f>H90/$H$112</f>
        <v/>
      </c>
    </row>
    <row customHeight="1" hidden="1" ht="15" r="91" s="161">
      <c r="C91" s="71" t="inlineStr">
        <is>
          <t>School Phone Book</t>
        </is>
      </c>
      <c r="D91" s="224" t="n">
        <v>1000</v>
      </c>
      <c r="E91" s="52" t="n">
        <v>415.18</v>
      </c>
      <c r="F91" s="64">
        <f>E91/D91</f>
        <v/>
      </c>
      <c r="G91" s="241">
        <f>D91/$D$112</f>
        <v/>
      </c>
      <c r="H91" s="91" t="n">
        <v>420</v>
      </c>
      <c r="I91" s="77" t="n"/>
      <c r="J91" s="64">
        <f>H91/$H$112</f>
        <v/>
      </c>
    </row>
    <row customHeight="1" hidden="1" ht="15" r="92" s="161">
      <c r="C92" s="71" t="inlineStr">
        <is>
          <t>First Day Packets</t>
        </is>
      </c>
      <c r="D92" s="224" t="n">
        <v>400</v>
      </c>
      <c r="E92" s="52" t="n">
        <v>258.51</v>
      </c>
      <c r="F92" s="64">
        <f>E92/D92</f>
        <v/>
      </c>
      <c r="G92" s="241">
        <f>D92/$D$112</f>
        <v/>
      </c>
      <c r="H92" s="77" t="n">
        <v>400</v>
      </c>
      <c r="I92" s="77" t="n"/>
      <c r="J92" s="64">
        <f>H92/$H$112</f>
        <v/>
      </c>
    </row>
    <row customHeight="1" hidden="1" ht="15" r="93" s="161">
      <c r="C93" s="71" t="inlineStr">
        <is>
          <t>Postage-Student Assignments</t>
        </is>
      </c>
      <c r="D93" s="224" t="n">
        <v>200</v>
      </c>
      <c r="E93" s="67" t="n"/>
      <c r="F93" s="64">
        <f>E93/D93</f>
        <v/>
      </c>
      <c r="G93" s="241">
        <f>D93/$D$112</f>
        <v/>
      </c>
      <c r="H93" s="77" t="n">
        <v>250</v>
      </c>
      <c r="I93" s="77" t="n"/>
      <c r="J93" s="64">
        <f>H93/$H$112</f>
        <v/>
      </c>
    </row>
    <row customHeight="1" hidden="1" ht="15" r="94" s="161">
      <c r="C94" s="71" t="inlineStr">
        <is>
          <t>First Day Tea</t>
        </is>
      </c>
      <c r="D94" s="224" t="n">
        <v>100</v>
      </c>
      <c r="E94" s="52">
        <f>9.79</f>
        <v/>
      </c>
      <c r="F94" s="64">
        <f>E94/D94</f>
        <v/>
      </c>
      <c r="G94" s="241">
        <f>D94/$D$112</f>
        <v/>
      </c>
      <c r="H94" s="77" t="n">
        <v>100</v>
      </c>
      <c r="I94" s="77" t="n"/>
      <c r="J94" s="64">
        <f>H94/$H$112</f>
        <v/>
      </c>
    </row>
    <row customHeight="1" hidden="1" ht="15" r="95" s="161">
      <c r="C95" s="71" t="inlineStr">
        <is>
          <t>Kindergarten Orientations</t>
        </is>
      </c>
      <c r="D95" s="224" t="n">
        <v>50</v>
      </c>
      <c r="E95" s="67" t="n"/>
      <c r="F95" s="64">
        <f>E95/D95</f>
        <v/>
      </c>
      <c r="G95" s="241">
        <f>D95/$D$112</f>
        <v/>
      </c>
      <c r="H95" s="77" t="n">
        <v>50</v>
      </c>
      <c r="I95" s="77" t="n"/>
      <c r="J95" s="64">
        <f>H95/$H$112</f>
        <v/>
      </c>
    </row>
    <row customHeight="1" ht="15" r="96" s="161" thickBot="1">
      <c r="C96" s="82" t="inlineStr">
        <is>
          <t xml:space="preserve"> Information &amp; Communication</t>
        </is>
      </c>
      <c r="D96" s="234" t="n"/>
      <c r="E96" s="85" t="n"/>
      <c r="F96" s="83" t="n"/>
      <c r="G96" s="232" t="n"/>
      <c r="H96" s="87" t="n"/>
      <c r="I96" s="101">
        <f>SUM(H90:H95)</f>
        <v/>
      </c>
      <c r="J96" s="83" t="n">
        <v>0.05</v>
      </c>
    </row>
    <row customHeight="1" ht="15" r="97" s="161" thickTop="1">
      <c r="J97" s="64" t="n"/>
    </row>
    <row customHeight="1" hidden="1" ht="15" r="98" s="161">
      <c r="A98" s="148" t="n"/>
      <c r="B98" s="39" t="inlineStr">
        <is>
          <t xml:space="preserve">PTSA Business Expenses </t>
        </is>
      </c>
      <c r="C98" s="39" t="n"/>
      <c r="D98" s="52" t="n"/>
      <c r="E98" s="52" t="n"/>
      <c r="F98" s="64" t="n"/>
      <c r="G98" s="221" t="n"/>
      <c r="H98" s="52" t="n"/>
      <c r="I98" s="52" t="n"/>
      <c r="J98" s="64" t="n"/>
    </row>
    <row customHeight="1" hidden="1" ht="15" r="99" s="161">
      <c r="C99" s="71" t="inlineStr">
        <is>
          <t>Licenses &amp; Registrations</t>
        </is>
      </c>
      <c r="D99" s="224" t="n">
        <v>350</v>
      </c>
      <c r="E99" s="224" t="n">
        <v>331.79</v>
      </c>
      <c r="F99" s="64">
        <f>E99/D99</f>
        <v/>
      </c>
      <c r="G99" s="241">
        <f>D99/$D$112</f>
        <v/>
      </c>
      <c r="H99" s="91" t="n">
        <v>400</v>
      </c>
      <c r="I99" s="77" t="n"/>
      <c r="J99" s="64">
        <f>H99/$H$112</f>
        <v/>
      </c>
    </row>
    <row customHeight="1" hidden="1" ht="15" r="100" s="161">
      <c r="C100" s="71" t="inlineStr">
        <is>
          <t>Insurance</t>
        </is>
      </c>
      <c r="D100" s="224" t="n">
        <v>350</v>
      </c>
      <c r="E100" s="52" t="n">
        <v>340</v>
      </c>
      <c r="F100" s="64">
        <f>E100/D100</f>
        <v/>
      </c>
      <c r="G100" s="241">
        <f>D100/$D$112</f>
        <v/>
      </c>
      <c r="H100" s="91" t="n">
        <v>350</v>
      </c>
      <c r="I100" s="77" t="n"/>
      <c r="J100" s="64">
        <f>H100/$H$112</f>
        <v/>
      </c>
    </row>
    <row customHeight="1" hidden="1" ht="15" r="101" s="161">
      <c r="C101" s="71" t="inlineStr">
        <is>
          <t>Office Supplies</t>
        </is>
      </c>
      <c r="D101" s="224" t="n">
        <v>250</v>
      </c>
      <c r="E101" s="52">
        <f>35.26+38.72+19.99</f>
        <v/>
      </c>
      <c r="F101" s="64">
        <f>E101/D101</f>
        <v/>
      </c>
      <c r="G101" s="241">
        <f>D101/$D$112</f>
        <v/>
      </c>
      <c r="H101" s="77" t="n">
        <v>250</v>
      </c>
      <c r="I101" s="77" t="n"/>
      <c r="J101" s="64">
        <f>H101/$H$112</f>
        <v/>
      </c>
    </row>
    <row customHeight="1" hidden="1" ht="15" r="102" s="161">
      <c r="C102" s="71" t="inlineStr">
        <is>
          <t>Bank Fees/NSF Charges</t>
        </is>
      </c>
      <c r="D102" s="224" t="n">
        <v>100</v>
      </c>
      <c r="E102" s="52" t="n">
        <v>148</v>
      </c>
      <c r="F102" s="64">
        <f>E102/D102</f>
        <v/>
      </c>
      <c r="G102" s="241">
        <f>D102/$D$112</f>
        <v/>
      </c>
      <c r="H102" s="91" t="n">
        <v>200</v>
      </c>
      <c r="I102" s="77" t="n"/>
      <c r="J102" s="64">
        <f>H102/$H$112</f>
        <v/>
      </c>
    </row>
    <row customHeight="1" hidden="1" ht="15" r="103" s="161">
      <c r="C103" s="71" t="inlineStr">
        <is>
          <t xml:space="preserve">Postage </t>
        </is>
      </c>
      <c r="D103" s="224" t="n">
        <v>150</v>
      </c>
      <c r="E103" s="52" t="n">
        <v>74</v>
      </c>
      <c r="F103" s="64">
        <f>E103/D103</f>
        <v/>
      </c>
      <c r="G103" s="241">
        <f>D103/$D$112</f>
        <v/>
      </c>
      <c r="H103" s="77" t="n">
        <v>150</v>
      </c>
      <c r="I103" s="77" t="n"/>
      <c r="J103" s="64">
        <f>H103/$H$112</f>
        <v/>
      </c>
    </row>
    <row customHeight="1" hidden="1" ht="15" r="104" s="161">
      <c r="C104" s="71" t="inlineStr">
        <is>
          <t>PTSA Training</t>
        </is>
      </c>
      <c r="D104" s="224" t="n">
        <v>100</v>
      </c>
      <c r="E104" s="52" t="n">
        <v>0</v>
      </c>
      <c r="F104" s="64">
        <f>E104/D104</f>
        <v/>
      </c>
      <c r="G104" s="241">
        <f>D104/$D$112</f>
        <v/>
      </c>
      <c r="H104" s="91" t="n">
        <v>100</v>
      </c>
      <c r="I104" s="77" t="n"/>
      <c r="J104" s="64">
        <f>H104/$H$112</f>
        <v/>
      </c>
      <c r="K104" s="59" t="inlineStr">
        <is>
          <t>More Here?</t>
        </is>
      </c>
    </row>
    <row customHeight="1" ht="15" r="105" s="161" thickBot="1">
      <c r="C105" s="82" t="inlineStr">
        <is>
          <t xml:space="preserve"> PTSA Business Expenses </t>
        </is>
      </c>
      <c r="D105" s="234" t="n"/>
      <c r="E105" s="88" t="n"/>
      <c r="F105" s="83" t="n"/>
      <c r="G105" s="232" t="n"/>
      <c r="H105" s="98" t="n"/>
      <c r="I105" s="98">
        <f>SUM(H99:H104)</f>
        <v/>
      </c>
      <c r="J105" s="83">
        <f>I105/$H$112</f>
        <v/>
      </c>
      <c r="K105" s="59" t="n"/>
    </row>
    <row customHeight="1" ht="15" r="106" s="161" thickTop="1">
      <c r="C106" s="71" t="n"/>
      <c r="D106" s="52" t="n"/>
      <c r="E106" s="224" t="n"/>
      <c r="F106" s="64" t="n"/>
      <c r="G106" s="241" t="n"/>
      <c r="I106" s="77" t="n"/>
      <c r="J106" s="64" t="n"/>
      <c r="K106" s="73" t="n"/>
    </row>
    <row customHeight="1" hidden="1" ht="15" r="107" s="161">
      <c r="A107" s="148" t="n"/>
      <c r="B107" s="148" t="inlineStr">
        <is>
          <t>Fin. Support &amp; Discretionary Funds</t>
        </is>
      </c>
      <c r="C107" s="148" t="n"/>
      <c r="J107" s="64" t="n"/>
    </row>
    <row customHeight="1" hidden="1" ht="15" r="108" s="161">
      <c r="C108" s="71" t="inlineStr">
        <is>
          <t>Financial Support/Scholarships</t>
        </is>
      </c>
      <c r="D108" s="52" t="n"/>
      <c r="E108" s="52" t="n"/>
      <c r="F108" s="64" t="n"/>
      <c r="G108" s="241" t="n"/>
      <c r="H108" s="91" t="n">
        <v>11865</v>
      </c>
      <c r="J108" s="64">
        <f>H108/$H$112</f>
        <v/>
      </c>
    </row>
    <row customHeight="1" hidden="1" ht="15" r="109" s="161">
      <c r="C109" s="71" t="inlineStr">
        <is>
          <t>PTSA Discretionary Fund</t>
        </is>
      </c>
      <c r="D109" s="52" t="n">
        <v>0</v>
      </c>
      <c r="E109" s="52" t="n">
        <v>0</v>
      </c>
      <c r="F109" s="64" t="n"/>
      <c r="G109" s="241" t="n"/>
      <c r="H109" s="91" t="n">
        <v>450</v>
      </c>
      <c r="I109" s="77" t="n"/>
      <c r="J109" s="64">
        <f>H109/$H$112</f>
        <v/>
      </c>
    </row>
    <row customHeight="1" hidden="1" ht="15" r="110" s="161">
      <c r="C110" s="71" t="inlineStr">
        <is>
          <t>Principal's Discretionary Fund</t>
        </is>
      </c>
      <c r="D110" s="224" t="n">
        <v>400</v>
      </c>
      <c r="E110" s="52" t="n">
        <v>0</v>
      </c>
      <c r="F110" s="64">
        <f>E110/D110</f>
        <v/>
      </c>
      <c r="G110" s="241">
        <f>D110/$D$112</f>
        <v/>
      </c>
      <c r="H110" s="77" t="n">
        <v>400</v>
      </c>
      <c r="I110" s="77" t="n"/>
      <c r="J110" s="64">
        <f>H110/$H$112</f>
        <v/>
      </c>
    </row>
    <row customHeight="1" ht="15" r="111" s="161" thickBot="1">
      <c r="B111" s="92" t="n"/>
      <c r="C111" s="84" t="inlineStr">
        <is>
          <t xml:space="preserve"> Discretionary Funds / Fin. Support</t>
        </is>
      </c>
      <c r="D111" s="82" t="n"/>
      <c r="E111" s="85" t="n"/>
      <c r="F111" s="85" t="n"/>
      <c r="G111" s="232" t="n"/>
      <c r="H111" s="103" t="n"/>
      <c r="I111" s="101">
        <f>SUM(H108:H110)</f>
        <v/>
      </c>
      <c r="J111" s="104" t="n">
        <v>0.01</v>
      </c>
    </row>
    <row customHeight="1" ht="15" r="112" s="161" thickBot="1" thickTop="1">
      <c r="B112" s="92" t="n"/>
      <c r="C112" s="78" t="inlineStr">
        <is>
          <t>TOTAL BUDGETED EXPENSE</t>
        </is>
      </c>
      <c r="D112" s="245">
        <f>SUM(D22:D111)</f>
        <v/>
      </c>
      <c r="E112" s="245">
        <f>SUM(E22:E111)</f>
        <v/>
      </c>
      <c r="F112" s="135">
        <f>E112/D112</f>
        <v/>
      </c>
      <c r="G112" s="273">
        <f>SUM(G22:G111)</f>
        <v/>
      </c>
      <c r="H112" s="245">
        <f>SUM(H22:H111)</f>
        <v/>
      </c>
      <c r="I112" s="245">
        <f>SUM(I111,I105,I96,I87,I82,I76,I67,I59,I52,I48,I43,I38,I31)</f>
        <v/>
      </c>
      <c r="J112" s="55">
        <f>I112/$H$112</f>
        <v/>
      </c>
    </row>
    <row customHeight="1" ht="15" r="113" s="161" thickTop="1">
      <c r="B113" s="92" t="n"/>
      <c r="C113" s="39" t="n"/>
      <c r="D113" s="246" t="n"/>
      <c r="E113" s="246" t="n"/>
      <c r="F113" s="246" t="n"/>
      <c r="G113" s="247" t="n"/>
      <c r="H113" s="71" t="n"/>
      <c r="I113" s="71" t="n"/>
      <c r="J113" s="71" t="n"/>
    </row>
    <row r="114">
      <c r="C114" s="71" t="n"/>
      <c r="D114" s="71" t="n"/>
      <c r="E114" s="67" t="n"/>
      <c r="F114" s="67" t="n"/>
      <c r="G114" s="241" t="n"/>
      <c r="H114" s="71" t="n"/>
      <c r="I114" s="71" t="n"/>
      <c r="J114" s="71" t="n"/>
    </row>
    <row customFormat="1" r="115" s="8">
      <c r="B115" s="8" t="inlineStr">
        <is>
          <t>In addition, the PTSA acknowledges the following self-supporting programs:</t>
        </is>
      </c>
      <c r="C115" s="41" t="n"/>
      <c r="D115" s="41" t="n"/>
      <c r="E115" s="42" t="n"/>
      <c r="F115" s="42" t="n"/>
      <c r="G115" s="249" t="n"/>
      <c r="H115" s="41" t="n"/>
      <c r="I115" s="41" t="n"/>
      <c r="J115" s="41" t="n"/>
      <c r="K115" s="73" t="n"/>
    </row>
    <row customFormat="1" r="116" s="8">
      <c r="B116" s="8" t="inlineStr">
        <is>
          <t xml:space="preserve">        </t>
        </is>
      </c>
      <c r="C116" s="41" t="inlineStr">
        <is>
          <t>* Extended Day Kindergarten</t>
        </is>
      </c>
      <c r="D116" s="41" t="n"/>
      <c r="E116" s="42" t="n"/>
      <c r="F116" s="42" t="n"/>
      <c r="G116" s="249" t="n"/>
      <c r="H116" s="41" t="n"/>
      <c r="I116" s="41" t="n"/>
      <c r="J116" s="41" t="n"/>
      <c r="K116" s="73" t="n"/>
    </row>
    <row customFormat="1" r="117" s="8">
      <c r="C117" s="41" t="inlineStr">
        <is>
          <t>* Chess Club</t>
        </is>
      </c>
      <c r="D117" s="41" t="n"/>
      <c r="E117" s="42" t="n"/>
      <c r="F117" s="42" t="n"/>
      <c r="G117" s="249" t="n"/>
      <c r="H117" s="41" t="n"/>
      <c r="I117" s="41" t="n"/>
      <c r="J117" s="41" t="n"/>
      <c r="K117" s="73" t="n"/>
    </row>
    <row customFormat="1" r="118" s="8">
      <c r="C118" s="41" t="inlineStr">
        <is>
          <t>* Fifth Grade 2003 &amp; 2004</t>
        </is>
      </c>
      <c r="D118" s="41" t="n"/>
      <c r="E118" s="42" t="n"/>
      <c r="F118" s="42" t="n"/>
      <c r="G118" s="249" t="n"/>
      <c r="H118" s="41" t="n"/>
      <c r="I118" s="41" t="n"/>
      <c r="J118" s="41" t="n"/>
      <c r="K118" s="73" t="n"/>
    </row>
    <row customFormat="1" r="119" s="8">
      <c r="C119" s="41" t="inlineStr">
        <is>
          <t>* Drama-school play</t>
        </is>
      </c>
      <c r="D119" s="41" t="n"/>
      <c r="E119" s="42" t="n"/>
      <c r="F119" s="42" t="n"/>
      <c r="G119" s="249" t="n"/>
      <c r="H119" s="41" t="n"/>
      <c r="I119" s="41" t="n"/>
      <c r="J119" s="41" t="n"/>
      <c r="K119" s="73" t="n"/>
    </row>
    <row customFormat="1" r="120" s="8">
      <c r="C120" s="41" t="n"/>
      <c r="D120" s="41" t="n"/>
      <c r="E120" s="42" t="n"/>
      <c r="F120" s="42" t="n"/>
      <c r="G120" s="249" t="n"/>
      <c r="H120" s="41" t="n"/>
      <c r="I120" s="41" t="n"/>
      <c r="J120" s="41" t="n"/>
      <c r="K120" s="73" t="n"/>
    </row>
    <row customFormat="1" r="121" s="8">
      <c r="B121" s="8" t="inlineStr">
        <is>
          <t>The self-supporting programs cover their expenses by sponsoring their own fundraising events.</t>
        </is>
      </c>
      <c r="C121" s="41" t="n"/>
      <c r="D121" s="41" t="n"/>
      <c r="E121" s="42" t="n"/>
      <c r="F121" s="42" t="n"/>
      <c r="G121" s="249" t="n"/>
      <c r="H121" s="41" t="n"/>
      <c r="I121" s="41" t="n"/>
      <c r="J121" s="41" t="n"/>
      <c r="K121" s="73" t="n"/>
    </row>
    <row customFormat="1" r="122" s="9">
      <c r="B122" s="8" t="n"/>
      <c r="C122" s="45" t="n"/>
      <c r="D122" s="45" t="n"/>
      <c r="E122" s="46" t="n"/>
      <c r="F122" s="46" t="n"/>
      <c r="G122" s="250" t="n"/>
      <c r="H122" s="45" t="n"/>
      <c r="I122" s="45" t="n"/>
      <c r="J122" s="45" t="n"/>
      <c r="K122" s="73" t="n"/>
    </row>
    <row r="123">
      <c r="A123" t="inlineStr">
        <is>
          <t>suspicious:</t>
        </is>
      </c>
    </row>
  </sheetData>
  <mergeCells count="3">
    <mergeCell ref="B1:K1"/>
    <mergeCell ref="B2:K2"/>
    <mergeCell ref="B3:K3"/>
  </mergeCells>
  <pageMargins bottom="0.25" footer="0.5" header="0.5" left="0.75" right="0.5" top="0.5"/>
  <pageSetup fitToHeight="0" horizontalDpi="300" orientation="portrait" scale="65" verticalDpi="300"/>
  <headerFooter alignWithMargins="0">
    <oddHeader/>
    <oddFooter>&amp;L&amp;"Times New Roman,Italic"&amp;8 PTSA Gen'l Account Budget for 2002-2003_x000a_Approved by PTSA Membership on 5/29/02&amp;C&amp;"Times New Roman,Italic"&amp;8 page &amp;P of &amp;N&amp;R&amp;"Times New Roman,Italic"&amp;8 printed &amp;D</oddFooter>
    <evenHeader/>
    <evenFooter/>
    <firstHeader/>
    <firstFooter/>
  </headerFooter>
  <rowBreaks count="1" manualBreakCount="1">
    <brk id="68" man="1" max="10" mi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 xml:space="preserve"> Janet Terry</dc:creator>
  <dcterms:created xsi:type="dcterms:W3CDTF">2002-03-05T04:35:16Z</dcterms:created>
  <dcterms:modified xsi:type="dcterms:W3CDTF">2020-10-14T05:11:19Z</dcterms:modified>
  <cp:lastModifiedBy>xbany</cp:lastModifiedBy>
  <cp:lastPrinted>2003-05-01T01:32:55Z</cp:lastPrinted>
</cp:coreProperties>
</file>