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omments+xml" PartName="/xl/comments/comment1.xml"/>
  <Override ContentType="application/vnd.openxmlformats-officedocument.spreadsheetml.worksheet+xml" PartName="/xl/worksheets/sheet4.xml"/>
  <Override ContentType="application/vnd.openxmlformats-officedocument.spreadsheetml.comments+xml" PartName="/xl/comments/commen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comments+xml" PartName="/xl/comments/comment3.xml"/>
  <Override ContentType="application/vnd.openxmlformats-officedocument.spreadsheetml.worksheet+xml" PartName="/xl/worksheets/sheet7.xml"/>
  <Override ContentType="application/vnd.openxmlformats-officedocument.spreadsheetml.comments+xml" PartName="/xl/comments/comment4.xml"/>
  <Override ContentType="application/vnd.openxmlformats-officedocument.spreadsheetml.worksheet+xml" PartName="/xl/worksheets/sheet8.xml"/>
  <Override ContentType="application/vnd.openxmlformats-officedocument.spreadsheetml.comments+xml" PartName="/xl/comments/comment5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comments+xml" PartName="/xl/comments/comment6.xml"/>
  <Override ContentType="application/vnd.openxmlformats-officedocument.spreadsheetml.worksheet+xml" PartName="/xl/worksheets/sheet11.xml"/>
  <Override ContentType="application/vnd.openxmlformats-officedocument.drawing+xml" PartName="/xl/drawings/drawing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comments+xml" PartName="/xl/comments/comment7.xml"/>
  <Override ContentType="application/vnd.openxmlformats-officedocument.spreadsheetml.worksheet+xml" PartName="/xl/worksheets/sheet15.xml"/>
  <Override ContentType="application/vnd.openxmlformats-officedocument.spreadsheetml.chartsheet+xml" PartName="/xl/chartsheets/sheet1.xml"/>
  <Override ContentType="application/vnd.openxmlformats-officedocument.drawing+xml" PartName="/xl/drawings/drawing2.xml"/>
  <Override ContentType="application/vnd.openxmlformats-officedocument.spreadsheetml.chartsheet+xml" PartName="/xl/chartsheets/sheet2.xml"/>
  <Override ContentType="application/vnd.openxmlformats-officedocument.drawing+xml" PartName="/xl/drawings/drawing3.xml"/>
  <Override ContentType="application/vnd.openxmlformats-officedocument.spreadsheetml.chartsheet+xml" PartName="/xl/chartsheets/sheet3.xml"/>
  <Override ContentType="application/vnd.openxmlformats-officedocument.drawing+xml" PartName="/xl/drawings/drawing4.xml"/>
  <Override ContentType="application/vnd.openxmlformats-officedocument.spreadsheetml.chartsheet+xml" PartName="/xl/chartsheets/sheet4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953" visibility="visible" windowHeight="8400" windowWidth="5370" xWindow="645" yWindow="-30"/>
  </bookViews>
  <sheets>
    <sheet name="Coversheet" sheetId="1" state="visible" r:id="rId1"/>
    <sheet name="Combined Bal Sheet Page 1" sheetId="2" state="visible" r:id="rId2"/>
    <sheet name="Comb Rev &amp; Expend Page 2" sheetId="3" state="visible" r:id="rId3"/>
    <sheet name="General Rev 3 " sheetId="4" state="visible" r:id="rId4"/>
    <sheet name="General Exp Page 4" sheetId="5" state="visible" r:id="rId5"/>
    <sheet name="Debt Service Page 5" sheetId="6" state="visible" r:id="rId6"/>
    <sheet name="Capital Projects Page 6" sheetId="7" state="visible" r:id="rId7"/>
    <sheet name="Food Service Page 7" sheetId="8" state="visible" r:id="rId8"/>
    <sheet name="Federal Projects Page 8" sheetId="9" state="visible" r:id="rId9"/>
    <sheet name="Internal Service Page 9" sheetId="10" state="visible" r:id="rId10"/>
    <sheet name="Rev by Source Gen Chart 1" sheetId="11" state="visible" r:id="rId11"/>
    <sheet name="Rev by Source All Funds Chart2" sheetId="12" state="visible" r:id="rId12"/>
    <sheet name="Exp by Object Chart 3" sheetId="13" state="visible" r:id="rId13"/>
    <sheet name="Exp by Fun Gen Chart 4" sheetId="14" state="visible" r:id="rId14"/>
    <sheet name="Exp by Fun Gen Support Chart5" sheetId="15" state="visible" r:id="rId15"/>
    <sheet name="1" sheetId="16" state="hidden" r:id="rId16"/>
    <sheet name="2" sheetId="17" state="hidden" r:id="rId17"/>
    <sheet name="3" sheetId="18" state="hidden" r:id="rId18"/>
    <sheet name="4" sheetId="19" state="hidden" r:id="rId19"/>
  </sheets>
  <definedNames>
    <definedName localSheetId="1" name="_xlnm.Print_Area">'Combined Bal Sheet Page 1'!$A$1:$J$55</definedName>
    <definedName localSheetId="2" name="_xlnm.Print_Area">'Comb Rev &amp; Expend Page 2'!$A$1:$J$42</definedName>
    <definedName localSheetId="3" name="_xlnm.Print_Area">'General Rev 3 '!$A$1:$K$77</definedName>
    <definedName localSheetId="4" name="_xlnm.Print_Titles">'General Exp Page 4'!$1:$8</definedName>
    <definedName localSheetId="4" name="_xlnm.Print_Area">'General Exp Page 4'!$A$1:$K$45</definedName>
    <definedName localSheetId="5" name="_xlnm.Print_Area">'Debt Service Page 5'!$A$1:$L$52</definedName>
    <definedName localSheetId="6" name="_xlnm.Print_Area">'Capital Projects Page 6'!$A$1:$J$75</definedName>
    <definedName localSheetId="7" name="_xlnm.Print_Area">'Food Service Page 7'!$A$1:$I$72</definedName>
    <definedName localSheetId="8" name="_xlnm.Print_Area">'Federal Projects Page 8'!$A$1:$J$86</definedName>
    <definedName localSheetId="9" name="_xlnm.Print_Area">'Internal Service Page 9'!$A$1:$J$49</definedName>
    <definedName localSheetId="10" name="_xlnm.Print_Area">'Exp by Fun Gen Support Chart5'!$A$1:$M$44</definedName>
  </definedNames>
  <calcPr calcId="162913" fullCalcOnLoad="1"/>
</workbook>
</file>

<file path=xl/styles.xml><?xml version="1.0" encoding="utf-8"?>
<styleSheet xmlns="http://schemas.openxmlformats.org/spreadsheetml/2006/main">
  <numFmts count="4">
    <numFmt formatCode="mmmm\ d\,\ yyyy" numFmtId="164"/>
    <numFmt formatCode="_(&quot;$&quot;* #,##0.00_);_(&quot;$&quot;* \(#,##0.00\);_(&quot;$&quot;* &quot;-&quot;??_);_(@_)" numFmtId="165"/>
    <numFmt formatCode="0.000%" numFmtId="166"/>
    <numFmt formatCode="_(* #,##0_);_(* \(#,##0\);_(* &quot;-&quot;??_);_(@_)" numFmtId="167"/>
  </numFmts>
  <fonts count="28">
    <font>
      <name val="Arial"/>
      <sz val="10"/>
    </font>
    <font>
      <name val="Arial"/>
      <sz val="10"/>
    </font>
    <font>
      <name val="Arial"/>
      <family val="2"/>
      <sz val="10"/>
    </font>
    <font>
      <name val="Times New Roman"/>
      <family val="1"/>
      <sz val="12"/>
    </font>
    <font>
      <name val="Times New Roman"/>
      <family val="1"/>
      <b val="1"/>
      <sz val="12"/>
    </font>
    <font>
      <name val="Times New Roman"/>
      <family val="1"/>
      <b val="1"/>
      <sz val="18"/>
    </font>
    <font>
      <name val="Arial"/>
      <family val="2"/>
      <b val="1"/>
      <sz val="10"/>
    </font>
    <font>
      <name val="Arial"/>
      <family val="2"/>
      <b val="1"/>
      <sz val="10"/>
    </font>
    <font>
      <name val="Times New Roman"/>
      <family val="1"/>
      <b val="1"/>
      <sz val="14"/>
    </font>
    <font>
      <name val="Arial"/>
      <family val="2"/>
      <sz val="8"/>
    </font>
    <font>
      <name val="Times New Roman"/>
      <family val="1"/>
      <sz val="10"/>
    </font>
    <font>
      <name val="Times New Roman"/>
      <family val="1"/>
      <b val="1"/>
      <sz val="10"/>
    </font>
    <font>
      <name val="Arial"/>
      <family val="2"/>
      <sz val="10"/>
    </font>
    <font>
      <name val="Trebuchet MS"/>
      <family val="2"/>
      <sz val="10"/>
    </font>
    <font>
      <name val="Times New Roman"/>
      <family val="1"/>
      <sz val="8"/>
    </font>
    <font>
      <name val="Times New Roman"/>
      <family val="1"/>
      <b val="1"/>
      <sz val="8"/>
    </font>
    <font>
      <name val="Arial"/>
      <family val="2"/>
      <sz val="10"/>
    </font>
    <font>
      <name val="Arial"/>
      <family val="2"/>
      <sz val="8"/>
    </font>
    <font>
      <name val="Times New Roman"/>
      <family val="1"/>
      <b val="1"/>
      <color indexed="12"/>
      <sz val="26"/>
    </font>
    <font>
      <name val="Times New Roman"/>
      <family val="1"/>
      <b val="1"/>
      <color indexed="12"/>
      <sz val="24"/>
    </font>
    <font>
      <name val="Times New Roman"/>
      <family val="1"/>
      <b val="1"/>
      <i val="1"/>
      <color indexed="12"/>
      <sz val="24"/>
    </font>
    <font>
      <name val="Times New Roman"/>
      <family val="1"/>
      <color indexed="12"/>
      <sz val="20"/>
    </font>
    <font>
      <name val="Arial"/>
      <family val="2"/>
      <sz val="10"/>
    </font>
    <font>
      <name val="Arial"/>
      <family val="2"/>
      <sz val="10"/>
    </font>
    <font>
      <name val="Arial"/>
      <family val="2"/>
      <sz val="1.25"/>
    </font>
    <font>
      <name val="Arial"/>
      <family val="2"/>
      <sz val="1.25"/>
    </font>
    <font>
      <name val="Arial"/>
      <family val="2"/>
      <sz val="10"/>
    </font>
    <font>
      <name val="Arial"/>
      <family val="2"/>
      <sz val="10"/>
    </font>
  </fonts>
  <fills count="5">
    <fill>
      <patternFill/>
    </fill>
    <fill>
      <patternFill patternType="gray125"/>
    </fill>
    <fill>
      <patternFill patternType="solid">
        <fgColor rgb="001874CD"/>
      </patternFill>
    </fill>
    <fill>
      <patternFill patternType="solid">
        <fgColor rgb="00FF3030"/>
      </patternFill>
    </fill>
    <fill>
      <patternFill patternType="lightGrid">
        <fgColor rgb="00FF00FF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borderId="0" fillId="0" fontId="1" numFmtId="0"/>
    <xf borderId="0" fillId="0" fontId="27" numFmtId="43"/>
    <xf borderId="0" fillId="0" fontId="27" numFmtId="165"/>
    <xf borderId="0" fillId="0" fontId="27" numFmtId="9"/>
  </cellStyleXfs>
  <cellXfs count="267">
    <xf borderId="0" fillId="0" fontId="0" numFmtId="0" pivotButton="0" quotePrefix="0" xfId="0"/>
    <xf borderId="0" fillId="0" fontId="0" numFmtId="4" pivotButton="0" quotePrefix="0" xfId="0"/>
    <xf applyAlignment="1" borderId="0" fillId="0" fontId="3" numFmtId="0" pivotButton="0" quotePrefix="0" xfId="0">
      <alignment horizontal="centerContinuous"/>
    </xf>
    <xf borderId="0" fillId="0" fontId="3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4" numFmtId="0" pivotButton="0" quotePrefix="0" xfId="0">
      <alignment horizontal="centerContinuous"/>
    </xf>
    <xf applyAlignment="1" borderId="0" fillId="0" fontId="5" numFmtId="0" pivotButton="0" quotePrefix="0" xfId="0">
      <alignment horizontal="centerContinuous"/>
    </xf>
    <xf applyAlignment="1" borderId="0" fillId="0" fontId="4" numFmtId="17" pivotButton="0" quotePrefix="0" xfId="0">
      <alignment horizontal="centerContinuous"/>
    </xf>
    <xf applyAlignment="1" borderId="0" fillId="0" fontId="4" numFmtId="164" pivotButton="0" quotePrefix="0" xfId="0">
      <alignment horizontal="centerContinuous"/>
    </xf>
    <xf borderId="0" fillId="0" fontId="6" numFmtId="0" pivotButton="0" quotePrefix="0" xfId="0"/>
    <xf borderId="0" fillId="0" fontId="3" numFmtId="0" pivotButton="0" quotePrefix="0" xfId="0"/>
    <xf borderId="0" fillId="0" fontId="4" numFmtId="0" pivotButton="0" quotePrefix="0" xfId="0"/>
    <xf applyAlignment="1" borderId="0" fillId="0" fontId="3" numFmtId="0" pivotButton="0" quotePrefix="0" xfId="0">
      <alignment horizontal="left"/>
    </xf>
    <xf borderId="1" fillId="0" fontId="3" numFmtId="0" pivotButton="0" quotePrefix="0" xfId="0"/>
    <xf borderId="2" fillId="0" fontId="3" numFmtId="0" pivotButton="0" quotePrefix="0" xfId="0"/>
    <xf borderId="3" fillId="0" fontId="4" numFmtId="0" pivotButton="0" quotePrefix="0" xfId="0"/>
    <xf borderId="4" fillId="0" fontId="3" numFmtId="0" pivotButton="0" quotePrefix="0" xfId="0"/>
    <xf borderId="4" fillId="0" fontId="4" numFmtId="0" pivotButton="0" quotePrefix="0" xfId="0"/>
    <xf borderId="5" fillId="0" fontId="3" numFmtId="0" pivotButton="0" quotePrefix="0" xfId="0"/>
    <xf borderId="6" fillId="0" fontId="3" numFmtId="0" pivotButton="0" quotePrefix="0" xfId="0"/>
    <xf borderId="7" fillId="0" fontId="3" numFmtId="0" pivotButton="0" quotePrefix="0" xfId="0"/>
    <xf applyAlignment="1" borderId="8" fillId="0" fontId="4" numFmtId="0" pivotButton="0" quotePrefix="0" xfId="0">
      <alignment horizontal="center"/>
    </xf>
    <xf borderId="3" fillId="0" fontId="3" numFmtId="0" pivotButton="0" quotePrefix="0" xfId="0"/>
    <xf applyAlignment="1" borderId="6" fillId="0" fontId="4" numFmtId="0" pivotButton="0" quotePrefix="0" xfId="0">
      <alignment horizontal="left"/>
    </xf>
    <xf applyAlignment="1" borderId="5" fillId="0" fontId="4" numFmtId="0" pivotButton="0" quotePrefix="0" xfId="0">
      <alignment horizontal="left"/>
    </xf>
    <xf borderId="6" fillId="0" fontId="4" numFmtId="0" pivotButton="0" quotePrefix="0" xfId="0"/>
    <xf applyAlignment="1" borderId="9" fillId="0" fontId="4" numFmtId="0" pivotButton="0" quotePrefix="0" xfId="0">
      <alignment horizontal="center"/>
    </xf>
    <xf applyAlignment="1" borderId="7" fillId="0" fontId="4" numFmtId="0" pivotButton="0" quotePrefix="0" xfId="0">
      <alignment horizontal="center"/>
    </xf>
    <xf borderId="5" fillId="0" fontId="4" numFmtId="0" pivotButton="0" quotePrefix="0" xfId="0"/>
    <xf applyAlignment="1" borderId="2" fillId="0" fontId="3" numFmtId="0" pivotButton="0" quotePrefix="0" xfId="0">
      <alignment horizontal="left"/>
    </xf>
    <xf borderId="10" fillId="0" fontId="3" numFmtId="39" pivotButton="0" quotePrefix="0" xfId="0"/>
    <xf borderId="11" fillId="0" fontId="3" numFmtId="39" pivotButton="0" quotePrefix="0" xfId="0"/>
    <xf borderId="12" fillId="0" fontId="3" numFmtId="39" pivotButton="0" quotePrefix="0" xfId="0"/>
    <xf borderId="11" fillId="0" fontId="4" numFmtId="39" pivotButton="0" quotePrefix="0" xfId="0"/>
    <xf borderId="12" fillId="0" fontId="4" numFmtId="39" pivotButton="0" quotePrefix="0" xfId="0"/>
    <xf applyAlignment="1" borderId="0" fillId="0" fontId="0" numFmtId="0" pivotButton="0" quotePrefix="0" xfId="0">
      <alignment horizontal="centerContinuous"/>
    </xf>
    <xf borderId="0" fillId="0" fontId="0" numFmtId="39" pivotButton="0" quotePrefix="0" xfId="0"/>
    <xf borderId="1" fillId="0" fontId="0" numFmtId="0" pivotButton="0" quotePrefix="0" xfId="0"/>
    <xf borderId="2" fillId="0" fontId="0" numFmtId="0" pivotButton="0" quotePrefix="0" xfId="0"/>
    <xf borderId="5" fillId="0" fontId="0" numFmtId="0" pivotButton="0" quotePrefix="0" xfId="0"/>
    <xf borderId="6" fillId="0" fontId="7" numFmtId="0" pivotButton="0" quotePrefix="0" xfId="0"/>
    <xf borderId="6" fillId="0" fontId="0" numFmtId="0" pivotButton="0" quotePrefix="0" xfId="0"/>
    <xf applyAlignment="1" borderId="1" fillId="0" fontId="4" numFmtId="164" pivotButton="0" quotePrefix="0" xfId="0">
      <alignment horizontal="centerContinuous"/>
    </xf>
    <xf borderId="3" fillId="0" fontId="0" numFmtId="0" pivotButton="0" quotePrefix="0" xfId="0"/>
    <xf borderId="7" fillId="0" fontId="0" numFmtId="0" pivotButton="0" quotePrefix="0" xfId="0"/>
    <xf borderId="1" fillId="0" fontId="7" numFmtId="0" pivotButton="0" quotePrefix="0" xfId="0"/>
    <xf borderId="5" fillId="0" fontId="7" numFmtId="0" pivotButton="0" quotePrefix="0" xfId="0"/>
    <xf borderId="0" fillId="0" fontId="0" numFmtId="0" pivotButton="0" quotePrefix="0" xfId="0"/>
    <xf borderId="0" fillId="0" fontId="7" numFmtId="0" pivotButton="0" quotePrefix="0" xfId="0"/>
    <xf borderId="13" fillId="0" fontId="0" numFmtId="4" pivotButton="0" quotePrefix="0" xfId="0"/>
    <xf borderId="14" fillId="0" fontId="0" numFmtId="39" pivotButton="0" quotePrefix="0" xfId="0"/>
    <xf borderId="15" fillId="0" fontId="0" numFmtId="39" pivotButton="0" quotePrefix="0" xfId="0"/>
    <xf borderId="16" fillId="0" fontId="0" numFmtId="39" pivotButton="0" quotePrefix="0" xfId="0"/>
    <xf borderId="17" fillId="0" fontId="0" numFmtId="39" pivotButton="0" quotePrefix="0" xfId="0"/>
    <xf borderId="18" fillId="0" fontId="0" numFmtId="39" pivotButton="0" quotePrefix="0" xfId="0"/>
    <xf borderId="13" fillId="0" fontId="0" numFmtId="0" pivotButton="0" quotePrefix="0" xfId="0"/>
    <xf borderId="8" fillId="0" fontId="4" numFmtId="0" pivotButton="0" quotePrefix="0" xfId="0"/>
    <xf borderId="4" fillId="0" fontId="0" numFmtId="0" pivotButton="0" quotePrefix="0" xfId="0"/>
    <xf borderId="19" fillId="0" fontId="0" numFmtId="0" pivotButton="0" quotePrefix="0" xfId="0"/>
    <xf borderId="20" fillId="0" fontId="0" numFmtId="0" pivotButton="0" quotePrefix="0" xfId="0"/>
    <xf borderId="4" fillId="0" fontId="7" numFmtId="0" pivotButton="0" quotePrefix="0" xfId="0"/>
    <xf borderId="2" fillId="0" fontId="7" numFmtId="0" pivotButton="0" quotePrefix="0" xfId="0"/>
    <xf borderId="21" fillId="0" fontId="0" numFmtId="39" pivotButton="0" quotePrefix="0" xfId="0"/>
    <xf borderId="22" fillId="0" fontId="7" numFmtId="0" pivotButton="0" quotePrefix="0" xfId="0"/>
    <xf applyAlignment="1" borderId="0" fillId="0" fontId="8" numFmtId="0" pivotButton="0" quotePrefix="0" xfId="0">
      <alignment horizontal="centerContinuous"/>
    </xf>
    <xf applyAlignment="1" borderId="0" fillId="0" fontId="0" numFmtId="0" pivotButton="0" quotePrefix="0" xfId="0">
      <alignment horizontal="center"/>
    </xf>
    <xf applyAlignment="1" borderId="0" fillId="0" fontId="0" numFmtId="39" pivotButton="0" quotePrefix="0" xfId="0">
      <alignment horizontal="centerContinuous"/>
    </xf>
    <xf applyAlignment="1" borderId="1" fillId="0" fontId="4" numFmtId="164" pivotButton="0" quotePrefix="0" xfId="0">
      <alignment horizontal="left"/>
    </xf>
    <xf applyAlignment="1" borderId="0" fillId="0" fontId="0" numFmtId="0" pivotButton="0" quotePrefix="0" xfId="0">
      <alignment horizontal="right"/>
    </xf>
    <xf applyAlignment="1" borderId="0" fillId="0" fontId="0" numFmtId="10" pivotButton="0" quotePrefix="0" xfId="0">
      <alignment horizontal="center"/>
    </xf>
    <xf applyAlignment="1" borderId="0" fillId="0" fontId="4" numFmtId="164" pivotButton="0" quotePrefix="1" xfId="0">
      <alignment horizontal="centerContinuous"/>
    </xf>
    <xf applyAlignment="1" borderId="0" fillId="0" fontId="10" numFmtId="0" pivotButton="0" quotePrefix="0" xfId="0">
      <alignment horizontal="centerContinuous"/>
    </xf>
    <xf applyAlignment="1" borderId="0" fillId="0" fontId="10" numFmtId="39" pivotButton="0" quotePrefix="0" xfId="0">
      <alignment horizontal="centerContinuous"/>
    </xf>
    <xf borderId="0" fillId="0" fontId="10" numFmtId="0" pivotButton="0" quotePrefix="0" xfId="0"/>
    <xf applyAlignment="1" borderId="0" fillId="0" fontId="10" numFmtId="39" pivotButton="0" quotePrefix="0" xfId="0">
      <alignment horizontal="center"/>
    </xf>
    <xf applyAlignment="1" borderId="0" fillId="0" fontId="10" numFmtId="0" pivotButton="0" quotePrefix="0" xfId="0">
      <alignment horizontal="center"/>
    </xf>
    <xf applyAlignment="1" borderId="6" fillId="0" fontId="11" numFmtId="39" pivotButton="0" quotePrefix="0" xfId="0">
      <alignment horizontal="center"/>
    </xf>
    <xf borderId="0" fillId="0" fontId="11" numFmtId="0" pivotButton="0" quotePrefix="0" xfId="0"/>
    <xf applyAlignment="1" borderId="0" fillId="0" fontId="11" numFmtId="39" pivotButton="0" quotePrefix="0" xfId="0">
      <alignment horizontal="center"/>
    </xf>
    <xf borderId="0" fillId="0" fontId="10" numFmtId="39" pivotButton="0" quotePrefix="0" xfId="0"/>
    <xf borderId="23" fillId="0" fontId="10" numFmtId="39" pivotButton="0" quotePrefix="0" xfId="0"/>
    <xf borderId="0" fillId="0" fontId="11" numFmtId="39" pivotButton="0" quotePrefix="0" xfId="0"/>
    <xf borderId="23" fillId="0" fontId="11" numFmtId="39" pivotButton="0" quotePrefix="0" xfId="0"/>
    <xf applyAlignment="1" borderId="0" fillId="0" fontId="11" numFmtId="0" pivotButton="0" quotePrefix="0" xfId="0">
      <alignment horizontal="left"/>
    </xf>
    <xf borderId="0" fillId="0" fontId="10" numFmtId="39" pivotButton="0" quotePrefix="0" xfId="0"/>
    <xf borderId="24" fillId="0" fontId="11" numFmtId="165" pivotButton="0" quotePrefix="0" xfId="0"/>
    <xf borderId="0" fillId="0" fontId="11" numFmtId="165" pivotButton="0" quotePrefix="0" xfId="0"/>
    <xf borderId="0" fillId="0" fontId="11" numFmtId="0" pivotButton="0" quotePrefix="0" xfId="0"/>
    <xf borderId="0" fillId="0" fontId="10" numFmtId="0" pivotButton="0" quotePrefix="0" xfId="0"/>
    <xf applyAlignment="1" borderId="0" fillId="0" fontId="10" numFmtId="10" pivotButton="0" quotePrefix="0" xfId="0">
      <alignment horizontal="centerContinuous"/>
    </xf>
    <xf borderId="23" fillId="0" fontId="10" numFmtId="0" pivotButton="0" quotePrefix="0" xfId="0"/>
    <xf borderId="0" fillId="0" fontId="10" numFmtId="4" pivotButton="0" quotePrefix="0" xfId="0"/>
    <xf borderId="23" fillId="0" fontId="10" numFmtId="4" pivotButton="0" quotePrefix="0" xfId="0"/>
    <xf borderId="0" fillId="0" fontId="10" numFmtId="0" pivotButton="0" quotePrefix="0" xfId="0"/>
    <xf borderId="25" fillId="0" fontId="10" numFmtId="39" pivotButton="0" quotePrefix="0" xfId="0"/>
    <xf borderId="0" fillId="0" fontId="10" numFmtId="10" pivotButton="0" quotePrefix="0" xfId="0"/>
    <xf borderId="26" fillId="0" fontId="11" numFmtId="165" pivotButton="0" quotePrefix="0" xfId="0"/>
    <xf borderId="24" fillId="0" fontId="11" numFmtId="39" pivotButton="0" quotePrefix="0" xfId="0"/>
    <xf borderId="0" fillId="0" fontId="11" numFmtId="39" pivotButton="0" quotePrefix="0" xfId="2"/>
    <xf borderId="24" fillId="0" fontId="11" numFmtId="39" pivotButton="0" quotePrefix="0" xfId="2"/>
    <xf applyAlignment="1" borderId="23" fillId="0" fontId="10" numFmtId="39" pivotButton="0" quotePrefix="0" xfId="0">
      <alignment horizontal="center"/>
    </xf>
    <xf applyAlignment="1" borderId="0" fillId="0" fontId="10" numFmtId="39" pivotButton="0" quotePrefix="0" xfId="0">
      <alignment horizontal="center"/>
    </xf>
    <xf applyAlignment="1" borderId="0" fillId="0" fontId="0" numFmtId="39" pivotButton="0" quotePrefix="0" xfId="0">
      <alignment horizontal="center"/>
    </xf>
    <xf applyAlignment="1" borderId="0" fillId="0" fontId="11" numFmtId="39" pivotButton="0" quotePrefix="0" xfId="0">
      <alignment horizontal="center"/>
    </xf>
    <xf applyAlignment="1" borderId="0" fillId="0" fontId="10" numFmtId="39" pivotButton="0" quotePrefix="0" xfId="0">
      <alignment horizontal="right"/>
    </xf>
    <xf applyAlignment="1" borderId="23" fillId="0" fontId="10" numFmtId="39" pivotButton="0" quotePrefix="0" xfId="0">
      <alignment horizontal="right"/>
    </xf>
    <xf applyAlignment="1" borderId="0" fillId="0" fontId="10" numFmtId="39" pivotButton="0" quotePrefix="0" xfId="0">
      <alignment horizontal="right"/>
    </xf>
    <xf applyAlignment="1" borderId="0" fillId="0" fontId="10" numFmtId="39" pivotButton="0" quotePrefix="0" xfId="0">
      <alignment horizontal="right"/>
    </xf>
    <xf borderId="0" fillId="0" fontId="9" numFmtId="0" pivotButton="0" quotePrefix="0" xfId="0"/>
    <xf borderId="0" fillId="0" fontId="9" numFmtId="39" pivotButton="0" quotePrefix="0" xfId="0"/>
    <xf borderId="0" fillId="0" fontId="11" numFmtId="39" pivotButton="0" quotePrefix="0" xfId="0"/>
    <xf applyAlignment="1" borderId="0" fillId="0" fontId="11" numFmtId="39" pivotButton="0" quotePrefix="0" xfId="0">
      <alignment horizontal="right"/>
    </xf>
    <xf applyAlignment="1" borderId="12" fillId="0" fontId="3" numFmtId="39" pivotButton="0" quotePrefix="0" xfId="0">
      <alignment horizontal="center"/>
    </xf>
    <xf borderId="0" fillId="0" fontId="0" numFmtId="165" pivotButton="0" quotePrefix="0" xfId="0"/>
    <xf borderId="0" fillId="0" fontId="10" numFmtId="4" pivotButton="0" quotePrefix="0" xfId="0"/>
    <xf applyAlignment="1" borderId="25" fillId="0" fontId="10" numFmtId="39" pivotButton="0" quotePrefix="0" xfId="0">
      <alignment horizontal="right"/>
    </xf>
    <xf borderId="23" fillId="0" fontId="0" numFmtId="0" pivotButton="0" quotePrefix="0" xfId="0"/>
    <xf borderId="0" fillId="0" fontId="11" numFmtId="165" pivotButton="0" quotePrefix="0" xfId="0"/>
    <xf borderId="0" fillId="0" fontId="11" numFmtId="165" pivotButton="0" quotePrefix="0" xfId="2"/>
    <xf borderId="26" fillId="0" fontId="11" numFmtId="165" pivotButton="0" quotePrefix="0" xfId="2"/>
    <xf borderId="8" fillId="0" fontId="0" numFmtId="39" pivotButton="0" quotePrefix="0" xfId="0"/>
    <xf borderId="9" fillId="0" fontId="0" numFmtId="39" pivotButton="0" quotePrefix="0" xfId="0"/>
    <xf applyAlignment="1" borderId="0" fillId="0" fontId="11" numFmtId="0" pivotButton="0" quotePrefix="0" xfId="0">
      <alignment horizontal="center"/>
    </xf>
    <xf applyAlignment="1" borderId="0" fillId="0" fontId="10" numFmtId="0" pivotButton="0" quotePrefix="0" xfId="0">
      <alignment horizontal="center"/>
    </xf>
    <xf applyAlignment="1" borderId="2" fillId="0" fontId="0" numFmtId="0" pivotButton="0" quotePrefix="0" xfId="0">
      <alignment horizontal="center"/>
    </xf>
    <xf applyAlignment="1" borderId="6" fillId="0" fontId="0" numFmtId="0" pivotButton="0" quotePrefix="0" xfId="0">
      <alignment horizontal="center"/>
    </xf>
    <xf borderId="1" fillId="0" fontId="10" numFmtId="0" pivotButton="0" quotePrefix="0" xfId="0"/>
    <xf borderId="2" fillId="0" fontId="11" numFmtId="0" pivotButton="0" quotePrefix="0" xfId="0"/>
    <xf borderId="3" fillId="0" fontId="10" numFmtId="0" pivotButton="0" quotePrefix="0" xfId="0"/>
    <xf applyAlignment="1" borderId="3" fillId="0" fontId="10" numFmtId="0" pivotButton="0" quotePrefix="0" xfId="0">
      <alignment horizontal="center"/>
    </xf>
    <xf borderId="8" fillId="0" fontId="10" numFmtId="39" pivotButton="0" quotePrefix="0" xfId="0"/>
    <xf borderId="15" fillId="0" fontId="10" numFmtId="39" pivotButton="0" quotePrefix="0" xfId="0"/>
    <xf borderId="4" fillId="0" fontId="11" numFmtId="0" pivotButton="0" quotePrefix="0" xfId="0"/>
    <xf borderId="19" fillId="0" fontId="10" numFmtId="0" pivotButton="0" quotePrefix="0" xfId="0"/>
    <xf applyAlignment="1" borderId="19" fillId="0" fontId="10" numFmtId="0" pivotButton="0" quotePrefix="0" xfId="0">
      <alignment horizontal="center"/>
    </xf>
    <xf borderId="14" fillId="0" fontId="10" numFmtId="39" pivotButton="0" quotePrefix="0" xfId="0"/>
    <xf borderId="4" fillId="0" fontId="10" numFmtId="0" pivotButton="0" quotePrefix="0" xfId="0"/>
    <xf borderId="5" fillId="0" fontId="10" numFmtId="0" pivotButton="0" quotePrefix="0" xfId="0"/>
    <xf borderId="6" fillId="0" fontId="10" numFmtId="0" pivotButton="0" quotePrefix="0" xfId="0"/>
    <xf borderId="7" fillId="0" fontId="10" numFmtId="0" pivotButton="0" quotePrefix="0" xfId="0"/>
    <xf applyAlignment="1" borderId="7" fillId="0" fontId="10" numFmtId="0" pivotButton="0" quotePrefix="0" xfId="0">
      <alignment horizontal="center"/>
    </xf>
    <xf borderId="9" fillId="0" fontId="10" numFmtId="39" pivotButton="0" quotePrefix="0" xfId="0"/>
    <xf borderId="16" fillId="0" fontId="10" numFmtId="39" pivotButton="0" quotePrefix="0" xfId="0"/>
    <xf borderId="2" fillId="0" fontId="10" numFmtId="0" pivotButton="0" quotePrefix="0" xfId="0"/>
    <xf borderId="17" fillId="0" fontId="10" numFmtId="39" pivotButton="0" quotePrefix="0" xfId="0"/>
    <xf borderId="6" fillId="0" fontId="11" numFmtId="0" pivotButton="0" quotePrefix="0" xfId="0"/>
    <xf borderId="18" fillId="0" fontId="10" numFmtId="39" pivotButton="0" quotePrefix="0" xfId="0"/>
    <xf applyAlignment="1" borderId="0" fillId="0" fontId="5" numFmtId="0" pivotButton="0" quotePrefix="0" xfId="0">
      <alignment horizontal="centerContinuous" vertical="center"/>
    </xf>
    <xf applyAlignment="1" borderId="0" fillId="0" fontId="0" numFmtId="0" pivotButton="0" quotePrefix="0" xfId="0">
      <alignment horizontal="centerContinuous" vertical="center"/>
    </xf>
    <xf applyAlignment="1" borderId="0" fillId="0" fontId="4" numFmtId="17" pivotButton="0" quotePrefix="0" xfId="0">
      <alignment horizontal="centerContinuous" vertical="center"/>
    </xf>
    <xf applyAlignment="1" borderId="0" fillId="0" fontId="4" numFmtId="164" pivotButton="0" quotePrefix="1" xfId="0">
      <alignment horizontal="centerContinuous" vertical="center"/>
    </xf>
    <xf applyAlignment="1" borderId="0" fillId="0" fontId="8" numFmtId="0" pivotButton="0" quotePrefix="0" xfId="0">
      <alignment horizontal="centerContinuous" vertical="center"/>
    </xf>
    <xf applyAlignment="1" borderId="0" fillId="0" fontId="10" numFmtId="0" pivotButton="0" quotePrefix="0" xfId="0">
      <alignment horizontal="centerContinuous" vertical="center"/>
    </xf>
    <xf applyAlignment="1" borderId="0" fillId="0" fontId="10" numFmtId="39" pivotButton="0" quotePrefix="0" xfId="0">
      <alignment horizontal="centerContinuous" vertical="center"/>
    </xf>
    <xf applyAlignment="1" borderId="0" fillId="0" fontId="10" numFmtId="10" pivotButton="0" quotePrefix="0" xfId="0">
      <alignment horizontal="centerContinuous" vertical="center"/>
    </xf>
    <xf applyAlignment="1" borderId="0" fillId="0" fontId="4" numFmtId="164" pivotButton="0" quotePrefix="0" xfId="0">
      <alignment horizontal="centerContinuous" vertical="center"/>
    </xf>
    <xf borderId="0" fillId="0" fontId="13" numFmtId="39" pivotButton="0" quotePrefix="0" xfId="0"/>
    <xf borderId="0" fillId="0" fontId="13" numFmtId="0" pivotButton="0" quotePrefix="0" xfId="0"/>
    <xf borderId="0" fillId="0" fontId="14" numFmtId="0" pivotButton="0" quotePrefix="0" xfId="0"/>
    <xf borderId="0" fillId="0" fontId="14" numFmtId="39" pivotButton="0" quotePrefix="0" xfId="0"/>
    <xf borderId="0" fillId="0" fontId="15" numFmtId="4" pivotButton="0" quotePrefix="0" xfId="0"/>
    <xf borderId="0" fillId="0" fontId="14" numFmtId="4" pivotButton="0" quotePrefix="0" xfId="0"/>
    <xf borderId="27" fillId="0" fontId="11" numFmtId="39" pivotButton="0" quotePrefix="0" xfId="0"/>
    <xf borderId="3" fillId="0" fontId="3" numFmtId="39" pivotButton="0" quotePrefix="0" xfId="0"/>
    <xf borderId="7" fillId="0" fontId="4" numFmtId="39" pivotButton="0" quotePrefix="0" xfId="0"/>
    <xf borderId="28" fillId="0" fontId="3" numFmtId="39" pivotButton="0" quotePrefix="0" xfId="0"/>
    <xf borderId="29" fillId="0" fontId="4" numFmtId="39" pivotButton="0" quotePrefix="0" xfId="0"/>
    <xf borderId="30" fillId="0" fontId="3" numFmtId="39" pivotButton="0" quotePrefix="0" xfId="0"/>
    <xf borderId="31" fillId="0" fontId="4" numFmtId="39" pivotButton="0" quotePrefix="0" xfId="0"/>
    <xf borderId="10" fillId="0" fontId="4" numFmtId="39" pivotButton="0" quotePrefix="0" xfId="0"/>
    <xf borderId="32" fillId="0" fontId="4" numFmtId="39" pivotButton="0" quotePrefix="0" xfId="0"/>
    <xf borderId="33" fillId="0" fontId="4" numFmtId="39" pivotButton="0" quotePrefix="0" xfId="0"/>
    <xf borderId="34" fillId="0" fontId="4" numFmtId="39" pivotButton="0" quotePrefix="0" xfId="0"/>
    <xf borderId="1" fillId="0" fontId="0" numFmtId="39" pivotButton="0" quotePrefix="0" xfId="0"/>
    <xf borderId="3" fillId="0" fontId="0" numFmtId="39" pivotButton="0" quotePrefix="0" xfId="0"/>
    <xf borderId="5" fillId="0" fontId="0" numFmtId="39" pivotButton="0" quotePrefix="0" xfId="0"/>
    <xf borderId="7" fillId="0" fontId="0" numFmtId="39" pivotButton="0" quotePrefix="0" xfId="0"/>
    <xf borderId="3" fillId="0" fontId="7" numFmtId="0" pivotButton="0" quotePrefix="0" xfId="0"/>
    <xf borderId="23" fillId="0" fontId="10" numFmtId="165" pivotButton="0" quotePrefix="0" xfId="0"/>
    <xf borderId="0" fillId="0" fontId="0" numFmtId="10" pivotButton="0" quotePrefix="0" xfId="0"/>
    <xf borderId="0" fillId="0" fontId="0" numFmtId="49" pivotButton="0" quotePrefix="0" xfId="3"/>
    <xf borderId="14" fillId="0" fontId="0" numFmtId="43" pivotButton="0" quotePrefix="0" xfId="0"/>
    <xf borderId="15" fillId="0" fontId="0" numFmtId="43" pivotButton="0" quotePrefix="0" xfId="0"/>
    <xf borderId="9" fillId="0" fontId="0" numFmtId="43" pivotButton="0" quotePrefix="0" xfId="0"/>
    <xf borderId="0" fillId="0" fontId="0" numFmtId="166" pivotButton="0" quotePrefix="0" xfId="0"/>
    <xf applyAlignment="1" borderId="0" fillId="0" fontId="3" numFmtId="0" pivotButton="0" quotePrefix="0" xfId="0">
      <alignment horizontal="right"/>
    </xf>
    <xf borderId="0" fillId="0" fontId="14" numFmtId="165" pivotButton="0" quotePrefix="0" xfId="0"/>
    <xf borderId="0" fillId="0" fontId="14" numFmtId="40" pivotButton="0" quotePrefix="0" xfId="0"/>
    <xf borderId="12" fillId="0" fontId="3" numFmtId="39" pivotButton="0" quotePrefix="1" xfId="0"/>
    <xf borderId="27" fillId="0" fontId="10" numFmtId="4" pivotButton="0" quotePrefix="0" xfId="0"/>
    <xf borderId="27" fillId="0" fontId="10" numFmtId="0" pivotButton="0" quotePrefix="0" xfId="0"/>
    <xf borderId="27" fillId="0" fontId="10" numFmtId="39" pivotButton="0" quotePrefix="0" xfId="0"/>
    <xf borderId="0" fillId="0" fontId="10" numFmtId="43" pivotButton="0" quotePrefix="0" xfId="1"/>
    <xf borderId="0" fillId="0" fontId="10" numFmtId="39" pivotButton="0" quotePrefix="0" xfId="1"/>
    <xf borderId="11" fillId="0" fontId="6" numFmtId="0" pivotButton="0" quotePrefix="0" xfId="0"/>
    <xf applyAlignment="1" borderId="0" fillId="0" fontId="18" numFmtId="0" pivotButton="0" quotePrefix="0" xfId="0">
      <alignment horizontal="center"/>
    </xf>
    <xf applyAlignment="1" borderId="0" fillId="0" fontId="19" numFmtId="0" pivotButton="0" quotePrefix="0" xfId="0">
      <alignment horizontal="center"/>
    </xf>
    <xf applyAlignment="1" borderId="0" fillId="0" fontId="21" numFmtId="0" pivotButton="0" quotePrefix="0" xfId="0">
      <alignment horizontal="center"/>
    </xf>
    <xf applyAlignment="1" borderId="0" fillId="0" fontId="21" numFmtId="164" pivotButton="0" quotePrefix="0" xfId="0">
      <alignment horizontal="center"/>
    </xf>
    <xf applyAlignment="1" borderId="0" fillId="0" fontId="5" numFmtId="0" pivotButton="0" quotePrefix="0" xfId="0">
      <alignment horizontal="centerContinuous" shrinkToFit="1"/>
    </xf>
    <xf applyAlignment="1" borderId="0" fillId="0" fontId="0" numFmtId="0" pivotButton="0" quotePrefix="0" xfId="0">
      <alignment horizontal="centerContinuous" shrinkToFit="1"/>
    </xf>
    <xf applyAlignment="1" borderId="0" fillId="0" fontId="4" numFmtId="17" pivotButton="0" quotePrefix="0" xfId="0">
      <alignment horizontal="centerContinuous" shrinkToFit="1"/>
    </xf>
    <xf applyAlignment="1" borderId="0" fillId="0" fontId="4" numFmtId="164" pivotButton="0" quotePrefix="1" xfId="0">
      <alignment horizontal="centerContinuous" shrinkToFit="1"/>
    </xf>
    <xf applyAlignment="1" borderId="0" fillId="0" fontId="4" numFmtId="164" pivotButton="0" quotePrefix="0" xfId="0">
      <alignment horizontal="centerContinuous" shrinkToFit="1"/>
    </xf>
    <xf applyAlignment="1" borderId="0" fillId="0" fontId="0" numFmtId="0" pivotButton="0" quotePrefix="0" xfId="0">
      <alignment shrinkToFit="1"/>
    </xf>
    <xf applyAlignment="1" borderId="1" fillId="0" fontId="4" numFmtId="164" pivotButton="0" quotePrefix="0" xfId="0">
      <alignment horizontal="centerContinuous" shrinkToFit="1"/>
    </xf>
    <xf applyAlignment="1" borderId="2" fillId="0" fontId="0" numFmtId="0" pivotButton="0" quotePrefix="0" xfId="0">
      <alignment shrinkToFit="1"/>
    </xf>
    <xf applyAlignment="1" borderId="9" fillId="0" fontId="10" numFmtId="0" pivotButton="0" quotePrefix="0" xfId="0">
      <alignment horizontal="center" shrinkToFit="1"/>
    </xf>
    <xf applyAlignment="1" borderId="8" fillId="0" fontId="4" numFmtId="0" pivotButton="0" quotePrefix="0" xfId="0">
      <alignment horizontal="center" shrinkToFit="1"/>
    </xf>
    <xf applyAlignment="1" borderId="8" fillId="0" fontId="4" numFmtId="0" pivotButton="0" quotePrefix="0" xfId="0">
      <alignment shrinkToFit="1"/>
    </xf>
    <xf applyAlignment="1" borderId="5" fillId="0" fontId="3" numFmtId="0" pivotButton="0" quotePrefix="0" xfId="0">
      <alignment shrinkToFit="1"/>
    </xf>
    <xf applyAlignment="1" borderId="6" fillId="0" fontId="0" numFmtId="0" pivotButton="0" quotePrefix="0" xfId="0">
      <alignment shrinkToFit="1"/>
    </xf>
    <xf applyAlignment="1" borderId="9" fillId="0" fontId="4" numFmtId="0" pivotButton="0" quotePrefix="0" xfId="0">
      <alignment horizontal="center" shrinkToFit="1"/>
    </xf>
    <xf applyAlignment="1" borderId="1" fillId="0" fontId="7" numFmtId="0" pivotButton="0" quotePrefix="0" xfId="0">
      <alignment shrinkToFit="1"/>
    </xf>
    <xf applyAlignment="1" borderId="3" fillId="0" fontId="0" numFmtId="0" pivotButton="0" quotePrefix="0" xfId="0">
      <alignment shrinkToFit="1"/>
    </xf>
    <xf applyAlignment="1" borderId="13" fillId="0" fontId="0" numFmtId="4" pivotButton="0" quotePrefix="0" xfId="0">
      <alignment shrinkToFit="1"/>
    </xf>
    <xf applyAlignment="1" borderId="13" fillId="0" fontId="0" numFmtId="0" pivotButton="0" quotePrefix="0" xfId="0">
      <alignment shrinkToFit="1"/>
    </xf>
    <xf applyAlignment="1" borderId="4" fillId="0" fontId="0" numFmtId="0" pivotButton="0" quotePrefix="0" xfId="0">
      <alignment shrinkToFit="1"/>
    </xf>
    <xf applyAlignment="1" borderId="0" fillId="0" fontId="0" numFmtId="0" pivotButton="0" quotePrefix="0" xfId="0">
      <alignment shrinkToFit="1"/>
    </xf>
    <xf applyAlignment="1" borderId="19" fillId="0" fontId="0" numFmtId="0" pivotButton="0" quotePrefix="0" xfId="0">
      <alignment shrinkToFit="1"/>
    </xf>
    <xf applyAlignment="1" borderId="14" fillId="0" fontId="0" numFmtId="39" pivotButton="0" quotePrefix="0" xfId="0">
      <alignment shrinkToFit="1"/>
    </xf>
    <xf applyAlignment="1" borderId="15" fillId="0" fontId="0" numFmtId="39" pivotButton="0" quotePrefix="0" xfId="0">
      <alignment shrinkToFit="1"/>
    </xf>
    <xf applyAlignment="1" borderId="1" fillId="0" fontId="0" numFmtId="0" pivotButton="0" quotePrefix="0" xfId="0">
      <alignment shrinkToFit="1"/>
    </xf>
    <xf applyAlignment="1" borderId="1" fillId="0" fontId="0" numFmtId="39" pivotButton="0" quotePrefix="0" xfId="0">
      <alignment shrinkToFit="1"/>
    </xf>
    <xf applyAlignment="1" borderId="8" fillId="0" fontId="0" numFmtId="39" pivotButton="0" quotePrefix="0" xfId="0">
      <alignment shrinkToFit="1"/>
    </xf>
    <xf applyAlignment="1" borderId="3" fillId="0" fontId="0" numFmtId="39" pivotButton="0" quotePrefix="0" xfId="0">
      <alignment shrinkToFit="1"/>
    </xf>
    <xf applyAlignment="1" borderId="0" fillId="0" fontId="7" numFmtId="0" pivotButton="0" quotePrefix="0" xfId="0">
      <alignment shrinkToFit="1"/>
    </xf>
    <xf applyAlignment="1" borderId="5" fillId="0" fontId="0" numFmtId="39" pivotButton="0" quotePrefix="0" xfId="0">
      <alignment shrinkToFit="1"/>
    </xf>
    <xf applyAlignment="1" borderId="9" fillId="0" fontId="0" numFmtId="39" pivotButton="0" quotePrefix="0" xfId="0">
      <alignment shrinkToFit="1"/>
    </xf>
    <xf applyAlignment="1" borderId="7" fillId="0" fontId="0" numFmtId="39" pivotButton="0" quotePrefix="0" xfId="0">
      <alignment shrinkToFit="1"/>
    </xf>
    <xf applyAlignment="1" borderId="14" fillId="0" fontId="0" numFmtId="37" pivotButton="0" quotePrefix="0" xfId="0">
      <alignment shrinkToFit="1"/>
    </xf>
    <xf borderId="0" fillId="0" fontId="1" numFmtId="9" pivotButton="0" quotePrefix="0" xfId="3"/>
    <xf applyAlignment="1" borderId="14" fillId="0" fontId="1" numFmtId="167" pivotButton="0" quotePrefix="0" xfId="1">
      <alignment shrinkToFit="1"/>
    </xf>
    <xf applyAlignment="1" borderId="5" fillId="0" fontId="0" numFmtId="0" pivotButton="0" quotePrefix="0" xfId="0">
      <alignment shrinkToFit="1"/>
    </xf>
    <xf applyAlignment="1" borderId="16" fillId="0" fontId="0" numFmtId="37" pivotButton="0" quotePrefix="0" xfId="0">
      <alignment shrinkToFit="1"/>
    </xf>
    <xf applyAlignment="1" borderId="6" fillId="0" fontId="7" numFmtId="0" pivotButton="0" quotePrefix="0" xfId="0">
      <alignment shrinkToFit="1"/>
    </xf>
    <xf applyAlignment="1" borderId="16" fillId="0" fontId="0" numFmtId="39" pivotButton="0" quotePrefix="0" xfId="0">
      <alignment shrinkToFit="1"/>
    </xf>
    <xf applyAlignment="1" borderId="5" fillId="0" fontId="7" numFmtId="0" pivotButton="0" quotePrefix="0" xfId="0">
      <alignment shrinkToFit="1"/>
    </xf>
    <xf applyAlignment="1" borderId="0" fillId="0" fontId="21" numFmtId="164" pivotButton="0" quotePrefix="0" xfId="0">
      <alignment horizontal="center"/>
    </xf>
    <xf applyAlignment="1" borderId="0" fillId="0" fontId="4" numFmtId="164" pivotButton="0" quotePrefix="0" xfId="0">
      <alignment horizontal="centerContinuous"/>
    </xf>
    <xf applyAlignment="1" borderId="0" fillId="0" fontId="4" numFmtId="164" pivotButton="0" quotePrefix="1" xfId="0">
      <alignment horizontal="centerContinuous"/>
    </xf>
    <xf applyAlignment="1" borderId="1" fillId="0" fontId="4" numFmtId="164" pivotButton="0" quotePrefix="0" xfId="0">
      <alignment horizontal="centerContinuous"/>
    </xf>
    <xf borderId="5" fillId="2" fontId="0" numFmtId="39" pivotButton="0" quotePrefix="0" xfId="0"/>
    <xf borderId="9" fillId="2" fontId="0" numFmtId="39" pivotButton="0" quotePrefix="0" xfId="0"/>
    <xf borderId="0" fillId="2" fontId="10" numFmtId="39" pivotButton="0" quotePrefix="0" xfId="0"/>
    <xf borderId="0" fillId="4" fontId="10" numFmtId="39" pivotButton="0" quotePrefix="0" xfId="0"/>
    <xf borderId="0" fillId="0" fontId="11" numFmtId="165" pivotButton="0" quotePrefix="0" xfId="2"/>
    <xf borderId="26" fillId="0" fontId="11" numFmtId="165" pivotButton="0" quotePrefix="0" xfId="2"/>
    <xf borderId="0" fillId="0" fontId="14" numFmtId="165" pivotButton="0" quotePrefix="0" xfId="0"/>
    <xf borderId="0" fillId="0" fontId="0" numFmtId="165" pivotButton="0" quotePrefix="0" xfId="0"/>
    <xf borderId="0" fillId="0" fontId="10" numFmtId="43" pivotButton="0" quotePrefix="0" xfId="1"/>
    <xf borderId="0" fillId="0" fontId="11" numFmtId="165" pivotButton="0" quotePrefix="0" xfId="0"/>
    <xf borderId="23" fillId="0" fontId="10" numFmtId="165" pivotButton="0" quotePrefix="0" xfId="0"/>
    <xf borderId="26" fillId="0" fontId="11" numFmtId="165" pivotButton="0" quotePrefix="0" xfId="0"/>
    <xf borderId="24" fillId="0" fontId="11" numFmtId="165" pivotButton="0" quotePrefix="0" xfId="0"/>
    <xf applyAlignment="1" borderId="0" fillId="0" fontId="4" numFmtId="164" pivotButton="0" quotePrefix="0" xfId="0">
      <alignment horizontal="centerContinuous" vertical="center"/>
    </xf>
    <xf applyAlignment="1" borderId="0" fillId="0" fontId="4" numFmtId="164" pivotButton="0" quotePrefix="1" xfId="0">
      <alignment horizontal="centerContinuous" vertical="center"/>
    </xf>
    <xf applyAlignment="1" borderId="1" fillId="0" fontId="4" numFmtId="164" pivotButton="0" quotePrefix="0" xfId="0">
      <alignment horizontal="left"/>
    </xf>
    <xf borderId="14" fillId="0" fontId="0" numFmtId="43" pivotButton="0" quotePrefix="0" xfId="0"/>
    <xf borderId="0" fillId="0" fontId="0" numFmtId="166" pivotButton="0" quotePrefix="0" xfId="0"/>
    <xf borderId="0" fillId="2" fontId="0" numFmtId="49" pivotButton="0" quotePrefix="0" xfId="3"/>
    <xf borderId="15" fillId="0" fontId="0" numFmtId="43" pivotButton="0" quotePrefix="0" xfId="0"/>
    <xf borderId="9" fillId="0" fontId="0" numFmtId="43" pivotButton="0" quotePrefix="0" xfId="0"/>
    <xf applyAlignment="1" borderId="0" fillId="0" fontId="4" numFmtId="164" pivotButton="0" quotePrefix="1" xfId="0">
      <alignment horizontal="centerContinuous" shrinkToFit="1"/>
    </xf>
    <xf applyAlignment="1" borderId="0" fillId="0" fontId="4" numFmtId="164" pivotButton="0" quotePrefix="0" xfId="0">
      <alignment horizontal="centerContinuous" shrinkToFit="1"/>
    </xf>
    <xf applyAlignment="1" borderId="1" fillId="0" fontId="4" numFmtId="164" pivotButton="0" quotePrefix="0" xfId="0">
      <alignment horizontal="centerContinuous" shrinkToFit="1"/>
    </xf>
    <xf applyAlignment="1" borderId="14" fillId="0" fontId="1" numFmtId="167" pivotButton="0" quotePrefix="0" xfId="1">
      <alignment shrinkToFit="1"/>
    </xf>
  </cellXfs>
  <cellStyles count="4">
    <cellStyle builtinId="0" name="常规" xfId="0"/>
    <cellStyle builtinId="3" name="千位分隔" xfId="1"/>
    <cellStyle builtinId="4" name="货币" xfId="2"/>
    <cellStyle builtinId="5" name="百分比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chartsheets/sheet1.xml" Type="http://schemas.openxmlformats.org/officeDocument/2006/relationships/chartsheet" /><Relationship Id="rId12" Target="/xl/chartsheets/sheet2.xml" Type="http://schemas.openxmlformats.org/officeDocument/2006/relationships/chartsheet" /><Relationship Id="rId13" Target="/xl/chartsheets/sheet3.xml" Type="http://schemas.openxmlformats.org/officeDocument/2006/relationships/chartsheet" /><Relationship Id="rId14" Target="/xl/chartsheets/sheet4.xml" Type="http://schemas.openxmlformats.org/officeDocument/2006/relationships/chartsheet" /><Relationship Id="rId15" Target="/xl/worksheets/sheet11.xml" Type="http://schemas.openxmlformats.org/officeDocument/2006/relationships/worksheet" /><Relationship Id="rId16" Target="/xl/worksheets/sheet12.xml" Type="http://schemas.openxmlformats.org/officeDocument/2006/relationships/worksheet" /><Relationship Id="rId17" Target="/xl/worksheets/sheet13.xml" Type="http://schemas.openxmlformats.org/officeDocument/2006/relationships/worksheet" /><Relationship Id="rId18" Target="/xl/worksheets/sheet14.xml" Type="http://schemas.openxmlformats.org/officeDocument/2006/relationships/worksheet" /><Relationship Id="rId19" Target="/xl/worksheets/sheet15.xml" Type="http://schemas.openxmlformats.org/officeDocument/2006/relationships/worksheet" /><Relationship Id="rId20" Target="styles.xml" Type="http://schemas.openxmlformats.org/officeDocument/2006/relationships/styles" /><Relationship Id="rId21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b="1" baseline="0" i="0" strike="noStrike" sz="80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altLang="zh-CN" lang="en-US"/>
              <a:t>EXPENDITURES BY FUNCTION -- ALL FUNDS</a:t>
            </a:r>
          </a:p>
        </rich>
      </tx>
      <layout>
        <manualLayout>
          <xMode val="edge"/>
          <yMode val="edge"/>
          <wMode val="factor"/>
          <hMode val="factor"/>
          <x val="0.3676286072772899"/>
          <y val="0.01822325489310633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80175658720201"/>
          <y val="0.2801825439815098"/>
          <w val="0.6775407779171895"/>
          <h val="0.4874720683905943"/>
        </manualLayout>
      </layout>
      <pie3DChart>
        <varyColors val="1"/>
        <ser>
          <idx val="0"/>
          <order val="0"/>
          <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spPr>
          <explosion val="6"/>
          <dPt>
            <idx val="0"/>
            <bubble3D val="0"/>
            <spPr>
              <a:ln>
                <a:prstDash val="solid"/>
              </a:ln>
            </spPr>
          </dPt>
          <dPt>
            <idx val="1"/>
            <bubble3D val="0"/>
            <spPr>
              <a:solidFill>
                <a:srgbClr val="FFCC99"/>
              </a:solidFill>
              <a:ln w="12700">
                <a:solidFill>
                  <a:srgbClr val="000000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spPr>
          </dPt>
          <dPt>
            <idx val="3"/>
            <bubble3D val="0"/>
            <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spPr>
          </dPt>
          <dPt>
            <idx val="4"/>
            <bubble3D val="0"/>
            <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spPr>
          </dPt>
          <dPt>
            <idx val="5"/>
            <bubble3D val="0"/>
            <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spPr>
          </dPt>
          <dPt>
            <idx val="6"/>
            <bubble3D val="0"/>
            <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spPr>
          </dPt>
          <dLbls>
            <dLbl>
              <idx val="0"/>
              <spPr>
                <a:noFill/>
                <a:ln w="25400">
                  <a:noFill/>
                  <a:prstDash val="solid"/>
                </a:ln>
              </spPr>
              <dLblPos val="bestFit"/>
              <showLegendKey val="0"/>
              <showVal val="0"/>
              <showCatName val="0"/>
              <showSerName val="0"/>
              <showPercent val="0"/>
              <showBubbleSize val="0"/>
            </dLbl>
            <dLbl>
              <idx val="1"/>
              <numFmt formatCode="0.00%"/>
              <spPr>
                <a:noFill/>
                <a:ln w="25400">
                  <a:noFill/>
                  <a:prstDash val="solid"/>
                </a:ln>
              </spPr>
              <txPr>
                <a:bodyPr/>
                <a:lstStyle/>
                <a:p>
                  <a:pPr>
                    <a:defRPr b="1" baseline="0" i="0" strike="noStrike" sz="80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r>
                    <a:t/>
                  </a:r>
                  <a:endParaRPr lang="zh-CN"/>
                </a:p>
              </txPr>
              <dLblPos val="bestFit"/>
              <showLegendKey val="0"/>
              <showVal val="0"/>
              <showCatName val="1"/>
              <showSerName val="0"/>
              <showPercent val="1"/>
              <showBubbleSize val="0"/>
            </dLbl>
            <dLbl>
              <idx val="2"/>
              <numFmt formatCode="0.00%"/>
              <spPr>
                <a:noFill/>
                <a:ln w="25400">
                  <a:noFill/>
                  <a:prstDash val="solid"/>
                </a:ln>
              </spPr>
              <txPr>
                <a:bodyPr/>
                <a:lstStyle/>
                <a:p>
                  <a:pPr>
                    <a:defRPr b="1" baseline="0" i="0" strike="noStrike" sz="80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r>
                    <a:t/>
                  </a:r>
                  <a:endParaRPr lang="zh-CN"/>
                </a:p>
              </txPr>
              <dLblPos val="bestFit"/>
              <showLegendKey val="0"/>
              <showVal val="0"/>
              <showCatName val="1"/>
              <showSerName val="0"/>
              <showPercent val="1"/>
              <showBubbleSize val="0"/>
            </dLbl>
            <dLbl>
              <idx val="3"/>
              <numFmt formatCode="0.00%"/>
              <spPr>
                <a:noFill/>
                <a:ln w="25400">
                  <a:noFill/>
                  <a:prstDash val="solid"/>
                </a:ln>
              </spPr>
              <txPr>
                <a:bodyPr/>
                <a:lstStyle/>
                <a:p>
                  <a:pPr>
                    <a:defRPr b="1" baseline="0" i="0" strike="noStrike" sz="80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r>
                    <a:t/>
                  </a:r>
                  <a:endParaRPr lang="zh-CN"/>
                </a:p>
              </txPr>
              <dLblPos val="bestFit"/>
              <showLegendKey val="0"/>
              <showVal val="0"/>
              <showCatName val="1"/>
              <showSerName val="0"/>
              <showPercent val="1"/>
              <showBubbleSize val="0"/>
            </dLbl>
            <dLbl>
              <idx val="4"/>
              <numFmt formatCode="0.00%"/>
              <spPr>
                <a:noFill/>
                <a:ln w="25400">
                  <a:noFill/>
                  <a:prstDash val="solid"/>
                </a:ln>
              </spPr>
              <txPr>
                <a:bodyPr/>
                <a:lstStyle/>
                <a:p>
                  <a:pPr>
                    <a:defRPr b="1" baseline="0" i="0" strike="noStrike" sz="80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r>
                    <a:t/>
                  </a:r>
                  <a:endParaRPr lang="zh-CN"/>
                </a:p>
              </txPr>
              <dLblPos val="bestFit"/>
              <showLegendKey val="0"/>
              <showVal val="0"/>
              <showCatName val="1"/>
              <showSerName val="0"/>
              <showPercent val="1"/>
              <showBubbleSize val="0"/>
            </dLbl>
            <dLbl>
              <idx val="5"/>
              <numFmt formatCode="0.00%"/>
              <spPr>
                <a:noFill/>
                <a:ln w="25400">
                  <a:noFill/>
                  <a:prstDash val="solid"/>
                </a:ln>
              </spPr>
              <txPr>
                <a:bodyPr/>
                <a:lstStyle/>
                <a:p>
                  <a:pPr>
                    <a:defRPr b="1" baseline="0" i="0" strike="noStrike" sz="80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r>
                    <a:t/>
                  </a:r>
                  <a:endParaRPr lang="zh-CN"/>
                </a:p>
              </txPr>
              <dLblPos val="bestFit"/>
              <showLegendKey val="0"/>
              <showVal val="0"/>
              <showCatName val="1"/>
              <showSerName val="0"/>
              <showPercent val="1"/>
              <showBubbleSize val="0"/>
            </dLbl>
            <dLbl>
              <idx val="6"/>
              <numFmt formatCode="0.00%"/>
              <spPr>
                <a:noFill/>
                <a:ln w="25400">
                  <a:noFill/>
                  <a:prstDash val="solid"/>
                </a:ln>
              </spPr>
              <txPr>
                <a:bodyPr/>
                <a:lstStyle/>
                <a:p>
                  <a:pPr>
                    <a:defRPr b="1" baseline="0" i="0" strike="noStrike" sz="80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r>
                    <a:t/>
                  </a:r>
                  <a:endParaRPr lang="zh-CN"/>
                </a:p>
              </txPr>
              <dLblPos val="bestFit"/>
              <showLegendKey val="0"/>
              <showVal val="0"/>
              <showCatName val="1"/>
              <showSerName val="0"/>
              <showPercent val="1"/>
              <showBubbleSize val="0"/>
            </dLbl>
            <numFmt formatCode="0.00%"/>
            <spPr>
              <a:noFill/>
              <a:ln w="25400">
                <a:noFill/>
                <a:prstDash val="solid"/>
              </a:ln>
            </spPr>
            <txPr>
              <a:bodyPr anchor="ctr" bIns="19050" lIns="38100" rIns="38100" tIns="19050" wrap="square">
                <a:spAutoFit/>
              </a:bodyPr>
              <a:lstStyle/>
              <a:p>
                <a:pPr>
                  <a:defRPr b="1" baseline="0" i="0" strike="noStrike" sz="80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/>
                </a:r>
                <a:endParaRPr lang="zh-CN"/>
              </a:p>
            </txPr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'1'!$B$14:$B$20</f>
              <strCache>
                <ptCount val="7"/>
                <pt idx="0">
                  <v>Instruction</v>
                </pt>
                <pt idx="1">
                  <v>Instructional Support</v>
                </pt>
                <pt idx="2">
                  <v>General Support Services</v>
                </pt>
                <pt idx="3">
                  <v>Maintenance of Plant</v>
                </pt>
                <pt idx="4">
                  <v>Community Services</v>
                </pt>
                <pt idx="5">
                  <v>Debt Service</v>
                </pt>
                <pt idx="6">
                  <v>Other Misc.</v>
                </pt>
              </strCache>
            </strRef>
          </cat>
          <val>
            <numRef>
              <f>'1'!$C$14:$C$20</f>
              <numCache>
                <formatCode>#,##0.00_);\(#,##0.00\)</formatCode>
                <ptCount val="7"/>
                <pt idx="0">
                  <v>177450847.88</v>
                </pt>
                <pt idx="1">
                  <v>39069460.82</v>
                </pt>
                <pt idx="2">
                  <v>130915235.42</v>
                </pt>
                <pt idx="3">
                  <v>5958793.08</v>
                </pt>
                <pt idx="4">
                  <v>441444.63</v>
                </pt>
                <pt idx="5">
                  <v>18631457.21</v>
                </pt>
                <pt idx="6">
                  <v>1364465.83</v>
                </pt>
              </numCache>
            </numRef>
          </val>
        </ser>
        <dLbls>
          <showLegendKey val="0"/>
          <showVal val="0"/>
          <showCatName val="1"/>
          <showSerName val="0"/>
          <showPercent val="1"/>
          <showBubbleSize val="0"/>
          <showLeaderLines val="1"/>
        </dLbls>
      </pie3DChart>
    </plotArea>
    <legend>
      <legendPos val="r"/>
      <layout>
        <manualLayout>
          <xMode val="edge"/>
          <yMode val="edge"/>
          <wMode val="factor"/>
          <hMode val="factor"/>
          <x val="0.7214554579673776"/>
          <y val="0.7266522888626149"/>
          <w val="0.2296110414052698"/>
          <h val="0.2277906861638291"/>
        </manualLayout>
      </layout>
      <overlay val="0"/>
      <spPr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b="0" baseline="0" i="0" strike="noStrike" sz="735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/>
          </a:r>
          <a:endParaRPr lang="zh-CN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layout>
        <manualLayout>
          <xMode val="edge"/>
          <yMode val="edge"/>
          <wMode val="factor"/>
          <hMode val="factor"/>
          <x val="0.01002507492495267"/>
          <y val="0.01689189189189189"/>
        </manualLayout>
      </layout>
      <overlay val="0"/>
      <spPr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b="1" baseline="0" i="0" strike="noStrike" sz="95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/>
          </a:r>
          <a:endParaRPr lang="zh-CN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2669176198768649"/>
          <y val="0.3918918918918919"/>
          <w val="0.254386276220674"/>
          <h val="0.2736486486486486"/>
        </manualLayout>
      </layout>
      <pie3DChart>
        <varyColors val="1"/>
        <ser>
          <idx val="0"/>
          <order val="0"/>
          <tx>
            <v>GENERAL SUPPORT SERVICES</v>
          </tx>
          <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spPr>
          <explosion val="24"/>
          <dPt>
            <idx val="0"/>
            <bubble3D val="0"/>
            <spPr>
              <a:gradFill rotWithShape="0">
                <a:gsLst>
                  <a:gs pos="0">
                    <a:srgbClr val="9999FF"/>
                  </a:gs>
                  <a:gs pos="100000">
                    <a:srgbClr val="DDDD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spPr>
          </dPt>
          <dPt>
            <idx val="2"/>
            <bubble3D val="0"/>
            <spPr>
              <a:pattFill prst="ltHorz">
                <a:fgClr>
                  <a:srgbClr val="99CC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spPr>
          </dPt>
          <dPt>
            <idx val="3"/>
            <bubble3D val="0"/>
            <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spPr>
          </dPt>
          <dPt>
            <idx val="4"/>
            <bubble3D val="0"/>
            <spPr>
              <a:pattFill prst="pct20">
                <a:fgClr>
                  <a:srgbClr val="660066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spPr>
          </dPt>
          <dPt>
            <idx val="5"/>
            <bubble3D val="0"/>
            <spPr>
              <a:pattFill prst="plaid">
                <a:fgClr>
                  <a:srgbClr val="FF808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spPr>
          </dPt>
          <dPt>
            <idx val="6"/>
            <bubble3D val="0"/>
            <spPr>
              <a:pattFill prst="narVert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spPr>
          </dPt>
          <dPt>
            <idx val="7"/>
            <bubble3D val="0"/>
            <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spPr>
          </dPt>
          <dPt>
            <idx val="8"/>
            <bubble3D val="0"/>
            <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spPr>
          </dPt>
          <dPt>
            <idx val="9"/>
            <bubble3D val="0"/>
            <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spPr>
          </dPt>
          <dPt>
            <idx val="10"/>
            <bubble3D val="0"/>
            <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spPr>
          </dPt>
          <dPt>
            <idx val="11"/>
            <bubble3D val="0"/>
            <spPr>
              <a:pattFill prst="dkUpDiag">
                <a:fgClr>
                  <a:srgbClr val="00FFFF"/>
                </a:fgClr>
                <a:bgClr>
                  <a:srgbClr val="000000"/>
                </a:bgClr>
              </a:pattFill>
              <a:ln w="12700">
                <a:solidFill>
                  <a:srgbClr val="000000"/>
                </a:solidFill>
                <a:prstDash val="solid"/>
              </a:ln>
            </spPr>
          </dPt>
          <dPt>
            <idx val="12"/>
            <bubble3D val="0"/>
            <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</spPr>
          </dPt>
          <dLbls>
            <dLbl>
              <idx val="0"/>
              <numFmt formatCode="0%"/>
              <spPr>
                <a:noFill/>
                <a:ln w="25400">
                  <a:noFill/>
                  <a:prstDash val="solid"/>
                </a:ln>
              </spPr>
              <txPr>
                <a:bodyPr/>
                <a:lstStyle/>
                <a:p>
                  <a:pPr>
                    <a:defRPr b="0" baseline="0" i="0" strike="noStrike" sz="95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r>
                    <a:t/>
                  </a:r>
                  <a:endParaRPr lang="zh-CN"/>
                </a:p>
              </txPr>
              <dLblPos val="bestFit"/>
              <showLegendKey val="1"/>
              <showVal val="0"/>
              <showCatName val="1"/>
              <showSerName val="0"/>
              <showPercent val="1"/>
              <showBubbleSize val="0"/>
            </dLbl>
            <dLbl>
              <idx val="1"/>
              <numFmt formatCode="0%"/>
              <spPr>
                <a:noFill/>
                <a:ln w="25400">
                  <a:noFill/>
                  <a:prstDash val="solid"/>
                </a:ln>
              </spPr>
              <txPr>
                <a:bodyPr/>
                <a:lstStyle/>
                <a:p>
                  <a:pPr>
                    <a:defRPr b="0" baseline="0" i="0" strike="noStrike" sz="95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r>
                    <a:t/>
                  </a:r>
                  <a:endParaRPr lang="zh-CN"/>
                </a:p>
              </txPr>
              <dLblPos val="bestFit"/>
              <showLegendKey val="1"/>
              <showVal val="0"/>
              <showCatName val="1"/>
              <showSerName val="0"/>
              <showPercent val="1"/>
              <showBubbleSize val="0"/>
            </dLbl>
            <dLbl>
              <idx val="2"/>
              <numFmt formatCode="0%"/>
              <spPr>
                <a:noFill/>
                <a:ln w="25400">
                  <a:noFill/>
                  <a:prstDash val="solid"/>
                </a:ln>
              </spPr>
              <txPr>
                <a:bodyPr/>
                <a:lstStyle/>
                <a:p>
                  <a:pPr>
                    <a:defRPr b="0" baseline="0" i="0" strike="noStrike" sz="95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r>
                    <a:t/>
                  </a:r>
                  <a:endParaRPr lang="zh-CN"/>
                </a:p>
              </txPr>
              <dLblPos val="bestFit"/>
              <showLegendKey val="1"/>
              <showVal val="0"/>
              <showCatName val="1"/>
              <showSerName val="0"/>
              <showPercent val="1"/>
              <showBubbleSize val="0"/>
            </dLbl>
            <dLbl>
              <idx val="3"/>
              <numFmt formatCode="0%"/>
              <spPr>
                <a:noFill/>
                <a:ln w="25400">
                  <a:noFill/>
                  <a:prstDash val="solid"/>
                </a:ln>
              </spPr>
              <txPr>
                <a:bodyPr/>
                <a:lstStyle/>
                <a:p>
                  <a:pPr>
                    <a:defRPr b="0" baseline="0" i="0" strike="noStrike" sz="95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r>
                    <a:t/>
                  </a:r>
                  <a:endParaRPr lang="zh-CN"/>
                </a:p>
              </txPr>
              <dLblPos val="bestFit"/>
              <showLegendKey val="1"/>
              <showVal val="0"/>
              <showCatName val="1"/>
              <showSerName val="0"/>
              <showPercent val="1"/>
              <showBubbleSize val="0"/>
            </dLbl>
            <dLbl>
              <idx val="4"/>
              <numFmt formatCode="0%"/>
              <spPr>
                <a:noFill/>
                <a:ln w="25400">
                  <a:noFill/>
                  <a:prstDash val="solid"/>
                </a:ln>
              </spPr>
              <txPr>
                <a:bodyPr/>
                <a:lstStyle/>
                <a:p>
                  <a:pPr>
                    <a:defRPr b="0" baseline="0" i="0" strike="noStrike" sz="95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r>
                    <a:t/>
                  </a:r>
                  <a:endParaRPr lang="zh-CN"/>
                </a:p>
              </txPr>
              <dLblPos val="bestFit"/>
              <showLegendKey val="1"/>
              <showVal val="0"/>
              <showCatName val="1"/>
              <showSerName val="0"/>
              <showPercent val="1"/>
              <showBubbleSize val="0"/>
            </dLbl>
            <dLbl>
              <idx val="5"/>
              <numFmt formatCode="0%"/>
              <spPr>
                <a:noFill/>
                <a:ln w="25400">
                  <a:noFill/>
                  <a:prstDash val="solid"/>
                </a:ln>
              </spPr>
              <txPr>
                <a:bodyPr/>
                <a:lstStyle/>
                <a:p>
                  <a:pPr>
                    <a:defRPr b="0" baseline="0" i="0" strike="noStrike" sz="95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r>
                    <a:t/>
                  </a:r>
                  <a:endParaRPr lang="zh-CN"/>
                </a:p>
              </txPr>
              <dLblPos val="bestFit"/>
              <showLegendKey val="1"/>
              <showVal val="0"/>
              <showCatName val="1"/>
              <showSerName val="0"/>
              <showPercent val="1"/>
              <showBubbleSize val="0"/>
            </dLbl>
            <dLbl>
              <idx val="6"/>
              <numFmt formatCode="0%"/>
              <spPr>
                <a:noFill/>
                <a:ln w="25400">
                  <a:noFill/>
                  <a:prstDash val="solid"/>
                </a:ln>
              </spPr>
              <txPr>
                <a:bodyPr/>
                <a:lstStyle/>
                <a:p>
                  <a:pPr>
                    <a:defRPr b="0" baseline="0" i="0" strike="noStrike" sz="95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r>
                    <a:t/>
                  </a:r>
                  <a:endParaRPr lang="zh-CN"/>
                </a:p>
              </txPr>
              <dLblPos val="bestFit"/>
              <showLegendKey val="1"/>
              <showVal val="0"/>
              <showCatName val="1"/>
              <showSerName val="0"/>
              <showPercent val="1"/>
              <showBubbleSize val="0"/>
            </dLbl>
            <dLbl>
              <idx val="7"/>
              <numFmt formatCode="0%"/>
              <spPr>
                <a:noFill/>
                <a:ln w="25400">
                  <a:noFill/>
                  <a:prstDash val="solid"/>
                </a:ln>
              </spPr>
              <txPr>
                <a:bodyPr/>
                <a:lstStyle/>
                <a:p>
                  <a:pPr>
                    <a:defRPr b="0" baseline="0" i="0" strike="noStrike" sz="95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r>
                    <a:t/>
                  </a:r>
                  <a:endParaRPr lang="zh-CN"/>
                </a:p>
              </txPr>
              <dLblPos val="bestFit"/>
              <showLegendKey val="1"/>
              <showVal val="0"/>
              <showCatName val="1"/>
              <showSerName val="0"/>
              <showPercent val="1"/>
              <showBubbleSize val="0"/>
            </dLbl>
            <dLbl>
              <idx val="8"/>
              <numFmt formatCode="0%"/>
              <spPr>
                <a:noFill/>
                <a:ln w="25400">
                  <a:noFill/>
                  <a:prstDash val="solid"/>
                </a:ln>
              </spPr>
              <txPr>
                <a:bodyPr/>
                <a:lstStyle/>
                <a:p>
                  <a:pPr>
                    <a:defRPr b="0" baseline="0" i="0" strike="noStrike" sz="95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r>
                    <a:t/>
                  </a:r>
                  <a:endParaRPr lang="zh-CN"/>
                </a:p>
              </txPr>
              <dLblPos val="bestFit"/>
              <showLegendKey val="1"/>
              <showVal val="0"/>
              <showCatName val="1"/>
              <showSerName val="0"/>
              <showPercent val="1"/>
              <showBubbleSize val="0"/>
            </dLbl>
            <dLbl>
              <idx val="9"/>
              <numFmt formatCode="0%"/>
              <spPr>
                <a:noFill/>
                <a:ln w="25400">
                  <a:noFill/>
                  <a:prstDash val="solid"/>
                </a:ln>
              </spPr>
              <txPr>
                <a:bodyPr/>
                <a:lstStyle/>
                <a:p>
                  <a:pPr>
                    <a:defRPr b="0" baseline="0" i="0" strike="noStrike" sz="95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r>
                    <a:t/>
                  </a:r>
                  <a:endParaRPr lang="zh-CN"/>
                </a:p>
              </txPr>
              <dLblPos val="bestFit"/>
              <showLegendKey val="1"/>
              <showVal val="0"/>
              <showCatName val="1"/>
              <showSerName val="0"/>
              <showPercent val="1"/>
              <showBubbleSize val="0"/>
            </dLbl>
            <dLbl>
              <idx val="10"/>
              <numFmt formatCode="0%"/>
              <spPr>
                <a:noFill/>
                <a:ln w="25400">
                  <a:noFill/>
                  <a:prstDash val="solid"/>
                </a:ln>
              </spPr>
              <txPr>
                <a:bodyPr/>
                <a:lstStyle/>
                <a:p>
                  <a:pPr>
                    <a:defRPr b="0" baseline="0" i="0" strike="noStrike" sz="95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r>
                    <a:t/>
                  </a:r>
                  <a:endParaRPr lang="zh-CN"/>
                </a:p>
              </txPr>
              <dLblPos val="bestFit"/>
              <showLegendKey val="1"/>
              <showVal val="0"/>
              <showCatName val="1"/>
              <showSerName val="0"/>
              <showPercent val="1"/>
              <showBubbleSize val="0"/>
            </dLbl>
            <dLbl>
              <idx val="11"/>
              <numFmt formatCode="0%"/>
              <spPr>
                <a:noFill/>
                <a:ln w="25400">
                  <a:noFill/>
                  <a:prstDash val="solid"/>
                </a:ln>
              </spPr>
              <txPr>
                <a:bodyPr/>
                <a:lstStyle/>
                <a:p>
                  <a:pPr>
                    <a:defRPr b="0" baseline="0" i="0" strike="noStrike" sz="95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r>
                    <a:t/>
                  </a:r>
                  <a:endParaRPr lang="zh-CN"/>
                </a:p>
              </txPr>
              <dLblPos val="bestFit"/>
              <showLegendKey val="1"/>
              <showVal val="0"/>
              <showCatName val="1"/>
              <showSerName val="0"/>
              <showPercent val="1"/>
              <showBubbleSize val="0"/>
            </dLbl>
            <dLbl>
              <idx val="12"/>
              <numFmt formatCode="0%"/>
              <spPr>
                <a:noFill/>
                <a:ln w="25400">
                  <a:noFill/>
                  <a:prstDash val="solid"/>
                </a:ln>
              </spPr>
              <dLblPos val="bestFit"/>
              <showLegendKey val="1"/>
              <showVal val="0"/>
              <showCatName val="0"/>
              <showSerName val="0"/>
              <showPercent val="0"/>
              <showBubbleSize val="0"/>
            </dLbl>
            <numFmt formatCode="0%"/>
            <spPr>
              <a:noFill/>
              <a:ln w="25400">
                <a:noFill/>
                <a:prstDash val="solid"/>
              </a:ln>
            </spPr>
            <txPr>
              <a:bodyPr anchor="ctr" bIns="19050" lIns="38100" rIns="38100" tIns="19050" wrap="square">
                <a:spAutoFit/>
              </a:bodyPr>
              <a:lstStyle/>
              <a:p>
                <a:pPr>
                  <a:defRPr b="0" baseline="0" i="0" strike="noStrike" sz="95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/>
                </a:r>
                <a:endParaRPr lang="zh-CN"/>
              </a:p>
            </txPr>
            <showLegendKey val="1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'4'!$C$15:$C$27</f>
              <strCache>
                <ptCount val="13"/>
                <pt idx="0">
                  <v>Board Office</v>
                </pt>
                <pt idx="1">
                  <v>General Adm</v>
                </pt>
                <pt idx="2">
                  <v>School Adm</v>
                </pt>
                <pt idx="3">
                  <v>Facilities Acq.&amp; Const.</v>
                </pt>
                <pt idx="4">
                  <v>Fiscal Services</v>
                </pt>
                <pt idx="5">
                  <v>Food Services</v>
                </pt>
                <pt idx="6">
                  <v>Central Services</v>
                </pt>
                <pt idx="7">
                  <v>Pupil Trnsprt Services</v>
                </pt>
                <pt idx="8">
                  <v>Operation of Plant</v>
                </pt>
                <pt idx="9">
                  <v>Maintenance of Plant</v>
                </pt>
                <pt idx="10">
                  <v>Community Services</v>
                </pt>
                <pt idx="11">
                  <v>Debt Services</v>
                </pt>
                <pt idx="12">
                  <v>Other Misc</v>
                </pt>
              </strCache>
            </strRef>
          </cat>
          <val>
            <numRef>
              <f>'4'!$D$15:$D$27</f>
              <numCache>
                <formatCode>#,##0_);\(#,##0\)</formatCode>
                <ptCount val="13"/>
                <pt idx="0">
                  <v>746482.6899999999</v>
                </pt>
                <pt idx="1">
                  <v>1160148.22</v>
                </pt>
                <pt idx="2">
                  <v>13619502.49</v>
                </pt>
                <pt idx="3">
                  <v>673781.6800000001</v>
                </pt>
                <pt idx="4">
                  <v>2048139.73</v>
                </pt>
                <pt idx="5">
                  <v>2969.1</v>
                </pt>
                <pt idx="6">
                  <v>11338423.81</v>
                </pt>
                <pt idx="7">
                  <v>9461371.550000001</v>
                </pt>
                <pt idx="8">
                  <v>18339027.43</v>
                </pt>
                <pt idx="9">
                  <v>5958793.08</v>
                </pt>
                <pt idx="10">
                  <v>220456.35</v>
                </pt>
                <pt idx="11">
                  <v>653596.46</v>
                </pt>
                <pt idx="12">
                  <v>40186.71</v>
                </pt>
              </numCache>
            </numRef>
          </val>
        </ser>
        <dLbls>
          <showLegendKey val="1"/>
          <showVal val="0"/>
          <showCatName val="1"/>
          <showSerName val="0"/>
          <showPercent val="1"/>
          <showBubbleSize val="0"/>
          <showLeaderLines val="1"/>
        </dLbls>
      </pie3DChart>
    </plotArea>
    <legend>
      <legendPos val="r"/>
      <layout>
        <manualLayout>
          <xMode val="edge"/>
          <yMode val="edge"/>
          <wMode val="factor"/>
          <hMode val="factor"/>
          <x val="0.7518806193714503"/>
          <y val="0.03716216216216216"/>
          <w val="0.2192985139833397"/>
          <h val="0.8817567567567568"/>
        </manualLayout>
      </layout>
      <overlay val="0"/>
      <spPr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b="0" baseline="0" i="0" strike="noStrike" sz="87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/>
          </a:r>
          <a:endParaRPr lang="zh-CN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b="1" baseline="0" i="0" strike="noStrike" sz="160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altLang="zh-CN" lang="en-US"/>
              <a:t>REVENUE BY SOURCE -- GENERAL FUND</a:t>
            </a:r>
          </a:p>
        </rich>
      </tx>
      <layout>
        <manualLayout>
          <xMode val="edge"/>
          <yMode val="edge"/>
          <wMode val="factor"/>
          <hMode val="factor"/>
          <x val="0.2541620421753607"/>
          <y val="0.02118003025718608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93118756936737"/>
          <y val="0.1104387291981846"/>
          <w val="0.5471698113207547"/>
          <h val="0.8093797276853253"/>
        </manualLayout>
      </layout>
      <barChart>
        <barDir val="bar"/>
        <grouping val="clustered"/>
        <varyColors val="1"/>
        <ser>
          <idx val="0"/>
          <order val="0"/>
          <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Pt>
            <idx val="0"/>
            <invertIfNegative val="0"/>
            <bubble3D val="0"/>
            <spPr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spPr>
          </dPt>
          <dLbls>
            <dLbl>
              <idx val="0"/>
              <numFmt formatCode="#,##0_);\(#,##0\)"/>
              <spPr>
                <a:noFill/>
                <a:ln w="25400">
                  <a:noFill/>
                  <a:prstDash val="solid"/>
                </a:ln>
              </spPr>
              <txPr>
                <a:bodyPr/>
                <a:lstStyle/>
                <a:p>
                  <a:pPr>
                    <a:defRPr b="1" baseline="0" i="0" strike="noStrike" sz="115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r>
                    <a:t/>
                  </a:r>
                  <a:endParaRPr lang="zh-CN"/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numFmt formatCode="#,##0_);\(#,##0\)"/>
              <spPr>
                <a:noFill/>
                <a:ln w="25400">
                  <a:noFill/>
                  <a:prstDash val="solid"/>
                </a:ln>
              </spPr>
              <txPr>
                <a:bodyPr/>
                <a:lstStyle/>
                <a:p>
                  <a:pPr>
                    <a:defRPr b="1" baseline="0" i="0" strike="noStrike" sz="115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r>
                    <a:t/>
                  </a:r>
                  <a:endParaRPr lang="zh-CN"/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numFmt formatCode="#,##0_);\(#,##0\)"/>
              <spPr>
                <a:noFill/>
                <a:ln w="25400">
                  <a:noFill/>
                  <a:prstDash val="solid"/>
                </a:ln>
              </spPr>
              <txPr>
                <a:bodyPr/>
                <a:lstStyle/>
                <a:p>
                  <a:pPr>
                    <a:defRPr b="1" baseline="0" i="0" strike="noStrike" sz="115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r>
                    <a:t/>
                  </a:r>
                  <a:endParaRPr lang="zh-CN"/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3"/>
              <numFmt formatCode="#,##0_);\(#,##0\)"/>
              <spPr>
                <a:noFill/>
                <a:ln w="25400">
                  <a:noFill/>
                  <a:prstDash val="solid"/>
                </a:ln>
              </spPr>
              <txPr>
                <a:bodyPr/>
                <a:lstStyle/>
                <a:p>
                  <a:pPr>
                    <a:defRPr b="1" baseline="0" i="0" strike="noStrike" sz="115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r>
                    <a:t/>
                  </a:r>
                  <a:endParaRPr lang="zh-CN"/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4"/>
              <numFmt formatCode="#,##0_);\(#,##0\)"/>
              <spPr>
                <a:noFill/>
                <a:ln w="25400">
                  <a:noFill/>
                  <a:prstDash val="solid"/>
                </a:ln>
              </spPr>
              <txPr>
                <a:bodyPr/>
                <a:lstStyle/>
                <a:p>
                  <a:pPr>
                    <a:defRPr b="1" baseline="0" i="0" strike="noStrike" sz="115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r>
                    <a:t/>
                  </a:r>
                  <a:endParaRPr lang="zh-CN"/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,##0_);\(#,##0\)"/>
            <spPr>
              <a:noFill/>
              <a:ln w="25400">
                <a:noFill/>
                <a:prstDash val="solid"/>
              </a:ln>
            </spPr>
            <txPr>
              <a:bodyPr anchor="ctr" bIns="19050" lIns="38100" rIns="38100" tIns="19050" wrap="square">
                <a:spAutoFit/>
              </a:bodyPr>
              <a:lstStyle/>
              <a:p>
                <a:pPr>
                  <a:defRPr b="1" baseline="0" i="0" strike="noStrike" sz="115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'3'!$B$7:$B$11</f>
              <strCache>
                <ptCount val="5"/>
                <pt idx="0">
                  <v>FEDERAL DIRECT</v>
                </pt>
                <pt idx="1">
                  <v>FEDERAL THROUGH STATE</v>
                </pt>
                <pt idx="2">
                  <v>STATE SOURCES</v>
                </pt>
                <pt idx="3">
                  <v>LOCAL SOURCES</v>
                </pt>
                <pt idx="4">
                  <v>OTHER FINANCING SOURCES</v>
                </pt>
              </strCache>
            </strRef>
          </cat>
          <val>
            <numRef>
              <f>'3'!$C$7:$C$11</f>
              <numCache>
                <formatCode>#,##0.00_);\(#,##0.00\)</formatCode>
                <ptCount val="5"/>
                <pt idx="0">
                  <v>380872.38</v>
                </pt>
                <pt idx="1">
                  <v>0</v>
                </pt>
                <pt idx="2">
                  <v>167067446.39</v>
                </pt>
                <pt idx="3">
                  <v>44794970.45999999</v>
                </pt>
                <pt idx="4">
                  <v>1278129.07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00"/>
        <axId val="733943456"/>
        <axId val="1"/>
      </barChart>
      <catAx>
        <axId val="733943456"/>
        <scaling>
          <orientation val="minMax"/>
        </scaling>
        <delete val="0"/>
        <axPos val="l"/>
        <majorGridlines>
          <spPr>
            <a:ln w="12700">
              <a:solidFill>
                <a:srgbClr val="800000"/>
              </a:solidFill>
              <a:prstDash val="solid"/>
            </a:ln>
          </spPr>
        </majorGridlines>
        <numFmt formatCode="General" sourceLinked="1"/>
        <majorTickMark val="in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b="1" baseline="0" i="0" strike="noStrike" sz="115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zh-CN"/>
          </a:p>
        </txPr>
        <crossAx val="1"/>
        <crosses val="autoZero"/>
        <auto val="1"/>
        <lblAlgn val="ctr"/>
        <lblOffset val="100"/>
        <tickLblSkip val="1"/>
        <tickMarkSkip val="1"/>
        <noMultiLvlLbl val="0"/>
      </catAx>
      <valAx>
        <axId val="1"/>
        <scaling>
          <orientation val="minMax"/>
          <max val="160000000"/>
          <min val="50000"/>
        </scaling>
        <delete val="1"/>
        <axPos val="b"/>
        <numFmt formatCode="#,##0.00_);\(#,##0.00\)" sourceLinked="1"/>
        <majorTickMark val="out"/>
        <minorTickMark val="none"/>
        <tickLblPos val="nextTo"/>
        <crossAx val="733943456"/>
        <crosses val="autoZero"/>
        <crossBetween val="between"/>
        <minorUnit val="629600"/>
      </valAx>
    </plotArea>
    <legend>
      <legendPos val="r"/>
      <layout>
        <manualLayout>
          <xMode val="edge"/>
          <yMode val="edge"/>
          <wMode val="factor"/>
          <hMode val="factor"/>
          <x val="0.7669256381798002"/>
          <y val="0.6399394856278366"/>
          <w val="0.2319644839067703"/>
          <h val="0.2072617246596067"/>
        </manualLayout>
      </layout>
      <overlay val="0"/>
      <spPr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b="1" baseline="0" i="0" strike="noStrike" sz="92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b="1" baseline="0" i="0" strike="noStrike" sz="160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altLang="zh-CN" lang="en-US"/>
              <a:t>REVENUE BY SOURCE -- ALL FUNDS</a:t>
            </a:r>
          </a:p>
        </rich>
      </tx>
      <layout>
        <manualLayout>
          <xMode val="edge"/>
          <yMode val="edge"/>
          <wMode val="factor"/>
          <hMode val="factor"/>
          <x val="0.2918978912319645"/>
          <y val="0.01966717095310136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864594894561598"/>
          <y val="0.1104387291981846"/>
          <w val="0.5482796892341842"/>
          <h val="0.8093797276853253"/>
        </manualLayout>
      </layout>
      <barChart>
        <barDir val="bar"/>
        <grouping val="clustered"/>
        <varyColors val="1"/>
        <ser>
          <idx val="0"/>
          <order val="0"/>
          <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spPr>
          <invertIfNegative val="0"/>
          <dPt>
            <idx val="0"/>
            <invertIfNegative val="0"/>
            <bubble3D val="0"/>
            <spPr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spPr>
          </dPt>
          <dLbls>
            <dLbl>
              <idx val="4"/>
              <spPr>
                <a:noFill/>
                <a:ln w="25400">
                  <a:noFill/>
                  <a:prstDash val="solid"/>
                </a:ln>
              </spPr>
              <txPr>
                <a:bodyPr/>
                <a:lstStyle/>
                <a:p>
                  <a:pPr>
                    <a:defRPr b="1" baseline="0" i="0" strike="noStrike" sz="115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r>
                    <a:t/>
                  </a:r>
                  <a:endParaRPr lang="zh-CN"/>
                </a:p>
              </txPr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 w="25400">
                <a:noFill/>
                <a:prstDash val="solid"/>
              </a:ln>
            </spPr>
            <txPr>
              <a:bodyPr anchor="ctr" bIns="19050" lIns="38100" rIns="38100" tIns="19050" wrap="square">
                <a:spAutoFit/>
              </a:bodyPr>
              <a:lstStyle/>
              <a:p>
                <a:pPr>
                  <a:defRPr b="1" baseline="0" i="0" strike="noStrike" sz="115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/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'1'!$B$5:$B$9</f>
              <strCache>
                <ptCount val="5"/>
                <pt idx="0">
                  <v>FEDERAL DIRECT</v>
                </pt>
                <pt idx="1">
                  <v>FEDERAL THROUGH STATE</v>
                </pt>
                <pt idx="2">
                  <v>STATE SOURCES</v>
                </pt>
                <pt idx="3">
                  <v>LOCAL SOURCES</v>
                </pt>
                <pt idx="4">
                  <v>OTHER FINANCING SOURCES</v>
                </pt>
              </strCache>
            </strRef>
          </cat>
          <val>
            <numRef>
              <f>'1'!$C$5:$C$9</f>
              <numCache>
                <formatCode>#,##0.00_);\(#,##0.00\)</formatCode>
                <ptCount val="5"/>
                <pt idx="0">
                  <v>803763.7</v>
                </pt>
                <pt idx="1">
                  <v>27078876.2</v>
                </pt>
                <pt idx="2">
                  <v>177185693.37</v>
                </pt>
                <pt idx="3">
                  <v>69994821.52999999</v>
                </pt>
                <pt idx="4">
                  <v>10066957.38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00"/>
        <axId val="721497344"/>
        <axId val="1"/>
      </barChart>
      <catAx>
        <axId val="721497344"/>
        <scaling>
          <orientation val="minMax"/>
        </scaling>
        <delete val="0"/>
        <axPos val="l"/>
        <majorGridlines>
          <spPr>
            <a:ln w="12700">
              <a:solidFill>
                <a:srgbClr val="800000"/>
              </a:solidFill>
              <a:prstDash val="solid"/>
            </a:ln>
          </spPr>
        </majorGridlines>
        <numFmt formatCode="General" sourceLinked="1"/>
        <majorTickMark val="in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b="1" baseline="0" i="0" strike="noStrike" sz="925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zh-CN"/>
          </a:p>
        </txPr>
        <crossAx val="1"/>
        <crosses val="autoZero"/>
        <auto val="1"/>
        <lblAlgn val="ctr"/>
        <lblOffset val="100"/>
        <tickLblSkip val="1"/>
        <tickMarkSkip val="1"/>
        <noMultiLvlLbl val="0"/>
      </catAx>
      <valAx>
        <axId val="1"/>
        <scaling>
          <orientation val="minMax"/>
          <max val="160000000"/>
          <min val="50000"/>
        </scaling>
        <delete val="1"/>
        <axPos val="b"/>
        <numFmt formatCode="#,##0.00_);\(#,##0.00\)" sourceLinked="1"/>
        <majorTickMark val="out"/>
        <minorTickMark val="none"/>
        <tickLblPos val="nextTo"/>
        <crossAx val="721497344"/>
        <crosses val="autoZero"/>
        <crossBetween val="between"/>
        <minorUnit val="629600"/>
      </valAx>
    </plotArea>
    <legend>
      <legendPos val="r"/>
      <layout>
        <manualLayout>
          <xMode val="edge"/>
          <yMode val="edge"/>
          <wMode val="factor"/>
          <hMode val="factor"/>
          <x val="0.7669256381798002"/>
          <y val="0.7352496217851739"/>
          <w val="0.2319644839067703"/>
          <h val="0.2072617246596067"/>
        </manualLayout>
      </layout>
      <overlay val="0"/>
      <spPr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b="1" baseline="0" i="0" strike="noStrike" sz="92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b="1" baseline="0" i="0" strike="noStrike" sz="1425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altLang="zh-CN" lang="en-US"/>
              <a:t>EXPENDITURES BY OBJECT -- ALL FUNDS</a:t>
            </a:r>
          </a:p>
        </rich>
      </tx>
      <layout>
        <manualLayout>
          <xMode val="edge"/>
          <yMode val="edge"/>
          <wMode val="factor"/>
          <hMode val="factor"/>
          <x val="0.2774694783573807"/>
          <y val="0.03479576399394856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2641509433962264"/>
          <y val="0.264750378214826"/>
          <w val="0.341842397336293"/>
          <h val="0.4659606656580938"/>
        </manualLayout>
      </layout>
      <pieChart>
        <varyColors val="1"/>
        <ser>
          <idx val="0"/>
          <order val="0"/>
          <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spPr>
          <explosion val="12"/>
          <dPt>
            <idx val="0"/>
            <bubble3D val="0"/>
            <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spPr>
          </dPt>
          <dPt>
            <idx val="3"/>
            <bubble3D val="0"/>
            <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spPr>
          </dPt>
          <dPt>
            <idx val="4"/>
            <bubble3D val="0"/>
            <spPr>
              <a:gradFill rotWithShape="0">
                <a:gsLst>
                  <a:gs pos="0">
                    <a:srgbClr val="993300"/>
                  </a:gs>
                  <a:gs pos="100000">
                    <a:srgbClr val="7A29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spPr>
          </dPt>
          <dPt>
            <idx val="5"/>
            <bubble3D val="0"/>
            <spPr>
              <a:gradFill rotWithShape="0">
                <a:gsLst>
                  <a:gs pos="0">
                    <a:srgbClr val="FF8080"/>
                  </a:gs>
                  <a:gs pos="100000">
                    <a:srgbClr val="DC6E6E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spPr>
          </dPt>
          <dPt>
            <idx val="6"/>
            <bubble3D val="0"/>
            <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spPr>
          </dPt>
          <dLbls>
            <dLbl>
              <idx val="0"/>
              <spPr>
                <a:noFill/>
                <a:ln w="25400">
                  <a:noFill/>
                  <a:prstDash val="solid"/>
                </a:ln>
              </spPr>
              <dLblPos val="bestFit"/>
              <showLegendKey val="0"/>
              <showVal val="0"/>
              <showCatName val="0"/>
              <showSerName val="0"/>
              <showPercent val="0"/>
              <showBubbleSize val="0"/>
            </dLbl>
            <dLbl>
              <idx val="1"/>
              <spPr>
                <a:noFill/>
                <a:ln w="25400">
                  <a:noFill/>
                  <a:prstDash val="solid"/>
                </a:ln>
              </spPr>
              <dLblPos val="bestFit"/>
              <showLegendKey val="0"/>
              <showVal val="0"/>
              <showCatName val="0"/>
              <showSerName val="0"/>
              <showPercent val="0"/>
              <showBubbleSize val="0"/>
            </dLbl>
            <dLbl>
              <idx val="2"/>
              <spPr>
                <a:noFill/>
                <a:ln w="25400">
                  <a:noFill/>
                  <a:prstDash val="solid"/>
                </a:ln>
              </spPr>
              <dLblPos val="bestFit"/>
              <showLegendKey val="0"/>
              <showVal val="0"/>
              <showCatName val="0"/>
              <showSerName val="0"/>
              <showPercent val="0"/>
              <showBubbleSize val="0"/>
            </dLbl>
            <dLbl>
              <idx val="3"/>
              <spPr>
                <a:noFill/>
                <a:ln w="25400">
                  <a:noFill/>
                  <a:prstDash val="solid"/>
                </a:ln>
              </spPr>
              <dLblPos val="bestFit"/>
              <showLegendKey val="0"/>
              <showVal val="0"/>
              <showCatName val="0"/>
              <showSerName val="0"/>
              <showPercent val="0"/>
              <showBubbleSize val="0"/>
            </dLbl>
            <dLbl>
              <idx val="4"/>
              <spPr>
                <a:noFill/>
                <a:ln w="25400">
                  <a:noFill/>
                  <a:prstDash val="solid"/>
                </a:ln>
              </spPr>
              <dLblPos val="bestFit"/>
              <showLegendKey val="0"/>
              <showVal val="0"/>
              <showCatName val="0"/>
              <showSerName val="0"/>
              <showPercent val="0"/>
              <showBubbleSize val="0"/>
            </dLbl>
            <dLbl>
              <idx val="5"/>
              <spPr>
                <a:noFill/>
                <a:ln w="25400">
                  <a:noFill/>
                  <a:prstDash val="solid"/>
                </a:ln>
              </spPr>
              <dLblPos val="bestFit"/>
              <showLegendKey val="0"/>
              <showVal val="0"/>
              <showCatName val="0"/>
              <showSerName val="0"/>
              <showPercent val="0"/>
              <showBubbleSize val="0"/>
            </dLbl>
            <dLbl>
              <idx val="6"/>
              <spPr>
                <a:noFill/>
                <a:ln w="25400">
                  <a:noFill/>
                  <a:prstDash val="solid"/>
                </a:ln>
              </spPr>
              <dLblPos val="bestFit"/>
              <showLegendKey val="0"/>
              <showVal val="0"/>
              <showCatName val="0"/>
              <showSerName val="0"/>
              <showPercent val="0"/>
              <showBubbleSize val="0"/>
            </dLbl>
            <numFmt formatCode="0.00%"/>
            <spPr>
              <a:noFill/>
              <a:ln w="25400">
                <a:noFill/>
                <a:prstDash val="solid"/>
              </a:ln>
            </spPr>
            <txPr>
              <a:bodyPr anchor="ctr" bIns="19050" lIns="38100" rIns="38100" tIns="19050" wrap="square">
                <a:spAutoFit/>
              </a:bodyPr>
              <a:lstStyle/>
              <a:p>
                <a:pPr>
                  <a:defRPr b="1" baseline="0" i="0" strike="noStrike" sz="110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/>
                </a:r>
                <a:endParaRPr lang="zh-CN"/>
              </a:p>
            </txPr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'2'!$B$9:$B$16</f>
              <strCache>
                <ptCount val="8"/>
                <pt idx="0">
                  <v>Salaries</v>
                </pt>
                <pt idx="1">
                  <v>Employee Benefits</v>
                </pt>
                <pt idx="2">
                  <v>Purchased Services</v>
                </pt>
                <pt idx="3">
                  <v>Energy Services</v>
                </pt>
                <pt idx="4">
                  <v>Material and Supplies</v>
                </pt>
                <pt idx="5">
                  <v>Capital Outlay</v>
                </pt>
                <pt idx="6">
                  <v>Other Expenses</v>
                </pt>
                <pt idx="7">
                  <v>Transfers</v>
                </pt>
              </strCache>
            </strRef>
          </cat>
          <val>
            <numRef>
              <f>'2'!$K$9:$K$15</f>
              <numCache>
                <formatCode>#,##0.00_);\(#,##0.00\)</formatCode>
                <ptCount val="7"/>
                <pt idx="0">
                  <v>133024416.26</v>
                </pt>
                <pt idx="1">
                  <v>33650981.5</v>
                </pt>
                <pt idx="2">
                  <v>31480962.15</v>
                </pt>
                <pt idx="3">
                  <v>4978951.409999999</v>
                </pt>
                <pt idx="4">
                  <v>21695146.48</v>
                </pt>
                <pt idx="5">
                  <v>46620791.51</v>
                </pt>
                <pt idx="6">
                  <v>23874158.7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70"/>
      </pieChart>
    </plotArea>
    <legend>
      <legendPos val="r"/>
      <layout>
        <manualLayout>
          <xMode val="edge"/>
          <yMode val="edge"/>
          <wMode val="factor"/>
          <hMode val="factor"/>
          <x val="0.7769145394006659"/>
          <y val="0.6641452344931922"/>
          <w val="0.1542730299667037"/>
          <h val="0.1633888048411498"/>
        </manualLayout>
      </layout>
      <overlay val="0"/>
      <spPr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b="0" baseline="0" i="0" strike="noStrike" sz="735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/>
          </a:r>
          <a:endParaRPr lang="zh-CN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b="1" baseline="0" i="0" strike="noStrike" sz="1425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altLang="zh-CN" lang="en-US"/>
              <a:t>EXPENDITURES BY FUNCTION -- GENERAL FUND</a:t>
            </a:r>
          </a:p>
        </rich>
      </tx>
      <layout>
        <manualLayout>
          <xMode val="edge"/>
          <yMode val="edge"/>
          <wMode val="factor"/>
          <hMode val="factor"/>
          <x val="0.244173140954495"/>
          <y val="0.0196969696969697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2230854605993341"/>
          <y val="0.3545454545454546"/>
          <w val="0.5904550499445061"/>
          <h val="0.3196969696969697"/>
        </manualLayout>
      </layout>
      <pie3DChart>
        <varyColors val="1"/>
        <ser>
          <idx val="1"/>
          <order val="0"/>
          <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spPr>
          <explosion val="13"/>
          <dPt>
            <idx val="0"/>
            <bubble3D val="0"/>
            <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CC99"/>
              </a:solidFill>
              <a:ln w="12700">
                <a:solidFill>
                  <a:srgbClr val="000000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spPr>
          </dPt>
          <dPt>
            <idx val="3"/>
            <bubble3D val="0"/>
            <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spPr>
          </dPt>
          <dPt>
            <idx val="4"/>
            <bubble3D val="0"/>
            <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spPr>
          </dPt>
          <dPt>
            <idx val="5"/>
            <bubble3D val="0"/>
            <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spPr>
          </dPt>
          <dPt>
            <idx val="6"/>
            <bubble3D val="0"/>
            <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spPr>
          </dPt>
          <dLbls>
            <dLbl>
              <idx val="0"/>
              <spPr>
                <a:noFill/>
                <a:ln w="25400">
                  <a:noFill/>
                  <a:prstDash val="solid"/>
                </a:ln>
              </spPr>
              <dLblPos val="bestFit"/>
              <showLegendKey val="0"/>
              <showVal val="0"/>
              <showCatName val="0"/>
              <showSerName val="0"/>
              <showPercent val="0"/>
              <showBubbleSize val="0"/>
            </dLbl>
            <dLbl>
              <idx val="1"/>
              <spPr>
                <a:noFill/>
                <a:ln w="25400">
                  <a:noFill/>
                  <a:prstDash val="solid"/>
                </a:ln>
              </spPr>
              <dLblPos val="bestFit"/>
              <showLegendKey val="0"/>
              <showVal val="0"/>
              <showCatName val="0"/>
              <showSerName val="0"/>
              <showPercent val="0"/>
              <showBubbleSize val="0"/>
            </dLbl>
            <dLbl>
              <idx val="2"/>
              <spPr>
                <a:noFill/>
                <a:ln w="25400">
                  <a:noFill/>
                  <a:prstDash val="solid"/>
                </a:ln>
              </spPr>
              <dLblPos val="bestFit"/>
              <showLegendKey val="0"/>
              <showVal val="0"/>
              <showCatName val="0"/>
              <showSerName val="0"/>
              <showPercent val="0"/>
              <showBubbleSize val="0"/>
            </dLbl>
            <dLbl>
              <idx val="3"/>
              <spPr>
                <a:noFill/>
                <a:ln w="25400">
                  <a:noFill/>
                  <a:prstDash val="solid"/>
                </a:ln>
              </spPr>
              <dLblPos val="bestFit"/>
              <showLegendKey val="0"/>
              <showVal val="0"/>
              <showCatName val="0"/>
              <showSerName val="0"/>
              <showPercent val="0"/>
              <showBubbleSize val="0"/>
            </dLbl>
            <dLbl>
              <idx val="4"/>
              <spPr>
                <a:noFill/>
                <a:ln w="25400">
                  <a:noFill/>
                  <a:prstDash val="solid"/>
                </a:ln>
              </spPr>
              <dLblPos val="bestFit"/>
              <showLegendKey val="0"/>
              <showVal val="0"/>
              <showCatName val="0"/>
              <showSerName val="0"/>
              <showPercent val="0"/>
              <showBubbleSize val="0"/>
            </dLbl>
            <dLbl>
              <idx val="5"/>
              <spPr>
                <a:noFill/>
                <a:ln w="25400">
                  <a:noFill/>
                  <a:prstDash val="solid"/>
                </a:ln>
              </spPr>
              <dLblPos val="bestFit"/>
              <showLegendKey val="0"/>
              <showVal val="0"/>
              <showCatName val="0"/>
              <showSerName val="0"/>
              <showPercent val="0"/>
              <showBubbleSize val="0"/>
            </dLbl>
            <dLbl>
              <idx val="6"/>
              <numFmt formatCode="0.00%"/>
              <spPr>
                <a:noFill/>
                <a:ln w="25400">
                  <a:noFill/>
                  <a:prstDash val="solid"/>
                </a:ln>
              </spPr>
              <txPr>
                <a:bodyPr/>
                <a:lstStyle/>
                <a:p>
                  <a:pPr>
                    <a:defRPr b="1" baseline="0" i="0" strike="noStrike" sz="925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r>
                    <a:t/>
                  </a:r>
                  <a:endParaRPr lang="zh-CN"/>
                </a:p>
              </txPr>
              <dLblPos val="bestFit"/>
              <showLegendKey val="0"/>
              <showVal val="0"/>
              <showCatName val="1"/>
              <showSerName val="0"/>
              <showPercent val="1"/>
              <showBubbleSize val="0"/>
            </dLbl>
            <numFmt formatCode="0.00%"/>
            <spPr>
              <a:noFill/>
              <a:ln w="25400">
                <a:noFill/>
                <a:prstDash val="solid"/>
              </a:ln>
            </spPr>
            <txPr>
              <a:bodyPr anchor="ctr" bIns="19050" lIns="38100" rIns="38100" tIns="19050" wrap="square">
                <a:spAutoFit/>
              </a:bodyPr>
              <a:lstStyle/>
              <a:p>
                <a:pPr>
                  <a:defRPr b="1" baseline="0" i="0" strike="noStrike" sz="925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/>
                </a:r>
                <a:endParaRPr lang="zh-CN"/>
              </a:p>
            </txPr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'3'!$B$16:$B$22</f>
              <strCache>
                <ptCount val="7"/>
                <pt idx="0">
                  <v>Instruction</v>
                </pt>
                <pt idx="1">
                  <v>Instructional Support</v>
                </pt>
                <pt idx="2">
                  <v>General Support Services</v>
                </pt>
                <pt idx="3">
                  <v>Maintenance of Plant</v>
                </pt>
                <pt idx="4">
                  <v>Community Services</v>
                </pt>
                <pt idx="5">
                  <v>Debt Service</v>
                </pt>
                <pt idx="6">
                  <v>Other Misc.</v>
                </pt>
              </strCache>
            </strRef>
          </cat>
          <val>
            <numRef>
              <f>'3'!$C$16:$C$22</f>
              <numCache>
                <formatCode>_(* #,##0.00_);_(* \(#,##0.00\);_(* "-"??_);_(@_)</formatCode>
                <ptCount val="7"/>
                <pt idx="0">
                  <v>167018245.47</v>
                </pt>
                <pt idx="1">
                  <v>31106523.17</v>
                </pt>
                <pt idx="2">
                  <v>57389846.7</v>
                </pt>
                <pt idx="3">
                  <v>5958793.08</v>
                </pt>
                <pt idx="4">
                  <v>220456.35</v>
                </pt>
                <pt idx="5">
                  <v>653596.46</v>
                </pt>
                <pt idx="6">
                  <v>40186.71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</pie3DChart>
    </plotArea>
    <legend>
      <legendPos val="r"/>
      <layout>
        <manualLayout>
          <xMode val="edge"/>
          <yMode val="edge"/>
          <wMode val="factor"/>
          <hMode val="factor"/>
          <x val="0.7780244173140954"/>
          <y val="0.7545454545454545"/>
          <w val="0.1942286348501665"/>
          <h val="0.1393939393939394"/>
        </manualLayout>
      </layout>
      <overlay val="0"/>
      <spPr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b="0" baseline="0" i="0" strike="noStrike" sz="92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/>
          </a:r>
          <a:endParaRPr lang="zh-CN"/>
        </a:p>
      </txPr>
    </legend>
    <plotVisOnly val="1"/>
    <dispBlanksAs val="zero"/>
  </chart>
</chartSpace>
</file>

<file path=xl/chartsheets/_rels/sheet1.xml.rels><Relationships xmlns="http://schemas.openxmlformats.org/package/2006/relationships"><Relationship Id="rId1" Target="/xl/drawings/drawing2.xml" Type="http://schemas.openxmlformats.org/officeDocument/2006/relationships/drawing" /></Relationships>
</file>

<file path=xl/chartsheets/_rels/sheet2.xml.rels><Relationships xmlns="http://schemas.openxmlformats.org/package/2006/relationships"><Relationship Id="rId1" Target="/xl/drawings/drawing3.xml" Type="http://schemas.openxmlformats.org/officeDocument/2006/relationships/drawing" /></Relationships>
</file>

<file path=xl/chartsheets/_rels/sheet3.xml.rels><Relationships xmlns="http://schemas.openxmlformats.org/package/2006/relationships"><Relationship Id="rId1" Target="/xl/drawings/drawing4.xml" Type="http://schemas.openxmlformats.org/officeDocument/2006/relationships/drawing" /></Relationships>
</file>

<file path=xl/chartsheets/_rels/sheet4.xml.rels><Relationships xmlns="http://schemas.openxmlformats.org/package/2006/relationships"><Relationship Id="rId1" Target="/xl/drawings/drawing5.xml" Type="http://schemas.openxmlformats.org/officeDocument/2006/relationships/drawing" /></Relationships>
</file>

<file path=xl/chartsheets/sheet1.xml><?xml version="1.0" encoding="utf-8"?>
<chartsheet xmlns:r="http://schemas.openxmlformats.org/officeDocument/2006/relationships" xmlns="http://schemas.openxmlformats.org/spreadsheetml/2006/main">
  <sheetPr codeName="图表11"/>
  <sheetViews>
    <sheetView workbookViewId="0" zoomToFit="1"/>
  </sheetViews>
  <pageMargins bottom="0.75" footer="0.5" header="0.5" left="0.75" right="0.75" top="0.75"/>
  <pageSetup orientation="landscape"/>
  <drawing r:id="rId1"/>
</chartsheet>
</file>

<file path=xl/chartsheets/sheet2.xml><?xml version="1.0" encoding="utf-8"?>
<chartsheet xmlns:r="http://schemas.openxmlformats.org/officeDocument/2006/relationships" xmlns="http://schemas.openxmlformats.org/spreadsheetml/2006/main">
  <sheetPr codeName="图表12"/>
  <sheetViews>
    <sheetView workbookViewId="0" zoomToFit="1"/>
  </sheetViews>
  <pageMargins bottom="0.75" footer="0.5" header="0.5" left="0.75" right="0.75" top="0.75"/>
  <pageSetup horizontalDpi="300" orientation="landscape" verticalDpi="300"/>
  <drawing r:id="rId1"/>
</chartsheet>
</file>

<file path=xl/chartsheets/sheet3.xml><?xml version="1.0" encoding="utf-8"?>
<chartsheet xmlns:r="http://schemas.openxmlformats.org/officeDocument/2006/relationships" xmlns="http://schemas.openxmlformats.org/spreadsheetml/2006/main">
  <sheetPr codeName="图表13"/>
  <sheetViews>
    <sheetView workbookViewId="0" zoomToFit="1"/>
  </sheetViews>
  <pageMargins bottom="0.75" footer="0.5" header="0.5" left="0.75" right="0.75" top="0.75"/>
  <pageSetup horizontalDpi="4294967292" orientation="landscape" verticalDpi="200"/>
  <drawing r:id="rId1"/>
</chartsheet>
</file>

<file path=xl/chartsheets/sheet4.xml><?xml version="1.0" encoding="utf-8"?>
<chartsheet xmlns:r="http://schemas.openxmlformats.org/officeDocument/2006/relationships" xmlns="http://schemas.openxmlformats.org/spreadsheetml/2006/main">
  <sheetPr codeName="图表14"/>
  <sheetViews>
    <sheetView workbookViewId="0" zoomToFit="1"/>
  </sheetViews>
  <pageMargins bottom="0.67" footer="0.5" header="0.5" left="0.75" right="0.75" top="0.84"/>
  <pageSetup horizontalDpi="300" orientation="landscape" verticalDpi="300"/>
  <drawing r:id="rId1"/>
</chartsheet>
</file>

<file path=xl/comments/comment1.xml><?xml version="1.0" encoding="utf-8"?>
<comments xmlns="http://schemas.openxmlformats.org/spreadsheetml/2006/main">
  <authors>
    <author>mr</author>
  </authors>
  <commentList>
    <comment authorId="0" ref="D14" shapeId="0">
      <text>
        <t>reference:D7,D8,D9,D10,D11,D12
mrs:
Rotate:True</t>
      </text>
    </comment>
    <comment authorId="0" ref="E14" shapeId="0">
      <text>
        <t>reference:E7,E8,E9,E10,E11,E12
mrs:
Rotate:True</t>
      </text>
    </comment>
    <comment authorId="0" ref="F14" shapeId="0">
      <text>
        <t>reference:F7,F8,F9,F10,F11,F12
mrs:
Rotate:True</t>
      </text>
    </comment>
    <comment authorId="0" ref="G14" shapeId="0">
      <text>
        <t>reference:G7,G8,G9,G10,G11,G12
mrs:
Rotate:True</t>
      </text>
    </comment>
    <comment authorId="0" ref="H14" shapeId="0">
      <text>
        <t>reference:H7,H8,H9,H10,H11,H12
mrs:
Rotate:True</t>
      </text>
    </comment>
    <comment authorId="0" ref="I14" shapeId="0">
      <text>
        <t>reference:I7,I8,I9,I10,I11,I12
mrs:
Rotate:True</t>
      </text>
    </comment>
  </commentList>
</comments>
</file>

<file path=xl/comments/comment2.xml><?xml version="1.0" encoding="utf-8"?>
<comments xmlns="http://schemas.openxmlformats.org/spreadsheetml/2006/main">
  <authors>
    <author>mr</author>
  </authors>
  <commentList>
    <comment authorId="0" ref="M11" shapeId="0">
      <text>
        <t>reference:G11,G11,I11,I11
mrs:
Rotate:True</t>
      </text>
    </comment>
    <comment authorId="0" ref="M12" shapeId="0">
      <text>
        <t>reference:G12,G12,I12,I12
mrs:
Rotate:True</t>
      </text>
    </comment>
    <comment authorId="0" ref="M13" shapeId="0">
      <text>
        <t>reference:G13,G13,I13,I13
mrs:
Rotate:True</t>
      </text>
    </comment>
    <comment authorId="0" ref="M16" shapeId="0">
      <text>
        <t>reference:G16,G16,I16,I16
mrs:
Rotate:True</t>
      </text>
    </comment>
    <comment authorId="0" ref="M17" shapeId="0">
      <text>
        <t>reference:G17,G17,I17,I17
mrs:
Rotate:True</t>
      </text>
    </comment>
    <comment authorId="0" ref="M21" shapeId="0">
      <text>
        <t>reference:G21,G21,I21,I21
mrs:
Rotate:True</t>
      </text>
    </comment>
    <comment authorId="0" ref="M22" shapeId="0">
      <text>
        <t>reference:G22,G22,I22,I22
mrs:
Rotate:True</t>
      </text>
    </comment>
    <comment authorId="0" ref="M23" shapeId="0">
      <text>
        <t>reference:G23,G23,I23,I23
mrs:
Rotate:True</t>
      </text>
    </comment>
    <comment authorId="0" ref="M24" shapeId="0">
      <text>
        <t>reference:G24,G24,I24,I24
mrs:
Rotate:True</t>
      </text>
    </comment>
    <comment authorId="0" ref="M25" shapeId="0">
      <text>
        <t>reference:G25,G25,I25,I25
mrs:
Rotate:True</t>
      </text>
    </comment>
    <comment authorId="0" ref="M26" shapeId="0">
      <text>
        <t>reference:G26,G26,I26,I26
mrs:
Rotate:True</t>
      </text>
    </comment>
    <comment authorId="0" ref="M27" shapeId="0">
      <text>
        <t>reference:G27,G27,I27,I27
mrs:
Rotate:True</t>
      </text>
    </comment>
    <comment authorId="0" ref="M28" shapeId="0">
      <text>
        <t>reference:G28,G28,I28,I28
mrs:
Rotate:True</t>
      </text>
    </comment>
    <comment authorId="0" ref="M29" shapeId="0">
      <text>
        <t>reference:G29,G29,I29,I29
mrs:
Rotate:True</t>
      </text>
    </comment>
    <comment authorId="0" ref="M30" shapeId="0">
      <text>
        <t>reference:G30,G30,I30,I30
mrs:
Rotate:True</t>
      </text>
    </comment>
    <comment authorId="0" ref="M31" shapeId="0">
      <text>
        <t>reference:G31,G31,I31,I31
mrs:
Rotate:True</t>
      </text>
    </comment>
    <comment authorId="0" ref="M32" shapeId="0">
      <text>
        <t>reference:G32,G32,I32,I32
mrs:
Rotate:True</t>
      </text>
    </comment>
    <comment authorId="0" ref="M33" shapeId="0">
      <text>
        <t>reference:G33,G33,I33,I33
mrs:
Rotate:True</t>
      </text>
    </comment>
    <comment authorId="0" ref="M34" shapeId="0">
      <text>
        <t>reference:G34,G34,I34,I34
mrs:
Rotate:True</t>
      </text>
    </comment>
    <comment authorId="0" ref="M35" shapeId="0">
      <text>
        <t>reference:G35,G35,I35,I35
mrs:
Rotate:True</t>
      </text>
    </comment>
    <comment authorId="0" ref="M36" shapeId="0">
      <text>
        <t>reference:G36,G36,I36,I36
mrs:
Rotate:True</t>
      </text>
    </comment>
    <comment authorId="0" ref="M37" shapeId="0">
      <text>
        <t>reference:G37,G37,I37,I37
mrs:
Rotate:True</t>
      </text>
    </comment>
    <comment authorId="0" ref="M40" shapeId="0">
      <text>
        <t>reference:G40,G40,I40,I40
mrs:
Rotate:True</t>
      </text>
    </comment>
    <comment authorId="0" ref="M41" shapeId="0">
      <text>
        <t>reference:G41,G41,I43,I43
mrs:
Rotate:True</t>
      </text>
    </comment>
    <comment authorId="0" ref="M42" shapeId="0">
      <text>
        <t>reference:G42,G42,I42,I42
mrs:
Rotate:True</t>
      </text>
    </comment>
    <comment authorId="0" ref="M43" shapeId="0">
      <text>
        <t>reference:G43,G43,I43,I43
mrs:
Rotate:True</t>
      </text>
    </comment>
    <comment authorId="0" ref="M44" shapeId="0">
      <text>
        <t>reference:G44,G44,I44,I44
mrs:
Rotate:True</t>
      </text>
    </comment>
    <comment authorId="0" ref="M45" shapeId="0">
      <text>
        <t>reference:G45,G45,I45,I45
mrs:
Rotate:True</t>
      </text>
    </comment>
    <comment authorId="0" ref="M46" shapeId="0">
      <text>
        <t>reference:G46,G46,I46,I46
mrs:
Rotate:True</t>
      </text>
    </comment>
    <comment authorId="0" ref="M47" shapeId="0">
      <text>
        <t>reference:G47,G47,I47,I47
mrs:
Rotate:True</t>
      </text>
    </comment>
    <comment authorId="0" ref="M48" shapeId="0">
      <text>
        <t>reference:G48,G48,I48,I48
mrs:
Rotate:True</t>
      </text>
    </comment>
    <comment authorId="0" ref="M50" shapeId="0">
      <text>
        <t>reference:G50,G50,I50,I50
mrs:
Rotate:True</t>
      </text>
    </comment>
    <comment authorId="0" ref="M51" shapeId="0">
      <text>
        <t>reference:G51,G51,I51,I51
mrs:
Rotate:True</t>
      </text>
    </comment>
    <comment authorId="0" ref="M52" shapeId="0">
      <text>
        <t>reference:G52,G52,I52,I52
mrs:
Rotate:True</t>
      </text>
    </comment>
    <comment authorId="0" ref="M53" shapeId="0">
      <text>
        <t>reference:G53,G53,I53,I53
mrs:
Rotate:True</t>
      </text>
    </comment>
    <comment authorId="0" ref="M54" shapeId="0">
      <text>
        <t>reference:G54,G54,I54,I54
mrs:
Rotate:True</t>
      </text>
    </comment>
    <comment authorId="0" ref="M57" shapeId="0">
      <text>
        <t>reference:G57,G57,I57,I57
mrs:
Rotate:True</t>
      </text>
    </comment>
    <comment authorId="0" ref="M58" shapeId="0">
      <text>
        <t>reference:G58,G58,I58,I58
mrs:
Rotate:True</t>
      </text>
    </comment>
    <comment authorId="0" ref="M59" shapeId="0">
      <text>
        <t>reference:G59,G59,I59,I59
mrs:
Rotate:True</t>
      </text>
    </comment>
    <comment authorId="0" ref="M60" shapeId="0">
      <text>
        <t>reference:G60,G60,I60,I60
mrs:
Rotate:True</t>
      </text>
    </comment>
    <comment authorId="0" ref="M61" shapeId="0">
      <text>
        <t>reference:G61,G61,I61,I61
mrs:
Rotate:True</t>
      </text>
    </comment>
    <comment authorId="0" ref="M62" shapeId="0">
      <text>
        <t>reference:G62,G62,I62,I62
mrs:
Rotate:True</t>
      </text>
    </comment>
    <comment authorId="0" ref="M63" shapeId="0">
      <text>
        <t>reference:G63,G63,I63,I63
mrs:
Rotate:True</t>
      </text>
    </comment>
    <comment authorId="0" ref="M64" shapeId="0">
      <text>
        <t>reference:G64,G64,I64,I64
mrs:
Rotate:True</t>
      </text>
    </comment>
    <comment authorId="0" ref="M65" shapeId="0">
      <text>
        <t>reference:G65,G65,I65,I65
mrs:
Rotate:True</t>
      </text>
    </comment>
  </commentList>
</comments>
</file>

<file path=xl/comments/comment3.xml><?xml version="1.0" encoding="utf-8"?>
<comments xmlns="http://schemas.openxmlformats.org/spreadsheetml/2006/main">
  <authors>
    <author>mr</author>
  </authors>
  <commentList>
    <comment authorId="0" ref="M12" shapeId="0">
      <text>
        <t>reference:G12,G12,I12,I12
mrs:
Rotate:True</t>
      </text>
    </comment>
    <comment authorId="0" ref="M15" shapeId="0">
      <text>
        <t>reference:G15,G15,I15,I15
mrs:
Rotate:True</t>
      </text>
    </comment>
    <comment authorId="0" ref="M16" shapeId="0">
      <text>
        <t>reference:G16,G16,I16,I16
mrs:
Rotate:True</t>
      </text>
    </comment>
    <comment authorId="0" ref="M17" shapeId="0">
      <text>
        <t>reference:G17,G17,I17,I17
mrs:
Rotate:True</t>
      </text>
    </comment>
    <comment authorId="0" ref="M20" shapeId="0">
      <text>
        <t>reference:G20,G20,I20,I20
mrs:
Rotate:True</t>
      </text>
    </comment>
    <comment authorId="0" ref="M21" shapeId="0">
      <text>
        <t>reference:G21,G21,I21,I21
mrs:
Rotate:True</t>
      </text>
    </comment>
    <comment authorId="0" ref="M24" shapeId="0">
      <text>
        <t>reference:G24,G24,I24,I24
mrs:
Rotate:True</t>
      </text>
    </comment>
    <comment authorId="0" ref="M41" shapeId="0">
      <text>
        <t>reference:G41,G41,I41,I41
mrs:
Rotate:True</t>
      </text>
    </comment>
  </commentList>
</comments>
</file>

<file path=xl/comments/comment4.xml><?xml version="1.0" encoding="utf-8"?>
<comments xmlns="http://schemas.openxmlformats.org/spreadsheetml/2006/main">
  <authors>
    <author>mr</author>
  </authors>
  <commentList>
    <comment authorId="0" ref="L12" shapeId="0">
      <text>
        <t>reference:F12,F12,H12,H12
mrs:
Rotate:True</t>
      </text>
    </comment>
    <comment authorId="0" ref="L13" shapeId="0">
      <text>
        <t>reference:F13,F13,H13,H13
mrs:
Rotate:True</t>
      </text>
    </comment>
    <comment authorId="0" ref="L14" shapeId="0">
      <text>
        <t>reference:F14,F14,H14,H14
mrs:
Rotate:True</t>
      </text>
    </comment>
    <comment authorId="0" ref="L15" shapeId="0">
      <text>
        <t>reference:F15,F15,H15,H15
mrs:
Rotate:True</t>
      </text>
    </comment>
    <comment authorId="0" ref="L16" shapeId="0">
      <text>
        <t>reference:F16,F16,H16,H16
mrs:
Rotate:True</t>
      </text>
    </comment>
    <comment authorId="0" ref="L17" shapeId="0">
      <text>
        <t>reference:F17,F17,H17,H17
mrs:
Rotate:True</t>
      </text>
    </comment>
    <comment authorId="0" ref="L18" shapeId="0">
      <text>
        <t>reference:F18,F18,H18,H18
mrs:
Rotate:True</t>
      </text>
    </comment>
    <comment authorId="0" ref="L19" shapeId="0">
      <text>
        <t>reference:F19,F19,H19,H19
mrs:
Rotate:True</t>
      </text>
    </comment>
    <comment authorId="0" ref="L22" shapeId="0">
      <text>
        <t>reference:F22,F22,H22,H22
mrs:
Rotate:True</t>
      </text>
    </comment>
    <comment authorId="0" ref="L23" shapeId="0">
      <text>
        <t>reference:F23,F23,H23,H23
mrs:
Rotate:True</t>
      </text>
    </comment>
    <comment authorId="0" ref="L24" shapeId="0">
      <text>
        <t>reference:F24,F24,H24,H24
mrs:
Rotate:True</t>
      </text>
    </comment>
    <comment authorId="0" ref="L25" shapeId="0">
      <text>
        <t>reference:F25,F25,H25,H25
mrs:
Rotate:True</t>
      </text>
    </comment>
    <comment authorId="0" ref="L26" shapeId="0">
      <text>
        <t>reference:F26,F26,H26,H26
mrs:
Rotate:True</t>
      </text>
    </comment>
    <comment authorId="0" ref="L27" shapeId="0">
      <text>
        <t>reference:F27,F27,H27,H27
mrs:
Rotate:True</t>
      </text>
    </comment>
    <comment authorId="0" ref="L31" shapeId="0">
      <text>
        <t>reference:F31,F31,H31,H31
mrs:
Rotate:True</t>
      </text>
    </comment>
    <comment authorId="0" ref="L32" shapeId="0">
      <text>
        <t>reference:F32,F32,H32,H32
mrs:
Rotate:True</t>
      </text>
    </comment>
    <comment authorId="0" ref="L34" shapeId="0">
      <text>
        <t>reference:F34,F34,H34,H34
mrs:
Rotate:True</t>
      </text>
    </comment>
    <comment authorId="0" ref="L37" shapeId="0">
      <text>
        <t>reference:F37,F37,H37,H37
mrs:
Rotate:True</t>
      </text>
    </comment>
    <comment authorId="0" ref="L38" shapeId="0">
      <text>
        <t>reference:F38,F38,H38,H38
mrs:
Rotate:True</t>
      </text>
    </comment>
    <comment authorId="0" ref="L39" shapeId="0">
      <text>
        <t>reference:F39,F39,H39,H39
mrs:
Rotate:True</t>
      </text>
    </comment>
    <comment authorId="0" ref="L40" shapeId="0">
      <text>
        <t>reference:F40,F40,H40,H40
mrs:
Rotate:True</t>
      </text>
    </comment>
  </commentList>
</comments>
</file>

<file path=xl/comments/comment5.xml><?xml version="1.0" encoding="utf-8"?>
<comments xmlns="http://schemas.openxmlformats.org/spreadsheetml/2006/main">
  <authors>
    <author>mr</author>
  </authors>
  <commentList>
    <comment authorId="0" ref="K12" shapeId="0">
      <text>
        <t>reference:E12,E12,G12,G12
mrs:
Rotate:True</t>
      </text>
    </comment>
    <comment authorId="0" ref="K13" shapeId="0">
      <text>
        <t>reference:E13,E13,G13,G13
mrs:
Rotate:True</t>
      </text>
    </comment>
    <comment authorId="0" ref="K14" shapeId="0">
      <text>
        <t>reference:E14,E14,G14,G14
mrs:
Rotate:True</t>
      </text>
    </comment>
    <comment authorId="0" ref="K15" shapeId="0">
      <text>
        <t>reference:E15,E15,G15,G15
mrs:
Rotate:True</t>
      </text>
    </comment>
    <comment authorId="0" ref="K16" shapeId="0">
      <text>
        <t>reference:E16,E16,G16,G16
mrs:
Rotate:True</t>
      </text>
    </comment>
    <comment authorId="0" ref="K17" shapeId="0">
      <text>
        <t>reference:E17,E17,G17,G17
mrs:
Rotate:True</t>
      </text>
    </comment>
    <comment authorId="0" ref="K18" shapeId="0">
      <text>
        <t>reference:E18,E18,G18,G18
mrs:
Rotate:True</t>
      </text>
    </comment>
    <comment authorId="0" ref="K22" shapeId="0">
      <text>
        <t>reference:E22,E22,G22,G22
mrs:
Rotate:True</t>
      </text>
    </comment>
    <comment authorId="0" ref="K23" shapeId="0">
      <text>
        <t>reference:E23,E23,G23,G23
mrs:
Rotate:True</t>
      </text>
    </comment>
    <comment authorId="0" ref="K24" shapeId="0">
      <text>
        <t>reference:E24,E24,G24,G24
mrs:
Rotate:True</t>
      </text>
    </comment>
    <comment authorId="0" ref="K25" shapeId="0">
      <text>
        <t>reference:E25,E25,G25,G25
mrs:
Rotate:True</t>
      </text>
    </comment>
    <comment authorId="0" ref="K29" shapeId="0">
      <text>
        <t>reference:E29,E29,G29,G29
mrs:
Rotate:True</t>
      </text>
    </comment>
    <comment authorId="0" ref="K30" shapeId="0">
      <text>
        <t>reference:E30,E30,G30,G30
mrs:
Rotate:True</t>
      </text>
    </comment>
    <comment authorId="0" ref="K31" shapeId="0">
      <text>
        <t>reference:E31,E31,G31,G31
mrs:
Rotate:True</t>
      </text>
    </comment>
    <comment authorId="0" ref="K32" shapeId="0">
      <text>
        <t>reference:E32,E32,G32,G32
mrs:
Rotate:True</t>
      </text>
    </comment>
    <comment authorId="0" ref="K33" shapeId="0">
      <text>
        <t>reference:E33,E33,G33,G33
mrs:
Rotate:True</t>
      </text>
    </comment>
    <comment authorId="0" ref="K34" shapeId="0">
      <text>
        <t>reference:E34,E34,G34,G34
mrs:
Rotate:True</t>
      </text>
    </comment>
    <comment authorId="0" ref="K35" shapeId="0">
      <text>
        <t>reference:E35,E35,G35,G35
mrs:
Rotate:True</t>
      </text>
    </comment>
    <comment authorId="0" ref="K36" shapeId="0">
      <text>
        <t>reference:E36,E36,G36,G36
mrs:
Rotate:True</t>
      </text>
    </comment>
    <comment authorId="0" ref="K39" shapeId="0">
      <text>
        <t>reference:E39,E39,G39,G39
mrs:
Rotate:True</t>
      </text>
    </comment>
    <comment authorId="0" ref="K40" shapeId="0">
      <text>
        <t>reference:E40,E40,G40,G40
mrs:
Rotate:True</t>
      </text>
    </comment>
  </commentList>
</comments>
</file>

<file path=xl/comments/comment6.xml><?xml version="1.0" encoding="utf-8"?>
<comments xmlns="http://schemas.openxmlformats.org/spreadsheetml/2006/main">
  <authors>
    <author>mr</author>
  </authors>
  <commentList>
    <comment authorId="0" ref="L12" shapeId="0">
      <text>
        <t>reference:F12,F12,H12,H12
mrs:
Rotate:True</t>
      </text>
    </comment>
    <comment authorId="0" ref="L13" shapeId="0">
      <text>
        <t>reference:F13,F13,H13,H13
mrs:
Rotate:True</t>
      </text>
    </comment>
    <comment authorId="0" ref="L14" shapeId="0">
      <text>
        <t>reference:F14,F14,H14,H14
mrs:
Rotate:True</t>
      </text>
    </comment>
    <comment authorId="0" ref="L15" shapeId="0">
      <text>
        <t>reference:F15,F15,H15,H15
mrs:
Rotate:True</t>
      </text>
    </comment>
    <comment authorId="0" ref="L16" shapeId="0">
      <text>
        <t>reference:F16,F16,H16,H16
mrs:
Rotate:True</t>
      </text>
    </comment>
    <comment authorId="0" ref="L17" shapeId="0">
      <text>
        <t>reference:F17,F17,H17,H17
mrs:
Rotate:True</t>
      </text>
    </comment>
    <comment authorId="0" ref="L20" shapeId="0">
      <text>
        <t>reference:F20,F20,H20,H20
mrs:
Rotate:True</t>
      </text>
    </comment>
  </commentList>
</comments>
</file>

<file path=xl/comments/comment7.xml><?xml version="1.0" encoding="utf-8"?>
<comments xmlns="http://schemas.openxmlformats.org/spreadsheetml/2006/main">
  <authors>
    <author>mr</author>
  </authors>
  <commentList>
    <comment authorId="0" ref="F18" shapeId="0">
      <text>
        <t>reference:C18,C24
mrs:
Rotate:True</t>
      </text>
    </comment>
  </commentList>
</comments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12</col>
      <colOff>266700</colOff>
      <row>25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0</colOff>
      <row>25</row>
      <rowOff>114300</rowOff>
    </from>
    <to>
      <col>12</col>
      <colOff>276225</colOff>
      <row>43</row>
      <rowOff>19050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anysvml" Target="/rId3" Type="http://schemas.openxmlformats.org/officeDocument/2006/relationships/vmlDrawing" /></Relationships>
</file>

<file path=xl/worksheets/_rels/sheet10.xml.rels><Relationships xmlns="http://schemas.openxmlformats.org/package/2006/relationships"><Relationship Id="comments" Target="/xl/comments/comment6.xml" Type="http://schemas.openxmlformats.org/officeDocument/2006/relationships/comments" /><Relationship Id="anysvml" Target="/xl/drawings/commentsDrawing6.vml" Type="http://schemas.openxmlformats.org/officeDocument/2006/relationships/vmlDrawing" /></Relationships>
</file>

<file path=xl/worksheets/_rels/sheet1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14.xml.rels><Relationships xmlns="http://schemas.openxmlformats.org/package/2006/relationships"><Relationship Id="comments" Target="/xl/comments/comment7.xml" Type="http://schemas.openxmlformats.org/officeDocument/2006/relationships/comments" /><Relationship Id="anysvml" Target="/xl/drawings/commentsDrawing7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4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6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_rels/sheet7.xml.rels><Relationships xmlns="http://schemas.openxmlformats.org/package/2006/relationships"><Relationship Id="comments" Target="/xl/comments/comment4.xml" Type="http://schemas.openxmlformats.org/officeDocument/2006/relationships/comments" /><Relationship Id="anysvml" Target="/xl/drawings/commentsDrawing4.vml" Type="http://schemas.openxmlformats.org/officeDocument/2006/relationships/vmlDrawing" /></Relationships>
</file>

<file path=xl/worksheets/_rels/sheet8.xml.rels><Relationships xmlns="http://schemas.openxmlformats.org/package/2006/relationships"><Relationship Id="comments" Target="/xl/comments/comment5.xml" Type="http://schemas.openxmlformats.org/officeDocument/2006/relationships/comments" /><Relationship Id="anysvml" Target="/xl/drawings/commentsDrawing5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/>
  </sheetPr>
  <dimension ref="A1:A20"/>
  <sheetViews>
    <sheetView view="pageBreakPreview" workbookViewId="0" zoomScale="60" zoomScaleNormal="100">
      <selection activeCell="A5" sqref="A5"/>
    </sheetView>
  </sheetViews>
  <sheetFormatPr baseColWidth="8" defaultRowHeight="12.75"/>
  <cols>
    <col customWidth="1" max="1" min="1" style="47" width="82.5703125"/>
    <col customWidth="1" max="6" min="6" style="47" width="4.140625"/>
  </cols>
  <sheetData>
    <row customHeight="1" ht="33" r="1" s="47">
      <c r="A1" s="195" t="inlineStr">
        <is>
          <t>DUVAL COUNTY SCHOOL BOARD</t>
        </is>
      </c>
    </row>
    <row customHeight="1" ht="30" r="2" s="47">
      <c r="A2" s="196" t="n"/>
    </row>
    <row customHeight="1" ht="30" r="3" s="47">
      <c r="A3" s="196" t="inlineStr">
        <is>
          <t>Monthly Financial Report – Unaudited</t>
        </is>
      </c>
    </row>
    <row customHeight="1" ht="30" r="4" s="47">
      <c r="A4" s="196" t="inlineStr">
        <is>
          <t xml:space="preserve">For Composite Periods Ending </t>
        </is>
      </c>
    </row>
    <row customHeight="1" ht="30" r="5" s="47">
      <c r="A5" s="196" t="inlineStr">
        <is>
          <t xml:space="preserve"> November 30, 2002</t>
        </is>
      </c>
    </row>
    <row customHeight="1" ht="119.25" r="6" s="47">
      <c r="A6" s="93" t="n"/>
    </row>
    <row r="7">
      <c r="A7" s="93" t="n"/>
    </row>
    <row r="8">
      <c r="A8" s="93" t="n"/>
    </row>
    <row r="9">
      <c r="A9" s="93" t="n"/>
    </row>
    <row r="10">
      <c r="A10" s="93" t="n"/>
    </row>
    <row r="12">
      <c r="A12" s="123" t="n"/>
    </row>
    <row r="13">
      <c r="A13" s="123" t="n"/>
    </row>
    <row r="14">
      <c r="A14" s="123" t="n"/>
    </row>
    <row r="15">
      <c r="A15" s="123" t="n"/>
    </row>
    <row r="16">
      <c r="A16" s="123" t="n"/>
    </row>
    <row r="17">
      <c r="A17" s="123" t="n"/>
    </row>
    <row customHeight="1" ht="26.25" r="18" s="47">
      <c r="A18" s="197" t="inlineStr">
        <is>
          <t>Business Services</t>
        </is>
      </c>
    </row>
    <row customHeight="1" ht="26.25" r="19" s="47">
      <c r="A19" s="197" t="inlineStr">
        <is>
          <t>Board Meeting</t>
        </is>
      </c>
    </row>
    <row customHeight="1" ht="26.25" r="20" s="47">
      <c r="A20" s="238" t="n">
        <v>37656</v>
      </c>
    </row>
  </sheetData>
  <pageMargins bottom="1" footer="0.5" header="0.5" left="0.75" right="0.75" top="1"/>
  <pageSetup horizontalDpi="300" orientation="portrait" verticalDpi="300"/>
  <legacyDrawing r:id="anysvml"/>
</worksheet>
</file>

<file path=xl/worksheets/sheet10.xml><?xml version="1.0" encoding="utf-8"?>
<worksheet xmlns:r="http://schemas.openxmlformats.org/officeDocument/2006/relationships" xmlns="http://schemas.openxmlformats.org/spreadsheetml/2006/main">
  <sheetPr codeName="Sheet10">
    <outlinePr summaryBelow="1" summaryRight="1"/>
    <pageSetUpPr fitToPage="1"/>
  </sheetPr>
  <dimension ref="A1:L714"/>
  <sheetViews>
    <sheetView view="pageBreakPreview" workbookViewId="0" zoomScale="60" zoomScaleNormal="100">
      <selection activeCell="A5" sqref="A5"/>
    </sheetView>
  </sheetViews>
  <sheetFormatPr baseColWidth="8" defaultRowHeight="12.75"/>
  <cols>
    <col customWidth="1" max="2" min="1" style="47" width="5.7109375"/>
    <col customWidth="1" max="3" min="3" style="47" width="32.7109375"/>
    <col customWidth="1" max="4" min="4" style="47" width="11.7109375"/>
    <col customWidth="1" max="5" min="5" style="47" width="2.7109375"/>
    <col customWidth="1" max="6" min="6" style="36" width="27"/>
    <col customWidth="1" max="7" min="7" style="47" width="2.7109375"/>
    <col customWidth="1" max="8" min="8" style="36" width="24.7109375"/>
    <col customWidth="1" max="9" min="9" style="47" width="2.7109375"/>
    <col bestFit="1" customWidth="1" max="10" min="10" style="36" width="20.140625"/>
    <col customWidth="1" max="11" min="11" style="47" width="2.7109375"/>
    <col customWidth="1" max="12" min="12" style="47" width="0.42578125"/>
  </cols>
  <sheetData>
    <row customHeight="1" ht="18.75" r="1" s="47">
      <c r="A1" s="64" t="inlineStr">
        <is>
          <t>DUVAL COUNTY SCHOOL BOARD</t>
        </is>
      </c>
      <c r="B1" s="35" t="n"/>
      <c r="C1" s="35" t="n"/>
      <c r="D1" s="35" t="n"/>
      <c r="E1" s="35" t="n"/>
      <c r="F1" s="66" t="n"/>
      <c r="G1" s="66" t="n"/>
      <c r="H1" s="66" t="n"/>
      <c r="I1" s="35" t="n"/>
      <c r="J1" s="66" t="n"/>
    </row>
    <row customHeight="1" ht="15.75" r="2" s="47">
      <c r="A2" s="7" t="inlineStr">
        <is>
          <t>STATEMENT OF REVENUES AND EXPENDITURES</t>
        </is>
      </c>
      <c r="B2" s="35" t="n"/>
      <c r="C2" s="35" t="n"/>
      <c r="D2" s="35" t="n"/>
      <c r="E2" s="35" t="n"/>
      <c r="F2" s="66" t="n"/>
      <c r="G2" s="66" t="n"/>
      <c r="H2" s="66" t="n"/>
      <c r="I2" s="35" t="n"/>
      <c r="J2" s="66" t="n"/>
    </row>
    <row customHeight="1" ht="15.75" r="3" s="47">
      <c r="A3" s="7" t="inlineStr">
        <is>
          <t>INTERNAL SERVICE FUND</t>
        </is>
      </c>
      <c r="B3" s="35" t="n"/>
      <c r="C3" s="35" t="n"/>
      <c r="D3" s="35" t="n"/>
      <c r="E3" s="35" t="n"/>
      <c r="F3" s="66" t="n"/>
      <c r="G3" s="66" t="n"/>
      <c r="H3" s="66" t="n"/>
      <c r="I3" s="35" t="n"/>
      <c r="J3" s="66" t="n"/>
    </row>
    <row customHeight="1" ht="15.75" r="4" s="47">
      <c r="A4" s="239">
        <f>+'Combined Bal Sheet Page 1'!A3</f>
        <v/>
      </c>
      <c r="B4" s="35" t="n"/>
      <c r="C4" s="35" t="n"/>
      <c r="D4" s="35" t="n"/>
      <c r="E4" s="35" t="n"/>
      <c r="F4" s="66" t="n"/>
      <c r="G4" s="66" t="n"/>
      <c r="H4" s="66" t="n"/>
      <c r="I4" s="35" t="n"/>
      <c r="J4" s="66" t="n"/>
    </row>
    <row customHeight="1" ht="15.75" r="5" s="47">
      <c r="A5" s="239" t="n"/>
      <c r="B5" s="35" t="n"/>
      <c r="C5" s="35" t="n"/>
      <c r="D5" s="35" t="n"/>
      <c r="E5" s="35" t="n"/>
      <c r="F5" s="66" t="n"/>
      <c r="G5" s="66" t="n"/>
      <c r="H5" s="66" t="n"/>
      <c r="I5" s="35" t="n"/>
      <c r="J5" s="66" t="n"/>
    </row>
    <row customHeight="1" ht="15.75" r="6" s="47">
      <c r="A6" s="239" t="n"/>
      <c r="B6" s="35" t="n"/>
      <c r="C6" s="35" t="n"/>
      <c r="D6" s="65" t="n"/>
      <c r="E6" s="35" t="n"/>
      <c r="F6" s="66" t="n"/>
      <c r="G6" s="66" t="n"/>
      <c r="H6" s="66" t="n"/>
      <c r="I6" s="35" t="n"/>
      <c r="J6" s="103" t="inlineStr">
        <is>
          <t>UNDER</t>
        </is>
      </c>
    </row>
    <row r="7">
      <c r="D7" s="65" t="n"/>
      <c r="F7" s="103" t="inlineStr">
        <is>
          <t>2002-2003</t>
        </is>
      </c>
      <c r="G7" s="101" t="n"/>
      <c r="H7" s="103" t="inlineStr">
        <is>
          <t>YEAR-TO-DATE</t>
        </is>
      </c>
      <c r="I7" s="65" t="n"/>
      <c r="J7" s="103" t="inlineStr">
        <is>
          <t>(OVER)</t>
        </is>
      </c>
    </row>
    <row customHeight="1" ht="13.5" r="8" s="47" thickBot="1">
      <c r="D8" s="65" t="n"/>
      <c r="F8" s="76" t="inlineStr">
        <is>
          <t>BUDGET</t>
        </is>
      </c>
      <c r="G8" s="101" t="n"/>
      <c r="H8" s="76" t="inlineStr">
        <is>
          <t>ACTUAL</t>
        </is>
      </c>
      <c r="I8" s="65" t="n"/>
      <c r="J8" s="76" t="inlineStr">
        <is>
          <t>COLLECTED/SPENT</t>
        </is>
      </c>
    </row>
    <row r="9">
      <c r="D9" s="65" t="n"/>
    </row>
    <row r="10">
      <c r="A10" s="87" t="inlineStr">
        <is>
          <t>REVENUES:</t>
        </is>
      </c>
      <c r="B10" s="93" t="n"/>
      <c r="C10" s="93" t="n"/>
      <c r="D10" s="123" t="n"/>
      <c r="E10" s="93" t="n"/>
    </row>
    <row r="11">
      <c r="A11" s="87" t="inlineStr">
        <is>
          <t>Local Sources:</t>
        </is>
      </c>
      <c r="B11" s="93" t="n"/>
      <c r="C11" s="93" t="n"/>
      <c r="D11" s="123" t="n"/>
      <c r="E11" s="93" t="n"/>
    </row>
    <row r="12">
      <c r="A12" s="93" t="n"/>
      <c r="B12" s="93" t="inlineStr">
        <is>
          <t>Interest</t>
        </is>
      </c>
      <c r="C12" s="93" t="n"/>
      <c r="D12" s="123" t="n">
        <v>3431</v>
      </c>
      <c r="E12" s="93" t="n"/>
      <c r="F12" s="84" t="n">
        <v>174500</v>
      </c>
      <c r="G12" s="93" t="n"/>
      <c r="H12" s="84" t="n">
        <v>119238.09</v>
      </c>
      <c r="I12" s="93" t="n"/>
      <c r="J12" s="84">
        <f>F12-H12</f>
        <v/>
      </c>
      <c r="L12" s="244">
        <f>IF(F12&gt;H12,F12-H12,0)</f>
        <v/>
      </c>
    </row>
    <row r="13">
      <c r="A13" s="93" t="n"/>
      <c r="B13" s="93" t="inlineStr">
        <is>
          <t>PreK Early Intervention</t>
        </is>
      </c>
      <c r="C13" s="93" t="n"/>
      <c r="D13" s="123" t="n">
        <v>3470</v>
      </c>
      <c r="E13" s="93" t="n"/>
      <c r="F13" s="84" t="n">
        <v>0</v>
      </c>
      <c r="G13" s="93" t="n"/>
      <c r="H13" s="84" t="n">
        <v>0</v>
      </c>
      <c r="I13" s="93" t="n"/>
      <c r="J13" s="84">
        <f>F13-H13</f>
        <v/>
      </c>
      <c r="L13" s="244">
        <f>IF(F13&gt;H13,F13-H13,0)</f>
        <v/>
      </c>
    </row>
    <row r="14">
      <c r="A14" s="93" t="n"/>
      <c r="B14" s="93" t="inlineStr">
        <is>
          <t>Charges for Services</t>
        </is>
      </c>
      <c r="C14" s="93" t="n"/>
      <c r="D14" s="123" t="n">
        <v>3481</v>
      </c>
      <c r="E14" s="93" t="n"/>
      <c r="F14" s="84" t="n">
        <v>0</v>
      </c>
      <c r="G14" s="93" t="n"/>
      <c r="H14" s="84" t="n">
        <v>0</v>
      </c>
      <c r="I14" s="93" t="n"/>
      <c r="J14" s="84">
        <f>F14-H14</f>
        <v/>
      </c>
      <c r="L14" s="244">
        <f>IF(F14&gt;H14,F14-H14,0)</f>
        <v/>
      </c>
    </row>
    <row r="15">
      <c r="A15" s="93" t="n"/>
      <c r="B15" s="93" t="inlineStr">
        <is>
          <t>Premium Revenue</t>
        </is>
      </c>
      <c r="C15" s="93" t="n"/>
      <c r="D15" s="123" t="n">
        <v>3484</v>
      </c>
      <c r="E15" s="93" t="n"/>
      <c r="F15" s="84" t="n">
        <v>8452544</v>
      </c>
      <c r="G15" s="93" t="n"/>
      <c r="H15" s="84" t="n">
        <v>2019088.56</v>
      </c>
      <c r="I15" s="93" t="n"/>
      <c r="J15" s="84">
        <f>F15-H15</f>
        <v/>
      </c>
      <c r="L15" s="244">
        <f>IF(F15&gt;H15,F15-H15,0)</f>
        <v/>
      </c>
    </row>
    <row r="16">
      <c r="A16" s="93" t="n"/>
      <c r="B16" s="93" t="inlineStr">
        <is>
          <t>Other Operating Revenue</t>
        </is>
      </c>
      <c r="C16" s="93" t="n"/>
      <c r="D16" s="123" t="n">
        <v>3489</v>
      </c>
      <c r="E16" s="93" t="n"/>
      <c r="F16" s="84" t="n">
        <v>0</v>
      </c>
      <c r="G16" s="93" t="n"/>
      <c r="H16" s="84" t="n">
        <v>0</v>
      </c>
      <c r="I16" s="93" t="n"/>
      <c r="J16" s="84">
        <f>F16-H16</f>
        <v/>
      </c>
      <c r="L16" s="244">
        <f>IF(F16&gt;H16,F16-H16,0)</f>
        <v/>
      </c>
    </row>
    <row r="17">
      <c r="A17" s="93" t="n"/>
      <c r="B17" s="93" t="inlineStr">
        <is>
          <t>Refund of Prior Expenditures</t>
        </is>
      </c>
      <c r="C17" s="93" t="n"/>
      <c r="D17" s="123" t="n">
        <v>3497</v>
      </c>
      <c r="E17" s="93" t="n"/>
      <c r="F17" s="80" t="n">
        <v>0</v>
      </c>
      <c r="G17" s="93" t="n"/>
      <c r="H17" s="80" t="n">
        <v>277885.67</v>
      </c>
      <c r="I17" s="93" t="n"/>
      <c r="J17" s="80">
        <f>F17-H17</f>
        <v/>
      </c>
      <c r="L17" s="244">
        <f>IF(F17&gt;H17,F17-H17,0)</f>
        <v/>
      </c>
    </row>
    <row r="18">
      <c r="A18" s="93" t="n"/>
      <c r="B18" s="87" t="n"/>
      <c r="C18" s="87" t="inlineStr">
        <is>
          <t>Total Local Sources</t>
        </is>
      </c>
      <c r="D18" s="123" t="n"/>
      <c r="E18" s="93" t="n"/>
      <c r="F18" s="84">
        <f>SUM(F10:F17)</f>
        <v/>
      </c>
      <c r="G18" s="93" t="n"/>
      <c r="H18" s="84">
        <f>SUM(H10:H17)</f>
        <v/>
      </c>
      <c r="I18" s="93" t="n"/>
      <c r="J18" s="84">
        <f>SUM(J10:J17)</f>
        <v/>
      </c>
      <c r="L18" s="93" t="n"/>
    </row>
    <row r="19">
      <c r="A19" s="87" t="inlineStr">
        <is>
          <t>Transfers-In:</t>
        </is>
      </c>
      <c r="B19" s="93" t="n"/>
      <c r="C19" s="87" t="n"/>
      <c r="D19" s="123" t="n"/>
      <c r="E19" s="93" t="n"/>
      <c r="F19" s="84" t="n"/>
      <c r="G19" s="93" t="n"/>
      <c r="H19" s="84" t="n"/>
      <c r="I19" s="93" t="n"/>
      <c r="J19" s="84" t="n"/>
      <c r="L19" s="93" t="n"/>
    </row>
    <row r="20">
      <c r="A20" s="93" t="n"/>
      <c r="B20" s="93" t="inlineStr">
        <is>
          <t>From General Fund</t>
        </is>
      </c>
      <c r="C20" s="87" t="n"/>
      <c r="D20" s="123" t="n">
        <v>3610</v>
      </c>
      <c r="E20" s="93" t="n"/>
      <c r="F20" s="80" t="n">
        <v>0</v>
      </c>
      <c r="G20" s="93" t="n"/>
      <c r="H20" s="80" t="n">
        <v>0</v>
      </c>
      <c r="I20" s="93" t="n"/>
      <c r="J20" s="80">
        <f>F20-H20</f>
        <v/>
      </c>
      <c r="L20" s="244">
        <f>IF(F20&gt;H20,F20-H20,0)</f>
        <v/>
      </c>
    </row>
    <row r="21">
      <c r="A21" s="93" t="n"/>
      <c r="B21" s="93" t="n"/>
      <c r="C21" s="87" t="inlineStr">
        <is>
          <t>Total Transfers-In</t>
        </is>
      </c>
      <c r="D21" s="123" t="n"/>
      <c r="E21" s="93" t="n"/>
      <c r="F21" s="84">
        <f>SUM(F19:F20)</f>
        <v/>
      </c>
      <c r="G21" s="93" t="n"/>
      <c r="H21" s="84">
        <f>SUM(H19:H20)</f>
        <v/>
      </c>
      <c r="I21" s="93" t="n"/>
      <c r="J21" s="84">
        <f>SUM(J19:J20)</f>
        <v/>
      </c>
      <c r="L21" s="93" t="n"/>
    </row>
    <row r="22">
      <c r="A22" s="93" t="n"/>
      <c r="B22" s="93" t="n"/>
      <c r="C22" s="93" t="n"/>
      <c r="D22" s="123" t="n"/>
      <c r="E22" s="93" t="n"/>
      <c r="F22" s="80" t="n"/>
      <c r="G22" s="93" t="n"/>
      <c r="H22" s="80" t="n"/>
      <c r="I22" s="93" t="n"/>
      <c r="J22" s="80" t="n"/>
      <c r="L22" s="93" t="n"/>
    </row>
    <row r="23">
      <c r="A23" s="87" t="inlineStr">
        <is>
          <t>TOTAL REVENUES</t>
        </is>
      </c>
      <c r="B23" s="93" t="n"/>
      <c r="C23" s="93" t="n"/>
      <c r="D23" s="123" t="n"/>
      <c r="E23" s="93" t="n"/>
      <c r="F23" s="251">
        <f>+F21+F18</f>
        <v/>
      </c>
      <c r="G23" s="93" t="n"/>
      <c r="H23" s="251">
        <f>+H21+H18</f>
        <v/>
      </c>
      <c r="I23" s="93" t="n"/>
      <c r="J23" s="251">
        <f>+J21+J18</f>
        <v/>
      </c>
      <c r="L23" s="93" t="n"/>
    </row>
    <row r="24">
      <c r="A24" s="87" t="n"/>
      <c r="B24" s="93" t="n"/>
      <c r="C24" s="93" t="n"/>
      <c r="D24" s="123" t="n"/>
      <c r="E24" s="93" t="n"/>
      <c r="F24" s="84" t="n"/>
      <c r="G24" s="93" t="n"/>
      <c r="H24" s="84" t="n"/>
      <c r="I24" s="93" t="n"/>
      <c r="J24" s="84" t="n"/>
      <c r="L24" s="93" t="n"/>
    </row>
    <row r="25">
      <c r="A25" s="93" t="inlineStr">
        <is>
          <t>BEGINNING RETAINED EARNINGS</t>
        </is>
      </c>
      <c r="B25" s="93" t="n"/>
      <c r="C25" s="87" t="n"/>
      <c r="D25" s="123" t="n">
        <v>2700</v>
      </c>
      <c r="E25" s="93" t="n"/>
      <c r="F25" s="84" t="n">
        <v>12520368.11</v>
      </c>
      <c r="G25" s="93" t="n"/>
      <c r="H25" s="84">
        <f>F25</f>
        <v/>
      </c>
      <c r="I25" s="93" t="n"/>
      <c r="J25" s="84" t="n"/>
      <c r="L25" s="93" t="n"/>
    </row>
    <row r="26">
      <c r="A26" s="93" t="inlineStr">
        <is>
          <t>ESTIMATED REVENUE NOT RECEIVED</t>
        </is>
      </c>
      <c r="B26" s="93" t="n"/>
      <c r="C26" s="87" t="n"/>
      <c r="D26" s="123" t="n"/>
      <c r="E26" s="93" t="n"/>
      <c r="F26" s="84" t="n"/>
      <c r="G26" s="93" t="n"/>
      <c r="H26" s="84">
        <f>+L26</f>
        <v/>
      </c>
      <c r="I26" s="93" t="n"/>
      <c r="J26" s="84">
        <f>(H26)</f>
        <v/>
      </c>
      <c r="L26" s="84">
        <f>SUM(L11:L22)</f>
        <v/>
      </c>
    </row>
    <row r="27">
      <c r="A27" s="93" t="inlineStr">
        <is>
          <t>UNAPPROPRIATED EXCESS RECEIPTS</t>
        </is>
      </c>
      <c r="B27" s="93" t="n"/>
      <c r="C27" s="93" t="n"/>
      <c r="D27" s="123" t="n"/>
      <c r="E27" s="93" t="n"/>
      <c r="H27" s="84">
        <f>J28</f>
        <v/>
      </c>
    </row>
    <row customHeight="1" ht="13.5" r="28" s="47" thickBot="1">
      <c r="A28" s="87" t="inlineStr">
        <is>
          <t>TOTAL REVENUES AND BEGINNING BALANCE</t>
        </is>
      </c>
      <c r="B28" s="93" t="n"/>
      <c r="C28" s="93" t="n"/>
      <c r="D28" s="123" t="n"/>
      <c r="E28" s="93" t="n"/>
      <c r="F28" s="254">
        <f>SUM(F23:F27)</f>
        <v/>
      </c>
      <c r="G28" s="93" t="n"/>
      <c r="H28" s="254">
        <f>SUM(H23:H27)</f>
        <v/>
      </c>
      <c r="I28" s="93" t="n"/>
      <c r="J28" s="254">
        <f>(J23)-(J26)</f>
        <v/>
      </c>
    </row>
    <row customHeight="1" ht="13.5" r="29" s="47" thickTop="1">
      <c r="D29" s="65" t="n"/>
    </row>
    <row r="30">
      <c r="D30" s="65" t="n"/>
    </row>
    <row r="31">
      <c r="A31" s="87" t="inlineStr">
        <is>
          <t>EXPENDITURES:</t>
        </is>
      </c>
      <c r="B31" s="93" t="n"/>
      <c r="C31" s="93" t="n"/>
      <c r="D31" s="123" t="n"/>
      <c r="E31" s="93" t="n"/>
      <c r="F31" s="84" t="n"/>
      <c r="G31" s="36" t="n"/>
      <c r="I31" s="36" t="n"/>
    </row>
    <row r="32">
      <c r="A32" s="87" t="inlineStr">
        <is>
          <t>Central Services:</t>
        </is>
      </c>
      <c r="B32" s="93" t="n"/>
      <c r="C32" s="93" t="n"/>
      <c r="D32" s="122" t="n">
        <v>7700</v>
      </c>
      <c r="E32" s="93" t="n"/>
      <c r="F32" s="84" t="n"/>
      <c r="G32" s="84" t="n"/>
      <c r="H32" s="84" t="n"/>
      <c r="I32" s="84" t="n"/>
      <c r="J32" s="84" t="n"/>
    </row>
    <row r="33">
      <c r="A33" s="93" t="n"/>
      <c r="B33" s="93" t="inlineStr">
        <is>
          <t>Salaries</t>
        </is>
      </c>
      <c r="C33" s="93" t="n"/>
      <c r="D33" s="123" t="n">
        <v>100</v>
      </c>
      <c r="E33" s="93" t="n"/>
      <c r="F33" s="84" t="n">
        <v>38575</v>
      </c>
      <c r="G33" s="84" t="n"/>
      <c r="H33" s="84" t="n">
        <v>0</v>
      </c>
      <c r="I33" s="84" t="n"/>
      <c r="J33" s="84">
        <f>F33-H33</f>
        <v/>
      </c>
    </row>
    <row r="34">
      <c r="A34" s="93" t="n"/>
      <c r="B34" s="93" t="inlineStr">
        <is>
          <t>Employee Benefits</t>
        </is>
      </c>
      <c r="C34" s="93" t="n"/>
      <c r="D34" s="123" t="n">
        <v>200</v>
      </c>
      <c r="E34" s="93" t="n"/>
      <c r="F34" s="84" t="n">
        <v>11575</v>
      </c>
      <c r="G34" s="84" t="n"/>
      <c r="H34" s="84" t="n">
        <v>0</v>
      </c>
      <c r="I34" s="84" t="n"/>
      <c r="J34" s="84">
        <f>F34-H34</f>
        <v/>
      </c>
    </row>
    <row r="35">
      <c r="A35" s="93" t="n"/>
      <c r="B35" s="93" t="inlineStr">
        <is>
          <t>Supplemental Insurance Purchase</t>
        </is>
      </c>
      <c r="C35" s="93" t="n"/>
      <c r="D35" s="123" t="n">
        <v>300</v>
      </c>
      <c r="E35" s="93" t="n"/>
      <c r="F35" s="84" t="n">
        <v>1140000</v>
      </c>
      <c r="G35" s="84" t="n"/>
      <c r="H35" s="84" t="n">
        <v>0</v>
      </c>
      <c r="I35" s="84" t="n"/>
      <c r="J35" s="84">
        <f>F35-H35</f>
        <v/>
      </c>
    </row>
    <row r="36">
      <c r="A36" s="93" t="n"/>
      <c r="B36" s="93" t="inlineStr">
        <is>
          <t>Supplies</t>
        </is>
      </c>
      <c r="C36" s="93" t="n"/>
      <c r="D36" s="123" t="n">
        <v>500</v>
      </c>
      <c r="E36" s="93" t="n"/>
      <c r="F36" s="84" t="n">
        <v>700</v>
      </c>
      <c r="G36" s="84" t="n"/>
      <c r="H36" s="84" t="n">
        <v>0</v>
      </c>
      <c r="I36" s="84" t="n"/>
      <c r="J36" s="84">
        <f>F36-H36</f>
        <v/>
      </c>
    </row>
    <row r="37">
      <c r="A37" s="93" t="n"/>
      <c r="B37" s="93" t="inlineStr">
        <is>
          <t>Capital Outlay</t>
        </is>
      </c>
      <c r="C37" s="93" t="n"/>
      <c r="D37" s="123" t="n">
        <v>600</v>
      </c>
      <c r="E37" s="93" t="n"/>
      <c r="F37" s="84" t="n">
        <v>0</v>
      </c>
      <c r="G37" s="84" t="n"/>
      <c r="H37" s="84" t="n">
        <v>0</v>
      </c>
      <c r="I37" s="84" t="n"/>
      <c r="J37" s="84">
        <f>F37-H37</f>
        <v/>
      </c>
    </row>
    <row r="38">
      <c r="A38" s="93" t="n"/>
      <c r="B38" s="93" t="inlineStr">
        <is>
          <t>Other Claims Expense</t>
        </is>
      </c>
      <c r="C38" s="93" t="n"/>
      <c r="D38" s="123" t="n">
        <v>700</v>
      </c>
      <c r="E38" s="93" t="n"/>
      <c r="F38" s="84" t="n">
        <v>7375000</v>
      </c>
      <c r="G38" s="84" t="n"/>
      <c r="H38" s="84" t="n">
        <v>2740258.31</v>
      </c>
      <c r="I38" s="84" t="n"/>
      <c r="J38" s="84">
        <f>F38-H38</f>
        <v/>
      </c>
    </row>
    <row r="39">
      <c r="A39" s="93" t="n"/>
      <c r="B39" s="93" t="inlineStr">
        <is>
          <t>Transfer to General Fund</t>
        </is>
      </c>
      <c r="C39" s="93" t="n"/>
      <c r="D39" s="123" t="n">
        <v>910</v>
      </c>
      <c r="E39" s="93" t="n"/>
      <c r="F39" s="84" t="n">
        <v>0</v>
      </c>
      <c r="G39" s="84" t="n"/>
      <c r="H39" s="84" t="n">
        <v>0</v>
      </c>
      <c r="I39" s="84" t="n"/>
      <c r="J39" s="84">
        <f>F39-H39</f>
        <v/>
      </c>
    </row>
    <row r="40">
      <c r="A40" s="93" t="n"/>
      <c r="B40" s="93" t="n"/>
      <c r="C40" s="93" t="n"/>
      <c r="D40" s="123" t="n"/>
      <c r="E40" s="93" t="n"/>
      <c r="F40" s="80" t="n"/>
      <c r="G40" s="84" t="n"/>
      <c r="H40" s="80" t="n"/>
      <c r="I40" s="84" t="n"/>
      <c r="J40" s="80" t="n"/>
    </row>
    <row customHeight="1" ht="13.5" r="41" s="47" thickBot="1">
      <c r="A41" s="87" t="inlineStr">
        <is>
          <t>TOTAL EXPENDITURES</t>
        </is>
      </c>
      <c r="B41" s="93" t="n"/>
      <c r="C41" s="93" t="n"/>
      <c r="D41" s="123" t="n"/>
      <c r="E41" s="93" t="n"/>
      <c r="F41" s="251">
        <f>SUM(F32:F40)</f>
        <v/>
      </c>
      <c r="G41" s="84" t="n"/>
      <c r="H41" s="251">
        <f>SUM(H32:H40)</f>
        <v/>
      </c>
      <c r="I41" s="84" t="n"/>
      <c r="J41" s="254">
        <f>SUM(J32:J40)</f>
        <v/>
      </c>
    </row>
    <row customHeight="1" ht="13.5" r="42" s="47" thickTop="1">
      <c r="A42" s="87" t="n"/>
      <c r="B42" s="93" t="n"/>
      <c r="C42" s="93" t="n"/>
      <c r="D42" s="123" t="n"/>
      <c r="E42" s="93" t="n"/>
      <c r="F42" s="84" t="n"/>
      <c r="G42" s="84" t="n"/>
      <c r="H42" s="84" t="n"/>
      <c r="I42" s="84" t="n"/>
      <c r="J42" s="84" t="n"/>
    </row>
    <row r="43">
      <c r="A43" s="93" t="inlineStr">
        <is>
          <t>ENDING RETAINED EARNINGS</t>
        </is>
      </c>
      <c r="B43" s="93" t="n"/>
      <c r="C43" s="93" t="n"/>
      <c r="D43" s="123" t="n">
        <v>2700</v>
      </c>
      <c r="E43" s="93" t="n"/>
      <c r="F43" s="84" t="n">
        <v>12581562.11</v>
      </c>
      <c r="G43" s="84" t="n"/>
      <c r="H43" s="84">
        <f>F43</f>
        <v/>
      </c>
      <c r="I43" s="84" t="n"/>
      <c r="J43" s="84" t="n"/>
    </row>
    <row r="44">
      <c r="A44" s="93" t="inlineStr">
        <is>
          <t>UNEXPENDED BALANCE</t>
        </is>
      </c>
      <c r="B44" s="93" t="n"/>
      <c r="C44" s="93" t="n"/>
      <c r="D44" s="123" t="n"/>
      <c r="E44" s="93" t="n"/>
      <c r="F44" s="84" t="n"/>
      <c r="G44" s="84" t="n"/>
      <c r="H44" s="84">
        <f>+J41</f>
        <v/>
      </c>
      <c r="I44" s="84" t="n"/>
      <c r="J44" s="84" t="n"/>
    </row>
    <row r="45">
      <c r="A45" s="93" t="n"/>
      <c r="B45" s="93" t="n"/>
      <c r="C45" s="93" t="n"/>
      <c r="D45" s="123" t="n"/>
      <c r="E45" s="93" t="n"/>
      <c r="F45" s="84" t="n"/>
      <c r="G45" s="84" t="n"/>
      <c r="H45" s="84" t="n"/>
      <c r="I45" s="84" t="n"/>
      <c r="J45" s="84" t="n"/>
    </row>
    <row r="46">
      <c r="A46" s="87" t="n"/>
      <c r="B46" s="93" t="n"/>
      <c r="C46" s="93" t="n"/>
      <c r="D46" s="123" t="n"/>
      <c r="E46" s="93" t="n"/>
      <c r="F46" s="84" t="n"/>
      <c r="G46" s="84" t="n"/>
      <c r="H46" s="84" t="n"/>
      <c r="I46" s="84" t="n"/>
      <c r="J46" s="84" t="n"/>
    </row>
    <row customHeight="1" ht="13.5" r="47" s="47" thickBot="1">
      <c r="A47" s="87" t="inlineStr">
        <is>
          <t>TOTAL EXPENDITURES AND ENDING BALANCE</t>
        </is>
      </c>
      <c r="B47" s="93" t="n"/>
      <c r="C47" s="93" t="n"/>
      <c r="D47" s="123" t="n"/>
      <c r="E47" s="93" t="n"/>
      <c r="F47" s="254">
        <f>SUM(F41:F45)</f>
        <v/>
      </c>
      <c r="G47" s="84" t="n"/>
      <c r="H47" s="254">
        <f>SUM(H41:H45)</f>
        <v/>
      </c>
      <c r="I47" s="84" t="n"/>
      <c r="J47" s="251" t="n"/>
    </row>
    <row customHeight="1" ht="13.5" r="48" s="47" thickTop="1">
      <c r="D48" s="65" t="n"/>
    </row>
    <row r="49">
      <c r="D49" s="65" t="n"/>
    </row>
    <row r="50">
      <c r="D50" s="65" t="n"/>
    </row>
    <row r="51">
      <c r="D51" s="65" t="n"/>
    </row>
    <row customHeight="1" ht="1.5" r="52" s="47">
      <c r="D52" s="65" t="n"/>
      <c r="F52" s="84">
        <f>+F28-F47</f>
        <v/>
      </c>
      <c r="G52" s="93" t="n"/>
      <c r="H52" s="84">
        <f>+H28-H47</f>
        <v/>
      </c>
    </row>
    <row r="53">
      <c r="D53" s="65" t="n"/>
    </row>
    <row r="54">
      <c r="D54" s="65" t="n"/>
    </row>
    <row r="55">
      <c r="D55" s="65" t="n"/>
    </row>
    <row r="56">
      <c r="D56" s="65" t="n"/>
    </row>
    <row r="57">
      <c r="D57" s="65" t="n"/>
    </row>
    <row r="58">
      <c r="D58" s="65" t="n"/>
    </row>
    <row r="59">
      <c r="D59" s="65" t="n"/>
    </row>
    <row r="60">
      <c r="D60" s="65" t="n"/>
    </row>
    <row r="61">
      <c r="D61" s="65" t="n"/>
    </row>
    <row r="62">
      <c r="D62" s="65" t="n"/>
    </row>
    <row r="63">
      <c r="D63" s="65" t="n"/>
    </row>
    <row r="64">
      <c r="D64" s="65" t="n"/>
    </row>
    <row r="65">
      <c r="D65" s="65" t="n"/>
    </row>
    <row r="66">
      <c r="D66" s="65" t="n"/>
    </row>
    <row r="67">
      <c r="D67" s="65" t="n"/>
    </row>
    <row r="68">
      <c r="D68" s="65" t="n"/>
    </row>
    <row r="69">
      <c r="D69" s="65" t="n"/>
    </row>
    <row r="70">
      <c r="D70" s="65" t="n"/>
    </row>
    <row r="71">
      <c r="D71" s="65" t="n"/>
    </row>
    <row r="72">
      <c r="D72" s="65" t="n"/>
    </row>
    <row r="73">
      <c r="D73" s="65" t="n"/>
    </row>
    <row r="74">
      <c r="D74" s="65" t="n"/>
    </row>
    <row r="75">
      <c r="D75" s="65" t="n"/>
    </row>
    <row r="76">
      <c r="D76" s="65" t="n"/>
    </row>
    <row r="77">
      <c r="D77" s="65" t="n"/>
    </row>
    <row r="78">
      <c r="D78" s="65" t="n"/>
    </row>
    <row r="79">
      <c r="D79" s="65" t="n"/>
    </row>
    <row r="80">
      <c r="D80" s="65" t="n"/>
    </row>
    <row r="81">
      <c r="D81" s="65" t="n"/>
    </row>
    <row r="82">
      <c r="D82" s="65" t="n"/>
    </row>
    <row r="83">
      <c r="D83" s="65" t="n"/>
    </row>
    <row r="84">
      <c r="D84" s="65" t="n"/>
    </row>
    <row r="85">
      <c r="D85" s="65" t="n"/>
    </row>
    <row r="86">
      <c r="D86" s="65" t="n"/>
    </row>
    <row r="87">
      <c r="D87" s="65" t="n"/>
    </row>
    <row r="88">
      <c r="D88" s="65" t="n"/>
    </row>
    <row r="89">
      <c r="D89" s="65" t="n"/>
    </row>
    <row r="90">
      <c r="D90" s="65" t="n"/>
    </row>
    <row r="91">
      <c r="D91" s="65" t="n"/>
    </row>
    <row r="92">
      <c r="D92" s="65" t="n"/>
    </row>
    <row r="93">
      <c r="D93" s="65" t="n"/>
    </row>
    <row r="94">
      <c r="D94" s="65" t="n"/>
    </row>
    <row r="95">
      <c r="D95" s="65" t="n"/>
    </row>
    <row r="96">
      <c r="D96" s="65" t="n"/>
    </row>
    <row r="97">
      <c r="D97" s="65" t="n"/>
    </row>
    <row r="98">
      <c r="D98" s="65" t="n"/>
    </row>
    <row r="99">
      <c r="D99" s="65" t="n"/>
    </row>
    <row r="100">
      <c r="D100" s="65" t="n"/>
    </row>
    <row r="101">
      <c r="D101" s="65" t="n"/>
    </row>
    <row r="102">
      <c r="D102" s="65" t="n"/>
    </row>
    <row r="103">
      <c r="D103" s="65" t="n"/>
    </row>
    <row r="104">
      <c r="D104" s="65" t="n"/>
    </row>
    <row r="105">
      <c r="D105" s="65" t="n"/>
    </row>
    <row r="106">
      <c r="D106" s="65" t="n"/>
    </row>
    <row r="107">
      <c r="D107" s="65" t="n"/>
    </row>
    <row r="108">
      <c r="D108" s="65" t="n"/>
    </row>
    <row r="109">
      <c r="D109" s="65" t="n"/>
    </row>
    <row r="110">
      <c r="D110" s="65" t="n"/>
    </row>
    <row r="111">
      <c r="D111" s="65" t="n"/>
    </row>
    <row r="112">
      <c r="D112" s="65" t="n"/>
    </row>
    <row r="113">
      <c r="D113" s="65" t="n"/>
    </row>
    <row r="114">
      <c r="D114" s="65" t="n"/>
    </row>
    <row r="115">
      <c r="D115" s="65" t="n"/>
    </row>
    <row r="116">
      <c r="D116" s="65" t="n"/>
    </row>
    <row r="117">
      <c r="D117" s="65" t="n"/>
    </row>
    <row r="118">
      <c r="D118" s="65" t="n"/>
    </row>
    <row r="119">
      <c r="D119" s="65" t="n"/>
    </row>
    <row r="120">
      <c r="D120" s="65" t="n"/>
    </row>
    <row r="121">
      <c r="D121" s="65" t="n"/>
    </row>
    <row r="122">
      <c r="D122" s="65" t="n"/>
    </row>
    <row r="123">
      <c r="D123" s="65" t="n"/>
    </row>
    <row r="124">
      <c r="D124" s="65" t="n"/>
    </row>
    <row r="125">
      <c r="D125" s="65" t="n"/>
    </row>
    <row r="126">
      <c r="D126" s="65" t="n"/>
    </row>
    <row r="127">
      <c r="D127" s="65" t="n"/>
    </row>
    <row r="128">
      <c r="D128" s="65" t="n"/>
    </row>
    <row r="129">
      <c r="D129" s="65" t="n"/>
    </row>
    <row r="130">
      <c r="D130" s="65" t="n"/>
    </row>
    <row r="131">
      <c r="D131" s="65" t="n"/>
    </row>
    <row r="132">
      <c r="D132" s="65" t="n"/>
    </row>
    <row r="133">
      <c r="D133" s="65" t="n"/>
    </row>
    <row r="134">
      <c r="D134" s="65" t="n"/>
    </row>
    <row r="135">
      <c r="D135" s="65" t="n"/>
    </row>
    <row r="136">
      <c r="D136" s="65" t="n"/>
    </row>
    <row r="137">
      <c r="D137" s="65" t="n"/>
    </row>
    <row r="138">
      <c r="D138" s="65" t="n"/>
    </row>
    <row r="139">
      <c r="D139" s="65" t="n"/>
    </row>
    <row r="140">
      <c r="D140" s="65" t="n"/>
    </row>
    <row r="141">
      <c r="D141" s="65" t="n"/>
    </row>
    <row r="142">
      <c r="D142" s="65" t="n"/>
    </row>
    <row r="143">
      <c r="D143" s="65" t="n"/>
    </row>
    <row r="144">
      <c r="D144" s="65" t="n"/>
    </row>
    <row r="145">
      <c r="D145" s="65" t="n"/>
    </row>
    <row r="146">
      <c r="D146" s="65" t="n"/>
    </row>
    <row r="147">
      <c r="D147" s="65" t="n"/>
    </row>
    <row r="148">
      <c r="D148" s="65" t="n"/>
    </row>
    <row r="149">
      <c r="D149" s="65" t="n"/>
    </row>
    <row r="150">
      <c r="D150" s="65" t="n"/>
    </row>
    <row r="151">
      <c r="D151" s="65" t="n"/>
    </row>
    <row r="152">
      <c r="D152" s="65" t="n"/>
    </row>
    <row r="153">
      <c r="D153" s="65" t="n"/>
    </row>
    <row r="154">
      <c r="D154" s="65" t="n"/>
    </row>
    <row r="155">
      <c r="D155" s="65" t="n"/>
    </row>
    <row r="156">
      <c r="D156" s="65" t="n"/>
    </row>
    <row r="157">
      <c r="D157" s="65" t="n"/>
    </row>
    <row r="158">
      <c r="D158" s="65" t="n"/>
    </row>
    <row r="159">
      <c r="D159" s="65" t="n"/>
    </row>
    <row r="160">
      <c r="D160" s="65" t="n"/>
    </row>
    <row r="161">
      <c r="D161" s="65" t="n"/>
    </row>
    <row r="162">
      <c r="D162" s="65" t="n"/>
    </row>
    <row r="163">
      <c r="D163" s="65" t="n"/>
    </row>
    <row r="164">
      <c r="D164" s="65" t="n"/>
    </row>
    <row r="165">
      <c r="D165" s="65" t="n"/>
    </row>
    <row r="166">
      <c r="D166" s="65" t="n"/>
    </row>
    <row r="167">
      <c r="D167" s="65" t="n"/>
    </row>
    <row r="168">
      <c r="D168" s="65" t="n"/>
    </row>
    <row r="169">
      <c r="D169" s="65" t="n"/>
    </row>
    <row r="170">
      <c r="D170" s="65" t="n"/>
    </row>
    <row r="171">
      <c r="D171" s="65" t="n"/>
    </row>
    <row r="172">
      <c r="D172" s="65" t="n"/>
    </row>
    <row r="173">
      <c r="D173" s="65" t="n"/>
    </row>
    <row r="174">
      <c r="D174" s="65" t="n"/>
    </row>
    <row r="175">
      <c r="D175" s="65" t="n"/>
    </row>
    <row r="176">
      <c r="D176" s="65" t="n"/>
    </row>
    <row r="177">
      <c r="D177" s="65" t="n"/>
    </row>
    <row r="178">
      <c r="D178" s="65" t="n"/>
    </row>
    <row r="179">
      <c r="D179" s="65" t="n"/>
    </row>
    <row r="180">
      <c r="D180" s="65" t="n"/>
    </row>
    <row r="181">
      <c r="D181" s="65" t="n"/>
    </row>
    <row r="182">
      <c r="D182" s="65" t="n"/>
    </row>
    <row r="183">
      <c r="D183" s="65" t="n"/>
    </row>
    <row r="184">
      <c r="D184" s="65" t="n"/>
    </row>
    <row r="185">
      <c r="D185" s="65" t="n"/>
    </row>
    <row r="186">
      <c r="D186" s="65" t="n"/>
    </row>
    <row r="187">
      <c r="D187" s="65" t="n"/>
    </row>
    <row r="188">
      <c r="D188" s="65" t="n"/>
    </row>
    <row r="189">
      <c r="D189" s="65" t="n"/>
    </row>
    <row r="190">
      <c r="D190" s="65" t="n"/>
    </row>
    <row r="191">
      <c r="D191" s="65" t="n"/>
    </row>
    <row r="192">
      <c r="D192" s="65" t="n"/>
    </row>
    <row r="193">
      <c r="D193" s="65" t="n"/>
    </row>
    <row r="194">
      <c r="D194" s="65" t="n"/>
    </row>
    <row r="195">
      <c r="D195" s="65" t="n"/>
    </row>
    <row r="196">
      <c r="D196" s="65" t="n"/>
    </row>
    <row r="197">
      <c r="D197" s="65" t="n"/>
    </row>
    <row r="198">
      <c r="D198" s="65" t="n"/>
    </row>
    <row r="199">
      <c r="D199" s="65" t="n"/>
    </row>
    <row r="200">
      <c r="D200" s="65" t="n"/>
    </row>
    <row r="201">
      <c r="D201" s="65" t="n"/>
    </row>
    <row r="202">
      <c r="D202" s="65" t="n"/>
    </row>
    <row r="203">
      <c r="D203" s="65" t="n"/>
    </row>
    <row r="204">
      <c r="D204" s="65" t="n"/>
    </row>
    <row r="205">
      <c r="D205" s="65" t="n"/>
    </row>
    <row r="206">
      <c r="D206" s="65" t="n"/>
    </row>
    <row r="207">
      <c r="D207" s="65" t="n"/>
    </row>
    <row r="208">
      <c r="D208" s="65" t="n"/>
    </row>
    <row r="209">
      <c r="D209" s="65" t="n"/>
    </row>
    <row r="210">
      <c r="D210" s="65" t="n"/>
    </row>
    <row r="211">
      <c r="D211" s="65" t="n"/>
    </row>
    <row r="212">
      <c r="D212" s="65" t="n"/>
    </row>
    <row r="213">
      <c r="D213" s="65" t="n"/>
    </row>
    <row r="214">
      <c r="D214" s="65" t="n"/>
    </row>
    <row r="215">
      <c r="D215" s="65" t="n"/>
    </row>
    <row r="216">
      <c r="D216" s="65" t="n"/>
    </row>
    <row r="217">
      <c r="D217" s="65" t="n"/>
    </row>
    <row r="218">
      <c r="D218" s="65" t="n"/>
    </row>
    <row r="219">
      <c r="D219" s="65" t="n"/>
    </row>
    <row r="220">
      <c r="D220" s="65" t="n"/>
    </row>
    <row r="221">
      <c r="D221" s="65" t="n"/>
    </row>
    <row r="222">
      <c r="D222" s="65" t="n"/>
    </row>
    <row r="223">
      <c r="D223" s="65" t="n"/>
    </row>
    <row r="224">
      <c r="D224" s="65" t="n"/>
    </row>
    <row r="225">
      <c r="D225" s="65" t="n"/>
    </row>
    <row r="226">
      <c r="D226" s="65" t="n"/>
    </row>
    <row r="227">
      <c r="D227" s="65" t="n"/>
    </row>
    <row r="228">
      <c r="D228" s="65" t="n"/>
    </row>
    <row r="229">
      <c r="D229" s="65" t="n"/>
    </row>
    <row r="230">
      <c r="D230" s="65" t="n"/>
    </row>
    <row r="231">
      <c r="D231" s="65" t="n"/>
    </row>
    <row r="232">
      <c r="D232" s="65" t="n"/>
    </row>
    <row r="233">
      <c r="D233" s="65" t="n"/>
    </row>
    <row r="234">
      <c r="D234" s="65" t="n"/>
    </row>
    <row r="235">
      <c r="D235" s="65" t="n"/>
    </row>
    <row r="236">
      <c r="D236" s="65" t="n"/>
    </row>
    <row r="237">
      <c r="D237" s="65" t="n"/>
    </row>
    <row r="238">
      <c r="D238" s="65" t="n"/>
    </row>
    <row r="239">
      <c r="D239" s="65" t="n"/>
    </row>
    <row r="240">
      <c r="D240" s="65" t="n"/>
    </row>
    <row r="241">
      <c r="D241" s="65" t="n"/>
    </row>
    <row r="242">
      <c r="D242" s="65" t="n"/>
    </row>
    <row r="243">
      <c r="D243" s="65" t="n"/>
    </row>
    <row r="244">
      <c r="D244" s="65" t="n"/>
    </row>
    <row r="245">
      <c r="D245" s="65" t="n"/>
    </row>
    <row r="246">
      <c r="D246" s="65" t="n"/>
    </row>
    <row r="247">
      <c r="D247" s="65" t="n"/>
    </row>
    <row r="248">
      <c r="D248" s="65" t="n"/>
    </row>
    <row r="249">
      <c r="D249" s="65" t="n"/>
    </row>
    <row r="250">
      <c r="D250" s="65" t="n"/>
    </row>
    <row r="251">
      <c r="D251" s="65" t="n"/>
    </row>
    <row r="252">
      <c r="D252" s="65" t="n"/>
    </row>
    <row r="253">
      <c r="D253" s="65" t="n"/>
    </row>
    <row r="254">
      <c r="D254" s="65" t="n"/>
    </row>
    <row r="255">
      <c r="D255" s="65" t="n"/>
    </row>
    <row r="256">
      <c r="D256" s="65" t="n"/>
    </row>
    <row r="257">
      <c r="D257" s="65" t="n"/>
    </row>
    <row r="258">
      <c r="D258" s="65" t="n"/>
    </row>
    <row r="259">
      <c r="D259" s="65" t="n"/>
    </row>
    <row r="260">
      <c r="D260" s="65" t="n"/>
    </row>
    <row r="261">
      <c r="D261" s="65" t="n"/>
    </row>
    <row r="262">
      <c r="D262" s="65" t="n"/>
    </row>
    <row r="263">
      <c r="D263" s="65" t="n"/>
    </row>
    <row r="264">
      <c r="D264" s="65" t="n"/>
    </row>
    <row r="265">
      <c r="D265" s="65" t="n"/>
    </row>
    <row r="266">
      <c r="D266" s="65" t="n"/>
    </row>
    <row r="267">
      <c r="D267" s="65" t="n"/>
    </row>
    <row r="268">
      <c r="D268" s="65" t="n"/>
    </row>
    <row r="269">
      <c r="D269" s="65" t="n"/>
    </row>
    <row r="270">
      <c r="D270" s="65" t="n"/>
    </row>
    <row r="271">
      <c r="D271" s="65" t="n"/>
    </row>
    <row r="272">
      <c r="D272" s="65" t="n"/>
    </row>
    <row r="273">
      <c r="D273" s="65" t="n"/>
    </row>
    <row r="274">
      <c r="D274" s="65" t="n"/>
    </row>
    <row r="275">
      <c r="D275" s="65" t="n"/>
    </row>
    <row r="276">
      <c r="D276" s="65" t="n"/>
    </row>
    <row r="277">
      <c r="D277" s="65" t="n"/>
    </row>
    <row r="278">
      <c r="D278" s="65" t="n"/>
    </row>
    <row r="279">
      <c r="D279" s="65" t="n"/>
    </row>
    <row r="280">
      <c r="D280" s="65" t="n"/>
    </row>
    <row r="281">
      <c r="D281" s="65" t="n"/>
    </row>
    <row r="282">
      <c r="D282" s="65" t="n"/>
    </row>
    <row r="283">
      <c r="D283" s="65" t="n"/>
    </row>
    <row r="284">
      <c r="D284" s="65" t="n"/>
    </row>
    <row r="285">
      <c r="D285" s="65" t="n"/>
    </row>
    <row r="286">
      <c r="D286" s="65" t="n"/>
    </row>
    <row r="287">
      <c r="D287" s="65" t="n"/>
    </row>
    <row r="288">
      <c r="D288" s="65" t="n"/>
    </row>
    <row r="289">
      <c r="D289" s="65" t="n"/>
    </row>
    <row r="290">
      <c r="D290" s="65" t="n"/>
    </row>
    <row r="291">
      <c r="D291" s="65" t="n"/>
    </row>
    <row r="292">
      <c r="D292" s="65" t="n"/>
    </row>
    <row r="293">
      <c r="D293" s="65" t="n"/>
    </row>
    <row r="294">
      <c r="D294" s="65" t="n"/>
    </row>
    <row r="295">
      <c r="D295" s="65" t="n"/>
    </row>
    <row r="296">
      <c r="D296" s="65" t="n"/>
    </row>
    <row r="297">
      <c r="D297" s="65" t="n"/>
    </row>
    <row r="298">
      <c r="D298" s="65" t="n"/>
    </row>
    <row r="299">
      <c r="D299" s="65" t="n"/>
    </row>
    <row r="300">
      <c r="D300" s="65" t="n"/>
    </row>
    <row r="301">
      <c r="D301" s="65" t="n"/>
    </row>
    <row r="302">
      <c r="D302" s="65" t="n"/>
    </row>
    <row r="303">
      <c r="D303" s="65" t="n"/>
    </row>
    <row r="304">
      <c r="D304" s="65" t="n"/>
    </row>
    <row r="305">
      <c r="D305" s="65" t="n"/>
    </row>
    <row r="306">
      <c r="D306" s="65" t="n"/>
    </row>
    <row r="307">
      <c r="D307" s="65" t="n"/>
    </row>
    <row r="308">
      <c r="D308" s="65" t="n"/>
    </row>
    <row r="309">
      <c r="D309" s="65" t="n"/>
    </row>
    <row r="310">
      <c r="D310" s="65" t="n"/>
    </row>
    <row r="311">
      <c r="D311" s="65" t="n"/>
    </row>
    <row r="312">
      <c r="D312" s="65" t="n"/>
    </row>
    <row r="313">
      <c r="D313" s="65" t="n"/>
    </row>
    <row r="314">
      <c r="D314" s="65" t="n"/>
    </row>
    <row r="315">
      <c r="D315" s="65" t="n"/>
    </row>
    <row r="316">
      <c r="D316" s="65" t="n"/>
    </row>
    <row r="317">
      <c r="D317" s="65" t="n"/>
    </row>
    <row r="318">
      <c r="D318" s="65" t="n"/>
    </row>
    <row r="319">
      <c r="D319" s="65" t="n"/>
    </row>
    <row r="320">
      <c r="D320" s="65" t="n"/>
    </row>
    <row r="321">
      <c r="D321" s="65" t="n"/>
    </row>
    <row r="322">
      <c r="D322" s="65" t="n"/>
    </row>
    <row r="323">
      <c r="D323" s="65" t="n"/>
    </row>
    <row r="324">
      <c r="D324" s="65" t="n"/>
    </row>
    <row r="325">
      <c r="D325" s="65" t="n"/>
    </row>
    <row r="326">
      <c r="D326" s="65" t="n"/>
    </row>
    <row r="327">
      <c r="D327" s="65" t="n"/>
    </row>
    <row r="328">
      <c r="D328" s="65" t="n"/>
    </row>
    <row r="329">
      <c r="D329" s="65" t="n"/>
    </row>
    <row r="330">
      <c r="D330" s="65" t="n"/>
    </row>
    <row r="331">
      <c r="D331" s="65" t="n"/>
    </row>
    <row r="332">
      <c r="D332" s="65" t="n"/>
    </row>
    <row r="333">
      <c r="D333" s="65" t="n"/>
    </row>
    <row r="334">
      <c r="D334" s="65" t="n"/>
    </row>
    <row r="335">
      <c r="D335" s="65" t="n"/>
    </row>
    <row r="336">
      <c r="D336" s="65" t="n"/>
    </row>
    <row r="337">
      <c r="D337" s="65" t="n"/>
    </row>
    <row r="338">
      <c r="D338" s="65" t="n"/>
    </row>
    <row r="339">
      <c r="D339" s="65" t="n"/>
    </row>
    <row r="340">
      <c r="D340" s="65" t="n"/>
    </row>
    <row r="341">
      <c r="D341" s="65" t="n"/>
    </row>
    <row r="342">
      <c r="D342" s="65" t="n"/>
    </row>
    <row r="343">
      <c r="D343" s="65" t="n"/>
    </row>
    <row r="344">
      <c r="D344" s="65" t="n"/>
    </row>
    <row r="345">
      <c r="D345" s="65" t="n"/>
    </row>
    <row r="346">
      <c r="D346" s="65" t="n"/>
    </row>
    <row r="347">
      <c r="D347" s="65" t="n"/>
    </row>
    <row r="348">
      <c r="D348" s="65" t="n"/>
    </row>
    <row r="349">
      <c r="D349" s="65" t="n"/>
    </row>
    <row r="350">
      <c r="D350" s="65" t="n"/>
    </row>
    <row r="351">
      <c r="D351" s="65" t="n"/>
    </row>
    <row r="352">
      <c r="D352" s="65" t="n"/>
    </row>
    <row r="353">
      <c r="D353" s="65" t="n"/>
    </row>
    <row r="354">
      <c r="D354" s="65" t="n"/>
    </row>
    <row r="355">
      <c r="D355" s="65" t="n"/>
    </row>
    <row r="356">
      <c r="D356" s="65" t="n"/>
    </row>
    <row r="357">
      <c r="D357" s="65" t="n"/>
    </row>
    <row r="358">
      <c r="D358" s="65" t="n"/>
    </row>
    <row r="359">
      <c r="D359" s="65" t="n"/>
    </row>
    <row r="360">
      <c r="D360" s="65" t="n"/>
    </row>
    <row r="361">
      <c r="D361" s="65" t="n"/>
    </row>
    <row r="362">
      <c r="D362" s="65" t="n"/>
    </row>
    <row r="363">
      <c r="D363" s="65" t="n"/>
    </row>
    <row r="364">
      <c r="D364" s="65" t="n"/>
    </row>
    <row r="365">
      <c r="D365" s="65" t="n"/>
    </row>
    <row r="366">
      <c r="D366" s="65" t="n"/>
    </row>
    <row r="367">
      <c r="D367" s="65" t="n"/>
    </row>
    <row r="368">
      <c r="D368" s="65" t="n"/>
    </row>
    <row r="369">
      <c r="D369" s="65" t="n"/>
    </row>
    <row r="370">
      <c r="D370" s="65" t="n"/>
    </row>
    <row r="371">
      <c r="D371" s="65" t="n"/>
    </row>
    <row r="372">
      <c r="D372" s="65" t="n"/>
    </row>
    <row r="373">
      <c r="D373" s="65" t="n"/>
    </row>
    <row r="374">
      <c r="D374" s="65" t="n"/>
    </row>
    <row r="375">
      <c r="D375" s="65" t="n"/>
    </row>
    <row r="376">
      <c r="D376" s="65" t="n"/>
    </row>
    <row r="377">
      <c r="D377" s="65" t="n"/>
    </row>
    <row r="378">
      <c r="D378" s="65" t="n"/>
    </row>
    <row r="379">
      <c r="D379" s="65" t="n"/>
    </row>
    <row r="380">
      <c r="D380" s="65" t="n"/>
    </row>
    <row r="381">
      <c r="D381" s="65" t="n"/>
    </row>
    <row r="382">
      <c r="D382" s="65" t="n"/>
    </row>
    <row r="383">
      <c r="D383" s="65" t="n"/>
    </row>
    <row r="384">
      <c r="D384" s="65" t="n"/>
    </row>
    <row r="385">
      <c r="D385" s="65" t="n"/>
    </row>
    <row r="386">
      <c r="D386" s="65" t="n"/>
    </row>
    <row r="387">
      <c r="D387" s="65" t="n"/>
    </row>
    <row r="388">
      <c r="D388" s="65" t="n"/>
    </row>
    <row r="389">
      <c r="D389" s="65" t="n"/>
    </row>
    <row r="390">
      <c r="D390" s="65" t="n"/>
    </row>
    <row r="391">
      <c r="D391" s="65" t="n"/>
    </row>
    <row r="392">
      <c r="D392" s="65" t="n"/>
    </row>
    <row r="393">
      <c r="D393" s="65" t="n"/>
    </row>
    <row r="394">
      <c r="D394" s="65" t="n"/>
    </row>
    <row r="395">
      <c r="D395" s="65" t="n"/>
    </row>
    <row r="396">
      <c r="D396" s="65" t="n"/>
    </row>
    <row r="397">
      <c r="D397" s="65" t="n"/>
    </row>
    <row r="398">
      <c r="D398" s="65" t="n"/>
    </row>
    <row r="399">
      <c r="D399" s="65" t="n"/>
    </row>
    <row r="400">
      <c r="D400" s="65" t="n"/>
    </row>
    <row r="401">
      <c r="D401" s="65" t="n"/>
    </row>
    <row r="402">
      <c r="D402" s="65" t="n"/>
    </row>
    <row r="403">
      <c r="D403" s="65" t="n"/>
    </row>
    <row r="404">
      <c r="D404" s="65" t="n"/>
    </row>
    <row r="405">
      <c r="D405" s="65" t="n"/>
    </row>
    <row r="406">
      <c r="D406" s="65" t="n"/>
    </row>
    <row r="407">
      <c r="D407" s="65" t="n"/>
    </row>
    <row r="408">
      <c r="D408" s="65" t="n"/>
    </row>
    <row r="409">
      <c r="D409" s="65" t="n"/>
    </row>
    <row r="410">
      <c r="D410" s="65" t="n"/>
    </row>
    <row r="411">
      <c r="D411" s="65" t="n"/>
    </row>
    <row r="412">
      <c r="D412" s="65" t="n"/>
    </row>
    <row r="413">
      <c r="D413" s="65" t="n"/>
    </row>
    <row r="414">
      <c r="D414" s="65" t="n"/>
    </row>
    <row r="415">
      <c r="D415" s="65" t="n"/>
    </row>
    <row r="416">
      <c r="D416" s="65" t="n"/>
    </row>
    <row r="417">
      <c r="D417" s="65" t="n"/>
    </row>
    <row r="418">
      <c r="D418" s="65" t="n"/>
    </row>
    <row r="419">
      <c r="D419" s="65" t="n"/>
    </row>
    <row r="420">
      <c r="D420" s="65" t="n"/>
    </row>
    <row r="421">
      <c r="D421" s="65" t="n"/>
    </row>
    <row r="422">
      <c r="D422" s="65" t="n"/>
    </row>
    <row r="423">
      <c r="D423" s="65" t="n"/>
    </row>
    <row r="424">
      <c r="D424" s="65" t="n"/>
    </row>
    <row r="425">
      <c r="D425" s="65" t="n"/>
    </row>
    <row r="426">
      <c r="D426" s="65" t="n"/>
    </row>
    <row r="427">
      <c r="D427" s="65" t="n"/>
    </row>
    <row r="428">
      <c r="D428" s="65" t="n"/>
    </row>
    <row r="429">
      <c r="D429" s="65" t="n"/>
    </row>
    <row r="430">
      <c r="D430" s="65" t="n"/>
    </row>
    <row r="431">
      <c r="D431" s="65" t="n"/>
    </row>
    <row r="432">
      <c r="D432" s="65" t="n"/>
    </row>
    <row r="433">
      <c r="D433" s="65" t="n"/>
    </row>
    <row r="434">
      <c r="D434" s="65" t="n"/>
    </row>
    <row r="435">
      <c r="D435" s="65" t="n"/>
    </row>
    <row r="436">
      <c r="D436" s="65" t="n"/>
    </row>
    <row r="437">
      <c r="D437" s="65" t="n"/>
    </row>
    <row r="438">
      <c r="D438" s="65" t="n"/>
    </row>
    <row r="439">
      <c r="D439" s="65" t="n"/>
    </row>
    <row r="440">
      <c r="D440" s="65" t="n"/>
    </row>
    <row r="441">
      <c r="D441" s="65" t="n"/>
    </row>
    <row r="442">
      <c r="D442" s="65" t="n"/>
    </row>
    <row r="443">
      <c r="D443" s="65" t="n"/>
    </row>
    <row r="444">
      <c r="D444" s="65" t="n"/>
    </row>
    <row r="445">
      <c r="D445" s="65" t="n"/>
    </row>
    <row r="446">
      <c r="D446" s="65" t="n"/>
    </row>
    <row r="447">
      <c r="D447" s="65" t="n"/>
    </row>
    <row r="448">
      <c r="D448" s="65" t="n"/>
    </row>
    <row r="449">
      <c r="D449" s="65" t="n"/>
    </row>
    <row r="450">
      <c r="D450" s="65" t="n"/>
    </row>
    <row r="451">
      <c r="D451" s="65" t="n"/>
    </row>
    <row r="452">
      <c r="D452" s="65" t="n"/>
    </row>
    <row r="453">
      <c r="D453" s="65" t="n"/>
    </row>
    <row r="454">
      <c r="D454" s="65" t="n"/>
    </row>
    <row r="455">
      <c r="D455" s="65" t="n"/>
    </row>
    <row r="456">
      <c r="D456" s="65" t="n"/>
    </row>
    <row r="457">
      <c r="D457" s="65" t="n"/>
    </row>
    <row r="458">
      <c r="D458" s="65" t="n"/>
    </row>
    <row r="459">
      <c r="D459" s="65" t="n"/>
    </row>
    <row r="460">
      <c r="D460" s="65" t="n"/>
    </row>
    <row r="461">
      <c r="D461" s="65" t="n"/>
    </row>
    <row r="462">
      <c r="D462" s="65" t="n"/>
    </row>
    <row r="463">
      <c r="D463" s="65" t="n"/>
    </row>
    <row r="464">
      <c r="D464" s="65" t="n"/>
    </row>
    <row r="465">
      <c r="D465" s="65" t="n"/>
    </row>
    <row r="466">
      <c r="D466" s="65" t="n"/>
    </row>
    <row r="467">
      <c r="D467" s="65" t="n"/>
    </row>
    <row r="468">
      <c r="D468" s="65" t="n"/>
    </row>
    <row r="469">
      <c r="D469" s="65" t="n"/>
    </row>
    <row r="470">
      <c r="D470" s="65" t="n"/>
    </row>
    <row r="471">
      <c r="D471" s="65" t="n"/>
    </row>
    <row r="472">
      <c r="D472" s="65" t="n"/>
    </row>
    <row r="473">
      <c r="D473" s="65" t="n"/>
    </row>
    <row r="474">
      <c r="D474" s="65" t="n"/>
    </row>
    <row r="475">
      <c r="D475" s="65" t="n"/>
    </row>
    <row r="476">
      <c r="D476" s="65" t="n"/>
    </row>
    <row r="477">
      <c r="D477" s="65" t="n"/>
    </row>
    <row r="478">
      <c r="D478" s="65" t="n"/>
    </row>
    <row r="479">
      <c r="D479" s="65" t="n"/>
    </row>
    <row r="480">
      <c r="D480" s="65" t="n"/>
    </row>
    <row r="481">
      <c r="D481" s="65" t="n"/>
    </row>
    <row r="482">
      <c r="D482" s="65" t="n"/>
    </row>
    <row r="483">
      <c r="D483" s="65" t="n"/>
    </row>
    <row r="484">
      <c r="D484" s="65" t="n"/>
    </row>
    <row r="485">
      <c r="D485" s="65" t="n"/>
    </row>
    <row r="486">
      <c r="D486" s="65" t="n"/>
    </row>
    <row r="487">
      <c r="D487" s="65" t="n"/>
    </row>
    <row r="488">
      <c r="D488" s="65" t="n"/>
    </row>
    <row r="489">
      <c r="D489" s="65" t="n"/>
    </row>
    <row r="490">
      <c r="D490" s="65" t="n"/>
    </row>
    <row r="491">
      <c r="D491" s="65" t="n"/>
    </row>
    <row r="492">
      <c r="D492" s="65" t="n"/>
    </row>
    <row r="493">
      <c r="D493" s="65" t="n"/>
    </row>
    <row r="494">
      <c r="D494" s="65" t="n"/>
    </row>
    <row r="495">
      <c r="D495" s="65" t="n"/>
    </row>
    <row r="496">
      <c r="D496" s="65" t="n"/>
    </row>
    <row r="497">
      <c r="D497" s="65" t="n"/>
    </row>
    <row r="498">
      <c r="D498" s="65" t="n"/>
    </row>
    <row r="499">
      <c r="D499" s="65" t="n"/>
    </row>
    <row r="500">
      <c r="D500" s="65" t="n"/>
    </row>
    <row r="501">
      <c r="D501" s="65" t="n"/>
    </row>
    <row r="502">
      <c r="D502" s="65" t="n"/>
    </row>
    <row r="503">
      <c r="D503" s="65" t="n"/>
    </row>
    <row r="504">
      <c r="D504" s="65" t="n"/>
    </row>
    <row r="505">
      <c r="D505" s="65" t="n"/>
    </row>
    <row r="506">
      <c r="D506" s="65" t="n"/>
    </row>
    <row r="507">
      <c r="D507" s="65" t="n"/>
    </row>
    <row r="508">
      <c r="D508" s="65" t="n"/>
    </row>
    <row r="509">
      <c r="D509" s="65" t="n"/>
    </row>
    <row r="510">
      <c r="D510" s="65" t="n"/>
    </row>
    <row r="511">
      <c r="D511" s="65" t="n"/>
    </row>
    <row r="512">
      <c r="D512" s="65" t="n"/>
    </row>
    <row r="513">
      <c r="D513" s="65" t="n"/>
    </row>
    <row r="514">
      <c r="D514" s="65" t="n"/>
    </row>
    <row r="515">
      <c r="D515" s="65" t="n"/>
    </row>
    <row r="516">
      <c r="D516" s="65" t="n"/>
    </row>
    <row r="517">
      <c r="D517" s="65" t="n"/>
    </row>
    <row r="518">
      <c r="D518" s="65" t="n"/>
    </row>
    <row r="519">
      <c r="D519" s="65" t="n"/>
    </row>
    <row r="520">
      <c r="D520" s="65" t="n"/>
    </row>
    <row r="521">
      <c r="D521" s="65" t="n"/>
    </row>
    <row r="522">
      <c r="D522" s="65" t="n"/>
    </row>
    <row r="523">
      <c r="D523" s="65" t="n"/>
    </row>
    <row r="524">
      <c r="D524" s="65" t="n"/>
    </row>
    <row r="525">
      <c r="D525" s="65" t="n"/>
    </row>
    <row r="526">
      <c r="D526" s="65" t="n"/>
    </row>
    <row r="527">
      <c r="D527" s="65" t="n"/>
    </row>
    <row r="528">
      <c r="D528" s="65" t="n"/>
    </row>
    <row r="529">
      <c r="D529" s="65" t="n"/>
    </row>
    <row r="530">
      <c r="D530" s="65" t="n"/>
    </row>
    <row r="531">
      <c r="D531" s="65" t="n"/>
    </row>
    <row r="532">
      <c r="D532" s="65" t="n"/>
    </row>
    <row r="533">
      <c r="D533" s="65" t="n"/>
    </row>
    <row r="534">
      <c r="D534" s="65" t="n"/>
    </row>
    <row r="535">
      <c r="D535" s="65" t="n"/>
    </row>
    <row r="536">
      <c r="D536" s="65" t="n"/>
    </row>
    <row r="537">
      <c r="D537" s="65" t="n"/>
    </row>
    <row r="538">
      <c r="D538" s="65" t="n"/>
    </row>
    <row r="539">
      <c r="D539" s="65" t="n"/>
    </row>
    <row r="540">
      <c r="D540" s="65" t="n"/>
    </row>
    <row r="541">
      <c r="D541" s="65" t="n"/>
    </row>
    <row r="542">
      <c r="D542" s="65" t="n"/>
    </row>
    <row r="543">
      <c r="D543" s="65" t="n"/>
    </row>
    <row r="544">
      <c r="D544" s="65" t="n"/>
    </row>
    <row r="545">
      <c r="D545" s="65" t="n"/>
    </row>
    <row r="546">
      <c r="D546" s="65" t="n"/>
    </row>
    <row r="547">
      <c r="D547" s="65" t="n"/>
    </row>
    <row r="548">
      <c r="D548" s="65" t="n"/>
    </row>
    <row r="549">
      <c r="D549" s="65" t="n"/>
    </row>
    <row r="550">
      <c r="D550" s="65" t="n"/>
    </row>
    <row r="551">
      <c r="D551" s="65" t="n"/>
    </row>
    <row r="552">
      <c r="D552" s="65" t="n"/>
    </row>
    <row r="553">
      <c r="D553" s="65" t="n"/>
    </row>
    <row r="554">
      <c r="D554" s="65" t="n"/>
    </row>
    <row r="555">
      <c r="D555" s="65" t="n"/>
    </row>
    <row r="556">
      <c r="D556" s="65" t="n"/>
    </row>
    <row r="557">
      <c r="D557" s="65" t="n"/>
    </row>
    <row r="558">
      <c r="D558" s="65" t="n"/>
    </row>
    <row r="559">
      <c r="D559" s="65" t="n"/>
    </row>
    <row r="560">
      <c r="D560" s="65" t="n"/>
    </row>
    <row r="561">
      <c r="D561" s="65" t="n"/>
    </row>
    <row r="562">
      <c r="D562" s="65" t="n"/>
    </row>
    <row r="563">
      <c r="D563" s="65" t="n"/>
    </row>
    <row r="564">
      <c r="D564" s="65" t="n"/>
    </row>
    <row r="565">
      <c r="D565" s="65" t="n"/>
    </row>
    <row r="566">
      <c r="D566" s="65" t="n"/>
    </row>
    <row r="567">
      <c r="D567" s="65" t="n"/>
    </row>
    <row r="568">
      <c r="D568" s="65" t="n"/>
    </row>
    <row r="569">
      <c r="D569" s="65" t="n"/>
    </row>
    <row r="570">
      <c r="D570" s="65" t="n"/>
    </row>
    <row r="571">
      <c r="D571" s="65" t="n"/>
    </row>
    <row r="572">
      <c r="D572" s="65" t="n"/>
    </row>
    <row r="573">
      <c r="D573" s="65" t="n"/>
    </row>
    <row r="574">
      <c r="D574" s="65" t="n"/>
    </row>
    <row r="575">
      <c r="D575" s="65" t="n"/>
    </row>
    <row r="576">
      <c r="D576" s="65" t="n"/>
    </row>
    <row r="577">
      <c r="D577" s="65" t="n"/>
    </row>
    <row r="578">
      <c r="D578" s="65" t="n"/>
    </row>
    <row r="579">
      <c r="D579" s="65" t="n"/>
    </row>
    <row r="580">
      <c r="D580" s="65" t="n"/>
    </row>
    <row r="581">
      <c r="D581" s="65" t="n"/>
    </row>
    <row r="582">
      <c r="D582" s="65" t="n"/>
    </row>
    <row r="583">
      <c r="D583" s="65" t="n"/>
    </row>
    <row r="584">
      <c r="D584" s="65" t="n"/>
    </row>
    <row r="585">
      <c r="D585" s="65" t="n"/>
    </row>
    <row r="586">
      <c r="D586" s="65" t="n"/>
    </row>
    <row r="587">
      <c r="D587" s="65" t="n"/>
    </row>
    <row r="588">
      <c r="D588" s="65" t="n"/>
    </row>
    <row r="589">
      <c r="D589" s="65" t="n"/>
    </row>
    <row r="590">
      <c r="D590" s="65" t="n"/>
    </row>
    <row r="591">
      <c r="D591" s="65" t="n"/>
    </row>
    <row r="592">
      <c r="D592" s="65" t="n"/>
    </row>
    <row r="593">
      <c r="D593" s="65" t="n"/>
    </row>
    <row r="594">
      <c r="D594" s="65" t="n"/>
    </row>
    <row r="595">
      <c r="D595" s="65" t="n"/>
    </row>
    <row r="596">
      <c r="D596" s="65" t="n"/>
    </row>
    <row r="597">
      <c r="D597" s="65" t="n"/>
    </row>
    <row r="598">
      <c r="D598" s="65" t="n"/>
    </row>
    <row r="599">
      <c r="D599" s="65" t="n"/>
    </row>
    <row r="600">
      <c r="D600" s="65" t="n"/>
    </row>
    <row r="601">
      <c r="D601" s="65" t="n"/>
    </row>
    <row r="602">
      <c r="D602" s="65" t="n"/>
    </row>
    <row r="603">
      <c r="D603" s="65" t="n"/>
    </row>
    <row r="604">
      <c r="D604" s="65" t="n"/>
    </row>
    <row r="605">
      <c r="D605" s="65" t="n"/>
    </row>
    <row r="606">
      <c r="D606" s="65" t="n"/>
    </row>
    <row r="607">
      <c r="D607" s="65" t="n"/>
    </row>
    <row r="608">
      <c r="D608" s="65" t="n"/>
    </row>
    <row r="609">
      <c r="D609" s="65" t="n"/>
    </row>
    <row r="610">
      <c r="D610" s="65" t="n"/>
    </row>
    <row r="611">
      <c r="D611" s="65" t="n"/>
    </row>
    <row r="612">
      <c r="D612" s="65" t="n"/>
    </row>
    <row r="613">
      <c r="D613" s="65" t="n"/>
    </row>
    <row r="614">
      <c r="D614" s="65" t="n"/>
    </row>
    <row r="615">
      <c r="D615" s="65" t="n"/>
    </row>
    <row r="616">
      <c r="D616" s="65" t="n"/>
    </row>
    <row r="617">
      <c r="D617" s="65" t="n"/>
    </row>
    <row r="618">
      <c r="D618" s="65" t="n"/>
    </row>
    <row r="619">
      <c r="D619" s="65" t="n"/>
    </row>
    <row r="620">
      <c r="D620" s="65" t="n"/>
    </row>
    <row r="621">
      <c r="D621" s="65" t="n"/>
    </row>
    <row r="622">
      <c r="D622" s="65" t="n"/>
    </row>
    <row r="623">
      <c r="D623" s="65" t="n"/>
    </row>
    <row r="624">
      <c r="D624" s="65" t="n"/>
    </row>
    <row r="625">
      <c r="D625" s="65" t="n"/>
    </row>
    <row r="626">
      <c r="D626" s="65" t="n"/>
    </row>
    <row r="627">
      <c r="D627" s="65" t="n"/>
    </row>
    <row r="628">
      <c r="D628" s="65" t="n"/>
    </row>
    <row r="629">
      <c r="D629" s="65" t="n"/>
    </row>
    <row r="630">
      <c r="D630" s="65" t="n"/>
    </row>
    <row r="631">
      <c r="D631" s="65" t="n"/>
    </row>
    <row r="632">
      <c r="D632" s="65" t="n"/>
    </row>
    <row r="633">
      <c r="D633" s="65" t="n"/>
    </row>
    <row r="634">
      <c r="D634" s="65" t="n"/>
    </row>
    <row r="635">
      <c r="D635" s="65" t="n"/>
    </row>
    <row r="636">
      <c r="D636" s="65" t="n"/>
    </row>
    <row r="637">
      <c r="D637" s="65" t="n"/>
    </row>
    <row r="638">
      <c r="D638" s="65" t="n"/>
    </row>
    <row r="639">
      <c r="D639" s="65" t="n"/>
    </row>
    <row r="640">
      <c r="D640" s="65" t="n"/>
    </row>
    <row r="641">
      <c r="D641" s="65" t="n"/>
    </row>
    <row r="642">
      <c r="D642" s="65" t="n"/>
    </row>
    <row r="643">
      <c r="D643" s="65" t="n"/>
    </row>
    <row r="644">
      <c r="D644" s="65" t="n"/>
    </row>
    <row r="645">
      <c r="D645" s="65" t="n"/>
    </row>
    <row r="646">
      <c r="D646" s="65" t="n"/>
    </row>
    <row r="647">
      <c r="D647" s="65" t="n"/>
    </row>
    <row r="648">
      <c r="D648" s="65" t="n"/>
    </row>
    <row r="649">
      <c r="D649" s="65" t="n"/>
    </row>
    <row r="650">
      <c r="D650" s="65" t="n"/>
    </row>
    <row r="651">
      <c r="D651" s="65" t="n"/>
    </row>
    <row r="652">
      <c r="D652" s="65" t="n"/>
    </row>
    <row r="653">
      <c r="D653" s="65" t="n"/>
    </row>
    <row r="654">
      <c r="D654" s="65" t="n"/>
    </row>
    <row r="655">
      <c r="D655" s="65" t="n"/>
    </row>
    <row r="656">
      <c r="D656" s="65" t="n"/>
    </row>
    <row r="657">
      <c r="D657" s="65" t="n"/>
    </row>
    <row r="658">
      <c r="D658" s="65" t="n"/>
    </row>
    <row r="659">
      <c r="D659" s="65" t="n"/>
    </row>
    <row r="660">
      <c r="D660" s="65" t="n"/>
    </row>
    <row r="661">
      <c r="D661" s="65" t="n"/>
    </row>
    <row r="662">
      <c r="D662" s="65" t="n"/>
    </row>
    <row r="663">
      <c r="D663" s="65" t="n"/>
    </row>
    <row r="664">
      <c r="D664" s="65" t="n"/>
    </row>
    <row r="665">
      <c r="D665" s="65" t="n"/>
    </row>
    <row r="666">
      <c r="D666" s="65" t="n"/>
    </row>
    <row r="667">
      <c r="D667" s="65" t="n"/>
    </row>
    <row r="668">
      <c r="D668" s="65" t="n"/>
    </row>
    <row r="669">
      <c r="D669" s="65" t="n"/>
    </row>
    <row r="670">
      <c r="D670" s="65" t="n"/>
    </row>
    <row r="671">
      <c r="D671" s="65" t="n"/>
    </row>
    <row r="672">
      <c r="D672" s="65" t="n"/>
    </row>
    <row r="673">
      <c r="D673" s="65" t="n"/>
    </row>
    <row r="674">
      <c r="D674" s="65" t="n"/>
    </row>
    <row r="675">
      <c r="D675" s="65" t="n"/>
    </row>
    <row r="676">
      <c r="D676" s="65" t="n"/>
    </row>
    <row r="677">
      <c r="D677" s="65" t="n"/>
    </row>
    <row r="678">
      <c r="D678" s="65" t="n"/>
    </row>
    <row r="679">
      <c r="D679" s="65" t="n"/>
    </row>
    <row r="680">
      <c r="D680" s="65" t="n"/>
    </row>
    <row r="681">
      <c r="D681" s="65" t="n"/>
    </row>
    <row r="682">
      <c r="D682" s="65" t="n"/>
    </row>
    <row r="683">
      <c r="D683" s="65" t="n"/>
    </row>
    <row r="684">
      <c r="D684" s="65" t="n"/>
    </row>
    <row r="685">
      <c r="D685" s="65" t="n"/>
    </row>
    <row r="686">
      <c r="D686" s="65" t="n"/>
    </row>
    <row r="687">
      <c r="D687" s="65" t="n"/>
    </row>
    <row r="688">
      <c r="D688" s="65" t="n"/>
    </row>
    <row r="689">
      <c r="D689" s="65" t="n"/>
    </row>
    <row r="690">
      <c r="D690" s="65" t="n"/>
    </row>
    <row r="691">
      <c r="D691" s="65" t="n"/>
    </row>
    <row r="692">
      <c r="D692" s="65" t="n"/>
    </row>
    <row r="693">
      <c r="D693" s="65" t="n"/>
    </row>
    <row r="694">
      <c r="D694" s="65" t="n"/>
    </row>
    <row r="695">
      <c r="D695" s="65" t="n"/>
    </row>
    <row r="696">
      <c r="D696" s="65" t="n"/>
    </row>
    <row r="697">
      <c r="D697" s="65" t="n"/>
    </row>
    <row r="698">
      <c r="D698" s="65" t="n"/>
    </row>
    <row r="699">
      <c r="D699" s="65" t="n"/>
    </row>
    <row r="700">
      <c r="D700" s="65" t="n"/>
    </row>
    <row r="701">
      <c r="D701" s="65" t="n"/>
    </row>
    <row r="702">
      <c r="D702" s="65" t="n"/>
    </row>
    <row r="703">
      <c r="D703" s="65" t="n"/>
    </row>
    <row r="704">
      <c r="D704" s="65" t="n"/>
    </row>
    <row r="705">
      <c r="D705" s="65" t="n"/>
    </row>
    <row r="706">
      <c r="D706" s="65" t="n"/>
    </row>
    <row r="707">
      <c r="D707" s="65" t="n"/>
    </row>
    <row r="708">
      <c r="D708" s="65" t="n"/>
    </row>
    <row r="709">
      <c r="D709" s="65" t="n"/>
    </row>
    <row r="710">
      <c r="D710" s="65" t="n"/>
    </row>
    <row r="711">
      <c r="D711" s="65" t="n"/>
    </row>
    <row r="712">
      <c r="D712" s="65" t="n"/>
    </row>
    <row r="713">
      <c r="D713" s="65" t="n"/>
    </row>
    <row r="714">
      <c r="A714" t="inlineStr">
        <is>
          <t>suspicious:</t>
        </is>
      </c>
    </row>
  </sheetData>
  <printOptions horizontalCentered="1"/>
  <pageMargins bottom="0.5" footer="0.5" header="0.5" left="0.75" right="0.5" top="0.5"/>
  <pageSetup horizontalDpi="300" orientation="portrait" scale="70" verticalDpi="300"/>
  <headerFooter alignWithMargins="0">
    <oddHeader>&amp;RPAGE 9 0F 9</oddHeader>
    <oddFooter/>
    <evenHeader/>
    <evenFooter/>
    <firstHeader/>
    <firstFooter/>
  </headerFooter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 codeName="Sheet15">
    <outlinePr summaryBelow="1" summaryRight="1"/>
    <pageSetUpPr fitToPage="1"/>
  </sheetPr>
  <dimension ref="A1:A1"/>
  <sheetViews>
    <sheetView workbookViewId="0">
      <selection activeCell="M44" sqref="A1:M44"/>
    </sheetView>
  </sheetViews>
  <sheetFormatPr baseColWidth="8" defaultRowHeight="12.75"/>
  <cols>
    <col customWidth="1" max="1" min="1" style="47" width="9.28515625"/>
  </cols>
  <sheetData/>
  <printOptions horizontalCentered="1" verticalCentered="1"/>
  <pageMargins bottom="0.5" footer="0.5" header="0.5" left="0.75" right="0.75" top="0.5"/>
  <pageSetup horizontalDpi="300" orientation="landscape" scale="98" verticalDpi="300"/>
  <drawing r:id="rId1"/>
</worksheet>
</file>

<file path=xl/worksheets/sheet12.xml><?xml version="1.0" encoding="utf-8"?>
<worksheet xmlns="http://schemas.openxmlformats.org/spreadsheetml/2006/main">
  <sheetPr codeName="Sheet16">
    <outlinePr summaryBelow="1" summaryRight="1"/>
    <pageSetUpPr/>
  </sheetPr>
  <dimension ref="A2:D26"/>
  <sheetViews>
    <sheetView workbookViewId="0">
      <selection activeCell="C17" sqref="C17"/>
    </sheetView>
  </sheetViews>
  <sheetFormatPr baseColWidth="8" defaultRowHeight="12.75"/>
  <cols>
    <col customWidth="1" max="1" min="1" style="47" width="0.28515625"/>
    <col customWidth="1" max="2" min="2" style="47" width="28.7109375"/>
    <col customWidth="1" max="3" min="3" style="47" width="14"/>
    <col customWidth="1" max="4" min="4" style="47" width="11.85546875"/>
    <col customWidth="1" max="14" min="5" style="47" width="6"/>
  </cols>
  <sheetData>
    <row customHeight="1" ht="13.5" r="1" s="47" thickBot="1"/>
    <row customHeight="1" ht="15.75" r="2" s="47">
      <c r="A2" s="241" t="n"/>
      <c r="B2" s="61" t="inlineStr">
        <is>
          <t>All FUNDS</t>
        </is>
      </c>
      <c r="C2" s="56" t="n"/>
    </row>
    <row customHeight="1" ht="16.5" r="3" s="47" thickBot="1">
      <c r="A3" s="18" t="n"/>
      <c r="B3" s="41" t="n"/>
      <c r="C3" s="26" t="inlineStr">
        <is>
          <t>Total</t>
        </is>
      </c>
    </row>
    <row r="4">
      <c r="A4" s="45" t="inlineStr">
        <is>
          <t>REVENUE:</t>
        </is>
      </c>
      <c r="B4" s="38" t="n"/>
      <c r="C4" s="55" t="n"/>
    </row>
    <row r="5">
      <c r="A5" s="57" t="n"/>
      <c r="B5" t="inlineStr">
        <is>
          <t>FEDERAL DIRECT</t>
        </is>
      </c>
      <c r="C5" s="50">
        <f>'Comb Rev &amp; Expend Page 2'!J8</f>
        <v/>
      </c>
      <c r="D5" s="179">
        <f>C5/$C$11</f>
        <v/>
      </c>
    </row>
    <row r="6">
      <c r="A6" s="57" t="n"/>
      <c r="B6" t="inlineStr">
        <is>
          <t>FEDERAL THROUGH STATE</t>
        </is>
      </c>
      <c r="C6" s="50">
        <f>'Comb Rev &amp; Expend Page 2'!J9</f>
        <v/>
      </c>
      <c r="D6" s="179">
        <f>C6/$C$11</f>
        <v/>
      </c>
    </row>
    <row r="7">
      <c r="A7" s="57" t="n"/>
      <c r="B7" t="inlineStr">
        <is>
          <t>STATE SOURCES</t>
        </is>
      </c>
      <c r="C7" s="50">
        <f>'Comb Rev &amp; Expend Page 2'!J10</f>
        <v/>
      </c>
      <c r="D7" s="179">
        <f>C7/$C$11</f>
        <v/>
      </c>
    </row>
    <row r="8">
      <c r="A8" s="57" t="n"/>
      <c r="B8" t="inlineStr">
        <is>
          <t>LOCAL SOURCES</t>
        </is>
      </c>
      <c r="C8" s="50">
        <f>'Comb Rev &amp; Expend Page 2'!J11</f>
        <v/>
      </c>
      <c r="D8" s="179">
        <f>C8/$C$11</f>
        <v/>
      </c>
    </row>
    <row r="9">
      <c r="A9" s="57" t="n"/>
      <c r="B9" t="inlineStr">
        <is>
          <t>OTHER FINANCING SOURCES</t>
        </is>
      </c>
      <c r="C9" s="50">
        <f>'Comb Rev &amp; Expend Page 2'!J12</f>
        <v/>
      </c>
      <c r="D9" s="179">
        <f>C9/$C$11</f>
        <v/>
      </c>
    </row>
    <row customHeight="1" ht="13.5" r="10" s="47" thickBot="1">
      <c r="A10" s="57" t="n"/>
      <c r="C10" s="51" t="n"/>
    </row>
    <row customHeight="1" ht="13.5" r="11" s="47" thickBot="1">
      <c r="A11" s="59" t="n"/>
      <c r="B11" s="63" t="inlineStr">
        <is>
          <t>TOTAL REVENUE</t>
        </is>
      </c>
      <c r="C11" s="62">
        <f>SUM(C4:C9)</f>
        <v/>
      </c>
      <c r="D11" s="179">
        <f>SUM(D5:D10)</f>
        <v/>
      </c>
    </row>
    <row r="12">
      <c r="A12" s="37" t="n"/>
      <c r="B12" s="61" t="n"/>
      <c r="C12" s="51" t="n"/>
    </row>
    <row r="13">
      <c r="A13" s="60" t="inlineStr">
        <is>
          <t>EXPENDITURES:</t>
        </is>
      </c>
      <c r="C13" s="50" t="n"/>
    </row>
    <row r="14">
      <c r="A14" s="57" t="n"/>
      <c r="B14" t="inlineStr">
        <is>
          <t>Instruction</t>
        </is>
      </c>
      <c r="C14" s="50">
        <f>'Comb Rev &amp; Expend Page 2'!J17</f>
        <v/>
      </c>
      <c r="D14" s="179">
        <f>C14/$C$21</f>
        <v/>
      </c>
    </row>
    <row r="15">
      <c r="A15" s="57" t="n"/>
      <c r="B15" t="inlineStr">
        <is>
          <t>Instructional Support</t>
        </is>
      </c>
      <c r="C15" s="50">
        <f>'Comb Rev &amp; Expend Page 2'!K23</f>
        <v/>
      </c>
      <c r="D15" s="179">
        <f>C15/$C$21</f>
        <v/>
      </c>
    </row>
    <row r="16">
      <c r="A16" s="57" t="n"/>
      <c r="B16" t="inlineStr">
        <is>
          <t>General Support Services</t>
        </is>
      </c>
      <c r="C16" s="50">
        <f>'Comb Rev &amp; Expend Page 2'!K32</f>
        <v/>
      </c>
      <c r="D16" s="179">
        <f>C16/$C$21</f>
        <v/>
      </c>
    </row>
    <row r="17">
      <c r="A17" s="57" t="n"/>
      <c r="B17" t="inlineStr">
        <is>
          <t>Maintenance of Plant</t>
        </is>
      </c>
      <c r="C17" s="50">
        <f>'Comb Rev &amp; Expend Page 2'!J33</f>
        <v/>
      </c>
      <c r="D17" s="179">
        <f>C17/$C$21</f>
        <v/>
      </c>
    </row>
    <row r="18">
      <c r="A18" s="57" t="n"/>
      <c r="B18" t="inlineStr">
        <is>
          <t>Community Services</t>
        </is>
      </c>
      <c r="C18" s="50">
        <f>'Comb Rev &amp; Expend Page 2'!J34</f>
        <v/>
      </c>
      <c r="D18" s="179">
        <f>C18/$C$21</f>
        <v/>
      </c>
    </row>
    <row r="19">
      <c r="A19" s="57" t="n"/>
      <c r="B19" t="inlineStr">
        <is>
          <t>Debt Service</t>
        </is>
      </c>
      <c r="C19" s="51">
        <f>'Comb Rev &amp; Expend Page 2'!J35</f>
        <v/>
      </c>
      <c r="D19" s="179">
        <f>C19/$C$21</f>
        <v/>
      </c>
    </row>
    <row customHeight="1" ht="13.5" r="20" s="47" thickBot="1">
      <c r="A20" s="39" t="n"/>
      <c r="B20" s="41" t="inlineStr">
        <is>
          <t>Other Misc.</t>
        </is>
      </c>
      <c r="C20" s="51">
        <f>'Comb Rev &amp; Expend Page 2'!J36</f>
        <v/>
      </c>
      <c r="D20" s="179">
        <f>C20/$C$21</f>
        <v/>
      </c>
    </row>
    <row customHeight="1" ht="13.5" r="21" s="47" thickBot="1">
      <c r="A21" s="39" t="n"/>
      <c r="B21" s="40" t="inlineStr">
        <is>
          <t>TOTAL EXPENDITURES</t>
        </is>
      </c>
      <c r="C21" s="62">
        <f>SUM(C13:C20)</f>
        <v/>
      </c>
      <c r="D21" s="179">
        <f>SUM(D14:D20)</f>
        <v/>
      </c>
    </row>
    <row r="22">
      <c r="A22" s="57" t="n"/>
      <c r="B22" s="48" t="n"/>
      <c r="C22" s="52" t="n"/>
    </row>
    <row customHeight="1" ht="13.5" r="23" s="47" thickBot="1">
      <c r="A23" s="57" t="n"/>
      <c r="C23" s="52" t="n"/>
    </row>
    <row r="24">
      <c r="A24" s="45" t="inlineStr">
        <is>
          <t>EXCESS (DEFICIT) REVENUES</t>
        </is>
      </c>
      <c r="B24" s="38" t="n"/>
      <c r="C24" s="53" t="n"/>
    </row>
    <row customHeight="1" ht="13.5" r="25" s="47" thickBot="1">
      <c r="A25" s="46" t="inlineStr">
        <is>
          <t>OVER (UNDER) EXPENDITURES</t>
        </is>
      </c>
      <c r="B25" s="41" t="n"/>
      <c r="C25" s="54">
        <f>C11-C21</f>
        <v/>
      </c>
    </row>
    <row r="26">
      <c r="A26" t="inlineStr">
        <is>
          <t>suspicious:</t>
        </is>
      </c>
    </row>
  </sheetData>
  <conditionalFormatting sqref="C14:C15">
    <cfRule operator="between" priority="1" stopIfTrue="1" type="cellIs">
      <formula>"j18"</formula>
      <formula>"j22"</formula>
    </cfRule>
  </conditionalFormatting>
  <pageMargins bottom="1" footer="0.5" header="0.5" left="0.75" right="0.75" top="1"/>
  <pageSetup horizontalDpi="4294967292" orientation="portrait" verticalDpi="300"/>
</worksheet>
</file>

<file path=xl/worksheets/sheet13.xml><?xml version="1.0" encoding="utf-8"?>
<worksheet xmlns="http://schemas.openxmlformats.org/spreadsheetml/2006/main">
  <sheetPr codeName="Sheet17">
    <outlinePr summaryBelow="1" summaryRight="1"/>
    <pageSetUpPr fitToPage="1"/>
  </sheetPr>
  <dimension ref="A1:L26"/>
  <sheetViews>
    <sheetView topLeftCell="B5" workbookViewId="0">
      <selection activeCell="I19" sqref="I19"/>
    </sheetView>
  </sheetViews>
  <sheetFormatPr baseColWidth="8" defaultRowHeight="12.75"/>
  <cols>
    <col customWidth="1" max="1" min="1" style="47" width="4.5703125"/>
    <col customWidth="1" max="2" min="2" style="47" width="7.28515625"/>
    <col customWidth="1" max="3" min="3" style="47" width="14.85546875"/>
    <col customWidth="1" max="4" min="4" style="65" width="7.140625"/>
    <col customWidth="1" max="5" min="5" style="47" width="14.85546875"/>
    <col customWidth="1" max="7" min="6" style="47" width="13.28515625"/>
    <col customWidth="1" max="9" min="8" style="47" width="17.28515625"/>
    <col customWidth="1" max="10" min="10" style="47" width="13.5703125"/>
    <col customWidth="1" max="12" min="11" style="47" width="14.28515625"/>
  </cols>
  <sheetData>
    <row customHeight="1" ht="22.5" r="1" s="47">
      <c r="A1" s="147" t="inlineStr">
        <is>
          <t>DUVAL COUNTY SCHOOL BOARD</t>
        </is>
      </c>
      <c r="B1" s="148" t="n"/>
      <c r="C1" s="148" t="n"/>
      <c r="D1" s="148" t="n"/>
      <c r="E1" s="148" t="n"/>
      <c r="F1" s="148" t="n"/>
      <c r="G1" s="148" t="n"/>
      <c r="H1" s="148" t="n"/>
      <c r="I1" s="148" t="n"/>
      <c r="J1" s="148" t="n"/>
      <c r="K1" s="148" t="n"/>
    </row>
    <row customHeight="1" ht="15.75" r="2" s="47">
      <c r="A2" s="149" t="inlineStr">
        <is>
          <t>EXPENDITURES BY OBJECT - ALL FUNDS</t>
        </is>
      </c>
      <c r="B2" s="148" t="n"/>
      <c r="C2" s="148" t="n"/>
      <c r="D2" s="148" t="n"/>
      <c r="E2" s="148" t="n"/>
      <c r="F2" s="148" t="n"/>
      <c r="G2" s="148" t="n"/>
      <c r="H2" s="148" t="n"/>
      <c r="I2" s="148" t="n"/>
      <c r="J2" s="148" t="n"/>
      <c r="K2" s="148" t="n"/>
    </row>
    <row customHeight="1" ht="15.75" r="3" s="47">
      <c r="A3" s="256">
        <f>+'Combined Bal Sheet Page 1'!A3</f>
        <v/>
      </c>
      <c r="B3" s="148" t="n"/>
      <c r="C3" s="148" t="n"/>
      <c r="D3" s="148" t="n"/>
      <c r="E3" s="148" t="n"/>
      <c r="F3" s="148" t="n"/>
      <c r="G3" s="148" t="n"/>
      <c r="H3" s="148" t="n"/>
      <c r="I3" s="148" t="n"/>
      <c r="J3" s="148" t="n"/>
      <c r="K3" s="148" t="n"/>
    </row>
    <row customHeight="1" ht="16.5" r="4" s="47" thickBot="1">
      <c r="A4" s="239" t="n"/>
    </row>
    <row customHeight="1" ht="15.75" r="5" s="47">
      <c r="A5" s="241" t="n"/>
      <c r="B5" s="38" t="n"/>
      <c r="C5" s="43" t="n"/>
      <c r="D5" s="124" t="n"/>
      <c r="E5" s="21" t="n"/>
      <c r="F5" s="21" t="inlineStr">
        <is>
          <t>Debt</t>
        </is>
      </c>
      <c r="G5" s="21" t="inlineStr">
        <is>
          <t>Capital</t>
        </is>
      </c>
      <c r="H5" s="21" t="inlineStr">
        <is>
          <t>Special Revenue</t>
        </is>
      </c>
      <c r="I5" s="21" t="inlineStr">
        <is>
          <t>Special Revenue</t>
        </is>
      </c>
      <c r="J5" s="21" t="inlineStr">
        <is>
          <t>Internal</t>
        </is>
      </c>
      <c r="K5" s="56" t="n"/>
    </row>
    <row customHeight="1" ht="16.5" r="6" s="47" thickBot="1">
      <c r="A6" s="18" t="n"/>
      <c r="B6" s="41" t="n"/>
      <c r="C6" s="58" t="n"/>
      <c r="D6" s="125" t="n"/>
      <c r="E6" s="26" t="inlineStr">
        <is>
          <t>General</t>
        </is>
      </c>
      <c r="F6" s="26" t="inlineStr">
        <is>
          <t>Service</t>
        </is>
      </c>
      <c r="G6" s="26" t="inlineStr">
        <is>
          <t>Projects</t>
        </is>
      </c>
      <c r="H6" s="26" t="inlineStr">
        <is>
          <t>Food Service</t>
        </is>
      </c>
      <c r="I6" s="26" t="inlineStr">
        <is>
          <t>Other</t>
        </is>
      </c>
      <c r="J6" s="26" t="inlineStr">
        <is>
          <t>Service</t>
        </is>
      </c>
      <c r="K6" s="26" t="inlineStr">
        <is>
          <t>Total</t>
        </is>
      </c>
    </row>
    <row r="7">
      <c r="A7" s="126" t="n"/>
      <c r="B7" s="127" t="n"/>
      <c r="C7" s="128" t="n"/>
      <c r="D7" s="129" t="n"/>
      <c r="E7" s="130" t="n"/>
      <c r="F7" s="131" t="n"/>
      <c r="G7" s="131" t="n"/>
      <c r="H7" s="131" t="n"/>
      <c r="I7" s="131" t="n"/>
      <c r="J7" s="131" t="n"/>
      <c r="K7" s="131" t="n"/>
    </row>
    <row r="8">
      <c r="A8" s="132" t="inlineStr">
        <is>
          <t>EXPENDITURES:</t>
        </is>
      </c>
      <c r="B8" s="93" t="n"/>
      <c r="C8" s="133" t="n"/>
      <c r="D8" s="134" t="n"/>
      <c r="E8" s="135" t="n"/>
      <c r="F8" s="135" t="n"/>
      <c r="G8" s="135" t="n"/>
      <c r="H8" s="135" t="n"/>
      <c r="I8" s="135" t="n"/>
      <c r="J8" s="135" t="n"/>
      <c r="K8" s="135" t="n"/>
    </row>
    <row r="9">
      <c r="A9" s="136" t="n"/>
      <c r="B9" s="93" t="inlineStr">
        <is>
          <t>Salaries</t>
        </is>
      </c>
      <c r="C9" s="133" t="n"/>
      <c r="D9" s="134" t="n">
        <v>100</v>
      </c>
      <c r="E9" s="135" t="n">
        <v>120620272.66</v>
      </c>
      <c r="F9" s="135" t="n"/>
      <c r="G9" s="135" t="n">
        <v>0</v>
      </c>
      <c r="H9" s="135" t="n">
        <v>3615873.05</v>
      </c>
      <c r="I9" s="135" t="n">
        <v>8788270.550000001</v>
      </c>
      <c r="J9" s="135" t="n">
        <v>0</v>
      </c>
      <c r="K9" s="135">
        <f>SUM(E9:J9)</f>
        <v/>
      </c>
      <c r="L9" s="179">
        <f>K9/$K$19</f>
        <v/>
      </c>
    </row>
    <row r="10">
      <c r="A10" s="136" t="n"/>
      <c r="B10" s="93" t="inlineStr">
        <is>
          <t>Employee Benefits</t>
        </is>
      </c>
      <c r="C10" s="133" t="n"/>
      <c r="D10" s="134" t="n">
        <v>200</v>
      </c>
      <c r="E10" s="135" t="n">
        <v>30511317.57</v>
      </c>
      <c r="F10" s="135" t="n"/>
      <c r="G10" s="135" t="n">
        <v>0</v>
      </c>
      <c r="H10" s="135" t="n">
        <v>1010473.09</v>
      </c>
      <c r="I10" s="135" t="n">
        <v>2129190.84</v>
      </c>
      <c r="J10" s="135" t="n">
        <v>0</v>
      </c>
      <c r="K10" s="135">
        <f>SUM(E10:J10)</f>
        <v/>
      </c>
      <c r="L10" s="179">
        <f>K10/$K$19</f>
        <v/>
      </c>
    </row>
    <row r="11">
      <c r="A11" s="136" t="n"/>
      <c r="B11" s="93" t="inlineStr">
        <is>
          <t>Purchased Services</t>
        </is>
      </c>
      <c r="C11" s="133" t="n"/>
      <c r="D11" s="134" t="n">
        <v>300</v>
      </c>
      <c r="E11" s="135" t="n">
        <v>26177191.66</v>
      </c>
      <c r="F11" s="135" t="n"/>
      <c r="G11" s="135" t="n">
        <v>0</v>
      </c>
      <c r="H11" s="135" t="n">
        <v>576786.37</v>
      </c>
      <c r="I11" s="135" t="n">
        <v>4726984.12</v>
      </c>
      <c r="J11" s="135" t="n">
        <v>0</v>
      </c>
      <c r="K11" s="135">
        <f>SUM(E11:J11)</f>
        <v/>
      </c>
      <c r="L11" s="179">
        <f>K11/$K$19</f>
        <v/>
      </c>
    </row>
    <row r="12">
      <c r="A12" s="136" t="n"/>
      <c r="B12" s="93" t="inlineStr">
        <is>
          <t>Energy Services</t>
        </is>
      </c>
      <c r="C12" s="133" t="n"/>
      <c r="D12" s="134" t="n">
        <v>400</v>
      </c>
      <c r="E12" s="135">
        <f>4845338.38+97266.93+6318.01</f>
        <v/>
      </c>
      <c r="F12" s="135" t="n"/>
      <c r="G12" s="135" t="n">
        <v>0</v>
      </c>
      <c r="H12" s="135" t="n">
        <v>30028.09</v>
      </c>
      <c r="I12" s="135" t="n">
        <v>0</v>
      </c>
      <c r="J12" s="135" t="n">
        <v>0</v>
      </c>
      <c r="K12" s="135">
        <f>SUM(E12:J12)</f>
        <v/>
      </c>
      <c r="L12" s="179">
        <f>K12/$K$19</f>
        <v/>
      </c>
    </row>
    <row r="13">
      <c r="A13" s="136" t="n"/>
      <c r="B13" s="93" t="inlineStr">
        <is>
          <t>Material and Supplies</t>
        </is>
      </c>
      <c r="C13" s="133" t="n"/>
      <c r="D13" s="134" t="n">
        <v>500</v>
      </c>
      <c r="E13" s="135" t="n">
        <v>16611520.59</v>
      </c>
      <c r="F13" s="135" t="n"/>
      <c r="G13" s="135" t="n">
        <v>0</v>
      </c>
      <c r="H13" s="135" t="n">
        <v>4437408.78</v>
      </c>
      <c r="I13" s="135" t="n">
        <v>646217.11</v>
      </c>
      <c r="J13" s="135" t="n">
        <v>0</v>
      </c>
      <c r="K13" s="135">
        <f>SUM(E13:J13)</f>
        <v/>
      </c>
      <c r="L13" s="179">
        <f>K13/$K$19</f>
        <v/>
      </c>
    </row>
    <row r="14">
      <c r="A14" s="136" t="n"/>
      <c r="B14" s="93" t="inlineStr">
        <is>
          <t>Capital Outlay</t>
        </is>
      </c>
      <c r="C14" s="133" t="n"/>
      <c r="D14" s="134" t="n">
        <v>600</v>
      </c>
      <c r="E14" s="135" t="n">
        <v>2613254.03</v>
      </c>
      <c r="F14" s="135" t="n"/>
      <c r="G14" s="135" t="n">
        <v>43568010.67</v>
      </c>
      <c r="H14" s="135" t="n">
        <v>50262.12</v>
      </c>
      <c r="I14" s="135" t="n">
        <v>389264.69</v>
      </c>
      <c r="J14" s="135" t="n">
        <v>0</v>
      </c>
      <c r="K14" s="135">
        <f>SUM(E14:J14)</f>
        <v/>
      </c>
      <c r="L14" s="179">
        <f>K14/$K$19</f>
        <v/>
      </c>
    </row>
    <row r="15">
      <c r="A15" s="136" t="n"/>
      <c r="B15" s="93" t="inlineStr">
        <is>
          <t>Other Expenses</t>
        </is>
      </c>
      <c r="C15" s="133" t="n"/>
      <c r="D15" s="134" t="n">
        <v>700</v>
      </c>
      <c r="E15" s="135" t="n">
        <v>2713499.95</v>
      </c>
      <c r="F15" s="135" t="n">
        <v>17836058.89</v>
      </c>
      <c r="G15" s="135" t="n"/>
      <c r="H15" s="135" t="n">
        <v>42137.54</v>
      </c>
      <c r="I15" s="135" t="n">
        <v>1262335.2</v>
      </c>
      <c r="J15" s="135" t="n">
        <v>2020127.12</v>
      </c>
      <c r="K15" s="135">
        <f>SUM(E15:J15)</f>
        <v/>
      </c>
      <c r="L15" s="179">
        <f>K15/$K$19</f>
        <v/>
      </c>
    </row>
    <row r="16">
      <c r="A16" s="136" t="n"/>
      <c r="B16" s="93" t="inlineStr">
        <is>
          <t>Transfers</t>
        </is>
      </c>
      <c r="C16" s="133" t="n"/>
      <c r="D16" s="134" t="n">
        <v>900</v>
      </c>
      <c r="E16" s="135" t="n">
        <v>35893.83</v>
      </c>
      <c r="F16" s="135" t="n">
        <v>0</v>
      </c>
      <c r="G16" s="135" t="n">
        <v>511397.16</v>
      </c>
      <c r="H16" s="135" t="n"/>
      <c r="I16" s="135" t="n">
        <v>464876</v>
      </c>
      <c r="J16" s="135" t="n">
        <v>0</v>
      </c>
      <c r="K16" s="135">
        <f>SUM(E16:J16)</f>
        <v/>
      </c>
      <c r="L16" s="179">
        <f>K16/$K$19</f>
        <v/>
      </c>
    </row>
    <row customHeight="1" ht="13.5" r="17" s="47" thickBot="1">
      <c r="A17" s="137" t="n"/>
      <c r="B17" s="138" t="n"/>
      <c r="C17" s="139" t="n"/>
      <c r="D17" s="140" t="n"/>
      <c r="E17" s="141" t="n"/>
      <c r="F17" s="142" t="n"/>
      <c r="G17" s="142" t="n"/>
      <c r="H17" s="142" t="n"/>
      <c r="I17" s="142" t="n"/>
      <c r="J17" s="142" t="n"/>
      <c r="K17" s="131" t="n"/>
    </row>
    <row r="18">
      <c r="A18" s="126" t="n"/>
      <c r="B18" s="143" t="n"/>
      <c r="C18" s="128" t="n"/>
      <c r="D18" s="129" t="n"/>
      <c r="E18" s="144" t="n"/>
      <c r="F18" s="144" t="n"/>
      <c r="G18" s="144" t="n"/>
      <c r="H18" s="144" t="n"/>
      <c r="I18" s="144" t="n"/>
      <c r="J18" s="144" t="n"/>
      <c r="K18" s="144" t="n"/>
      <c r="L18" s="179">
        <f>SUM(L9:L17)</f>
        <v/>
      </c>
    </row>
    <row customHeight="1" ht="13.5" r="19" s="47" thickBot="1">
      <c r="A19" s="137" t="n"/>
      <c r="B19" s="145" t="inlineStr">
        <is>
          <t>TOTAL EXPENDITURES</t>
        </is>
      </c>
      <c r="C19" s="139" t="n"/>
      <c r="D19" s="140" t="n"/>
      <c r="E19" s="146">
        <f>SUM(E8:E18)</f>
        <v/>
      </c>
      <c r="F19" s="146">
        <f>SUM(F8:F18)</f>
        <v/>
      </c>
      <c r="G19" s="146">
        <f>SUM(G8:G18)</f>
        <v/>
      </c>
      <c r="H19" s="146">
        <f>SUM(H8:H18)</f>
        <v/>
      </c>
      <c r="I19" s="146">
        <f>SUM(I8:I18)</f>
        <v/>
      </c>
      <c r="J19" s="146">
        <f>SUM(J8:J18)</f>
        <v/>
      </c>
      <c r="K19" s="146">
        <f>SUM(E19:J19)</f>
        <v/>
      </c>
      <c r="L19" s="84">
        <f>SUM(K8:K17)</f>
        <v/>
      </c>
    </row>
    <row r="22">
      <c r="E22" s="84">
        <f>'Comb Rev &amp; Expend Page 2'!D38</f>
        <v/>
      </c>
      <c r="F22" s="84">
        <f>'Comb Rev &amp; Expend Page 2'!E38</f>
        <v/>
      </c>
      <c r="G22" s="84">
        <f>'Comb Rev &amp; Expend Page 2'!F38</f>
        <v/>
      </c>
      <c r="H22" s="84">
        <f>'Comb Rev &amp; Expend Page 2'!G38</f>
        <v/>
      </c>
      <c r="I22" s="84">
        <f>'Comb Rev &amp; Expend Page 2'!H38</f>
        <v/>
      </c>
      <c r="J22" s="84">
        <f>'Comb Rev &amp; Expend Page 2'!I38</f>
        <v/>
      </c>
      <c r="K22" s="84">
        <f>SUM(E22:J22)</f>
        <v/>
      </c>
    </row>
    <row r="24">
      <c r="E24" s="84">
        <f>+E19-E22</f>
        <v/>
      </c>
      <c r="F24" s="84">
        <f>+F19-F22</f>
        <v/>
      </c>
      <c r="G24" s="84">
        <f>+G19-G22</f>
        <v/>
      </c>
      <c r="H24" s="84">
        <f>+H19-H22</f>
        <v/>
      </c>
      <c r="I24" s="84">
        <f>+I19-I22</f>
        <v/>
      </c>
      <c r="J24" s="84">
        <f>+J19-J22</f>
        <v/>
      </c>
      <c r="K24" s="84">
        <f>+K19-K22</f>
        <v/>
      </c>
    </row>
    <row r="25">
      <c r="A25" t="inlineStr">
        <is>
          <t>Report Z-9</t>
        </is>
      </c>
    </row>
    <row r="26">
      <c r="A26" t="inlineStr">
        <is>
          <t>suspicious:</t>
        </is>
      </c>
    </row>
  </sheetData>
  <pageMargins bottom="1" footer="0.5" header="0.5" left="0.75" right="0.75" top="1"/>
  <pageSetup horizontalDpi="4294967292" orientation="landscape" scale="81" verticalDpi="300"/>
</worksheet>
</file>

<file path=xl/worksheets/sheet14.xml><?xml version="1.0" encoding="utf-8"?>
<worksheet xmlns:r="http://schemas.openxmlformats.org/officeDocument/2006/relationships" xmlns="http://schemas.openxmlformats.org/spreadsheetml/2006/main">
  <sheetPr codeName="Sheet18">
    <outlinePr summaryBelow="1" summaryRight="1"/>
    <pageSetUpPr/>
  </sheetPr>
  <dimension ref="A3:F29"/>
  <sheetViews>
    <sheetView workbookViewId="0">
      <selection activeCell="C17" sqref="C17"/>
    </sheetView>
  </sheetViews>
  <sheetFormatPr baseColWidth="8" defaultRowHeight="12.75"/>
  <cols>
    <col customWidth="1" max="2" min="2" style="47" width="29.85546875"/>
    <col customWidth="1" max="3" min="3" style="47" width="14.85546875"/>
  </cols>
  <sheetData>
    <row customHeight="1" ht="16.5" r="3" s="47" thickBot="1">
      <c r="A3" s="239" t="n"/>
    </row>
    <row customHeight="1" ht="15.75" r="4" s="47">
      <c r="A4" s="257" t="inlineStr">
        <is>
          <t>GENERAL FUND</t>
        </is>
      </c>
      <c r="B4" s="38" t="n"/>
      <c r="C4" s="21" t="n"/>
    </row>
    <row customHeight="1" ht="16.5" r="5" s="47" thickBot="1">
      <c r="A5" s="18" t="n"/>
      <c r="B5" s="41" t="n"/>
      <c r="C5" s="26" t="inlineStr">
        <is>
          <t>General</t>
        </is>
      </c>
    </row>
    <row r="6">
      <c r="A6" s="45" t="inlineStr">
        <is>
          <t>REVENUE:</t>
        </is>
      </c>
      <c r="B6" s="38" t="n"/>
      <c r="C6" s="49" t="n"/>
    </row>
    <row r="7">
      <c r="A7" s="57" t="n"/>
      <c r="B7" t="inlineStr">
        <is>
          <t>FEDERAL DIRECT</t>
        </is>
      </c>
      <c r="C7" s="50">
        <f>'Comb Rev &amp; Expend Page 2'!D8</f>
        <v/>
      </c>
      <c r="D7" s="179">
        <f>C7/$C$13</f>
        <v/>
      </c>
    </row>
    <row r="8">
      <c r="A8" s="57" t="n"/>
      <c r="B8" t="inlineStr">
        <is>
          <t>FEDERAL THROUGH STATE</t>
        </is>
      </c>
      <c r="C8" s="50">
        <f>'Comb Rev &amp; Expend Page 2'!D9</f>
        <v/>
      </c>
      <c r="D8" s="179">
        <f>C8/$C$13</f>
        <v/>
      </c>
    </row>
    <row r="9">
      <c r="A9" s="57" t="n"/>
      <c r="B9" t="inlineStr">
        <is>
          <t>STATE SOURCES</t>
        </is>
      </c>
      <c r="C9" s="50">
        <f>'Comb Rev &amp; Expend Page 2'!D10</f>
        <v/>
      </c>
      <c r="D9" s="179">
        <f>C9/$C$13</f>
        <v/>
      </c>
    </row>
    <row r="10">
      <c r="A10" s="57" t="n"/>
      <c r="B10" t="inlineStr">
        <is>
          <t>LOCAL SOURCES</t>
        </is>
      </c>
      <c r="C10" s="50">
        <f>'Comb Rev &amp; Expend Page 2'!D11</f>
        <v/>
      </c>
      <c r="D10" s="179">
        <f>C10/$C$13</f>
        <v/>
      </c>
    </row>
    <row customHeight="1" ht="13.5" r="11" s="47" thickBot="1">
      <c r="A11" s="57" t="n"/>
      <c r="B11" t="inlineStr">
        <is>
          <t>OTHER FINANCING SOURCES</t>
        </is>
      </c>
      <c r="C11" s="50">
        <f>'Comb Rev &amp; Expend Page 2'!D12</f>
        <v/>
      </c>
      <c r="D11" s="179">
        <f>C11/$C$13</f>
        <v/>
      </c>
    </row>
    <row r="12">
      <c r="A12" s="37" t="n"/>
      <c r="B12" s="38" t="n"/>
      <c r="C12" s="53" t="n"/>
    </row>
    <row customHeight="1" ht="13.5" r="13" s="47" thickBot="1">
      <c r="A13" s="57" t="n"/>
      <c r="B13" s="48" t="inlineStr">
        <is>
          <t>TOTAL REVENUE</t>
        </is>
      </c>
      <c r="C13" s="54">
        <f>SUM(C6:C11)</f>
        <v/>
      </c>
      <c r="D13" s="179">
        <f>SUM(D7:D12)</f>
        <v/>
      </c>
    </row>
    <row r="14">
      <c r="A14" s="37" t="n"/>
      <c r="B14" s="177" t="n"/>
      <c r="C14" s="120" t="n"/>
    </row>
    <row r="15">
      <c r="A15" s="60" t="inlineStr">
        <is>
          <t>EXPENDITURES:</t>
        </is>
      </c>
      <c r="B15" s="58" t="n"/>
      <c r="C15" s="50" t="n"/>
    </row>
    <row r="16">
      <c r="A16" s="57" t="n"/>
      <c r="B16" s="58" t="inlineStr">
        <is>
          <t>Instruction</t>
        </is>
      </c>
      <c r="C16" s="258">
        <f>'Comb Rev &amp; Expend Page 2'!D17</f>
        <v/>
      </c>
      <c r="D16" s="259">
        <f>ROUND(SUM(C16/$C$24),4)</f>
        <v/>
      </c>
      <c r="F16" s="180">
        <f>SUM(C16/C24)</f>
        <v/>
      </c>
    </row>
    <row r="17">
      <c r="A17" s="57" t="n"/>
      <c r="B17" s="58" t="inlineStr">
        <is>
          <t>Instructional Support</t>
        </is>
      </c>
      <c r="C17" s="258">
        <f>SUM('Comb Rev &amp; Expend Page 2'!D19:D22)</f>
        <v/>
      </c>
      <c r="D17" s="259">
        <f>ROUND(SUM(C17/$C$24),4)</f>
        <v/>
      </c>
      <c r="F17" s="180">
        <f>SUM(C17/C24)</f>
        <v/>
      </c>
    </row>
    <row r="18">
      <c r="A18" s="57" t="n"/>
      <c r="B18" s="58" t="inlineStr">
        <is>
          <t>General Support Services</t>
        </is>
      </c>
      <c r="C18" s="258">
        <f>SUM('Comb Rev &amp; Expend Page 2'!D24:D32)</f>
        <v/>
      </c>
      <c r="D18" s="259">
        <f>ROUND(SUM(C18/$C$24),4)</f>
        <v/>
      </c>
      <c r="F18" s="260">
        <f>SUM(C18/C24)</f>
        <v/>
      </c>
    </row>
    <row r="19">
      <c r="A19" s="57" t="n"/>
      <c r="B19" s="58" t="inlineStr">
        <is>
          <t>Maintenance of Plant</t>
        </is>
      </c>
      <c r="C19" s="258">
        <f>'Comb Rev &amp; Expend Page 2'!D33</f>
        <v/>
      </c>
      <c r="D19" s="259">
        <f>ROUND(SUM(C19/$C$24),4)</f>
        <v/>
      </c>
      <c r="F19" s="180">
        <f>SUM(C19/C24)</f>
        <v/>
      </c>
    </row>
    <row r="20">
      <c r="A20" s="57" t="n"/>
      <c r="B20" s="58" t="inlineStr">
        <is>
          <t>Community Services</t>
        </is>
      </c>
      <c r="C20" s="258">
        <f>'Comb Rev &amp; Expend Page 2'!D34</f>
        <v/>
      </c>
      <c r="D20" s="259">
        <f>ROUND(SUM(C20/$C$24),3)</f>
        <v/>
      </c>
      <c r="F20" s="180">
        <f>SUM(C20/C24)</f>
        <v/>
      </c>
    </row>
    <row r="21">
      <c r="A21" s="57" t="n"/>
      <c r="B21" s="58" t="inlineStr">
        <is>
          <t>Debt Service</t>
        </is>
      </c>
      <c r="C21" s="261">
        <f>'Comb Rev &amp; Expend Page 2'!D35</f>
        <v/>
      </c>
      <c r="D21" s="259">
        <f>ROUND(SUM(C21/$C$24),4)</f>
        <v/>
      </c>
      <c r="F21" s="180">
        <f>SUM(C21/C24)</f>
        <v/>
      </c>
    </row>
    <row customHeight="1" ht="13.5" r="22" s="47" thickBot="1">
      <c r="A22" s="39" t="n"/>
      <c r="B22" s="44" t="inlineStr">
        <is>
          <t>Other Misc.</t>
        </is>
      </c>
      <c r="C22" s="262">
        <f>'Comb Rev &amp; Expend Page 2'!D36</f>
        <v/>
      </c>
      <c r="D22" s="259">
        <f>ROUND(SUM(C22/$C$24),4)</f>
        <v/>
      </c>
      <c r="F22" s="180">
        <f>SUM(C22/C24)</f>
        <v/>
      </c>
    </row>
    <row r="23">
      <c r="A23" s="37" t="n"/>
      <c r="B23" s="38" t="n"/>
      <c r="C23" s="53" t="n"/>
      <c r="D23" s="259">
        <f>SUM(D16:D22)</f>
        <v/>
      </c>
      <c r="F23" s="180">
        <f>SUM(F16:F22)</f>
        <v/>
      </c>
    </row>
    <row customHeight="1" ht="13.5" r="24" s="47" thickBot="1">
      <c r="A24" s="39" t="n"/>
      <c r="B24" s="40" t="inlineStr">
        <is>
          <t>TOTAL EXPENDITURES</t>
        </is>
      </c>
      <c r="C24" s="54">
        <f>SUM(C15:C22)</f>
        <v/>
      </c>
    </row>
    <row r="25">
      <c r="A25" s="57" t="n"/>
      <c r="B25" s="48" t="n"/>
      <c r="C25" s="52" t="n"/>
    </row>
    <row customHeight="1" ht="13.5" r="26" s="47" thickBot="1">
      <c r="A26" s="57" t="n"/>
      <c r="C26" s="52" t="n"/>
    </row>
    <row r="27">
      <c r="A27" s="45" t="inlineStr">
        <is>
          <t>EXCESS (DEFICIT) REVENUES</t>
        </is>
      </c>
      <c r="B27" s="38" t="n"/>
      <c r="C27" s="53" t="n"/>
    </row>
    <row customHeight="1" ht="13.5" r="28" s="47" thickBot="1">
      <c r="A28" s="46" t="inlineStr">
        <is>
          <t>OVER (UNDER) EXPENDITURES</t>
        </is>
      </c>
      <c r="B28" s="41" t="n"/>
      <c r="C28" s="54">
        <f>C13-C24</f>
        <v/>
      </c>
    </row>
    <row r="29">
      <c r="A29" t="inlineStr">
        <is>
          <t>suspicious:</t>
        </is>
      </c>
    </row>
  </sheetData>
  <pageMargins bottom="1" footer="0.5" header="0.5" left="0.75" right="0.75" top="1"/>
  <pageSetup horizontalDpi="300" orientation="portrait" verticalDpi="300"/>
  <legacyDrawing r:id="anysvml"/>
</worksheet>
</file>

<file path=xl/worksheets/sheet15.xml><?xml version="1.0" encoding="utf-8"?>
<worksheet xmlns="http://schemas.openxmlformats.org/spreadsheetml/2006/main">
  <sheetPr codeName="Sheet19">
    <outlinePr summaryBelow="1" summaryRight="1"/>
    <pageSetUpPr/>
  </sheetPr>
  <dimension ref="A1:K34"/>
  <sheetViews>
    <sheetView topLeftCell="A2" workbookViewId="0">
      <selection activeCell="A4" sqref="A4"/>
    </sheetView>
  </sheetViews>
  <sheetFormatPr baseColWidth="8" defaultRowHeight="12.75"/>
  <cols>
    <col customWidth="1" max="4" min="3" style="47" width="17"/>
    <col customWidth="1" max="11" min="11" style="47" width="7.5703125"/>
  </cols>
  <sheetData>
    <row customHeight="1" ht="22.5" r="1" s="47">
      <c r="A1" s="199" t="inlineStr">
        <is>
          <t>DUVAL COUNTY SCHOOL BOARD</t>
        </is>
      </c>
      <c r="B1" s="200" t="n"/>
      <c r="C1" s="200" t="n"/>
      <c r="D1" s="200" t="n"/>
      <c r="E1" s="200" t="n"/>
      <c r="F1" s="200" t="n"/>
      <c r="G1" s="200" t="n"/>
      <c r="H1" s="200" t="n"/>
      <c r="I1" s="200" t="n"/>
      <c r="J1" s="200" t="n"/>
    </row>
    <row customHeight="1" ht="15.75" r="2" s="47">
      <c r="A2" s="201" t="inlineStr">
        <is>
          <t>COMBINED STATEMENT OF REVENUES AND EXPENDITURES</t>
        </is>
      </c>
      <c r="B2" s="200" t="n"/>
      <c r="C2" s="200" t="n"/>
      <c r="D2" s="200" t="n"/>
      <c r="E2" s="200" t="n"/>
      <c r="F2" s="200" t="n"/>
      <c r="G2" s="200" t="n"/>
      <c r="H2" s="200" t="n"/>
      <c r="I2" s="200" t="n"/>
      <c r="J2" s="200" t="n"/>
    </row>
    <row customHeight="1" ht="15.75" r="3" s="47">
      <c r="A3" s="263">
        <f>+'Combined Bal Sheet Page 1'!A3</f>
        <v/>
      </c>
      <c r="B3" s="200" t="n"/>
      <c r="C3" s="200" t="n"/>
      <c r="D3" s="200" t="n"/>
      <c r="E3" s="200" t="n"/>
      <c r="F3" s="200" t="n"/>
      <c r="G3" s="200" t="n"/>
      <c r="H3" s="200" t="n"/>
      <c r="I3" s="200" t="n"/>
      <c r="J3" s="200" t="n"/>
    </row>
    <row customHeight="1" ht="16.5" r="4" s="47" thickBot="1">
      <c r="A4" s="264" t="n"/>
      <c r="B4" s="218" t="n"/>
      <c r="C4" s="218" t="n"/>
      <c r="D4" s="218" t="n"/>
      <c r="E4" s="218" t="n"/>
      <c r="F4" s="218" t="n"/>
      <c r="G4" s="218" t="n"/>
      <c r="H4" s="218" t="n"/>
      <c r="I4" s="218" t="n"/>
      <c r="J4" s="218" t="n"/>
    </row>
    <row customHeight="1" ht="16.5" r="5" s="47" thickBot="1">
      <c r="A5" s="265" t="n"/>
      <c r="B5" s="206" t="n"/>
      <c r="C5" s="206" t="n"/>
      <c r="D5" s="207" t="inlineStr">
        <is>
          <t>GENERAL SUPPORT SERVICES</t>
        </is>
      </c>
      <c r="E5" s="208" t="inlineStr">
        <is>
          <t>Debt</t>
        </is>
      </c>
      <c r="F5" s="208" t="inlineStr">
        <is>
          <t>Capital</t>
        </is>
      </c>
      <c r="G5" s="208" t="inlineStr">
        <is>
          <t>Special Revenue</t>
        </is>
      </c>
      <c r="H5" s="208" t="inlineStr">
        <is>
          <t>Special Revenue</t>
        </is>
      </c>
      <c r="I5" s="208" t="inlineStr">
        <is>
          <t>Internal</t>
        </is>
      </c>
      <c r="J5" s="209" t="n"/>
    </row>
    <row customHeight="1" ht="16.5" r="6" s="47" thickBot="1">
      <c r="A6" s="210" t="n"/>
      <c r="B6" s="211" t="n"/>
      <c r="C6" s="211" t="n"/>
      <c r="E6" s="212" t="inlineStr">
        <is>
          <t>Service</t>
        </is>
      </c>
      <c r="F6" s="212" t="inlineStr">
        <is>
          <t>Projects</t>
        </is>
      </c>
      <c r="G6" s="212" t="inlineStr">
        <is>
          <t>Food Service</t>
        </is>
      </c>
      <c r="H6" s="212" t="inlineStr">
        <is>
          <t>Other</t>
        </is>
      </c>
      <c r="I6" s="212" t="inlineStr">
        <is>
          <t>Service</t>
        </is>
      </c>
      <c r="J6" s="212" t="inlineStr">
        <is>
          <t>Total</t>
        </is>
      </c>
    </row>
    <row r="7">
      <c r="A7" s="213" t="inlineStr">
        <is>
          <t>REVENUE:</t>
        </is>
      </c>
      <c r="B7" s="206" t="n"/>
      <c r="C7" s="214" t="n"/>
      <c r="D7" s="215" t="n"/>
      <c r="E7" s="216" t="n"/>
      <c r="F7" s="216" t="n"/>
      <c r="G7" s="216" t="n"/>
      <c r="H7" s="216" t="n"/>
      <c r="I7" s="216" t="n"/>
      <c r="J7" s="216" t="n"/>
    </row>
    <row r="8">
      <c r="A8" s="217" t="n"/>
      <c r="B8" s="218" t="inlineStr">
        <is>
          <t>FEDERAL DIRECT</t>
        </is>
      </c>
      <c r="C8" s="219" t="n"/>
      <c r="D8" s="221">
        <f>'General Rev 3 '!I14</f>
        <v/>
      </c>
      <c r="E8" s="220" t="n"/>
      <c r="F8" s="220" t="n"/>
      <c r="G8" s="220" t="n"/>
      <c r="H8" s="220">
        <f>'Federal Projects Page 8'!H12</f>
        <v/>
      </c>
      <c r="I8" s="220" t="n"/>
      <c r="J8" s="220">
        <f>SUM(D8:I8)</f>
        <v/>
      </c>
    </row>
    <row r="9">
      <c r="A9" s="217" t="n"/>
      <c r="B9" s="218" t="inlineStr">
        <is>
          <t>FEDERAL THROUGH STATE</t>
        </is>
      </c>
      <c r="C9" s="219" t="n"/>
      <c r="D9" s="221">
        <f>'General Rev 3 '!I18</f>
        <v/>
      </c>
      <c r="E9" s="220" t="n"/>
      <c r="F9" s="220" t="n"/>
      <c r="G9" s="220">
        <f>'Food Service Page 7'!G19</f>
        <v/>
      </c>
      <c r="H9" s="220">
        <f>'Federal Projects Page 8'!H24</f>
        <v/>
      </c>
      <c r="I9" s="220" t="n"/>
      <c r="J9" s="220">
        <f>SUM(D9:I9)</f>
        <v/>
      </c>
    </row>
    <row r="10">
      <c r="A10" s="217" t="n"/>
      <c r="B10" s="218" t="inlineStr">
        <is>
          <t>STATE SOURCES</t>
        </is>
      </c>
      <c r="C10" s="219" t="n"/>
      <c r="D10" s="221">
        <f>'General Rev 3 '!I38</f>
        <v/>
      </c>
      <c r="E10" s="220">
        <f>'Debt Service Page 5'!I13</f>
        <v/>
      </c>
      <c r="F10" s="220">
        <f>'Capital Projects Page 6'!H20</f>
        <v/>
      </c>
      <c r="G10" s="220">
        <f>'Food Service Page 7'!G26</f>
        <v/>
      </c>
      <c r="H10" s="220">
        <f>'Federal Projects Page 8'!H29</f>
        <v/>
      </c>
      <c r="I10" s="220" t="n"/>
      <c r="J10" s="220">
        <f>SUM(D10:I10)</f>
        <v/>
      </c>
    </row>
    <row r="11">
      <c r="A11" s="217" t="n"/>
      <c r="B11" s="218" t="inlineStr">
        <is>
          <t>LOCAL SOURCES</t>
        </is>
      </c>
      <c r="C11" s="219" t="n"/>
      <c r="D11" s="221">
        <f>'General Rev 3 '!I55</f>
        <v/>
      </c>
      <c r="E11" s="220">
        <f>'Debt Service Page 5'!I18</f>
        <v/>
      </c>
      <c r="F11" s="220">
        <f>'Capital Projects Page 6'!H28</f>
        <v/>
      </c>
      <c r="G11" s="220">
        <f>'Food Service Page 7'!G37</f>
        <v/>
      </c>
      <c r="H11" s="220">
        <f>'Federal Projects Page 8'!H37</f>
        <v/>
      </c>
      <c r="I11" s="220">
        <f>'Internal Service Page 9'!H18</f>
        <v/>
      </c>
      <c r="J11" s="220">
        <f>SUM(D11:I11)</f>
        <v/>
      </c>
    </row>
    <row customHeight="1" ht="13.5" r="12" s="47" thickBot="1">
      <c r="A12" s="217" t="n"/>
      <c r="B12" s="218" t="inlineStr">
        <is>
          <t>OTHER FINANCING SOURCES</t>
        </is>
      </c>
      <c r="C12" s="219" t="n"/>
      <c r="D12" s="221">
        <f>'General Rev 3 '!I66</f>
        <v/>
      </c>
      <c r="E12" s="221">
        <f>'Debt Service Page 5'!I25+'Debt Service Page 5'!I22</f>
        <v/>
      </c>
      <c r="F12" s="221">
        <f>'Capital Projects Page 6'!H35+'Capital Projects Page 6'!H41</f>
        <v/>
      </c>
      <c r="G12" s="220">
        <f>'Food Service Page 7'!G41</f>
        <v/>
      </c>
      <c r="H12" s="220">
        <f>'Federal Projects Page 8'!H42</f>
        <v/>
      </c>
      <c r="I12" s="220">
        <f>'Internal Service Page 9'!H21</f>
        <v/>
      </c>
      <c r="J12" s="221">
        <f>SUM(D12:I12)</f>
        <v/>
      </c>
    </row>
    <row r="13">
      <c r="A13" s="222" t="n"/>
      <c r="B13" s="206" t="n"/>
      <c r="C13" s="206" t="n"/>
      <c r="D13" s="223" t="n"/>
      <c r="E13" s="224" t="n"/>
      <c r="F13" s="224" t="n"/>
      <c r="G13" s="224" t="n"/>
      <c r="H13" s="224" t="n"/>
      <c r="I13" s="224" t="n"/>
      <c r="J13" s="225" t="n"/>
    </row>
    <row customHeight="1" ht="13.5" r="14" s="47" thickBot="1">
      <c r="A14" s="217" t="n"/>
      <c r="B14" s="226" t="inlineStr">
        <is>
          <t>TOTAL REVENUE</t>
        </is>
      </c>
      <c r="C14" s="218" t="n"/>
      <c r="D14" s="227">
        <f>SUM(D7:D12)</f>
        <v/>
      </c>
      <c r="E14" s="228">
        <f>SUM(E7:E12)</f>
        <v/>
      </c>
      <c r="F14" s="228">
        <f>SUM(F7:F12)</f>
        <v/>
      </c>
      <c r="G14" s="228">
        <f>SUM(G7:G12)</f>
        <v/>
      </c>
      <c r="H14" s="228">
        <f>SUM(H7:H12)</f>
        <v/>
      </c>
      <c r="I14" s="228">
        <f>SUM(I7:I12)</f>
        <v/>
      </c>
      <c r="J14" s="229">
        <f>SUM(D14:I14)</f>
        <v/>
      </c>
    </row>
    <row r="15">
      <c r="A15" s="217" t="n"/>
      <c r="B15" s="218" t="n"/>
      <c r="C15" s="219" t="inlineStr">
        <is>
          <t>Board Office</t>
        </is>
      </c>
      <c r="D15" s="230">
        <f>'General Exp Page 4'!I19</f>
        <v/>
      </c>
      <c r="E15" s="230" t="n">
        <v>0</v>
      </c>
      <c r="F15" s="230" t="n">
        <v>0</v>
      </c>
      <c r="G15" s="230" t="n">
        <v>0</v>
      </c>
      <c r="H15" s="220">
        <f>'Federal Projects Page 8'!H65</f>
        <v/>
      </c>
      <c r="I15" s="230" t="n">
        <v>0</v>
      </c>
      <c r="J15" s="220">
        <f>SUM(D15:I15)</f>
        <v/>
      </c>
      <c r="K15" s="231">
        <f>D15/$D$29</f>
        <v/>
      </c>
    </row>
    <row r="16">
      <c r="A16" s="217" t="n"/>
      <c r="B16" s="218" t="n"/>
      <c r="C16" s="219" t="inlineStr">
        <is>
          <t>General Adm</t>
        </is>
      </c>
      <c r="D16" s="230">
        <f>'General Exp Page 4'!I20</f>
        <v/>
      </c>
      <c r="E16" s="230" t="n">
        <v>0</v>
      </c>
      <c r="F16" s="230" t="n">
        <v>0</v>
      </c>
      <c r="G16" s="230" t="n">
        <v>0</v>
      </c>
      <c r="H16" s="220">
        <f>'Federal Projects Page 8'!H66</f>
        <v/>
      </c>
      <c r="I16" s="230" t="n">
        <v>0</v>
      </c>
      <c r="J16" s="220">
        <f>SUM(D16:I16)</f>
        <v/>
      </c>
      <c r="K16" s="231">
        <f>D16/$D$29</f>
        <v/>
      </c>
    </row>
    <row r="17">
      <c r="A17" s="217" t="n"/>
      <c r="B17" s="218" t="n"/>
      <c r="C17" s="219" t="inlineStr">
        <is>
          <t>School Adm</t>
        </is>
      </c>
      <c r="D17" s="230">
        <f>'General Exp Page 4'!I21</f>
        <v/>
      </c>
      <c r="E17" s="230" t="n">
        <v>0</v>
      </c>
      <c r="F17" s="230" t="n">
        <v>0</v>
      </c>
      <c r="G17" s="230" t="n">
        <v>0</v>
      </c>
      <c r="H17" s="230">
        <f>'Federal Projects Page 8'!H67</f>
        <v/>
      </c>
      <c r="I17" s="230" t="n">
        <v>0</v>
      </c>
      <c r="J17" s="220">
        <f>SUM(D17:I17)</f>
        <v/>
      </c>
      <c r="K17" s="231">
        <f>D17/$D$29</f>
        <v/>
      </c>
    </row>
    <row r="18">
      <c r="A18" s="217" t="n"/>
      <c r="B18" s="218" t="n"/>
      <c r="C18" s="219" t="inlineStr">
        <is>
          <t>Facilities Acq.&amp; Const.</t>
        </is>
      </c>
      <c r="D18" s="230">
        <f>'General Exp Page 4'!I22</f>
        <v/>
      </c>
      <c r="E18" s="230" t="n">
        <v>0</v>
      </c>
      <c r="F18" s="266" t="n">
        <v>43568011</v>
      </c>
      <c r="G18" s="230" t="n">
        <v>0</v>
      </c>
      <c r="H18" s="230">
        <f>'Federal Projects Page 8'!H68</f>
        <v/>
      </c>
      <c r="I18" s="230" t="n">
        <v>0</v>
      </c>
      <c r="J18" s="220">
        <f>SUM(D18:I18)</f>
        <v/>
      </c>
      <c r="K18" s="231">
        <f>D18/$D$29</f>
        <v/>
      </c>
    </row>
    <row r="19">
      <c r="A19" s="217" t="n"/>
      <c r="B19" s="218" t="n"/>
      <c r="C19" s="219" t="inlineStr">
        <is>
          <t>Fiscal Services</t>
        </is>
      </c>
      <c r="D19" s="230">
        <f>'General Exp Page 4'!I23</f>
        <v/>
      </c>
      <c r="E19" s="230" t="n">
        <v>0</v>
      </c>
      <c r="F19" s="230" t="n">
        <v>0</v>
      </c>
      <c r="G19" s="230" t="n">
        <v>0</v>
      </c>
      <c r="H19" s="230">
        <f>'Federal Projects Page 8'!H69</f>
        <v/>
      </c>
      <c r="I19" s="230" t="n">
        <v>0</v>
      </c>
      <c r="J19" s="220">
        <f>SUM(D19:I19)</f>
        <v/>
      </c>
      <c r="K19" s="231">
        <f>D19/$D$29</f>
        <v/>
      </c>
    </row>
    <row r="20">
      <c r="A20" s="217" t="n"/>
      <c r="B20" s="218" t="n"/>
      <c r="C20" s="219" t="inlineStr">
        <is>
          <t>Food Services</t>
        </is>
      </c>
      <c r="D20" s="230">
        <f>'General Exp Page 4'!I24</f>
        <v/>
      </c>
      <c r="E20" s="230" t="n">
        <v>0</v>
      </c>
      <c r="F20" s="230" t="n">
        <v>0</v>
      </c>
      <c r="G20" s="230">
        <f>'Food Service Page 7'!G59</f>
        <v/>
      </c>
      <c r="H20" s="230" t="n">
        <v>0</v>
      </c>
      <c r="I20" s="230" t="n">
        <v>0</v>
      </c>
      <c r="J20" s="220">
        <f>SUM(D20:I20)</f>
        <v/>
      </c>
      <c r="K20" s="231">
        <f>D20/$D$29</f>
        <v/>
      </c>
    </row>
    <row r="21">
      <c r="A21" s="217" t="n"/>
      <c r="B21" s="218" t="n"/>
      <c r="C21" s="219" t="inlineStr">
        <is>
          <t>Central Services</t>
        </is>
      </c>
      <c r="D21" s="230">
        <f>'General Exp Page 4'!I25</f>
        <v/>
      </c>
      <c r="E21" s="230" t="n">
        <v>0</v>
      </c>
      <c r="F21" s="230" t="n">
        <v>0</v>
      </c>
      <c r="G21" s="230" t="n">
        <v>0</v>
      </c>
      <c r="H21" s="230">
        <f>'Federal Projects Page 8'!H70</f>
        <v/>
      </c>
      <c r="I21" s="220">
        <f>'Internal Service Page 9'!H41</f>
        <v/>
      </c>
      <c r="J21" s="220">
        <f>SUM(D21:I21)</f>
        <v/>
      </c>
      <c r="K21" s="231">
        <f>D21/$D$29</f>
        <v/>
      </c>
    </row>
    <row r="22">
      <c r="A22" s="217" t="n"/>
      <c r="B22" s="218" t="n"/>
      <c r="C22" s="219" t="inlineStr">
        <is>
          <t>Pupil Trnsprt Services</t>
        </is>
      </c>
      <c r="D22" s="230">
        <f>'General Exp Page 4'!I26</f>
        <v/>
      </c>
      <c r="E22" s="230" t="n">
        <v>0</v>
      </c>
      <c r="F22" s="230" t="n">
        <v>0</v>
      </c>
      <c r="G22" s="230" t="n">
        <v>0</v>
      </c>
      <c r="H22" s="230">
        <f>'Federal Projects Page 8'!H71</f>
        <v/>
      </c>
      <c r="I22" s="230" t="n">
        <v>0</v>
      </c>
      <c r="J22" s="220">
        <f>SUM(D22:I22)</f>
        <v/>
      </c>
      <c r="K22" s="231">
        <f>D22/$D$29</f>
        <v/>
      </c>
    </row>
    <row r="23">
      <c r="A23" s="217" t="n"/>
      <c r="B23" s="218" t="n"/>
      <c r="C23" s="219" t="inlineStr">
        <is>
          <t>Operation of Plant</t>
        </is>
      </c>
      <c r="D23" s="230">
        <f>'General Exp Page 4'!I27</f>
        <v/>
      </c>
      <c r="E23" s="230" t="n">
        <v>0</v>
      </c>
      <c r="F23" s="230" t="n">
        <v>0</v>
      </c>
      <c r="G23" s="230" t="n">
        <v>0</v>
      </c>
      <c r="H23" s="230">
        <f>'Federal Projects Page 8'!H72</f>
        <v/>
      </c>
      <c r="I23" s="230" t="n">
        <v>0</v>
      </c>
      <c r="J23" s="220">
        <f>SUM(D23:I23)</f>
        <v/>
      </c>
      <c r="K23" s="231">
        <f>D23/$D$29</f>
        <v/>
      </c>
    </row>
    <row r="24">
      <c r="A24" s="217" t="n"/>
      <c r="C24" s="218" t="inlineStr">
        <is>
          <t>Maintenance of Plant</t>
        </is>
      </c>
      <c r="D24" s="230">
        <f>'General Exp Page 4'!I30</f>
        <v/>
      </c>
      <c r="E24" s="230" t="n">
        <v>0</v>
      </c>
      <c r="F24" s="230" t="n">
        <v>0</v>
      </c>
      <c r="G24" s="230" t="n">
        <v>0</v>
      </c>
      <c r="H24" s="230">
        <f>'Federal Projects Page 8'!H75</f>
        <v/>
      </c>
      <c r="I24" s="230" t="n">
        <v>0</v>
      </c>
      <c r="J24" s="220">
        <f>SUM(D24:I24)</f>
        <v/>
      </c>
      <c r="K24" s="231">
        <f>D24/$D$29</f>
        <v/>
      </c>
    </row>
    <row r="25">
      <c r="A25" s="217" t="n"/>
      <c r="C25" s="218" t="inlineStr">
        <is>
          <t>Community Services</t>
        </is>
      </c>
      <c r="D25" s="230">
        <f>'General Exp Page 4'!I31</f>
        <v/>
      </c>
      <c r="E25" s="230" t="n">
        <v>0</v>
      </c>
      <c r="F25" s="230" t="n">
        <v>0</v>
      </c>
      <c r="G25" s="230" t="n">
        <v>0</v>
      </c>
      <c r="H25" s="230">
        <f>'Federal Projects Page 8'!H76</f>
        <v/>
      </c>
      <c r="I25" s="230" t="n">
        <v>0</v>
      </c>
      <c r="J25" s="220">
        <f>SUM(D25:I25)</f>
        <v/>
      </c>
      <c r="K25" s="231">
        <f>D25/$D$29</f>
        <v/>
      </c>
    </row>
    <row r="26">
      <c r="A26" s="217" t="n"/>
      <c r="C26" s="218" t="inlineStr">
        <is>
          <t>Debt Services</t>
        </is>
      </c>
      <c r="D26" s="230">
        <f>'General Exp Page 4'!I32</f>
        <v/>
      </c>
      <c r="E26" s="230" t="n">
        <v>17839059</v>
      </c>
      <c r="F26" s="230" t="n">
        <v>0</v>
      </c>
      <c r="G26" s="230">
        <f>'Food Service Page 7'!G61</f>
        <v/>
      </c>
      <c r="H26" s="230">
        <f>'Federal Projects Page 8'!H77</f>
        <v/>
      </c>
      <c r="I26" s="230" t="n">
        <v>0</v>
      </c>
      <c r="J26" s="221">
        <f>SUM(D26:I26)</f>
        <v/>
      </c>
      <c r="K26" s="231">
        <f>D26/$D$29</f>
        <v/>
      </c>
    </row>
    <row customHeight="1" ht="13.5" r="27" s="47" thickBot="1">
      <c r="A27" s="233" t="n"/>
      <c r="C27" s="211" t="inlineStr">
        <is>
          <t>Other Misc</t>
        </is>
      </c>
      <c r="D27" s="234">
        <f>'General Exp Page 4'!I35+'General Exp Page 4'!I36+'General Exp Page 4'!I37+'General Exp Page 4'!I34</f>
        <v/>
      </c>
      <c r="E27" s="234" t="n">
        <v>0</v>
      </c>
      <c r="F27" s="234">
        <f>SUM('Capital Projects Page 6'!H65:H67)</f>
        <v/>
      </c>
      <c r="G27" s="234">
        <f>SUM('Food Service Page 7'!G63:G63)</f>
        <v/>
      </c>
      <c r="H27" s="230">
        <f>'Federal Projects Page 8'!H79</f>
        <v/>
      </c>
      <c r="I27" s="234" t="n">
        <v>0</v>
      </c>
      <c r="J27" s="221">
        <f>SUM(D27:I27)</f>
        <v/>
      </c>
      <c r="K27" s="231">
        <f>D27/$D$29</f>
        <v/>
      </c>
    </row>
    <row r="28">
      <c r="A28" s="222" t="n"/>
      <c r="B28" s="206" t="n"/>
      <c r="C28" s="206" t="n"/>
      <c r="D28" s="224" t="n"/>
      <c r="E28" s="224" t="n"/>
      <c r="F28" s="224" t="n"/>
      <c r="G28" s="224" t="n"/>
      <c r="H28" s="224" t="n"/>
      <c r="I28" s="224" t="n"/>
      <c r="J28" s="224" t="n"/>
    </row>
    <row customHeight="1" ht="13.5" r="29" s="47" thickBot="1">
      <c r="A29" s="233" t="n"/>
      <c r="B29" s="235" t="inlineStr">
        <is>
          <t>TOTAL EXPENDITURES</t>
        </is>
      </c>
      <c r="C29" s="211" t="n"/>
      <c r="D29" s="228">
        <f>SUM(D15:D27)</f>
        <v/>
      </c>
      <c r="E29" s="228">
        <f>SUM(E15:E27)</f>
        <v/>
      </c>
      <c r="F29" s="228">
        <f>SUM(F15:F27)</f>
        <v/>
      </c>
      <c r="G29" s="228">
        <f>SUM(G15:G27)</f>
        <v/>
      </c>
      <c r="H29" s="228">
        <f>SUM(H15:H27)</f>
        <v/>
      </c>
      <c r="I29" s="228">
        <f>SUM(I15:I27)</f>
        <v/>
      </c>
      <c r="J29" s="228">
        <f>SUM(D29:I29)</f>
        <v/>
      </c>
    </row>
    <row r="30">
      <c r="A30" s="217" t="n"/>
      <c r="B30" s="226" t="n"/>
      <c r="C30" s="219" t="n"/>
      <c r="D30" s="236" t="n"/>
      <c r="E30" s="236" t="n"/>
      <c r="F30" s="236" t="n"/>
      <c r="G30" s="236" t="n"/>
      <c r="H30" s="236" t="n"/>
      <c r="I30" s="236" t="n"/>
      <c r="J30" s="236" t="n"/>
    </row>
    <row customHeight="1" ht="13.5" r="31" s="47" thickBot="1">
      <c r="A31" s="217" t="n"/>
      <c r="B31" s="218" t="n"/>
      <c r="C31" s="219" t="n"/>
      <c r="D31" s="236" t="n"/>
      <c r="E31" s="236" t="n"/>
      <c r="F31" s="236" t="n"/>
      <c r="G31" s="236" t="n"/>
      <c r="H31" s="236" t="n"/>
      <c r="I31" s="236" t="n"/>
      <c r="J31" s="236" t="n"/>
    </row>
    <row r="32">
      <c r="A32" s="213" t="inlineStr">
        <is>
          <t>EXCESS (DEFICIT) REVENUES</t>
        </is>
      </c>
      <c r="B32" s="206" t="n"/>
      <c r="C32" s="206" t="n"/>
      <c r="D32" s="224" t="n"/>
      <c r="E32" s="224" t="n"/>
      <c r="F32" s="224" t="n"/>
      <c r="G32" s="224" t="n"/>
      <c r="H32" s="224" t="n"/>
      <c r="I32" s="224" t="n"/>
      <c r="J32" s="224" t="n"/>
    </row>
    <row customHeight="1" ht="13.5" r="33" s="47" thickBot="1">
      <c r="A33" s="237" t="inlineStr">
        <is>
          <t>OVER (UNDER) EXPENDITURES</t>
        </is>
      </c>
      <c r="B33" s="211" t="n"/>
      <c r="C33" s="211" t="n"/>
      <c r="D33" s="228">
        <f>D14-D29</f>
        <v/>
      </c>
      <c r="E33" s="228">
        <f>E14-E29</f>
        <v/>
      </c>
      <c r="F33" s="228">
        <f>F14-F29</f>
        <v/>
      </c>
      <c r="G33" s="228">
        <f>G14-G29</f>
        <v/>
      </c>
      <c r="H33" s="228">
        <f>H14-H29</f>
        <v/>
      </c>
      <c r="I33" s="228">
        <f>I14-I29</f>
        <v/>
      </c>
      <c r="J33" s="228">
        <f>SUM(D33:I33)</f>
        <v/>
      </c>
    </row>
    <row r="34">
      <c r="A34" t="inlineStr">
        <is>
          <t>suspicious: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 codeName="Sheet2" transitionEntry="1">
    <outlinePr summaryBelow="1" summaryRight="1"/>
    <pageSetUpPr fitToPage="1"/>
  </sheetPr>
  <dimension ref="A1:L84"/>
  <sheetViews>
    <sheetView view="pageBreakPreview" workbookViewId="0" zoomScale="60" zoomScaleNormal="75">
      <selection activeCell="A3" sqref="A3"/>
    </sheetView>
  </sheetViews>
  <sheetFormatPr baseColWidth="8" defaultRowHeight="12.75"/>
  <cols>
    <col customWidth="1" max="1" min="1" style="47" width="11.140625"/>
    <col customWidth="1" max="2" min="2" style="47" width="6.28515625"/>
    <col customWidth="1" max="3" min="3" style="47" width="35.5703125"/>
    <col bestFit="1" customWidth="1" max="4" min="4" style="47" width="23.42578125"/>
    <col customWidth="1" max="5" min="5" style="47" width="19.5703125"/>
    <col customWidth="1" max="6" min="6" style="47" width="24.5703125"/>
    <col bestFit="1" customWidth="1" max="7" min="7" style="47" width="19.7109375"/>
    <col bestFit="1" customWidth="1" max="8" min="8" style="47" width="21.28515625"/>
    <col customWidth="1" max="9" min="9" style="47" width="19.28515625"/>
    <col bestFit="1" customWidth="1" max="10" min="10" style="47" width="23.42578125"/>
    <col bestFit="1" customWidth="1" max="11" min="11" style="47" width="13.28515625"/>
    <col customWidth="1" max="12" min="12" style="158" width="0.28515625"/>
  </cols>
  <sheetData>
    <row customHeight="1" ht="22.5" r="1" s="47">
      <c r="A1" s="6" t="inlineStr">
        <is>
          <t>DUVAL COUNTY SCHOOL BOARD</t>
        </is>
      </c>
      <c r="B1" s="5" t="n"/>
      <c r="C1" s="2" t="n"/>
      <c r="D1" s="2" t="n"/>
      <c r="E1" s="2" t="n"/>
      <c r="F1" s="2" t="n"/>
      <c r="G1" s="2" t="n"/>
      <c r="H1" s="2" t="n"/>
      <c r="I1" s="2" t="n"/>
      <c r="J1" s="2" t="n"/>
    </row>
    <row customHeight="1" ht="15.75" r="2" s="47">
      <c r="A2" s="7" t="inlineStr">
        <is>
          <t>COMBINED BALANCE SHEET - ALL FUNDS*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customHeight="1" ht="15.75" r="3" s="47">
      <c r="A3" s="239" t="inlineStr">
        <is>
          <t>November 30, 2002</t>
        </is>
      </c>
      <c r="B3" s="2" t="n"/>
      <c r="C3" s="2" t="n"/>
      <c r="D3" s="2" t="n"/>
      <c r="E3" s="2" t="n"/>
      <c r="F3" s="2" t="n"/>
      <c r="G3" s="2" t="n"/>
      <c r="H3" s="2" t="n"/>
      <c r="I3" s="2" t="n"/>
      <c r="J3" s="2" t="n"/>
    </row>
    <row customHeight="1" ht="16.5" r="4" s="47" thickBot="1">
      <c r="A4" s="10" t="n"/>
      <c r="B4" s="10" t="n"/>
      <c r="C4" s="10" t="n"/>
      <c r="D4" s="4" t="n"/>
      <c r="E4" s="10" t="n"/>
      <c r="F4" s="10" t="n"/>
      <c r="G4" s="10" t="n"/>
      <c r="H4" s="10" t="n"/>
      <c r="I4" s="10" t="n"/>
      <c r="J4" s="10" t="n"/>
    </row>
    <row customHeight="1" ht="15.75" r="5" s="47">
      <c r="A5" s="13" t="n"/>
      <c r="B5" s="14" t="n"/>
      <c r="C5" s="22" t="n"/>
      <c r="D5" s="21" t="n"/>
      <c r="E5" s="21" t="inlineStr">
        <is>
          <t>Debt</t>
        </is>
      </c>
      <c r="F5" s="21" t="inlineStr">
        <is>
          <t>Capital</t>
        </is>
      </c>
      <c r="G5" s="21" t="inlineStr">
        <is>
          <t>Special Revenue</t>
        </is>
      </c>
      <c r="H5" s="21" t="inlineStr">
        <is>
          <t>Special Revenue</t>
        </is>
      </c>
      <c r="I5" s="21" t="inlineStr">
        <is>
          <t>Internal</t>
        </is>
      </c>
      <c r="J5" s="15" t="n"/>
    </row>
    <row customHeight="1" ht="16.5" r="6" s="47" thickBot="1">
      <c r="A6" s="18" t="n"/>
      <c r="B6" s="19" t="n"/>
      <c r="C6" s="20" t="n"/>
      <c r="D6" s="26" t="inlineStr">
        <is>
          <t>General</t>
        </is>
      </c>
      <c r="E6" s="26" t="inlineStr">
        <is>
          <t>Service</t>
        </is>
      </c>
      <c r="F6" s="26" t="inlineStr">
        <is>
          <t>Projects</t>
        </is>
      </c>
      <c r="G6" s="26" t="inlineStr">
        <is>
          <t>Food Service</t>
        </is>
      </c>
      <c r="H6" s="26" t="inlineStr">
        <is>
          <t>Other</t>
        </is>
      </c>
      <c r="I6" s="26" t="inlineStr">
        <is>
          <t>Service</t>
        </is>
      </c>
      <c r="J6" s="27" t="inlineStr">
        <is>
          <t>Total</t>
        </is>
      </c>
    </row>
    <row customHeight="1" ht="15.75" r="7" s="47">
      <c r="A7" s="17" t="inlineStr">
        <is>
          <t>ASSETS AND OTHER DEBITS:</t>
        </is>
      </c>
      <c r="B7" s="10" t="n"/>
      <c r="C7" s="10" t="n"/>
      <c r="D7" s="30" t="n"/>
      <c r="E7" s="30" t="n"/>
      <c r="F7" s="30" t="n"/>
      <c r="G7" s="30" t="n"/>
      <c r="H7" s="30" t="n"/>
      <c r="I7" s="30" t="n"/>
      <c r="J7" s="30" t="n"/>
    </row>
    <row customHeight="1" ht="15.75" r="8" s="47">
      <c r="A8" s="16" t="n"/>
      <c r="B8" s="10" t="inlineStr">
        <is>
          <t>Cash</t>
        </is>
      </c>
      <c r="C8" s="185" t="n"/>
      <c r="D8" s="31" t="n">
        <v>1117488.14</v>
      </c>
      <c r="E8" s="31" t="n"/>
      <c r="F8" s="31" t="n"/>
      <c r="G8" s="31" t="n">
        <v>134106.56</v>
      </c>
      <c r="H8" s="31" t="n">
        <v>2.63</v>
      </c>
      <c r="I8" s="31" t="n">
        <v>290000</v>
      </c>
      <c r="J8" s="31">
        <f>SUM(D8:I8)</f>
        <v/>
      </c>
    </row>
    <row customHeight="1" ht="15.75" r="9" s="47">
      <c r="A9" s="16" t="n"/>
      <c r="B9" s="10" t="inlineStr">
        <is>
          <t>Accounts Receivable</t>
        </is>
      </c>
      <c r="C9" s="10" t="n"/>
      <c r="D9" s="31" t="n">
        <v>893098.0699999999</v>
      </c>
      <c r="E9" s="31" t="n"/>
      <c r="F9" s="31" t="n"/>
      <c r="G9" s="31" t="n">
        <v>186954.15</v>
      </c>
      <c r="H9" s="31" t="n">
        <v>0</v>
      </c>
      <c r="I9" s="31" t="n"/>
      <c r="J9" s="31">
        <f>SUM(D9:I9)</f>
        <v/>
      </c>
    </row>
    <row customHeight="1" ht="15.75" r="10" s="47">
      <c r="A10" s="16" t="n"/>
      <c r="B10" s="10" t="inlineStr">
        <is>
          <t>Due From Other Funds</t>
        </is>
      </c>
      <c r="C10" s="10" t="n"/>
      <c r="D10" s="31" t="n">
        <v>474884.46</v>
      </c>
      <c r="E10" s="31" t="n"/>
      <c r="F10" s="31" t="n"/>
      <c r="G10" s="31" t="n">
        <v>0</v>
      </c>
      <c r="H10" s="31" t="n">
        <v>0</v>
      </c>
      <c r="I10" s="31" t="n"/>
      <c r="J10" s="31">
        <f>SUM(D10:I10)</f>
        <v/>
      </c>
    </row>
    <row customHeight="1" ht="15.75" r="11" s="47">
      <c r="A11" s="16" t="n"/>
      <c r="B11" s="10" t="inlineStr">
        <is>
          <t>Stores Inventory</t>
        </is>
      </c>
      <c r="C11" s="10" t="n"/>
      <c r="D11" s="31" t="n">
        <v>3150775.14</v>
      </c>
      <c r="E11" s="31" t="n"/>
      <c r="F11" s="31" t="n"/>
      <c r="G11" s="31" t="n">
        <v>608003.71</v>
      </c>
      <c r="H11" s="31" t="n">
        <v>0</v>
      </c>
      <c r="I11" s="31" t="n"/>
      <c r="J11" s="31">
        <f>SUM(D11:I11)</f>
        <v/>
      </c>
    </row>
    <row customHeight="1" ht="15.75" r="12" s="47">
      <c r="A12" s="16" t="n"/>
      <c r="B12" s="10" t="inlineStr">
        <is>
          <t>Investments - Other</t>
        </is>
      </c>
      <c r="C12" s="10" t="n"/>
      <c r="D12" s="31" t="n">
        <v>29985000</v>
      </c>
      <c r="E12" s="31" t="n">
        <v>1062310.61</v>
      </c>
      <c r="F12" s="31" t="n"/>
      <c r="G12" s="31" t="n"/>
      <c r="H12" s="31" t="n">
        <v>0</v>
      </c>
      <c r="I12" s="31" t="n"/>
      <c r="J12" s="32">
        <f>SUM(D12:I12)</f>
        <v/>
      </c>
    </row>
    <row customHeight="1" ht="15.75" r="13" s="47">
      <c r="A13" s="16" t="n"/>
      <c r="B13" s="10" t="inlineStr">
        <is>
          <t>Investments - SBA</t>
        </is>
      </c>
      <c r="C13" s="10" t="n"/>
      <c r="D13" s="31">
        <f>22441627.36+987072.86+464876</f>
        <v/>
      </c>
      <c r="E13" s="31" t="n">
        <v>5445989.69</v>
      </c>
      <c r="F13" s="31" t="n">
        <v>203070314.32</v>
      </c>
      <c r="G13" s="31" t="n">
        <v>4560249.74</v>
      </c>
      <c r="H13" s="31" t="n">
        <v>-14448.82</v>
      </c>
      <c r="I13" s="31" t="n">
        <v>22768932.2</v>
      </c>
      <c r="J13" s="31">
        <f>SUM(D13:I13)</f>
        <v/>
      </c>
      <c r="L13" s="159" t="n"/>
    </row>
    <row customHeight="1" ht="15.75" r="14" s="47">
      <c r="A14" s="16" t="n"/>
      <c r="B14" s="10" t="inlineStr">
        <is>
          <t>Due From Reinsurer</t>
        </is>
      </c>
      <c r="C14" s="10" t="n"/>
      <c r="D14" s="31" t="n"/>
      <c r="E14" s="31" t="n"/>
      <c r="F14" s="31" t="n"/>
      <c r="G14" s="31" t="n"/>
      <c r="H14" s="31" t="n">
        <v>0</v>
      </c>
      <c r="I14" s="31" t="n">
        <v>1145518.95</v>
      </c>
      <c r="J14" s="32">
        <f>SUM(D14:I14)</f>
        <v/>
      </c>
    </row>
    <row customHeight="1" ht="15.75" r="15" s="47">
      <c r="A15" s="16" t="n"/>
      <c r="B15" s="10" t="inlineStr">
        <is>
          <t>Due From Other Agencies</t>
        </is>
      </c>
      <c r="C15" s="10" t="n"/>
      <c r="D15" s="31" t="n"/>
      <c r="E15" s="31" t="n"/>
      <c r="F15" s="31" t="n">
        <v>38422744.89</v>
      </c>
      <c r="G15" s="31" t="n">
        <v>682491.17</v>
      </c>
      <c r="H15" s="31" t="n">
        <v>184199.48</v>
      </c>
      <c r="I15" s="31" t="n">
        <v>4119573.97</v>
      </c>
      <c r="J15" s="32">
        <f>SUM(D15:I15)</f>
        <v/>
      </c>
    </row>
    <row customHeight="1" ht="15.75" r="16" s="47">
      <c r="A16" s="16" t="n"/>
      <c r="B16" s="10" t="inlineStr">
        <is>
          <t>Other Current Assets</t>
        </is>
      </c>
      <c r="C16" s="10" t="n"/>
      <c r="D16" s="31" t="n">
        <v>25000</v>
      </c>
      <c r="E16" s="31" t="n"/>
      <c r="F16" s="31" t="n"/>
      <c r="G16" s="31" t="n"/>
      <c r="H16" s="31" t="n"/>
      <c r="I16" s="31" t="n"/>
      <c r="J16" s="31">
        <f>SUM(D16:I16)</f>
        <v/>
      </c>
    </row>
    <row customHeight="1" ht="12.75" r="17" s="47">
      <c r="A17" s="16" t="n"/>
      <c r="B17" s="10" t="inlineStr">
        <is>
          <t>Other Debits</t>
        </is>
      </c>
      <c r="C17" s="10" t="n"/>
      <c r="D17" s="32" t="n"/>
      <c r="E17" s="32" t="n"/>
      <c r="F17" s="32" t="n"/>
      <c r="G17" s="32" t="n"/>
      <c r="H17" s="32" t="n">
        <v>0</v>
      </c>
      <c r="I17" s="32" t="n"/>
      <c r="J17" s="32">
        <f>SUM(D17:I17)</f>
        <v/>
      </c>
    </row>
    <row customHeight="1" ht="15.75" r="18" s="47">
      <c r="A18" s="16" t="n"/>
      <c r="B18" s="10" t="inlineStr">
        <is>
          <t>Fixed Assets</t>
        </is>
      </c>
      <c r="C18" s="10" t="n"/>
      <c r="D18" s="32" t="n">
        <v>88857333.63</v>
      </c>
      <c r="E18" s="32" t="n"/>
      <c r="F18" s="31" t="n">
        <v>1156246894.9</v>
      </c>
      <c r="G18" s="32" t="n">
        <v>2863863.57</v>
      </c>
      <c r="H18" s="32" t="n">
        <v>20878382.4</v>
      </c>
      <c r="I18" s="32" t="n"/>
      <c r="J18" s="32">
        <f>SUM(D18:I18)</f>
        <v/>
      </c>
    </row>
    <row customHeight="1" ht="15.75" r="19" s="47">
      <c r="A19" s="16" t="n"/>
      <c r="B19" s="10" t="inlineStr">
        <is>
          <t>Estimated Revenue</t>
        </is>
      </c>
      <c r="C19" s="10" t="n"/>
      <c r="D19" s="32">
        <f>'General Rev 3 '!G68</f>
        <v/>
      </c>
      <c r="E19" s="32">
        <f>'Debt Service Page 5'!G27</f>
        <v/>
      </c>
      <c r="F19" s="31">
        <f>'Capital Projects Page 6'!F43</f>
        <v/>
      </c>
      <c r="G19" s="32">
        <f>'Food Service Page 7'!E42</f>
        <v/>
      </c>
      <c r="H19" s="188">
        <f>'Federal Projects Page 8'!F46</f>
        <v/>
      </c>
      <c r="I19" s="32">
        <f>'Internal Service Page 9'!F23</f>
        <v/>
      </c>
      <c r="J19" s="32">
        <f>SUM(D19:I19)</f>
        <v/>
      </c>
    </row>
    <row customHeight="1" ht="15.75" r="20" s="47">
      <c r="A20" s="16" t="n"/>
      <c r="B20" s="10" t="inlineStr">
        <is>
          <t>Expenditures</t>
        </is>
      </c>
      <c r="C20" s="10" t="n"/>
      <c r="D20" s="32">
        <f>'General Exp Page 4'!I38</f>
        <v/>
      </c>
      <c r="E20" s="32">
        <f>'Debt Service Page 5'!I44</f>
        <v/>
      </c>
      <c r="F20" s="32">
        <f>'Capital Projects Page 6'!H68</f>
        <v/>
      </c>
      <c r="G20" s="32">
        <f>'Food Service Page 7'!G65</f>
        <v/>
      </c>
      <c r="H20" s="32">
        <f>'Federal Projects Page 8'!H81</f>
        <v/>
      </c>
      <c r="I20" s="32">
        <f>'Internal Service Page 9'!H41</f>
        <v/>
      </c>
      <c r="J20" s="32">
        <f>SUM(D20:I20)</f>
        <v/>
      </c>
    </row>
    <row customHeight="1" ht="15.75" r="21" s="47">
      <c r="A21" s="16" t="n"/>
      <c r="B21" s="10" t="inlineStr">
        <is>
          <t>Encumbrances</t>
        </is>
      </c>
      <c r="C21" s="10" t="n"/>
      <c r="D21" s="31" t="n">
        <v>45970801.69</v>
      </c>
      <c r="E21" s="31" t="n"/>
      <c r="F21" s="31" t="n">
        <v>35631102.89</v>
      </c>
      <c r="G21" s="31" t="n">
        <v>171812.41</v>
      </c>
      <c r="H21" s="31" t="n">
        <v>2795701.37</v>
      </c>
      <c r="I21" s="31" t="n"/>
      <c r="J21" s="32">
        <f>SUM(D21:I21)</f>
        <v/>
      </c>
    </row>
    <row customHeight="1" ht="16.5" r="22" s="47" thickBot="1">
      <c r="A22" s="16" t="n"/>
      <c r="B22" s="10" t="n"/>
      <c r="C22" s="10" t="n"/>
      <c r="D22" s="32" t="n"/>
      <c r="E22" s="32" t="n"/>
      <c r="F22" s="32" t="n"/>
      <c r="G22" s="32" t="n"/>
      <c r="H22" s="32" t="n"/>
      <c r="I22" s="32" t="n"/>
      <c r="J22" s="32" t="n"/>
    </row>
    <row customHeight="1" ht="15.75" r="23" s="47">
      <c r="A23" s="13" t="n"/>
      <c r="B23" s="14" t="n"/>
      <c r="C23" s="14" t="n"/>
      <c r="D23" s="165" t="n"/>
      <c r="E23" s="167" t="n"/>
      <c r="F23" s="167" t="n"/>
      <c r="G23" s="167" t="n"/>
      <c r="H23" s="167" t="n"/>
      <c r="I23" s="167" t="n"/>
      <c r="J23" s="163" t="n"/>
    </row>
    <row customFormat="1" customHeight="1" ht="16.5" r="24" s="9" thickBot="1">
      <c r="A24" s="24" t="inlineStr">
        <is>
          <t>Total Assets and Other Debits</t>
        </is>
      </c>
      <c r="B24" s="23" t="n"/>
      <c r="C24" s="25" t="n"/>
      <c r="D24" s="166">
        <f>SUM(D8:D22)</f>
        <v/>
      </c>
      <c r="E24" s="168">
        <f>SUM(E8:E22)</f>
        <v/>
      </c>
      <c r="F24" s="168">
        <f>SUM(F8:F22)</f>
        <v/>
      </c>
      <c r="G24" s="168">
        <f>SUM(G8:G22)</f>
        <v/>
      </c>
      <c r="H24" s="168">
        <f>SUM(H8:H22)</f>
        <v/>
      </c>
      <c r="I24" s="168">
        <f>SUM(I8:I22)</f>
        <v/>
      </c>
      <c r="J24" s="164">
        <f>SUM(D24:I24)</f>
        <v/>
      </c>
      <c r="L24" s="160">
        <f>SUM(J8:J22)</f>
        <v/>
      </c>
    </row>
    <row customHeight="1" ht="15.75" r="25" s="47">
      <c r="A25" s="13" t="n"/>
      <c r="B25" s="14" t="n"/>
      <c r="C25" s="29" t="n"/>
      <c r="D25" s="30" t="n"/>
      <c r="E25" s="30" t="n"/>
      <c r="F25" s="30" t="n"/>
      <c r="G25" s="30" t="n"/>
      <c r="H25" s="30" t="n"/>
      <c r="I25" s="30" t="n"/>
      <c r="J25" s="30" t="n"/>
    </row>
    <row customHeight="1" ht="15.75" r="26" s="47">
      <c r="A26" s="17" t="inlineStr">
        <is>
          <t>LIABILITIES AND OTHER CREDITS:</t>
        </is>
      </c>
      <c r="B26" s="10" t="n"/>
      <c r="C26" s="10" t="n"/>
      <c r="D26" s="31" t="n"/>
      <c r="E26" s="31" t="n"/>
      <c r="F26" s="31" t="n"/>
      <c r="G26" s="31" t="n"/>
      <c r="H26" s="31" t="n"/>
      <c r="I26" s="31" t="n"/>
      <c r="J26" s="31" t="n"/>
    </row>
    <row customHeight="1" ht="15.75" r="27" s="47">
      <c r="A27" s="16" t="n"/>
      <c r="B27" s="10" t="inlineStr">
        <is>
          <t>Salaries Payable</t>
        </is>
      </c>
      <c r="C27" s="10" t="n"/>
      <c r="D27" s="31" t="n">
        <v>18713350.66</v>
      </c>
      <c r="E27" s="31" t="n"/>
      <c r="F27" s="31" t="n"/>
      <c r="G27" s="31" t="n"/>
      <c r="H27" s="31" t="n">
        <v>0</v>
      </c>
      <c r="I27" s="31" t="n"/>
      <c r="J27" s="31">
        <f>SUM(D27:I27)</f>
        <v/>
      </c>
      <c r="K27" s="36" t="n"/>
    </row>
    <row customHeight="1" ht="15.75" r="28" s="47">
      <c r="A28" s="16" t="n"/>
      <c r="B28" s="10" t="inlineStr">
        <is>
          <t>Accounts Payable</t>
        </is>
      </c>
      <c r="C28" s="10" t="n"/>
      <c r="D28" s="31" t="n">
        <v>5400963.43</v>
      </c>
      <c r="E28" s="31" t="n"/>
      <c r="F28" s="31" t="n">
        <v>1172893.16</v>
      </c>
      <c r="G28" s="31" t="n">
        <v>59342.4</v>
      </c>
      <c r="H28" s="31" t="n">
        <v>169753.29</v>
      </c>
      <c r="I28" s="31" t="n"/>
      <c r="J28" s="31">
        <f>SUM(D28:I28)</f>
        <v/>
      </c>
    </row>
    <row customHeight="1" ht="15.75" r="29" s="47">
      <c r="A29" s="16" t="n"/>
      <c r="B29" s="10" t="inlineStr">
        <is>
          <t>Construction Contracts Payable</t>
        </is>
      </c>
      <c r="C29" s="10" t="n"/>
      <c r="D29" s="31" t="n"/>
      <c r="E29" s="31" t="n"/>
      <c r="F29" s="31" t="n">
        <v>3806288.51</v>
      </c>
      <c r="G29" s="31" t="n"/>
      <c r="H29" s="31" t="n">
        <v>0</v>
      </c>
      <c r="I29" s="31" t="n"/>
      <c r="J29" s="31">
        <f>SUM(D29:I29)</f>
        <v/>
      </c>
    </row>
    <row customHeight="1" ht="15.75" r="30" s="47">
      <c r="A30" s="16" t="n"/>
      <c r="B30" s="10" t="inlineStr">
        <is>
          <t>Due to Other Funds</t>
        </is>
      </c>
      <c r="C30" s="10" t="n"/>
      <c r="D30" s="31" t="n">
        <v>636</v>
      </c>
      <c r="E30" s="31" t="n"/>
      <c r="F30" s="31" t="n"/>
      <c r="G30" s="31" t="n"/>
      <c r="H30" s="31" t="n">
        <v>0</v>
      </c>
      <c r="I30" s="31" t="n"/>
      <c r="J30" s="31">
        <f>SUM(D30:I30)</f>
        <v/>
      </c>
    </row>
    <row customHeight="1" ht="15.75" r="31" s="47">
      <c r="A31" s="16" t="n"/>
      <c r="B31" s="10" t="inlineStr">
        <is>
          <t>Due to Other Agencies</t>
        </is>
      </c>
      <c r="C31" s="10" t="n"/>
      <c r="D31" s="31" t="n">
        <v>0</v>
      </c>
      <c r="E31" s="31" t="n"/>
      <c r="F31" s="31" t="n"/>
      <c r="G31" s="31" t="n">
        <v>27813.24</v>
      </c>
      <c r="H31" s="31" t="n">
        <v>0</v>
      </c>
      <c r="I31" s="31" t="n"/>
      <c r="J31" s="31">
        <f>SUM(D31:I31)</f>
        <v/>
      </c>
    </row>
    <row customHeight="1" ht="15.75" r="32" s="47">
      <c r="A32" s="16" t="n"/>
      <c r="B32" s="10" t="inlineStr">
        <is>
          <t>Deposits Payable (P/R Ded,W/holdings)</t>
        </is>
      </c>
      <c r="C32" s="10" t="n"/>
      <c r="D32" s="31" t="n">
        <v>17941730.3</v>
      </c>
      <c r="E32" s="31" t="n"/>
      <c r="F32" s="31" t="n"/>
      <c r="G32" s="31" t="n"/>
      <c r="H32" s="31" t="n">
        <v>0</v>
      </c>
      <c r="I32" s="31" t="n"/>
      <c r="J32" s="31">
        <f>SUM(D32:I32)</f>
        <v/>
      </c>
      <c r="K32" s="36" t="n"/>
    </row>
    <row customHeight="1" ht="15.75" r="33" s="47">
      <c r="A33" s="16" t="n"/>
      <c r="B33" s="10" t="inlineStr">
        <is>
          <t>Estimated Insurance Claims Liability</t>
        </is>
      </c>
      <c r="C33" s="10" t="n"/>
      <c r="D33" s="31" t="n">
        <v>0</v>
      </c>
      <c r="E33" s="31" t="n"/>
      <c r="F33" s="31" t="n"/>
      <c r="G33" s="31" t="n"/>
      <c r="H33" s="31" t="n">
        <v>0</v>
      </c>
      <c r="I33" s="31" t="n">
        <v>16127703</v>
      </c>
      <c r="J33" s="31">
        <f>SUM(D33:I33)</f>
        <v/>
      </c>
    </row>
    <row customHeight="1" ht="15.75" r="34" s="47">
      <c r="A34" s="16" t="n"/>
      <c r="B34" s="10" t="inlineStr">
        <is>
          <t>Other Current Liabilities</t>
        </is>
      </c>
      <c r="C34" s="10" t="n"/>
      <c r="D34" s="31" t="n">
        <v>68948.78</v>
      </c>
      <c r="E34" s="31" t="n"/>
      <c r="F34" s="31" t="n"/>
      <c r="G34" s="31" t="n"/>
      <c r="H34" s="31" t="n">
        <v>0</v>
      </c>
      <c r="I34" s="31" t="n"/>
      <c r="J34" s="31">
        <f>SUM(D34:I34)</f>
        <v/>
      </c>
    </row>
    <row customHeight="1" ht="15.75" r="35" s="47">
      <c r="A35" s="16" t="n"/>
      <c r="B35" s="10" t="inlineStr">
        <is>
          <t>Deferred Revenue</t>
        </is>
      </c>
      <c r="C35" s="10" t="n"/>
      <c r="D35" s="31" t="n">
        <v>377932.64</v>
      </c>
      <c r="E35" s="31" t="n"/>
      <c r="F35" s="31" t="n">
        <v>21341870.59</v>
      </c>
      <c r="G35" s="31" t="n"/>
      <c r="H35" s="31" t="n">
        <v>0</v>
      </c>
      <c r="I35" s="31" t="n"/>
      <c r="J35" s="31">
        <f>SUM(D35:I35)</f>
        <v/>
      </c>
    </row>
    <row customHeight="1" ht="15.75" r="36" s="47">
      <c r="A36" s="16" t="n"/>
      <c r="B36" s="10" t="inlineStr">
        <is>
          <t>Appropriations</t>
        </is>
      </c>
      <c r="C36" s="10" t="n"/>
      <c r="D36" s="31">
        <f>'General Exp Page 4'!G38</f>
        <v/>
      </c>
      <c r="E36" s="31">
        <f>'Debt Service Page 5'!G44</f>
        <v/>
      </c>
      <c r="F36" s="31">
        <f>'Capital Projects Page 6'!F68</f>
        <v/>
      </c>
      <c r="G36" s="31">
        <f>'Food Service Page 7'!E65</f>
        <v/>
      </c>
      <c r="H36" s="31">
        <f>'Federal Projects Page 8'!F81</f>
        <v/>
      </c>
      <c r="I36" s="31">
        <f>'Internal Service Page 9'!F41</f>
        <v/>
      </c>
      <c r="J36" s="31">
        <f>SUM(D36:I36)</f>
        <v/>
      </c>
    </row>
    <row customHeight="1" ht="15.75" r="37" s="47">
      <c r="A37" s="16" t="n"/>
      <c r="B37" s="10" t="inlineStr">
        <is>
          <t>Revenue</t>
        </is>
      </c>
      <c r="C37" s="10" t="n"/>
      <c r="D37" s="31">
        <f>'General Rev 3 '!I68</f>
        <v/>
      </c>
      <c r="E37" s="31">
        <f>'Debt Service Page 5'!I27</f>
        <v/>
      </c>
      <c r="F37" s="31">
        <f>'Capital Projects Page 6'!H43</f>
        <v/>
      </c>
      <c r="G37" s="31">
        <f>'Food Service Page 7'!G42</f>
        <v/>
      </c>
      <c r="H37" s="31">
        <f>'Federal Projects Page 8'!H46</f>
        <v/>
      </c>
      <c r="I37" s="31">
        <f>'Internal Service Page 9'!H23</f>
        <v/>
      </c>
      <c r="J37" s="31">
        <f>SUM(D37:I37)</f>
        <v/>
      </c>
    </row>
    <row customHeight="1" ht="16.5" r="38" s="47" thickBot="1">
      <c r="A38" s="16" t="n"/>
      <c r="B38" s="10" t="n"/>
      <c r="C38" s="10" t="n"/>
      <c r="D38" s="32" t="n"/>
      <c r="E38" s="32" t="n"/>
      <c r="F38" s="32" t="n"/>
      <c r="G38" s="32" t="n"/>
      <c r="H38" s="32" t="n"/>
      <c r="I38" s="32" t="n"/>
      <c r="J38" s="32" t="n"/>
    </row>
    <row customFormat="1" customHeight="1" ht="16.5" r="39" s="9" thickBot="1">
      <c r="A39" s="17" t="inlineStr">
        <is>
          <t>Total Liabilities and Other Credits</t>
        </is>
      </c>
      <c r="B39" s="11" t="n"/>
      <c r="C39" s="11" t="n"/>
      <c r="D39" s="170">
        <f>SUM(D26:D38)</f>
        <v/>
      </c>
      <c r="E39" s="171">
        <f>SUM(E26:E38)</f>
        <v/>
      </c>
      <c r="F39" s="171">
        <f>SUM(F26:F38)</f>
        <v/>
      </c>
      <c r="G39" s="171">
        <f>SUM(G26:G38)</f>
        <v/>
      </c>
      <c r="H39" s="171">
        <f>SUM(H26:H38)</f>
        <v/>
      </c>
      <c r="I39" s="171">
        <f>SUM(I26:I38)</f>
        <v/>
      </c>
      <c r="J39" s="172">
        <f>SUM(D39:I39)</f>
        <v/>
      </c>
      <c r="L39" s="160">
        <f>SUM(J27:J38)</f>
        <v/>
      </c>
    </row>
    <row customFormat="1" customHeight="1" ht="15.75" r="40" s="9">
      <c r="A40" s="17" t="n"/>
      <c r="B40" s="11" t="n"/>
      <c r="C40" s="11" t="n"/>
      <c r="D40" s="169" t="n"/>
      <c r="E40" s="169" t="n"/>
      <c r="F40" s="169" t="n"/>
      <c r="G40" s="169" t="n"/>
      <c r="H40" s="169" t="n"/>
      <c r="I40" s="169" t="n"/>
      <c r="J40" s="169" t="n"/>
      <c r="L40" s="160" t="n"/>
    </row>
    <row customFormat="1" customHeight="1" ht="15.75" r="41" s="9">
      <c r="A41" s="17" t="inlineStr">
        <is>
          <t>RESERVES AND FUND BALANCE</t>
        </is>
      </c>
      <c r="B41" s="11" t="n"/>
      <c r="C41" s="11" t="n"/>
      <c r="D41" s="33" t="n"/>
      <c r="E41" s="33" t="n"/>
      <c r="F41" s="33" t="n"/>
      <c r="G41" s="33" t="n"/>
      <c r="H41" s="33" t="n"/>
      <c r="I41" s="33" t="n"/>
      <c r="J41" s="33" t="n"/>
      <c r="L41" s="160" t="n"/>
    </row>
    <row customFormat="1" customHeight="1" ht="15.75" r="42" s="9">
      <c r="A42" s="17" t="n"/>
      <c r="B42" s="12" t="inlineStr">
        <is>
          <t>Investment in General Fixed Assets</t>
        </is>
      </c>
      <c r="C42" s="10" t="n"/>
      <c r="D42" s="31" t="n">
        <v>88858493.68000001</v>
      </c>
      <c r="E42" s="31" t="n"/>
      <c r="F42" s="31" t="n">
        <v>1156246894.9</v>
      </c>
      <c r="G42" s="31" t="n">
        <v>2863863.57</v>
      </c>
      <c r="H42" s="31" t="n">
        <v>20878382.4</v>
      </c>
      <c r="I42" s="31" t="n">
        <v>0</v>
      </c>
      <c r="J42" s="31">
        <f>SUM(D42:I42)</f>
        <v/>
      </c>
      <c r="L42" s="160" t="n"/>
    </row>
    <row customFormat="1" customHeight="1" ht="15.75" r="43" s="9">
      <c r="A43" s="17" t="n"/>
      <c r="B43" s="12" t="inlineStr">
        <is>
          <t>Retained Earnings</t>
        </is>
      </c>
      <c r="C43" s="10" t="n"/>
      <c r="D43" s="31" t="n"/>
      <c r="E43" s="33" t="n"/>
      <c r="F43" s="31" t="n"/>
      <c r="G43" s="31" t="n"/>
      <c r="H43" s="31" t="n">
        <v>0</v>
      </c>
      <c r="I43" s="31">
        <f>'Internal Service Page 9'!F43</f>
        <v/>
      </c>
      <c r="J43" s="31">
        <f>SUM(D43:I43)</f>
        <v/>
      </c>
      <c r="L43" s="160" t="n"/>
    </row>
    <row customFormat="1" customHeight="1" ht="15.75" r="44" s="9">
      <c r="A44" s="17" t="n"/>
      <c r="B44" s="12" t="inlineStr">
        <is>
          <t>Fund Balance Reserved:</t>
        </is>
      </c>
      <c r="C44" s="10" t="n"/>
      <c r="D44" s="31" t="n"/>
      <c r="E44" s="33" t="n"/>
      <c r="F44" s="31" t="n"/>
      <c r="G44" s="31" t="n"/>
      <c r="H44" s="31" t="n"/>
      <c r="I44" s="31" t="n"/>
      <c r="J44" s="31" t="n"/>
      <c r="L44" s="160" t="n"/>
    </row>
    <row customFormat="1" customHeight="1" ht="15.75" r="45" s="9">
      <c r="A45" s="17" t="n"/>
      <c r="C45" s="12" t="inlineStr">
        <is>
          <t>For State Categorical Funds</t>
        </is>
      </c>
      <c r="D45" s="31" t="n"/>
      <c r="E45" s="33" t="n"/>
      <c r="F45" s="33" t="n"/>
      <c r="G45" s="33" t="n"/>
      <c r="H45" s="33" t="n"/>
      <c r="I45" s="33" t="n"/>
      <c r="J45" s="31">
        <f>SUM(D45:I45)</f>
        <v/>
      </c>
      <c r="L45" s="160" t="n"/>
    </row>
    <row customFormat="1" customHeight="1" ht="15.75" r="46" s="9">
      <c r="A46" s="17" t="n"/>
      <c r="C46" s="12" t="inlineStr">
        <is>
          <t>For Inventory</t>
        </is>
      </c>
      <c r="D46" s="31">
        <f>'General Exp Page 4'!G42</f>
        <v/>
      </c>
      <c r="E46" s="33" t="n"/>
      <c r="F46" s="33" t="n"/>
      <c r="G46" s="31">
        <f>'Food Service Page 7'!E68</f>
        <v/>
      </c>
      <c r="H46" s="31" t="n"/>
      <c r="I46" s="33" t="n"/>
      <c r="J46" s="31">
        <f>SUM(D46:I46)</f>
        <v/>
      </c>
      <c r="L46" s="160" t="n"/>
    </row>
    <row customFormat="1" customHeight="1" ht="15.75" r="47" s="9">
      <c r="A47" s="17" t="n"/>
      <c r="C47" s="12" t="inlineStr">
        <is>
          <t>Reserve for Encumbrances</t>
        </is>
      </c>
      <c r="D47" s="31">
        <f>D21</f>
        <v/>
      </c>
      <c r="E47" s="33" t="n"/>
      <c r="F47" s="31">
        <f>F21</f>
        <v/>
      </c>
      <c r="G47" s="31">
        <f>G21</f>
        <v/>
      </c>
      <c r="H47" s="31">
        <f>H21</f>
        <v/>
      </c>
      <c r="I47" s="31">
        <f>I21</f>
        <v/>
      </c>
      <c r="J47" s="31">
        <f>SUM(D47:I47)</f>
        <v/>
      </c>
      <c r="L47" s="160" t="n"/>
    </row>
    <row customFormat="1" customHeight="1" ht="15.75" r="48" s="9">
      <c r="A48" s="17" t="n"/>
      <c r="C48" s="12" t="inlineStr">
        <is>
          <t>For Debt Service</t>
        </is>
      </c>
      <c r="D48" s="31" t="n"/>
      <c r="E48" s="31">
        <f>'Debt Service Page 5'!G46</f>
        <v/>
      </c>
      <c r="F48" s="31" t="n"/>
      <c r="G48" s="31" t="n"/>
      <c r="H48" s="33" t="n"/>
      <c r="I48" s="33" t="n"/>
      <c r="J48" s="31">
        <f>SUM(D48:I48)</f>
        <v/>
      </c>
      <c r="L48" s="160" t="n"/>
    </row>
    <row customFormat="1" customHeight="1" ht="15.75" r="49" s="9">
      <c r="A49" s="17" t="n"/>
      <c r="B49" s="12" t="inlineStr">
        <is>
          <t>Adjustments to Fund Balance/Inventory</t>
        </is>
      </c>
      <c r="C49" s="12" t="n"/>
      <c r="D49" s="32">
        <f>-59594.61+1095-127.4</f>
        <v/>
      </c>
      <c r="E49" s="32" t="n"/>
      <c r="F49" s="32" t="n"/>
      <c r="G49" s="31" t="n">
        <v>76542</v>
      </c>
      <c r="H49" s="32" t="n"/>
      <c r="I49" s="34" t="n"/>
      <c r="J49" s="31" t="n"/>
      <c r="L49" s="160" t="n"/>
    </row>
    <row customFormat="1" customHeight="1" ht="15.75" r="50" s="9">
      <c r="A50" s="17" t="n"/>
      <c r="B50" s="12" t="inlineStr">
        <is>
          <t>Restricted Fund Balance</t>
        </is>
      </c>
      <c r="C50" s="12" t="n"/>
      <c r="D50" s="32">
        <f>'General Exp Page 4'!G41</f>
        <v/>
      </c>
      <c r="E50" s="32" t="n"/>
      <c r="F50" s="32">
        <f>'Capital Projects Page 6'!F71</f>
        <v/>
      </c>
      <c r="G50" s="194" t="n"/>
      <c r="H50" s="32" t="n"/>
      <c r="I50" s="34" t="n"/>
      <c r="J50" s="31" t="n"/>
      <c r="L50" s="160" t="n"/>
    </row>
    <row customFormat="1" customHeight="1" ht="15.75" r="51" s="9">
      <c r="A51" s="17" t="n"/>
      <c r="B51" s="12" t="inlineStr">
        <is>
          <t>Unappropriated Fund Balance</t>
        </is>
      </c>
      <c r="C51" s="10" t="n"/>
      <c r="D51" s="32">
        <f>'General Exp Page 4'!G40</f>
        <v/>
      </c>
      <c r="E51" s="112" t="n"/>
      <c r="F51" s="32">
        <f>'Capital Projects Page 6'!F70</f>
        <v/>
      </c>
      <c r="G51" s="32">
        <f>'Food Service Page 7'!E67</f>
        <v/>
      </c>
      <c r="H51" s="32" t="n"/>
      <c r="I51" s="32" t="n"/>
      <c r="J51" s="31">
        <f>SUM(D51:I51)</f>
        <v/>
      </c>
      <c r="L51" s="160" t="n"/>
    </row>
    <row customFormat="1" customHeight="1" ht="16.5" r="52" s="9" thickBot="1">
      <c r="A52" s="28" t="n"/>
      <c r="B52" s="19" t="n"/>
      <c r="C52" s="19" t="n"/>
      <c r="D52" s="32" t="n"/>
      <c r="E52" s="34" t="n"/>
      <c r="F52" s="32" t="n"/>
      <c r="G52" s="32" t="n"/>
      <c r="H52" s="34" t="n"/>
      <c r="I52" s="34" t="n"/>
      <c r="J52" s="34" t="n"/>
      <c r="L52" s="160" t="n"/>
    </row>
    <row customHeight="1" ht="15.75" r="53" s="47">
      <c r="A53" s="13" t="n"/>
      <c r="B53" s="14" t="n"/>
      <c r="C53" s="14" t="n"/>
      <c r="D53" s="165" t="n"/>
      <c r="E53" s="167" t="n"/>
      <c r="F53" s="167" t="n"/>
      <c r="G53" s="167" t="n"/>
      <c r="H53" s="167" t="n"/>
      <c r="I53" s="167" t="n"/>
      <c r="J53" s="163" t="n"/>
    </row>
    <row customFormat="1" customHeight="1" ht="16.5" r="54" s="9" thickBot="1">
      <c r="A54" s="28" t="inlineStr">
        <is>
          <t>Total Liabilities, Reserves and Fund Balance</t>
        </is>
      </c>
      <c r="B54" s="25" t="n"/>
      <c r="C54" s="25" t="n"/>
      <c r="D54" s="166">
        <f>SUM(D39:D53)</f>
        <v/>
      </c>
      <c r="E54" s="168">
        <f>SUM(E39:E53)</f>
        <v/>
      </c>
      <c r="F54" s="168">
        <f>SUM(F39:F53)</f>
        <v/>
      </c>
      <c r="G54" s="168">
        <f>SUM(G39:G53)</f>
        <v/>
      </c>
      <c r="H54" s="168">
        <f>SUM(H39:H53)</f>
        <v/>
      </c>
      <c r="I54" s="168">
        <f>SUM(I39:I53)</f>
        <v/>
      </c>
      <c r="J54" s="164">
        <f>SUM(D54:I54)</f>
        <v/>
      </c>
      <c r="L54" s="160">
        <f>SUM(J40:J53)</f>
        <v/>
      </c>
    </row>
    <row r="55">
      <c r="A55" t="inlineStr">
        <is>
          <t>*Does not include Account Groups</t>
        </is>
      </c>
      <c r="D55" s="1" t="n"/>
      <c r="F55" s="1" t="n"/>
      <c r="G55" s="1" t="n"/>
      <c r="L55" s="161">
        <f>SUM(L39:L54)</f>
        <v/>
      </c>
    </row>
    <row r="56">
      <c r="D56" s="1" t="n"/>
      <c r="F56" s="1" t="n"/>
      <c r="G56" s="1" t="n"/>
    </row>
    <row hidden="1" r="57" s="47">
      <c r="C57" s="68" t="inlineStr">
        <is>
          <t>Diff.</t>
        </is>
      </c>
      <c r="D57" s="1">
        <f>D24-D54</f>
        <v/>
      </c>
      <c r="E57" s="1">
        <f>E24-E54</f>
        <v/>
      </c>
      <c r="F57" s="1">
        <f>F24-F54</f>
        <v/>
      </c>
      <c r="G57" s="1">
        <f>G24-G54</f>
        <v/>
      </c>
      <c r="H57" s="1">
        <f>H24-H54</f>
        <v/>
      </c>
      <c r="I57" s="1">
        <f>I24-I54</f>
        <v/>
      </c>
      <c r="J57" s="1">
        <f>J24-J54</f>
        <v/>
      </c>
    </row>
    <row r="58">
      <c r="D58" s="1" t="n"/>
    </row>
    <row r="59">
      <c r="D59" s="1" t="n"/>
    </row>
    <row customFormat="1" r="60" s="36">
      <c r="L60" s="159" t="n"/>
    </row>
    <row r="61">
      <c r="D61" s="1" t="n"/>
    </row>
    <row r="62">
      <c r="D62" s="1" t="n"/>
      <c r="E62" s="36" t="n"/>
    </row>
    <row r="63">
      <c r="D63" s="1" t="n"/>
    </row>
    <row r="64">
      <c r="D64" s="1" t="n"/>
    </row>
    <row r="65">
      <c r="D65" s="1" t="n"/>
    </row>
    <row r="66">
      <c r="D66" s="1" t="n"/>
    </row>
    <row r="67">
      <c r="D67" s="1" t="n"/>
    </row>
    <row r="68">
      <c r="D68" s="1" t="n"/>
    </row>
    <row r="69">
      <c r="D69" s="1" t="n"/>
    </row>
    <row r="70">
      <c r="D70" s="1" t="n"/>
    </row>
    <row r="71">
      <c r="D71" s="1" t="n"/>
    </row>
    <row r="72">
      <c r="D72" s="1" t="n"/>
    </row>
    <row r="73">
      <c r="D73" s="1" t="n"/>
    </row>
    <row r="74">
      <c r="D74" s="1" t="n"/>
    </row>
    <row r="75">
      <c r="D75" s="1" t="n"/>
    </row>
    <row r="76">
      <c r="D76" s="1" t="n"/>
    </row>
    <row r="77">
      <c r="D77" s="1" t="n"/>
    </row>
    <row r="78">
      <c r="D78" s="1" t="n"/>
    </row>
    <row r="79">
      <c r="D79" s="1" t="n"/>
    </row>
    <row r="80">
      <c r="D80" s="1" t="n"/>
    </row>
    <row r="81">
      <c r="D81" s="1" t="n"/>
    </row>
    <row r="82">
      <c r="D82" s="1" t="n"/>
    </row>
    <row r="83">
      <c r="D83" s="1" t="n"/>
    </row>
    <row r="84">
      <c r="A84" t="inlineStr">
        <is>
          <t>suspicious:</t>
        </is>
      </c>
    </row>
  </sheetData>
  <printOptions horizontalCentered="1"/>
  <pageMargins bottom="0.5" footer="0.5" header="0.5" left="0.5" right="0.5" top="0.5"/>
  <pageSetup horizontalDpi="4294967292" orientation="landscape" scale="61" verticalDpi="300"/>
  <headerFooter alignWithMargins="0">
    <oddHeader>&amp;RPAGE 1 OF 9</oddHeader>
    <oddFooter/>
    <evenHeader/>
    <evenFooter/>
    <firstHeader/>
    <firstFooter/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K45"/>
  <sheetViews>
    <sheetView view="pageBreakPreview" workbookViewId="0" zoomScale="60" zoomScaleNormal="100">
      <selection activeCell="A1" sqref="A1"/>
    </sheetView>
  </sheetViews>
  <sheetFormatPr baseColWidth="8" defaultRowHeight="12.75"/>
  <cols>
    <col customWidth="1" max="1" min="1" style="47" width="11"/>
    <col customWidth="1" max="2" min="2" style="47" width="6.28515625"/>
    <col customWidth="1" max="3" min="3" style="47" width="31.7109375"/>
    <col customWidth="1" max="5" min="4" style="47" width="18.5703125"/>
    <col customWidth="1" max="6" min="6" style="47" width="18.28515625"/>
    <col bestFit="1" customWidth="1" max="8" min="7" style="47" width="17.42578125"/>
    <col customWidth="1" max="9" min="9" style="47" width="15.7109375"/>
    <col customWidth="1" max="10" min="10" style="47" width="19"/>
    <col customWidth="1" max="11" min="11" style="47" width="0.28515625"/>
  </cols>
  <sheetData>
    <row customHeight="1" ht="22.5" r="1" s="47">
      <c r="A1" s="6" t="inlineStr">
        <is>
          <t>DUVAL COUNTY SCHOOL BOARD</t>
        </is>
      </c>
      <c r="B1" s="35" t="n"/>
      <c r="C1" s="35" t="n"/>
      <c r="D1" s="35" t="n"/>
      <c r="E1" s="35" t="n"/>
      <c r="F1" s="35" t="n"/>
      <c r="G1" s="35" t="n"/>
      <c r="H1" s="35" t="n"/>
      <c r="I1" s="35" t="n"/>
      <c r="J1" s="35" t="n"/>
    </row>
    <row customHeight="1" ht="15.75" r="2" s="47">
      <c r="A2" s="7" t="inlineStr">
        <is>
          <t>COMBINED STATEMENT OF REVENUES AND EXPENDITURES</t>
        </is>
      </c>
      <c r="B2" s="35" t="n"/>
      <c r="C2" s="35" t="n"/>
      <c r="D2" s="35" t="n"/>
      <c r="E2" s="35" t="n"/>
      <c r="F2" s="35" t="n"/>
      <c r="G2" s="35" t="n"/>
      <c r="H2" s="35" t="n"/>
      <c r="I2" s="35" t="n"/>
      <c r="J2" s="35" t="n"/>
    </row>
    <row customHeight="1" ht="15.75" r="3" s="47">
      <c r="A3" s="240">
        <f>+'Combined Bal Sheet Page 1'!A3</f>
        <v/>
      </c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</row>
    <row customHeight="1" ht="16.5" r="4" s="47" thickBot="1">
      <c r="A4" s="239" t="n"/>
    </row>
    <row customHeight="1" ht="15.75" r="5" s="47">
      <c r="A5" s="241" t="n"/>
      <c r="B5" s="38" t="n"/>
      <c r="C5" s="38" t="n"/>
      <c r="D5" s="21" t="n"/>
      <c r="E5" s="21" t="inlineStr">
        <is>
          <t>Debt</t>
        </is>
      </c>
      <c r="F5" s="21" t="inlineStr">
        <is>
          <t>Capital</t>
        </is>
      </c>
      <c r="G5" s="21" t="inlineStr">
        <is>
          <t>Special Revenue</t>
        </is>
      </c>
      <c r="H5" s="21" t="inlineStr">
        <is>
          <t>Special Revenue</t>
        </is>
      </c>
      <c r="I5" s="21" t="inlineStr">
        <is>
          <t>Internal</t>
        </is>
      </c>
      <c r="J5" s="56" t="n"/>
    </row>
    <row customHeight="1" ht="16.5" r="6" s="47" thickBot="1">
      <c r="A6" s="18" t="n"/>
      <c r="B6" s="41" t="n"/>
      <c r="C6" s="41" t="n"/>
      <c r="D6" s="26" t="inlineStr">
        <is>
          <t>General</t>
        </is>
      </c>
      <c r="E6" s="26" t="inlineStr">
        <is>
          <t>Service</t>
        </is>
      </c>
      <c r="F6" s="26" t="inlineStr">
        <is>
          <t>Projects</t>
        </is>
      </c>
      <c r="G6" s="26" t="inlineStr">
        <is>
          <t>Food Service</t>
        </is>
      </c>
      <c r="H6" s="26" t="inlineStr">
        <is>
          <t>Other</t>
        </is>
      </c>
      <c r="I6" s="26" t="inlineStr">
        <is>
          <t>Service</t>
        </is>
      </c>
      <c r="J6" s="26" t="inlineStr">
        <is>
          <t>Total</t>
        </is>
      </c>
    </row>
    <row r="7">
      <c r="A7" s="45" t="inlineStr">
        <is>
          <t>REVENUE:</t>
        </is>
      </c>
      <c r="B7" s="38" t="n"/>
      <c r="C7" s="43" t="n"/>
      <c r="D7" s="49" t="n"/>
      <c r="E7" s="55" t="n"/>
      <c r="F7" s="55" t="n"/>
      <c r="G7" s="55" t="n"/>
      <c r="H7" s="55" t="n"/>
      <c r="I7" s="55" t="n"/>
      <c r="J7" s="55" t="n"/>
    </row>
    <row r="8">
      <c r="A8" s="57" t="n"/>
      <c r="B8" t="inlineStr">
        <is>
          <t>FEDERAL DIRECT</t>
        </is>
      </c>
      <c r="C8" s="58" t="n"/>
      <c r="D8" s="50">
        <f>'General Rev 3 '!I14</f>
        <v/>
      </c>
      <c r="E8" s="50" t="n"/>
      <c r="F8" s="50" t="n"/>
      <c r="G8" s="50" t="n"/>
      <c r="H8" s="50">
        <f>'Federal Projects Page 8'!H12</f>
        <v/>
      </c>
      <c r="I8" s="50" t="n"/>
      <c r="J8" s="50">
        <f>SUM(D8:I8)</f>
        <v/>
      </c>
    </row>
    <row r="9">
      <c r="A9" s="57" t="n"/>
      <c r="B9" t="inlineStr">
        <is>
          <t>FEDERAL THROUGH STATE</t>
        </is>
      </c>
      <c r="C9" s="58" t="n"/>
      <c r="D9" s="50">
        <f>'General Rev 3 '!I18</f>
        <v/>
      </c>
      <c r="E9" s="50" t="n"/>
      <c r="F9" s="50" t="n"/>
      <c r="G9" s="50">
        <f>'Food Service Page 7'!G19</f>
        <v/>
      </c>
      <c r="H9" s="50">
        <f>'Federal Projects Page 8'!H24</f>
        <v/>
      </c>
      <c r="I9" s="50" t="n"/>
      <c r="J9" s="50">
        <f>SUM(D9:I9)</f>
        <v/>
      </c>
    </row>
    <row r="10">
      <c r="A10" s="57" t="n"/>
      <c r="B10" t="inlineStr">
        <is>
          <t>STATE SOURCES</t>
        </is>
      </c>
      <c r="C10" s="58" t="n"/>
      <c r="D10" s="50">
        <f>+'General Rev 3 '!I38</f>
        <v/>
      </c>
      <c r="E10" s="51">
        <f>'Debt Service Page 5'!I23+'Debt Service Page 5'!I13</f>
        <v/>
      </c>
      <c r="F10" s="50">
        <f>'Capital Projects Page 6'!H20</f>
        <v/>
      </c>
      <c r="G10" s="50">
        <f>'Food Service Page 7'!G26</f>
        <v/>
      </c>
      <c r="H10" s="50">
        <f>'Federal Projects Page 8'!H29</f>
        <v/>
      </c>
      <c r="I10" s="50" t="n"/>
      <c r="J10" s="50">
        <f>SUM(D10:I10)</f>
        <v/>
      </c>
    </row>
    <row r="11">
      <c r="A11" s="57" t="n"/>
      <c r="B11" t="inlineStr">
        <is>
          <t>LOCAL SOURCES</t>
        </is>
      </c>
      <c r="C11" s="58" t="n"/>
      <c r="D11" s="50">
        <f>'General Rev 3 '!I55</f>
        <v/>
      </c>
      <c r="E11" s="50">
        <f>'Debt Service Page 5'!I18</f>
        <v/>
      </c>
      <c r="F11" s="50">
        <f>'Capital Projects Page 6'!H28</f>
        <v/>
      </c>
      <c r="G11" s="50">
        <f>'Food Service Page 7'!G37</f>
        <v/>
      </c>
      <c r="H11" s="50">
        <f>'Federal Projects Page 8'!H41</f>
        <v/>
      </c>
      <c r="I11" s="50">
        <f>'Internal Service Page 9'!H18</f>
        <v/>
      </c>
      <c r="J11" s="50">
        <f>SUM(D11:I11)</f>
        <v/>
      </c>
    </row>
    <row customHeight="1" ht="13.5" r="12" s="47" thickBot="1">
      <c r="A12" s="57" t="n"/>
      <c r="B12" t="inlineStr">
        <is>
          <t>OTHER FINANCING SOURCES</t>
        </is>
      </c>
      <c r="C12" s="58" t="n"/>
      <c r="D12" s="51">
        <f>'General Rev 3 '!I66</f>
        <v/>
      </c>
      <c r="E12" s="51">
        <f>'Debt Service Page 5'!I25+'Debt Service Page 5'!I22</f>
        <v/>
      </c>
      <c r="F12" s="51">
        <f>'Capital Projects Page 6'!H35+'Capital Projects Page 6'!H41</f>
        <v/>
      </c>
      <c r="G12" s="50">
        <f>'Food Service Page 7'!G41</f>
        <v/>
      </c>
      <c r="H12" s="50">
        <f>'Federal Projects Page 8'!H42</f>
        <v/>
      </c>
      <c r="I12" s="50">
        <f>'Internal Service Page 9'!H21</f>
        <v/>
      </c>
      <c r="J12" s="51">
        <f>SUM(D12:I12)</f>
        <v/>
      </c>
    </row>
    <row r="13">
      <c r="A13" s="37" t="n"/>
      <c r="B13" s="38" t="n"/>
      <c r="C13" s="38" t="n"/>
      <c r="D13" s="173" t="n"/>
      <c r="E13" s="120" t="n"/>
      <c r="F13" s="120" t="n"/>
      <c r="G13" s="120" t="n"/>
      <c r="H13" s="120" t="n"/>
      <c r="I13" s="120" t="n"/>
      <c r="J13" s="174" t="n"/>
    </row>
    <row customHeight="1" ht="13.5" r="14" s="47" thickBot="1">
      <c r="A14" s="57" t="n"/>
      <c r="B14" s="48" t="inlineStr">
        <is>
          <t>TOTAL REVENUE</t>
        </is>
      </c>
      <c r="D14" s="242">
        <f>SUM(D7:D12)</f>
        <v/>
      </c>
      <c r="E14" s="243">
        <f>SUM(E7:E12)</f>
        <v/>
      </c>
      <c r="F14" s="243">
        <f>SUM(F7:F12)</f>
        <v/>
      </c>
      <c r="G14" s="243">
        <f>SUM(G7:G12)</f>
        <v/>
      </c>
      <c r="H14" s="243">
        <f>SUM(H7:H12)</f>
        <v/>
      </c>
      <c r="I14" s="243">
        <f>SUM(I7:I12)</f>
        <v/>
      </c>
      <c r="J14" s="176">
        <f>SUM(D14:I14)</f>
        <v/>
      </c>
      <c r="K14" s="36">
        <f>SUM(J7:J12)</f>
        <v/>
      </c>
    </row>
    <row r="15">
      <c r="A15" s="37" t="n"/>
      <c r="B15" s="61" t="n"/>
      <c r="C15" s="43" t="n"/>
      <c r="D15" s="52" t="n"/>
      <c r="E15" s="52" t="n"/>
      <c r="F15" s="52" t="n"/>
      <c r="G15" s="52" t="n"/>
      <c r="H15" s="52" t="n"/>
      <c r="I15" s="52" t="n"/>
      <c r="J15" s="52" t="n"/>
      <c r="K15" s="36" t="n"/>
    </row>
    <row r="16">
      <c r="A16" s="60" t="inlineStr">
        <is>
          <t>EXPENDITURES:</t>
        </is>
      </c>
      <c r="C16" s="58" t="n"/>
      <c r="D16" s="50" t="n"/>
      <c r="E16" s="50" t="n"/>
      <c r="F16" s="50" t="n"/>
      <c r="G16" s="50" t="n"/>
      <c r="H16" s="50" t="n"/>
      <c r="I16" s="50" t="n"/>
      <c r="J16" s="50" t="n"/>
    </row>
    <row r="17">
      <c r="A17" s="57" t="n"/>
      <c r="B17" t="inlineStr">
        <is>
          <t>INSTRUCTION:</t>
        </is>
      </c>
      <c r="C17" s="58" t="n"/>
      <c r="D17" s="50">
        <f>'General Exp Page 4'!I11</f>
        <v/>
      </c>
      <c r="E17" s="50" t="n"/>
      <c r="F17" s="50" t="n"/>
      <c r="G17" s="50" t="n"/>
      <c r="H17" s="50">
        <f>'Federal Projects Page 8'!H55</f>
        <v/>
      </c>
      <c r="I17" s="50" t="n"/>
      <c r="J17" s="50">
        <f>SUM(D17:I17)</f>
        <v/>
      </c>
    </row>
    <row r="18">
      <c r="A18" s="57" t="n"/>
      <c r="B18" t="inlineStr">
        <is>
          <t>INSTRUCTIONAL SUPPORT:</t>
        </is>
      </c>
      <c r="C18" s="58" t="n"/>
      <c r="D18" s="50" t="n"/>
      <c r="E18" s="50" t="n"/>
      <c r="F18" s="50" t="n"/>
      <c r="G18" s="50" t="n"/>
      <c r="H18" s="50" t="n"/>
      <c r="I18" s="50" t="n"/>
      <c r="J18" s="50" t="n"/>
    </row>
    <row r="19">
      <c r="A19" s="57" t="n"/>
      <c r="C19" s="58" t="inlineStr">
        <is>
          <t>Pupil Personnel Services</t>
        </is>
      </c>
      <c r="D19" s="50">
        <f>'General Exp Page 4'!I13</f>
        <v/>
      </c>
      <c r="E19" s="50" t="n"/>
      <c r="F19" s="50" t="n"/>
      <c r="G19" s="50" t="n"/>
      <c r="H19" s="50">
        <f>'Federal Projects Page 8'!H58</f>
        <v/>
      </c>
      <c r="I19" s="50" t="n"/>
      <c r="J19" s="50">
        <f>SUM(D19:I19)</f>
        <v/>
      </c>
    </row>
    <row r="20">
      <c r="A20" s="57" t="n"/>
      <c r="C20" s="58" t="inlineStr">
        <is>
          <t>Instructional Media Services</t>
        </is>
      </c>
      <c r="D20" s="50">
        <f>'General Exp Page 4'!I14</f>
        <v/>
      </c>
      <c r="E20" s="50" t="n"/>
      <c r="F20" s="50" t="n"/>
      <c r="G20" s="50" t="n"/>
      <c r="H20" s="50">
        <f>'Federal Projects Page 8'!H59</f>
        <v/>
      </c>
      <c r="I20" s="50" t="n"/>
      <c r="J20" s="50">
        <f>SUM(D20:I20)</f>
        <v/>
      </c>
    </row>
    <row r="21">
      <c r="A21" s="57" t="n"/>
      <c r="C21" s="58" t="inlineStr">
        <is>
          <t>Instruction and Curriculum</t>
        </is>
      </c>
      <c r="D21" s="50">
        <f>'General Exp Page 4'!I15</f>
        <v/>
      </c>
      <c r="E21" s="50" t="n"/>
      <c r="F21" s="50" t="n"/>
      <c r="G21" s="50" t="n"/>
      <c r="H21" s="50">
        <f>'Federal Projects Page 8'!H60</f>
        <v/>
      </c>
      <c r="I21" s="50" t="n"/>
      <c r="J21" s="50">
        <f>SUM(D21:I21)</f>
        <v/>
      </c>
    </row>
    <row r="22">
      <c r="A22" s="57" t="n"/>
      <c r="C22" s="58" t="inlineStr">
        <is>
          <t>Instructional Staff Training</t>
        </is>
      </c>
      <c r="D22" s="50">
        <f>'General Exp Page 4'!I16</f>
        <v/>
      </c>
      <c r="E22" s="50" t="n"/>
      <c r="F22" s="50" t="n"/>
      <c r="G22" s="50" t="n"/>
      <c r="H22" s="50">
        <f>'Federal Projects Page 8'!H61</f>
        <v/>
      </c>
      <c r="I22" s="50" t="n"/>
      <c r="J22" s="50">
        <f>SUM(D22:I22)</f>
        <v/>
      </c>
    </row>
    <row r="23">
      <c r="A23" s="57" t="n"/>
      <c r="B23" t="inlineStr">
        <is>
          <t>GENERAL SUPPORT SERVICES:</t>
        </is>
      </c>
      <c r="C23" s="58" t="n"/>
      <c r="D23" s="50" t="n"/>
      <c r="E23" s="50" t="n"/>
      <c r="F23" s="50" t="n"/>
      <c r="G23" s="50" t="n"/>
      <c r="H23" s="50" t="n"/>
      <c r="I23" s="50" t="n"/>
      <c r="J23" s="50" t="n"/>
      <c r="K23" s="36">
        <f>SUM(J19:J23)</f>
        <v/>
      </c>
    </row>
    <row r="24">
      <c r="A24" s="57" t="n"/>
      <c r="C24" s="58" t="inlineStr">
        <is>
          <t>Board Office</t>
        </is>
      </c>
      <c r="D24" s="50">
        <f>'General Exp Page 4'!I19</f>
        <v/>
      </c>
      <c r="E24" s="50" t="n"/>
      <c r="F24" s="50" t="n"/>
      <c r="G24" s="50" t="n"/>
      <c r="H24" s="50">
        <f>'Federal Projects Page 8'!H65</f>
        <v/>
      </c>
      <c r="I24" s="50" t="n"/>
      <c r="J24" s="50">
        <f>SUM(D24:I24)</f>
        <v/>
      </c>
    </row>
    <row r="25">
      <c r="A25" s="57" t="n"/>
      <c r="C25" s="58" t="inlineStr">
        <is>
          <t>General Administration</t>
        </is>
      </c>
      <c r="D25" s="50">
        <f>'General Exp Page 4'!I20</f>
        <v/>
      </c>
      <c r="E25" s="50" t="n"/>
      <c r="F25" s="50" t="n"/>
      <c r="G25" s="50" t="n"/>
      <c r="H25" s="50">
        <f>'Federal Projects Page 8'!H66</f>
        <v/>
      </c>
      <c r="I25" s="50" t="n"/>
      <c r="J25" s="50">
        <f>SUM(D25:I25)</f>
        <v/>
      </c>
    </row>
    <row r="26">
      <c r="A26" s="57" t="n"/>
      <c r="C26" s="58" t="inlineStr">
        <is>
          <t>School Administration</t>
        </is>
      </c>
      <c r="D26" s="50">
        <f>'General Exp Page 4'!I21</f>
        <v/>
      </c>
      <c r="E26" s="50" t="n"/>
      <c r="F26" s="50" t="n"/>
      <c r="G26" s="50" t="n"/>
      <c r="H26" s="50">
        <f>'Federal Projects Page 8'!H67</f>
        <v/>
      </c>
      <c r="I26" s="50" t="n"/>
      <c r="J26" s="50">
        <f>SUM(D26:I26)</f>
        <v/>
      </c>
    </row>
    <row r="27">
      <c r="A27" s="57" t="n"/>
      <c r="C27" s="58" t="inlineStr">
        <is>
          <t>Facilities Acquisition &amp; Construction</t>
        </is>
      </c>
      <c r="D27" s="50">
        <f>'General Exp Page 4'!I22</f>
        <v/>
      </c>
      <c r="E27" s="50" t="n"/>
      <c r="F27" s="50">
        <f>SUM('Capital Projects Page 6'!H53:H61)</f>
        <v/>
      </c>
      <c r="G27" s="50" t="n"/>
      <c r="H27" s="50">
        <f>'Federal Projects Page 8'!H68</f>
        <v/>
      </c>
      <c r="I27" s="50" t="n"/>
      <c r="J27" s="50">
        <f>SUM(D27:I27)</f>
        <v/>
      </c>
    </row>
    <row r="28">
      <c r="A28" s="57" t="n"/>
      <c r="C28" s="58" t="inlineStr">
        <is>
          <t>Fiscal Services</t>
        </is>
      </c>
      <c r="D28" s="50">
        <f>'General Exp Page 4'!I23</f>
        <v/>
      </c>
      <c r="E28" s="50" t="n"/>
      <c r="F28" s="50" t="n"/>
      <c r="G28" s="50" t="n"/>
      <c r="H28" s="50">
        <f>'Federal Projects Page 8'!H69</f>
        <v/>
      </c>
      <c r="I28" s="50" t="n"/>
      <c r="J28" s="50">
        <f>SUM(D28:I28)</f>
        <v/>
      </c>
    </row>
    <row r="29">
      <c r="A29" s="57" t="n"/>
      <c r="C29" s="58" t="inlineStr">
        <is>
          <t>Food Services</t>
        </is>
      </c>
      <c r="D29" s="50">
        <f>'General Exp Page 4'!I24</f>
        <v/>
      </c>
      <c r="E29" s="50" t="n"/>
      <c r="F29" s="50" t="n"/>
      <c r="G29" s="50">
        <f>'Food Service Page 7'!G59</f>
        <v/>
      </c>
      <c r="H29" s="50" t="n"/>
      <c r="I29" s="50" t="n"/>
      <c r="J29" s="50">
        <f>SUM(D29:I29)</f>
        <v/>
      </c>
    </row>
    <row r="30">
      <c r="A30" s="57" t="n"/>
      <c r="C30" s="58" t="inlineStr">
        <is>
          <t>Central Services</t>
        </is>
      </c>
      <c r="D30" s="50">
        <f>'General Exp Page 4'!I25</f>
        <v/>
      </c>
      <c r="E30" s="50" t="n"/>
      <c r="F30" s="50" t="n"/>
      <c r="G30" s="50" t="n"/>
      <c r="H30" s="50">
        <f>'Federal Projects Page 8'!H70</f>
        <v/>
      </c>
      <c r="I30" s="50">
        <f>'Internal Service Page 9'!H41</f>
        <v/>
      </c>
      <c r="J30" s="50">
        <f>SUM(D30:I30)</f>
        <v/>
      </c>
    </row>
    <row r="31">
      <c r="A31" s="57" t="n"/>
      <c r="C31" s="58" t="inlineStr">
        <is>
          <t>Pupil Transportation Services</t>
        </is>
      </c>
      <c r="D31" s="50">
        <f>'General Exp Page 4'!I26</f>
        <v/>
      </c>
      <c r="E31" s="50" t="n"/>
      <c r="F31" s="50" t="n"/>
      <c r="G31" s="50" t="n"/>
      <c r="H31" s="50">
        <f>'Federal Projects Page 8'!H71</f>
        <v/>
      </c>
      <c r="I31" s="50" t="n"/>
      <c r="J31" s="50">
        <f>SUM(D31:I31)</f>
        <v/>
      </c>
    </row>
    <row r="32">
      <c r="A32" s="57" t="n"/>
      <c r="C32" s="58" t="inlineStr">
        <is>
          <t>Operation of Plant</t>
        </is>
      </c>
      <c r="D32" s="50">
        <f>'General Exp Page 4'!I27</f>
        <v/>
      </c>
      <c r="E32" s="50" t="n"/>
      <c r="F32" s="50" t="n"/>
      <c r="G32" s="50" t="n"/>
      <c r="H32" s="50">
        <f>'Federal Projects Page 8'!H72</f>
        <v/>
      </c>
      <c r="I32" s="50" t="n"/>
      <c r="J32" s="50">
        <f>SUM(D32:I32)</f>
        <v/>
      </c>
      <c r="K32" s="36">
        <f>SUM(J24:J32)</f>
        <v/>
      </c>
    </row>
    <row r="33">
      <c r="A33" s="57" t="n"/>
      <c r="B33" t="inlineStr">
        <is>
          <t>MAINTENANCE OF PLANT</t>
        </is>
      </c>
      <c r="C33" s="58" t="n"/>
      <c r="D33" s="50">
        <f>'General Exp Page 4'!I30</f>
        <v/>
      </c>
      <c r="E33" s="50" t="n"/>
      <c r="F33" s="50" t="n"/>
      <c r="G33" s="50" t="n"/>
      <c r="H33" s="50">
        <f>'Federal Projects Page 8'!H75</f>
        <v/>
      </c>
      <c r="I33" s="50" t="n"/>
      <c r="J33" s="50">
        <f>SUM(D33:I33)</f>
        <v/>
      </c>
    </row>
    <row r="34">
      <c r="A34" s="57" t="n"/>
      <c r="B34" t="inlineStr">
        <is>
          <t>COMMUNITY SERVICES</t>
        </is>
      </c>
      <c r="C34" s="58" t="n"/>
      <c r="D34" s="50">
        <f>'General Exp Page 4'!I31</f>
        <v/>
      </c>
      <c r="E34" s="50" t="n"/>
      <c r="F34" s="50" t="n"/>
      <c r="G34" s="50" t="n"/>
      <c r="H34" s="50">
        <f>'Federal Projects Page 8'!H76</f>
        <v/>
      </c>
      <c r="I34" s="50" t="n"/>
      <c r="J34" s="50">
        <f>SUM(D34:I34)</f>
        <v/>
      </c>
    </row>
    <row r="35">
      <c r="A35" s="57" t="n"/>
      <c r="B35" t="inlineStr">
        <is>
          <t>DEBT SERVICE</t>
        </is>
      </c>
      <c r="C35" s="58" t="n"/>
      <c r="D35" s="50">
        <f>'General Exp Page 4'!I32</f>
        <v/>
      </c>
      <c r="E35" s="50">
        <f>'Debt Service Page 5'!I39</f>
        <v/>
      </c>
      <c r="F35" s="50" t="n"/>
      <c r="G35" s="50">
        <f>'Food Service Page 7'!G61</f>
        <v/>
      </c>
      <c r="H35" s="50">
        <f>'Federal Projects Page 8'!H77</f>
        <v/>
      </c>
      <c r="I35" s="50" t="n"/>
      <c r="J35" s="51">
        <f>SUM(D35:I35)</f>
        <v/>
      </c>
    </row>
    <row customHeight="1" ht="13.5" r="36" s="47" thickBot="1">
      <c r="A36" s="39" t="n"/>
      <c r="B36" s="41" t="inlineStr">
        <is>
          <t>TRANSFERS &amp; OTHER MISC</t>
        </is>
      </c>
      <c r="C36" s="44" t="n"/>
      <c r="D36" s="52">
        <f>'General Exp Page 4'!I35+'General Exp Page 4'!I36+'General Exp Page 4'!I37+'General Exp Page 4'!I34</f>
        <v/>
      </c>
      <c r="E36" s="52" t="n"/>
      <c r="F36" s="52">
        <f>SUM('Capital Projects Page 6'!H65:H67)</f>
        <v/>
      </c>
      <c r="G36" s="52">
        <f>SUM('Food Service Page 7'!G63:G63)</f>
        <v/>
      </c>
      <c r="H36" s="50">
        <f>'Federal Projects Page 8'!H79</f>
        <v/>
      </c>
      <c r="I36" s="52" t="n"/>
      <c r="J36" s="51">
        <f>SUM(D36:I36)</f>
        <v/>
      </c>
    </row>
    <row r="37">
      <c r="A37" s="37" t="n"/>
      <c r="B37" s="38" t="n"/>
      <c r="C37" s="38" t="n"/>
      <c r="D37" s="120" t="n"/>
      <c r="E37" s="120" t="n"/>
      <c r="F37" s="120" t="n"/>
      <c r="G37" s="120" t="n"/>
      <c r="H37" s="120" t="n"/>
      <c r="I37" s="120" t="n"/>
      <c r="J37" s="120" t="n"/>
    </row>
    <row customHeight="1" ht="13.5" r="38" s="47" thickBot="1">
      <c r="A38" s="39" t="n"/>
      <c r="B38" s="40" t="inlineStr">
        <is>
          <t>TOTAL EXPENDITURES</t>
        </is>
      </c>
      <c r="C38" s="41" t="n"/>
      <c r="D38" s="121">
        <f>SUM(D16:D36)</f>
        <v/>
      </c>
      <c r="E38" s="121">
        <f>SUM(E16:E36)</f>
        <v/>
      </c>
      <c r="F38" s="121">
        <f>SUM(F16:F36)</f>
        <v/>
      </c>
      <c r="G38" s="121">
        <f>SUM(G16:G36)</f>
        <v/>
      </c>
      <c r="H38" s="121">
        <f>SUM(H16:H36)</f>
        <v/>
      </c>
      <c r="I38" s="121">
        <f>SUM(I16:I36)</f>
        <v/>
      </c>
      <c r="J38" s="121">
        <f>SUM(D38:I38)</f>
        <v/>
      </c>
      <c r="K38" s="36">
        <f>SUM(J16:J37)</f>
        <v/>
      </c>
    </row>
    <row r="39">
      <c r="A39" s="57" t="n"/>
      <c r="B39" s="48" t="n"/>
      <c r="C39" s="58" t="n"/>
      <c r="D39" s="52" t="n"/>
      <c r="E39" s="52" t="n"/>
      <c r="F39" s="52" t="n"/>
      <c r="G39" s="52" t="n"/>
      <c r="H39" s="52" t="n"/>
      <c r="I39" s="52" t="n"/>
      <c r="J39" s="52" t="n"/>
      <c r="K39" s="36" t="n"/>
    </row>
    <row customHeight="1" ht="13.5" r="40" s="47" thickBot="1">
      <c r="A40" s="57" t="n"/>
      <c r="C40" s="58" t="n"/>
      <c r="D40" s="52" t="n"/>
      <c r="E40" s="52" t="n"/>
      <c r="F40" s="52" t="n"/>
      <c r="G40" s="52" t="n"/>
      <c r="H40" s="52" t="n"/>
      <c r="I40" s="52" t="n"/>
      <c r="J40" s="52" t="n"/>
    </row>
    <row r="41">
      <c r="A41" s="45" t="inlineStr">
        <is>
          <t>EXCESS (DEFICIT) REVENUES</t>
        </is>
      </c>
      <c r="B41" s="38" t="n"/>
      <c r="C41" s="38" t="n"/>
      <c r="D41" s="120" t="n"/>
      <c r="E41" s="120" t="n"/>
      <c r="F41" s="120" t="n"/>
      <c r="G41" s="120" t="n"/>
      <c r="H41" s="120" t="n"/>
      <c r="I41" s="120" t="n"/>
      <c r="J41" s="120" t="n"/>
    </row>
    <row customHeight="1" ht="13.5" r="42" s="47" thickBot="1">
      <c r="A42" s="46" t="inlineStr">
        <is>
          <t>OVER (UNDER) EXPENDITURES</t>
        </is>
      </c>
      <c r="B42" s="41" t="n"/>
      <c r="C42" s="41" t="n"/>
      <c r="D42" s="121">
        <f>D14-D38</f>
        <v/>
      </c>
      <c r="E42" s="121">
        <f>E14-E38</f>
        <v/>
      </c>
      <c r="F42" s="121">
        <f>F14-F38</f>
        <v/>
      </c>
      <c r="G42" s="121">
        <f>G14-G38</f>
        <v/>
      </c>
      <c r="H42" s="121">
        <f>H14-H38</f>
        <v/>
      </c>
      <c r="I42" s="121">
        <f>I14-I38</f>
        <v/>
      </c>
      <c r="J42" s="121">
        <f>SUM(D42:I42)</f>
        <v/>
      </c>
      <c r="K42" s="36">
        <f>K14-K38</f>
        <v/>
      </c>
    </row>
    <row r="44">
      <c r="D44" s="1" t="n"/>
    </row>
    <row r="45">
      <c r="A45" t="inlineStr">
        <is>
          <t>suspicious:</t>
        </is>
      </c>
    </row>
  </sheetData>
  <pageMargins bottom="1" footer="0.5" header="0.5" left="0.75" right="0.75" top="1"/>
  <pageSetup horizontalDpi="4294967292" orientation="landscape" scale="68" verticalDpi="300"/>
  <headerFooter alignWithMargins="0">
    <oddHeader>&amp;RPAGE 2 OF 9</oddHeader>
    <oddFooter/>
    <evenHeader/>
    <evenFooter/>
    <firstHeader/>
    <firstFooter/>
  </headerFooter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M83"/>
  <sheetViews>
    <sheetView view="pageBreakPreview" workbookViewId="0" zoomScale="60" zoomScaleNormal="75">
      <selection activeCell="A5" sqref="A5"/>
    </sheetView>
  </sheetViews>
  <sheetFormatPr baseColWidth="8" defaultRowHeight="12.75"/>
  <cols>
    <col customWidth="1" max="1" min="1" style="47" width="4.85546875"/>
    <col customWidth="1" max="2" min="2" style="47" width="5.140625"/>
    <col customWidth="1" hidden="1" max="3" min="3" style="47" width="9.140625"/>
    <col customWidth="1" max="4" min="4" style="47" width="35.7109375"/>
    <col customWidth="1" max="5" min="5" style="47" width="7"/>
    <col customWidth="1" max="6" min="6" style="47" width="3.42578125"/>
    <col customWidth="1" max="7" min="7" style="47" width="23"/>
    <col customWidth="1" max="8" min="8" style="47" width="3.7109375"/>
    <col customWidth="1" max="9" min="9" style="47" width="23"/>
    <col customWidth="1" max="10" min="10" style="47" width="3.5703125"/>
    <col customWidth="1" max="11" min="11" style="47" width="23.7109375"/>
    <col customWidth="1" max="13" min="13" style="47" width="0.140625"/>
  </cols>
  <sheetData>
    <row customHeight="1" ht="18.75" r="1" s="47">
      <c r="A1" s="64" t="inlineStr">
        <is>
          <t>DUVAL COUNTY SCHOOL BOARD</t>
        </is>
      </c>
      <c r="B1" s="71" t="n"/>
      <c r="C1" s="71" t="n"/>
      <c r="D1" s="71" t="n"/>
      <c r="E1" s="71" t="n"/>
      <c r="F1" s="71" t="n"/>
      <c r="G1" s="72" t="n"/>
      <c r="H1" s="72" t="n"/>
      <c r="I1" s="72" t="n"/>
      <c r="J1" s="71" t="n"/>
      <c r="K1" s="72" t="n"/>
      <c r="L1" s="93" t="n"/>
      <c r="M1" s="108" t="n"/>
    </row>
    <row customHeight="1" ht="15.75" r="2" s="47">
      <c r="A2" s="7" t="inlineStr">
        <is>
          <t>STATEMENT OF REVENUES AND EXPENDITURES</t>
        </is>
      </c>
      <c r="B2" s="71" t="n"/>
      <c r="C2" s="71" t="n"/>
      <c r="D2" s="71" t="n"/>
      <c r="E2" s="71" t="n"/>
      <c r="F2" s="71" t="n"/>
      <c r="G2" s="72" t="n"/>
      <c r="H2" s="72" t="n"/>
      <c r="I2" s="72" t="n"/>
      <c r="J2" s="71" t="n"/>
      <c r="K2" s="72" t="n"/>
      <c r="L2" s="93" t="n"/>
      <c r="M2" s="108" t="n"/>
    </row>
    <row customHeight="1" ht="15.75" r="3" s="47">
      <c r="A3" s="7" t="inlineStr">
        <is>
          <t>GENERAL FUND</t>
        </is>
      </c>
      <c r="B3" s="71" t="n"/>
      <c r="C3" s="71" t="n"/>
      <c r="D3" s="71" t="n"/>
      <c r="E3" s="71" t="n"/>
      <c r="F3" s="71" t="n"/>
      <c r="G3" s="72" t="n"/>
      <c r="H3" s="72" t="n"/>
      <c r="I3" s="72" t="n"/>
      <c r="J3" s="71" t="n"/>
      <c r="K3" s="72" t="n"/>
      <c r="L3" s="93" t="n"/>
      <c r="M3" s="108" t="n"/>
    </row>
    <row customHeight="1" ht="15.75" r="4" s="47">
      <c r="A4" s="239">
        <f>+'Combined Bal Sheet Page 1'!A3</f>
        <v/>
      </c>
      <c r="B4" s="71" t="n"/>
      <c r="C4" s="71" t="n"/>
      <c r="D4" s="71" t="n"/>
      <c r="E4" s="71" t="n"/>
      <c r="F4" s="71" t="n"/>
      <c r="G4" s="72" t="n"/>
      <c r="H4" s="72" t="n"/>
      <c r="I4" s="72" t="n"/>
      <c r="J4" s="71" t="n"/>
      <c r="K4" s="72" t="n"/>
      <c r="L4" s="93" t="n"/>
      <c r="M4" s="108" t="n"/>
    </row>
    <row customHeight="1" ht="15.75" r="5" s="47">
      <c r="A5" s="239" t="n"/>
      <c r="B5" s="71" t="n"/>
      <c r="C5" s="71" t="n"/>
      <c r="D5" s="71" t="n"/>
      <c r="E5" s="123" t="n"/>
      <c r="F5" s="123" t="n"/>
      <c r="G5" s="72" t="n"/>
      <c r="H5" s="72" t="n"/>
      <c r="I5" s="72" t="n"/>
      <c r="J5" s="71" t="n"/>
      <c r="K5" s="72" t="n"/>
      <c r="L5" s="93" t="n"/>
      <c r="M5" s="108" t="n"/>
    </row>
    <row customHeight="1" ht="15.75" r="6" s="47">
      <c r="A6" s="239" t="n"/>
      <c r="B6" s="71" t="n"/>
      <c r="C6" s="71" t="n"/>
      <c r="D6" s="71" t="n"/>
      <c r="E6" s="123" t="n"/>
      <c r="F6" s="123" t="n"/>
      <c r="G6" s="72" t="n"/>
      <c r="H6" s="72" t="n"/>
      <c r="I6" s="72" t="n"/>
      <c r="J6" s="71" t="n"/>
      <c r="K6" s="103" t="inlineStr">
        <is>
          <t>UNDER</t>
        </is>
      </c>
      <c r="L6" s="93" t="n"/>
      <c r="M6" s="108" t="n"/>
    </row>
    <row r="7">
      <c r="A7" s="93" t="n"/>
      <c r="B7" s="93" t="n"/>
      <c r="C7" s="93" t="n"/>
      <c r="D7" s="93" t="n"/>
      <c r="E7" s="123" t="n"/>
      <c r="F7" s="123" t="n"/>
      <c r="G7" s="103" t="inlineStr">
        <is>
          <t>2002-2003</t>
        </is>
      </c>
      <c r="H7" s="101" t="n"/>
      <c r="I7" s="103" t="inlineStr">
        <is>
          <t>YEAR-TO-DATE</t>
        </is>
      </c>
      <c r="J7" s="123" t="n"/>
      <c r="K7" s="103" t="inlineStr">
        <is>
          <t>(OVER)</t>
        </is>
      </c>
      <c r="L7" s="93" t="n"/>
      <c r="M7" s="108" t="n"/>
    </row>
    <row customHeight="1" ht="13.5" r="8" s="47" thickBot="1">
      <c r="A8" s="93" t="n"/>
      <c r="B8" s="93" t="n"/>
      <c r="C8" s="93" t="n"/>
      <c r="D8" s="93" t="n"/>
      <c r="E8" s="123" t="n"/>
      <c r="F8" s="123" t="n"/>
      <c r="G8" s="76" t="inlineStr">
        <is>
          <t>BUDGET</t>
        </is>
      </c>
      <c r="H8" s="101" t="n"/>
      <c r="I8" s="76" t="inlineStr">
        <is>
          <t>ACTUAL</t>
        </is>
      </c>
      <c r="J8" s="123" t="n"/>
      <c r="K8" s="76" t="inlineStr">
        <is>
          <t>COLLECTED/SPENT</t>
        </is>
      </c>
      <c r="L8" s="93" t="n"/>
      <c r="M8" s="108" t="n"/>
    </row>
    <row r="9">
      <c r="A9" s="87" t="inlineStr">
        <is>
          <t>REVENUES:</t>
        </is>
      </c>
      <c r="B9" s="93" t="n"/>
      <c r="C9" s="93" t="n"/>
      <c r="D9" s="93" t="n"/>
      <c r="E9" s="123" t="n"/>
      <c r="F9" s="123" t="n"/>
      <c r="G9" s="103" t="n"/>
      <c r="H9" s="101" t="n"/>
      <c r="I9" s="103" t="n"/>
      <c r="J9" s="123" t="n"/>
      <c r="K9" s="103" t="n"/>
      <c r="L9" s="93" t="n"/>
      <c r="M9" s="108" t="n"/>
    </row>
    <row r="10">
      <c r="A10" s="87" t="inlineStr">
        <is>
          <t>Federal Direct:</t>
        </is>
      </c>
      <c r="B10" s="93" t="n"/>
      <c r="C10" s="93" t="n"/>
      <c r="D10" s="93" t="n"/>
      <c r="E10" s="123" t="n"/>
      <c r="F10" s="123" t="n"/>
      <c r="G10" s="84" t="n"/>
      <c r="H10" s="84" t="n"/>
      <c r="I10" s="84" t="n"/>
      <c r="J10" s="93" t="n"/>
      <c r="K10" s="107" t="n"/>
      <c r="L10" s="93" t="n"/>
      <c r="M10" s="108" t="n"/>
    </row>
    <row r="11">
      <c r="A11" s="93" t="n"/>
      <c r="B11" s="93" t="inlineStr">
        <is>
          <t>Federal Impact Funds</t>
        </is>
      </c>
      <c r="C11" s="93" t="n"/>
      <c r="D11" s="93" t="n"/>
      <c r="E11" s="123" t="n">
        <v>3121</v>
      </c>
      <c r="F11" s="123" t="n"/>
      <c r="G11" s="84" t="n">
        <v>700000</v>
      </c>
      <c r="H11" s="84" t="n"/>
      <c r="I11" s="84" t="n">
        <v>99996.49000000001</v>
      </c>
      <c r="J11" s="93" t="n"/>
      <c r="K11" s="107">
        <f>+G11-I11</f>
        <v/>
      </c>
      <c r="L11" s="93" t="n"/>
      <c r="M11" s="244">
        <f>IF(G11&gt;I11,G11-I11,0)</f>
        <v/>
      </c>
    </row>
    <row r="12">
      <c r="A12" s="93" t="n"/>
      <c r="B12" s="93" t="inlineStr">
        <is>
          <t>R.O.T.C.</t>
        </is>
      </c>
      <c r="C12" s="93" t="n"/>
      <c r="D12" s="93" t="n"/>
      <c r="E12" s="123" t="n">
        <v>3191</v>
      </c>
      <c r="F12" s="123" t="n"/>
      <c r="G12" s="84" t="n">
        <v>450000</v>
      </c>
      <c r="H12" s="84" t="n"/>
      <c r="I12" s="84" t="n">
        <v>169329.87</v>
      </c>
      <c r="J12" s="93" t="n"/>
      <c r="K12" s="107">
        <f>+G12-I12</f>
        <v/>
      </c>
      <c r="L12" s="93" t="n"/>
      <c r="M12" s="244">
        <f>IF(G12&gt;I12,G12-I12,0)</f>
        <v/>
      </c>
    </row>
    <row r="13">
      <c r="A13" s="93" t="n"/>
      <c r="B13" s="93" t="inlineStr">
        <is>
          <t>Other Miscellaneous Federal</t>
        </is>
      </c>
      <c r="C13" s="93" t="n"/>
      <c r="D13" s="93" t="n"/>
      <c r="E13" s="123" t="n">
        <v>3199</v>
      </c>
      <c r="F13" s="123" t="n"/>
      <c r="G13" s="80" t="n">
        <v>456700</v>
      </c>
      <c r="H13" s="84" t="n"/>
      <c r="I13" s="80" t="n">
        <v>111546.02</v>
      </c>
      <c r="J13" s="93" t="n"/>
      <c r="K13" s="105">
        <f>+G13-I13</f>
        <v/>
      </c>
      <c r="L13" s="93" t="n"/>
      <c r="M13" s="244">
        <f>IF(G13&gt;I13,G13-I13,0)</f>
        <v/>
      </c>
    </row>
    <row r="14">
      <c r="A14" s="93" t="n"/>
      <c r="B14" s="93" t="n"/>
      <c r="C14" s="87" t="inlineStr">
        <is>
          <t>Total Federal</t>
        </is>
      </c>
      <c r="D14" s="87" t="inlineStr">
        <is>
          <t>Total Federal Direct</t>
        </is>
      </c>
      <c r="E14" s="122" t="n"/>
      <c r="F14" s="122" t="n"/>
      <c r="G14" s="110">
        <f>SUM(G11:G13)</f>
        <v/>
      </c>
      <c r="H14" s="84" t="n"/>
      <c r="I14" s="110">
        <f>SUM(I11:I13)</f>
        <v/>
      </c>
      <c r="J14" s="93" t="n"/>
      <c r="K14" s="110">
        <f>SUM(K11:K13)</f>
        <v/>
      </c>
      <c r="L14" s="93" t="n"/>
      <c r="M14" s="109" t="n"/>
    </row>
    <row r="15">
      <c r="A15" s="87" t="inlineStr">
        <is>
          <t>Federal through State:</t>
        </is>
      </c>
      <c r="B15" s="93" t="n"/>
      <c r="C15" s="87" t="n"/>
      <c r="D15" s="87" t="n"/>
      <c r="E15" s="122" t="n"/>
      <c r="F15" s="122" t="n"/>
      <c r="G15" s="110" t="n"/>
      <c r="H15" s="84" t="n"/>
      <c r="I15" s="110" t="n"/>
      <c r="J15" s="93" t="n"/>
      <c r="K15" s="107" t="n"/>
      <c r="L15" s="93" t="n"/>
      <c r="M15" s="108" t="n"/>
    </row>
    <row r="16">
      <c r="A16" s="93" t="n"/>
      <c r="B16" s="93" t="inlineStr">
        <is>
          <t>Medicaid</t>
        </is>
      </c>
      <c r="C16" s="87" t="n"/>
      <c r="D16" s="87" t="n"/>
      <c r="E16" s="123" t="n">
        <v>3202</v>
      </c>
      <c r="F16" s="123" t="n"/>
      <c r="G16" s="84" t="n">
        <v>0</v>
      </c>
      <c r="H16" s="84" t="n"/>
      <c r="I16" s="84" t="n">
        <v>0</v>
      </c>
      <c r="J16" s="93" t="n"/>
      <c r="K16" s="107">
        <f>+G16-I16</f>
        <v/>
      </c>
      <c r="L16" s="93" t="n"/>
      <c r="M16" s="244">
        <f>IF(G16&gt;I16,G16-I16,0)</f>
        <v/>
      </c>
    </row>
    <row r="17">
      <c r="A17" s="93" t="n"/>
      <c r="B17" s="93" t="inlineStr">
        <is>
          <t>National Forest Funds</t>
        </is>
      </c>
      <c r="C17" s="87" t="n"/>
      <c r="D17" s="87" t="n"/>
      <c r="E17" s="123" t="n">
        <v>3255</v>
      </c>
      <c r="F17" s="123" t="n"/>
      <c r="G17" s="80" t="n">
        <v>0</v>
      </c>
      <c r="H17" s="84" t="n"/>
      <c r="I17" s="80" t="n">
        <v>0</v>
      </c>
      <c r="J17" s="93" t="n"/>
      <c r="K17" s="105">
        <f>+G17-I17</f>
        <v/>
      </c>
      <c r="L17" s="93" t="n"/>
      <c r="M17" s="244">
        <f>IF(G17&gt;I17,G17-I17,0)</f>
        <v/>
      </c>
    </row>
    <row r="18">
      <c r="A18" s="93" t="n"/>
      <c r="B18" s="93" t="n"/>
      <c r="C18" s="87" t="n"/>
      <c r="D18" s="87" t="inlineStr">
        <is>
          <t>Total Federal Through State</t>
        </is>
      </c>
      <c r="E18" s="122" t="n"/>
      <c r="F18" s="122" t="n"/>
      <c r="G18" s="110">
        <f>SUM(G16:G17)</f>
        <v/>
      </c>
      <c r="H18" s="84" t="n"/>
      <c r="I18" s="110">
        <f>SUM(I16:I17)</f>
        <v/>
      </c>
      <c r="J18" s="93" t="n"/>
      <c r="K18" s="110">
        <f>SUM(K16:K17)</f>
        <v/>
      </c>
      <c r="L18" s="93" t="n"/>
      <c r="M18" s="109" t="n"/>
    </row>
    <row r="19">
      <c r="A19" s="93" t="n"/>
      <c r="B19" s="93" t="n"/>
      <c r="C19" s="87" t="n"/>
      <c r="D19" s="87" t="n"/>
      <c r="E19" s="122" t="n"/>
      <c r="F19" s="122" t="n"/>
      <c r="G19" s="110" t="n"/>
      <c r="H19" s="84" t="n"/>
      <c r="I19" s="110" t="n"/>
      <c r="J19" s="93" t="n"/>
      <c r="K19" s="107" t="n"/>
      <c r="L19" s="93" t="n"/>
      <c r="M19" s="108" t="n"/>
    </row>
    <row r="20">
      <c r="A20" s="87" t="inlineStr">
        <is>
          <t>State Sources:</t>
        </is>
      </c>
      <c r="B20" s="93" t="n"/>
      <c r="C20" s="93" t="n"/>
      <c r="D20" s="93" t="n"/>
      <c r="E20" s="123" t="n"/>
      <c r="F20" s="123" t="n"/>
      <c r="G20" s="84" t="n"/>
      <c r="H20" s="84" t="n"/>
      <c r="I20" s="84" t="n"/>
      <c r="J20" s="93" t="n"/>
      <c r="K20" s="107" t="n"/>
      <c r="L20" s="93" t="n"/>
      <c r="M20" s="108" t="n"/>
    </row>
    <row r="21">
      <c r="A21" s="93" t="n"/>
      <c r="B21" s="93" t="inlineStr">
        <is>
          <t>Florida Education Finance Program</t>
        </is>
      </c>
      <c r="C21" s="93" t="n"/>
      <c r="D21" s="93" t="n"/>
      <c r="E21" s="123" t="n">
        <v>3310</v>
      </c>
      <c r="F21" s="123" t="n"/>
      <c r="G21" s="84" t="n">
        <v>374024278</v>
      </c>
      <c r="H21" s="84" t="n"/>
      <c r="I21" s="84" t="n">
        <v>140283941</v>
      </c>
      <c r="J21" s="93" t="n"/>
      <c r="K21" s="107">
        <f>+G21-I21</f>
        <v/>
      </c>
      <c r="L21" s="93" t="n"/>
      <c r="M21" s="244">
        <f>IF(G21&gt;I21,G21-I21,0)</f>
        <v/>
      </c>
    </row>
    <row r="22">
      <c r="A22" s="93" t="n"/>
      <c r="B22" s="93" t="inlineStr">
        <is>
          <t>CO &amp; DS withheld for Administrative</t>
        </is>
      </c>
      <c r="C22" s="93" t="n"/>
      <c r="D22" s="93" t="n"/>
      <c r="E22" s="123" t="n">
        <v>3323</v>
      </c>
      <c r="F22" s="123" t="n"/>
      <c r="G22" s="84" t="n">
        <v>66504.36</v>
      </c>
      <c r="H22" s="84" t="n"/>
      <c r="I22" s="84" t="n">
        <v>0</v>
      </c>
      <c r="J22" s="93" t="n"/>
      <c r="K22" s="107">
        <f>+G22-I22</f>
        <v/>
      </c>
      <c r="L22" s="93" t="n"/>
      <c r="M22" s="244">
        <f>IF(G22&gt;I22,G22-I22,0)</f>
        <v/>
      </c>
    </row>
    <row r="23">
      <c r="A23" s="93" t="n"/>
      <c r="B23" s="93" t="inlineStr">
        <is>
          <t>Florida Teacher Lead Program</t>
        </is>
      </c>
      <c r="C23" s="93" t="n"/>
      <c r="D23" s="93" t="n"/>
      <c r="E23" s="123" t="n">
        <v>3334</v>
      </c>
      <c r="F23" s="123" t="n"/>
      <c r="G23" s="84" t="n">
        <v>791692</v>
      </c>
      <c r="H23" s="84" t="n"/>
      <c r="I23" s="84" t="n">
        <v>791692</v>
      </c>
      <c r="J23" s="93" t="n"/>
      <c r="K23" s="107">
        <f>+G23-I23</f>
        <v/>
      </c>
      <c r="L23" s="93" t="n"/>
      <c r="M23" s="244">
        <f>IF(G23&gt;I23,G23-I23,0)</f>
        <v/>
      </c>
    </row>
    <row r="24">
      <c r="A24" s="93" t="n"/>
      <c r="B24" s="93" t="inlineStr">
        <is>
          <t>Diagnostic Resource Center</t>
        </is>
      </c>
      <c r="C24" s="93" t="n"/>
      <c r="D24" s="93" t="n"/>
      <c r="E24" s="123" t="n">
        <v>3335</v>
      </c>
      <c r="F24" s="123" t="n"/>
      <c r="G24" s="84" t="n">
        <v>85635</v>
      </c>
      <c r="H24" s="84" t="n"/>
      <c r="I24" s="84" t="n">
        <v>0</v>
      </c>
      <c r="J24" s="93" t="n"/>
      <c r="K24" s="107">
        <f>+G24-I24</f>
        <v/>
      </c>
      <c r="L24" s="93" t="n"/>
      <c r="M24" s="244">
        <f>IF(G24&gt;I24,G24-I24,0)</f>
        <v/>
      </c>
    </row>
    <row r="25">
      <c r="A25" s="93" t="n"/>
      <c r="B25" s="93" t="inlineStr">
        <is>
          <t>Instructional Materials</t>
        </is>
      </c>
      <c r="C25" s="93" t="n"/>
      <c r="D25" s="93" t="n"/>
      <c r="E25" s="123" t="n">
        <v>3336</v>
      </c>
      <c r="F25" s="123" t="n"/>
      <c r="G25" s="84" t="n">
        <v>10811375</v>
      </c>
      <c r="H25" s="84" t="n"/>
      <c r="I25" s="84" t="n">
        <v>9189670</v>
      </c>
      <c r="J25" s="93" t="n"/>
      <c r="K25" s="107">
        <f>+G25-I25</f>
        <v/>
      </c>
      <c r="L25" s="93" t="n"/>
      <c r="M25" s="244">
        <f>IF(G25&gt;I25,G25-I25,0)</f>
        <v/>
      </c>
    </row>
    <row r="26">
      <c r="A26" s="93" t="n"/>
      <c r="B26" s="93" t="inlineStr">
        <is>
          <t>Racing Commission Funds</t>
        </is>
      </c>
      <c r="C26" s="93" t="n"/>
      <c r="D26" s="93" t="n"/>
      <c r="E26" s="123" t="n">
        <v>3341</v>
      </c>
      <c r="F26" s="123" t="n"/>
      <c r="G26" s="84" t="n">
        <v>446500</v>
      </c>
      <c r="H26" s="84" t="n"/>
      <c r="I26" s="84" t="n">
        <v>0</v>
      </c>
      <c r="J26" s="93" t="n"/>
      <c r="K26" s="107">
        <f>+G26-I26</f>
        <v/>
      </c>
      <c r="L26" s="93" t="n"/>
      <c r="M26" s="244">
        <f>IF(G26&gt;I26,G26-I26,0)</f>
        <v/>
      </c>
    </row>
    <row r="27">
      <c r="A27" s="93" t="n"/>
      <c r="B27" s="93" t="inlineStr">
        <is>
          <t>State Forest Funds</t>
        </is>
      </c>
      <c r="C27" s="93" t="n"/>
      <c r="D27" s="93" t="n"/>
      <c r="E27" s="123" t="n">
        <v>3342</v>
      </c>
      <c r="F27" s="123" t="n"/>
      <c r="G27" s="84" t="n">
        <v>0</v>
      </c>
      <c r="H27" s="84" t="n"/>
      <c r="I27" s="84" t="n">
        <v>412.82</v>
      </c>
      <c r="J27" s="93" t="n"/>
      <c r="K27" s="107">
        <f>+G27-I27</f>
        <v/>
      </c>
      <c r="L27" s="93" t="n"/>
      <c r="M27" s="244">
        <f>IF(G27&gt;I27,G27-I27,0)</f>
        <v/>
      </c>
    </row>
    <row r="28">
      <c r="A28" s="93" t="n"/>
      <c r="B28" s="93" t="inlineStr">
        <is>
          <t>State License Tax</t>
        </is>
      </c>
      <c r="C28" s="93" t="n"/>
      <c r="D28" s="93" t="n"/>
      <c r="E28" s="123" t="n">
        <v>3343</v>
      </c>
      <c r="F28" s="123" t="n"/>
      <c r="G28" s="84" t="n">
        <v>343762.86</v>
      </c>
      <c r="H28" s="84" t="n"/>
      <c r="I28" s="84" t="n">
        <v>62882.61</v>
      </c>
      <c r="J28" s="93" t="n"/>
      <c r="K28" s="107">
        <f>+G28-I28</f>
        <v/>
      </c>
      <c r="L28" s="93" t="n"/>
      <c r="M28" s="244">
        <f>IF(G28&gt;I28,G28-I28,0)</f>
        <v/>
      </c>
    </row>
    <row r="29">
      <c r="A29" s="93" t="n"/>
      <c r="B29" s="93" t="inlineStr">
        <is>
          <t>Discretionary Lottery Funds</t>
        </is>
      </c>
      <c r="C29" s="93" t="n"/>
      <c r="D29" s="93" t="n"/>
      <c r="E29" s="123" t="n">
        <v>3344</v>
      </c>
      <c r="F29" s="123" t="n"/>
      <c r="G29" s="84" t="n">
        <v>14126171</v>
      </c>
      <c r="H29" s="84" t="n"/>
      <c r="I29" s="84" t="n">
        <v>1230143</v>
      </c>
      <c r="J29" s="93" t="n"/>
      <c r="K29" s="107">
        <f>+G29-I29</f>
        <v/>
      </c>
      <c r="L29" s="93" t="n"/>
      <c r="M29" s="244">
        <f>IF(G29&gt;I29,G29-I29,0)</f>
        <v/>
      </c>
    </row>
    <row r="30">
      <c r="A30" s="93" t="n"/>
      <c r="B30" s="93" t="inlineStr">
        <is>
          <t>Transportation</t>
        </is>
      </c>
      <c r="C30" s="93" t="n"/>
      <c r="D30" s="93" t="n"/>
      <c r="E30" s="123" t="n">
        <v>3354</v>
      </c>
      <c r="F30" s="123" t="n"/>
      <c r="G30" s="84" t="n">
        <v>20513546</v>
      </c>
      <c r="H30" s="84" t="n"/>
      <c r="I30" s="84" t="n">
        <v>6837848</v>
      </c>
      <c r="J30" s="93" t="n"/>
      <c r="K30" s="107">
        <f>+G30-I30</f>
        <v/>
      </c>
      <c r="L30" s="93" t="n"/>
      <c r="M30" s="244">
        <f>IF(G30&gt;I30,G30-I30,0)</f>
        <v/>
      </c>
    </row>
    <row r="31">
      <c r="A31" s="93" t="n"/>
      <c r="B31" s="93" t="inlineStr">
        <is>
          <t>School Recognition Funds</t>
        </is>
      </c>
      <c r="C31" s="93" t="n"/>
      <c r="D31" s="93" t="n"/>
      <c r="E31" s="123" t="n">
        <v>3361</v>
      </c>
      <c r="F31" s="123" t="n"/>
      <c r="G31" s="84" t="n">
        <v>0</v>
      </c>
      <c r="H31" s="84" t="n"/>
      <c r="I31" s="84" t="n">
        <v>5177569</v>
      </c>
      <c r="J31" s="93" t="n"/>
      <c r="K31" s="107">
        <f>+G31-I31</f>
        <v/>
      </c>
      <c r="L31" s="93" t="n"/>
      <c r="M31" s="244">
        <f>IF(G31&gt;I31,G31-I31,0)</f>
        <v/>
      </c>
    </row>
    <row r="32">
      <c r="A32" s="93" t="n"/>
      <c r="B32" s="93" t="inlineStr">
        <is>
          <t>Teacher Recruitment</t>
        </is>
      </c>
      <c r="C32" s="93" t="n"/>
      <c r="D32" s="93" t="n"/>
      <c r="E32" s="123" t="n">
        <v>3362</v>
      </c>
      <c r="F32" s="123" t="n"/>
      <c r="G32" s="84" t="n">
        <v>0</v>
      </c>
      <c r="H32" s="84" t="n"/>
      <c r="I32" s="84" t="n">
        <v>0</v>
      </c>
      <c r="J32" s="93" t="n"/>
      <c r="K32" s="107">
        <f>+G32-I32</f>
        <v/>
      </c>
      <c r="L32" s="93" t="n"/>
      <c r="M32" s="244">
        <f>IF(G32&gt;I32,G32-I32,0)</f>
        <v/>
      </c>
    </row>
    <row r="33">
      <c r="A33" s="93" t="n"/>
      <c r="B33" s="93" t="inlineStr">
        <is>
          <t>Pre-School Projects</t>
        </is>
      </c>
      <c r="C33" s="93" t="n"/>
      <c r="D33" s="93" t="n"/>
      <c r="E33" s="123" t="n">
        <v>3372</v>
      </c>
      <c r="F33" s="123" t="n"/>
      <c r="G33" s="84" t="n">
        <v>5070758</v>
      </c>
      <c r="H33" s="84" t="n"/>
      <c r="I33" s="84" t="n">
        <v>1384835.4</v>
      </c>
      <c r="J33" s="93" t="n"/>
      <c r="K33" s="107">
        <f>+G33-I33</f>
        <v/>
      </c>
      <c r="L33" s="93" t="n"/>
      <c r="M33" s="244">
        <f>IF(G33&gt;I33,G33-I33,0)</f>
        <v/>
      </c>
    </row>
    <row r="34">
      <c r="A34" s="93" t="n"/>
      <c r="B34" s="93" t="inlineStr">
        <is>
          <t>Supplemental Academic Ins.</t>
        </is>
      </c>
      <c r="C34" s="93" t="n"/>
      <c r="D34" s="93" t="n"/>
      <c r="E34" s="123" t="n">
        <v>3374</v>
      </c>
      <c r="F34" s="123" t="n"/>
      <c r="G34" s="84" t="n">
        <v>0</v>
      </c>
      <c r="H34" s="84" t="n"/>
      <c r="I34" s="84" t="n">
        <v>0</v>
      </c>
      <c r="J34" s="93" t="n"/>
      <c r="K34" s="107">
        <f>+G34-I34</f>
        <v/>
      </c>
      <c r="L34" s="93" t="n"/>
      <c r="M34" s="244">
        <f>IF(G34&gt;I34,G34-I34,0)</f>
        <v/>
      </c>
    </row>
    <row r="35">
      <c r="A35" s="93" t="n"/>
      <c r="B35" s="93" t="inlineStr">
        <is>
          <t>Public School Technology</t>
        </is>
      </c>
      <c r="C35" s="93" t="n"/>
      <c r="D35" s="93" t="n"/>
      <c r="E35" s="123" t="n">
        <v>3375</v>
      </c>
      <c r="F35" s="123" t="n"/>
      <c r="G35" s="84" t="n">
        <v>3121744</v>
      </c>
      <c r="H35" s="84" t="n"/>
      <c r="I35" s="84" t="n">
        <v>1040580</v>
      </c>
      <c r="J35" s="93" t="n"/>
      <c r="K35" s="107">
        <f>+G35-I35</f>
        <v/>
      </c>
      <c r="L35" s="93" t="n"/>
      <c r="M35" s="244">
        <f>IF(G35&gt;I35,G35-I35,0)</f>
        <v/>
      </c>
    </row>
    <row r="36">
      <c r="A36" s="93" t="n"/>
      <c r="B36" s="93" t="inlineStr">
        <is>
          <t>Teacher Training</t>
        </is>
      </c>
      <c r="C36" s="93" t="n"/>
      <c r="D36" s="93" t="n"/>
      <c r="E36" s="123" t="n">
        <v>3376</v>
      </c>
      <c r="F36" s="123" t="n"/>
      <c r="G36" s="84" t="n">
        <v>1800570</v>
      </c>
      <c r="H36" s="84" t="n"/>
      <c r="I36" s="84" t="n">
        <v>600192</v>
      </c>
      <c r="J36" s="93" t="n"/>
      <c r="K36" s="107">
        <f>+G36-I36</f>
        <v/>
      </c>
      <c r="L36" s="93" t="n"/>
      <c r="M36" s="244">
        <f>IF(G36&gt;I36,G36-I36,0)</f>
        <v/>
      </c>
    </row>
    <row r="37">
      <c r="A37" s="93" t="n"/>
      <c r="B37" s="93" t="inlineStr">
        <is>
          <t>Miscellaneous State Revenue</t>
        </is>
      </c>
      <c r="C37" s="93" t="n"/>
      <c r="D37" s="93" t="n"/>
      <c r="E37" s="123" t="n">
        <v>3399</v>
      </c>
      <c r="F37" s="123" t="n"/>
      <c r="G37" s="80" t="n">
        <v>1263096</v>
      </c>
      <c r="H37" s="84" t="n"/>
      <c r="I37" s="80" t="n">
        <v>467680.56</v>
      </c>
      <c r="J37" s="93" t="n"/>
      <c r="K37" s="105">
        <f>+G37-I37</f>
        <v/>
      </c>
      <c r="L37" s="93" t="n"/>
      <c r="M37" s="244">
        <f>IF(G37&gt;I37,G37-I37,0)</f>
        <v/>
      </c>
    </row>
    <row r="38">
      <c r="A38" s="93" t="n"/>
      <c r="B38" s="93" t="n"/>
      <c r="C38" s="87" t="inlineStr">
        <is>
          <t>Total State Sources</t>
        </is>
      </c>
      <c r="D38" s="87" t="inlineStr">
        <is>
          <t>Total State Sources</t>
        </is>
      </c>
      <c r="E38" s="122" t="n"/>
      <c r="F38" s="122" t="n"/>
      <c r="G38" s="110">
        <f>SUM(G21:G37)</f>
        <v/>
      </c>
      <c r="H38" s="84" t="n"/>
      <c r="I38" s="110">
        <f>SUM(I21:I37)</f>
        <v/>
      </c>
      <c r="J38" s="93" t="n"/>
      <c r="K38" s="110">
        <f>SUM(K21:K37)</f>
        <v/>
      </c>
      <c r="L38" s="93" t="n"/>
      <c r="M38" s="109" t="n"/>
    </row>
    <row r="39">
      <c r="A39" s="87" t="inlineStr">
        <is>
          <t>Local Sources:</t>
        </is>
      </c>
      <c r="B39" s="93" t="n"/>
      <c r="C39" s="93" t="n"/>
      <c r="D39" s="93" t="n"/>
      <c r="E39" s="123" t="n"/>
      <c r="F39" s="123" t="n"/>
      <c r="G39" s="84" t="n"/>
      <c r="H39" s="84" t="n"/>
      <c r="I39" s="84" t="n"/>
      <c r="J39" s="93" t="n"/>
      <c r="K39" s="107" t="n"/>
      <c r="L39" s="93" t="n"/>
      <c r="M39" s="108" t="n"/>
    </row>
    <row r="40">
      <c r="A40" s="93" t="n"/>
      <c r="B40" s="93" t="inlineStr">
        <is>
          <t>District School Tax</t>
        </is>
      </c>
      <c r="C40" s="93" t="n"/>
      <c r="D40" s="93" t="n"/>
      <c r="E40" s="123" t="n">
        <v>3411</v>
      </c>
      <c r="F40" s="123" t="n"/>
      <c r="G40" s="114" t="n">
        <v>206462433</v>
      </c>
      <c r="H40" s="84" t="n"/>
      <c r="I40" s="84">
        <f>31792619.08+166040.81+4736666.96</f>
        <v/>
      </c>
      <c r="J40" s="93" t="n"/>
      <c r="K40" s="107">
        <f>+G40-I40</f>
        <v/>
      </c>
      <c r="L40" s="93" t="n"/>
      <c r="M40" s="244">
        <f>IF(G40&gt;I40,G40-I40,0)</f>
        <v/>
      </c>
    </row>
    <row r="41">
      <c r="A41" s="93" t="n"/>
      <c r="B41" s="93" t="inlineStr">
        <is>
          <t>District I &amp; S bond Tax</t>
        </is>
      </c>
      <c r="C41" s="93" t="n"/>
      <c r="D41" s="93" t="n"/>
      <c r="E41" s="123" t="n">
        <v>3412</v>
      </c>
      <c r="F41" s="123" t="n"/>
      <c r="G41" s="84" t="n">
        <v>0</v>
      </c>
      <c r="H41" s="84" t="n"/>
      <c r="I41" s="84" t="n">
        <v>0</v>
      </c>
      <c r="J41" s="93" t="n"/>
      <c r="K41" s="107">
        <f>+G41-I41</f>
        <v/>
      </c>
      <c r="L41" s="93" t="n"/>
      <c r="M41" s="245">
        <f>IF(G41&gt;I43,G41-I43,0)</f>
        <v/>
      </c>
    </row>
    <row r="42">
      <c r="A42" s="93" t="n"/>
      <c r="B42" s="93" t="inlineStr">
        <is>
          <t>District Local Capital Improvement Tax</t>
        </is>
      </c>
      <c r="C42" s="93" t="n"/>
      <c r="D42" s="93" t="n"/>
      <c r="E42" s="123" t="n">
        <v>3413</v>
      </c>
      <c r="F42" s="123" t="n"/>
      <c r="G42" s="84" t="n">
        <v>0</v>
      </c>
      <c r="H42" s="84" t="n"/>
      <c r="I42" s="84" t="n">
        <v>0</v>
      </c>
      <c r="J42" s="93" t="n"/>
      <c r="K42" s="107">
        <f>+G42-I42</f>
        <v/>
      </c>
      <c r="L42" s="93" t="n"/>
      <c r="M42" s="244">
        <f>IF(G42&gt;I42,G42-I42,0)</f>
        <v/>
      </c>
    </row>
    <row r="43">
      <c r="A43" s="93" t="n"/>
      <c r="B43" s="93" t="inlineStr">
        <is>
          <t>Tax Redemptions</t>
        </is>
      </c>
      <c r="C43" s="93" t="n"/>
      <c r="D43" s="93" t="n"/>
      <c r="E43" s="123" t="n">
        <v>3421</v>
      </c>
      <c r="F43" s="123" t="n"/>
      <c r="G43" s="84" t="n">
        <v>600000</v>
      </c>
      <c r="H43" s="84" t="n"/>
      <c r="I43" s="84">
        <f>286079.21+98489.64+333609.44+28633.12+126820.26</f>
        <v/>
      </c>
      <c r="J43" s="93" t="n"/>
      <c r="K43" s="107">
        <f>+G43-I43</f>
        <v/>
      </c>
      <c r="L43" s="93" t="n"/>
      <c r="M43" s="244">
        <f>IF(G43&gt;I43,G43-I43,0)</f>
        <v/>
      </c>
    </row>
    <row r="44">
      <c r="A44" s="93" t="n"/>
      <c r="B44" s="93" t="inlineStr">
        <is>
          <t>Excess Fees</t>
        </is>
      </c>
      <c r="C44" s="93" t="n"/>
      <c r="D44" s="93" t="n"/>
      <c r="E44" s="123" t="n">
        <v>3423</v>
      </c>
      <c r="F44" s="123" t="n"/>
      <c r="G44" s="84" t="n">
        <v>0</v>
      </c>
      <c r="H44" s="84" t="n"/>
      <c r="I44" s="84" t="n">
        <v>0</v>
      </c>
      <c r="J44" s="93" t="n"/>
      <c r="K44" s="107">
        <f>+G44-I44</f>
        <v/>
      </c>
      <c r="L44" s="93" t="n"/>
      <c r="M44" s="244">
        <f>IF(G44&gt;I44,G44-I44,0)</f>
        <v/>
      </c>
    </row>
    <row r="45">
      <c r="A45" s="93" t="n"/>
      <c r="B45" s="93" t="inlineStr">
        <is>
          <t>Tuition (Non-resident)</t>
        </is>
      </c>
      <c r="C45" s="93" t="n"/>
      <c r="D45" s="93" t="n"/>
      <c r="E45" s="123" t="n">
        <v>3424</v>
      </c>
      <c r="F45" s="123" t="n"/>
      <c r="G45" s="84" t="n">
        <v>0</v>
      </c>
      <c r="H45" s="84" t="n"/>
      <c r="I45" s="84" t="n">
        <v>9530.18</v>
      </c>
      <c r="J45" s="93" t="n"/>
      <c r="K45" s="107">
        <f>+G45-I45</f>
        <v/>
      </c>
      <c r="L45" s="93" t="n"/>
      <c r="M45" s="244">
        <f>IF(G45&gt;I45,G45-I45,0)</f>
        <v/>
      </c>
    </row>
    <row r="46">
      <c r="A46" s="93" t="n"/>
      <c r="B46" s="93" t="inlineStr">
        <is>
          <t>Rent</t>
        </is>
      </c>
      <c r="C46" s="93" t="n"/>
      <c r="D46" s="93" t="n"/>
      <c r="E46" s="123" t="n">
        <v>3425</v>
      </c>
      <c r="F46" s="123" t="n"/>
      <c r="G46" s="84" t="n">
        <v>0</v>
      </c>
      <c r="H46" s="84" t="n"/>
      <c r="I46" s="84" t="n">
        <v>0</v>
      </c>
      <c r="J46" s="93" t="n"/>
      <c r="K46" s="107">
        <f>+G46-I46</f>
        <v/>
      </c>
      <c r="L46" s="93" t="n"/>
      <c r="M46" s="244">
        <f>IF(G46&gt;I46,G46-I46,0)</f>
        <v/>
      </c>
    </row>
    <row r="47">
      <c r="A47" s="93" t="n"/>
      <c r="B47" s="93" t="inlineStr">
        <is>
          <t>Interest Including Profit on Investments</t>
        </is>
      </c>
      <c r="C47" s="93" t="n"/>
      <c r="D47" s="93" t="n"/>
      <c r="E47" s="123" t="n">
        <v>3430</v>
      </c>
      <c r="F47" s="123" t="n"/>
      <c r="G47" s="84" t="n">
        <v>3335000</v>
      </c>
      <c r="H47" s="84" t="n"/>
      <c r="I47" s="84" t="n">
        <v>394138.8</v>
      </c>
      <c r="J47" s="93" t="n"/>
      <c r="K47" s="107">
        <f>+G47-I47</f>
        <v/>
      </c>
      <c r="L47" s="93" t="n"/>
      <c r="M47" s="244">
        <f>IF(G47&gt;I47,G47-I47,0)</f>
        <v/>
      </c>
    </row>
    <row r="48">
      <c r="A48" s="93" t="n"/>
      <c r="B48" s="93" t="inlineStr">
        <is>
          <t>Gifts, Grants and Bequests</t>
        </is>
      </c>
      <c r="C48" s="93" t="n"/>
      <c r="D48" s="93" t="n"/>
      <c r="E48" s="123" t="n">
        <v>3440</v>
      </c>
      <c r="F48" s="123" t="n"/>
      <c r="G48" s="84" t="n">
        <v>69032.21000000001</v>
      </c>
      <c r="H48" s="84" t="n"/>
      <c r="I48" s="84" t="n">
        <v>175140.55</v>
      </c>
      <c r="J48" s="93" t="n"/>
      <c r="K48" s="107">
        <f>+G48-I48</f>
        <v/>
      </c>
      <c r="L48" s="93" t="n"/>
      <c r="M48" s="244">
        <f>IF(G48&gt;I48,G48-I48,0)</f>
        <v/>
      </c>
    </row>
    <row r="49">
      <c r="A49" s="93" t="n"/>
      <c r="B49" s="93" t="inlineStr">
        <is>
          <t>Student Fees:</t>
        </is>
      </c>
      <c r="C49" s="93" t="n"/>
      <c r="D49" s="93" t="n"/>
      <c r="E49" s="123" t="n"/>
      <c r="F49" s="123" t="n"/>
      <c r="G49" s="84" t="n"/>
      <c r="H49" s="84" t="n"/>
      <c r="I49" s="84" t="n"/>
      <c r="J49" s="93" t="n"/>
      <c r="K49" s="107" t="n"/>
      <c r="L49" s="93" t="n"/>
      <c r="M49" s="108" t="n"/>
    </row>
    <row r="50">
      <c r="A50" s="93" t="n"/>
      <c r="B50" s="93" t="n"/>
      <c r="C50" s="93" t="n"/>
      <c r="D50" s="93" t="inlineStr">
        <is>
          <t>Preschool Program Fees</t>
        </is>
      </c>
      <c r="E50" s="123" t="n">
        <v>3471</v>
      </c>
      <c r="F50" s="123" t="n"/>
      <c r="G50" s="84" t="n">
        <v>81475.84</v>
      </c>
      <c r="H50" s="84" t="n"/>
      <c r="I50" s="84" t="n">
        <v>109037.84</v>
      </c>
      <c r="J50" s="93" t="n"/>
      <c r="K50" s="107">
        <f>+G50-I50</f>
        <v/>
      </c>
      <c r="L50" s="93" t="n"/>
      <c r="M50" s="244">
        <f>IF(G50&gt;I50,G50-I50,0)</f>
        <v/>
      </c>
    </row>
    <row r="51">
      <c r="A51" s="93" t="n"/>
      <c r="B51" s="93" t="n"/>
      <c r="C51" s="93" t="inlineStr">
        <is>
          <t>Other Course and Class Fees</t>
        </is>
      </c>
      <c r="D51" s="93" t="inlineStr">
        <is>
          <t>PreK Early Intervention Fees</t>
        </is>
      </c>
      <c r="E51" s="123" t="n">
        <v>3472</v>
      </c>
      <c r="F51" s="123" t="n"/>
      <c r="G51" s="84" t="n">
        <v>204636.55</v>
      </c>
      <c r="H51" s="84" t="n"/>
      <c r="I51" s="84" t="n">
        <v>262045.5</v>
      </c>
      <c r="J51" s="93" t="n"/>
      <c r="K51" s="107">
        <f>+G51-I51</f>
        <v/>
      </c>
      <c r="L51" s="93" t="n"/>
      <c r="M51" s="244">
        <f>IF(G51&gt;I51,G51-I51,0)</f>
        <v/>
      </c>
    </row>
    <row r="52">
      <c r="A52" s="93" t="n"/>
      <c r="B52" s="93" t="n"/>
      <c r="C52" s="93" t="inlineStr">
        <is>
          <t>Other Authorized Student Fees</t>
        </is>
      </c>
      <c r="D52" s="93" t="inlineStr">
        <is>
          <t>School Aged Child Care Fees</t>
        </is>
      </c>
      <c r="E52" s="123" t="n">
        <v>3473</v>
      </c>
      <c r="F52" s="123" t="n"/>
      <c r="G52" s="84" t="n">
        <v>7113233.78</v>
      </c>
      <c r="H52" s="84" t="n"/>
      <c r="I52" s="84" t="n">
        <v>3308191.89</v>
      </c>
      <c r="J52" s="93" t="n"/>
      <c r="K52" s="107">
        <f>+G52-I52</f>
        <v/>
      </c>
      <c r="L52" s="93" t="n"/>
      <c r="M52" s="244">
        <f>IF(G52&gt;I52,G52-I52,0)</f>
        <v/>
      </c>
    </row>
    <row r="53">
      <c r="A53" s="93" t="n"/>
      <c r="B53" s="93" t="n"/>
      <c r="C53" s="93" t="n"/>
      <c r="D53" s="93" t="inlineStr">
        <is>
          <t>Other Schools, Courses &amp; Fees</t>
        </is>
      </c>
      <c r="E53" s="123" t="n">
        <v>3479</v>
      </c>
      <c r="F53" s="123" t="n"/>
      <c r="G53" s="84" t="n">
        <v>1731000</v>
      </c>
      <c r="H53" s="84" t="n"/>
      <c r="I53" s="84" t="n">
        <v>471066.44</v>
      </c>
      <c r="J53" s="93" t="n"/>
      <c r="K53" s="107">
        <f>+G53-I53</f>
        <v/>
      </c>
      <c r="L53" s="93" t="n"/>
      <c r="M53" s="244">
        <f>IF(G53&gt;I53,G53-I53,0)</f>
        <v/>
      </c>
    </row>
    <row r="54">
      <c r="A54" s="93" t="n"/>
      <c r="B54" s="93" t="inlineStr">
        <is>
          <t>Misc. Local Revenue</t>
        </is>
      </c>
      <c r="C54" s="93" t="n"/>
      <c r="D54" s="93" t="n"/>
      <c r="E54" s="123" t="n">
        <v>3490</v>
      </c>
      <c r="F54" s="123" t="n"/>
      <c r="G54" s="80" t="n">
        <v>4968843</v>
      </c>
      <c r="H54" s="84" t="n"/>
      <c r="I54" s="80">
        <f>29.4+139347.28+1237049.7+480918.65+597643.73+41871.98</f>
        <v/>
      </c>
      <c r="J54" s="93" t="n"/>
      <c r="K54" s="105">
        <f>+G54-I54</f>
        <v/>
      </c>
      <c r="L54" s="93" t="n"/>
      <c r="M54" s="244">
        <f>IF(G54&gt;I54,G54-I54,0)</f>
        <v/>
      </c>
    </row>
    <row r="55">
      <c r="A55" s="93" t="n"/>
      <c r="B55" s="93" t="n"/>
      <c r="C55" s="87" t="inlineStr">
        <is>
          <t>Total Local Sources</t>
        </is>
      </c>
      <c r="D55" s="87" t="inlineStr">
        <is>
          <t>Total Local Sources</t>
        </is>
      </c>
      <c r="E55" s="122" t="n"/>
      <c r="F55" s="122" t="n"/>
      <c r="G55" s="110">
        <f>SUM(G40:G54)</f>
        <v/>
      </c>
      <c r="H55" s="84" t="n"/>
      <c r="I55" s="110">
        <f>SUM(I40:I54)</f>
        <v/>
      </c>
      <c r="J55" s="93" t="n"/>
      <c r="K55" s="110">
        <f>SUM(K40:K54)</f>
        <v/>
      </c>
      <c r="L55" s="93" t="n"/>
      <c r="M55" s="109" t="n"/>
    </row>
    <row r="56">
      <c r="A56" s="87" t="inlineStr">
        <is>
          <t>Transfers In:</t>
        </is>
      </c>
      <c r="B56" s="93" t="n"/>
      <c r="C56" s="93" t="n"/>
      <c r="D56" s="93" t="n"/>
      <c r="E56" s="123" t="n"/>
      <c r="F56" s="123" t="n"/>
      <c r="G56" s="84" t="n"/>
      <c r="H56" s="84" t="n"/>
      <c r="I56" s="84" t="n"/>
      <c r="J56" s="93" t="n"/>
      <c r="K56" s="107" t="n"/>
      <c r="L56" s="93" t="n"/>
      <c r="M56" s="108" t="n"/>
    </row>
    <row r="57">
      <c r="A57" s="87" t="n"/>
      <c r="B57" s="93" t="inlineStr">
        <is>
          <t>from General Funds</t>
        </is>
      </c>
      <c r="C57" s="93" t="n"/>
      <c r="D57" s="93" t="n"/>
      <c r="E57" s="123" t="n">
        <v>3610</v>
      </c>
      <c r="F57" s="123" t="n"/>
      <c r="G57" s="84" t="n">
        <v>0</v>
      </c>
      <c r="H57" s="84" t="n"/>
      <c r="I57" s="84" t="n">
        <v>0</v>
      </c>
      <c r="J57" s="93" t="n"/>
      <c r="K57" s="107">
        <f>+G57-I57</f>
        <v/>
      </c>
      <c r="L57" s="93" t="n"/>
      <c r="M57" s="244">
        <f>IF(G57&gt;I57,G57-I57,0)</f>
        <v/>
      </c>
    </row>
    <row r="58">
      <c r="A58" s="93" t="n"/>
      <c r="B58" s="93" t="inlineStr">
        <is>
          <t>from Capital Project Funds</t>
        </is>
      </c>
      <c r="C58" s="93" t="n"/>
      <c r="D58" s="93" t="n"/>
      <c r="E58" s="123" t="n">
        <v>3630</v>
      </c>
      <c r="F58" s="123" t="n"/>
      <c r="G58" s="84" t="n">
        <v>1714313.89</v>
      </c>
      <c r="H58" s="84" t="n"/>
      <c r="I58" s="84" t="n">
        <v>719671.97</v>
      </c>
      <c r="J58" s="93" t="n"/>
      <c r="K58" s="107">
        <f>+G58-I58</f>
        <v/>
      </c>
      <c r="L58" s="93" t="n"/>
      <c r="M58" s="244">
        <f>IF(G58&gt;I58,G58-I58,0)</f>
        <v/>
      </c>
    </row>
    <row r="59">
      <c r="A59" s="93" t="n"/>
      <c r="B59" s="93" t="inlineStr">
        <is>
          <t>from Special Revenue Funds</t>
        </is>
      </c>
      <c r="C59" s="93" t="n"/>
      <c r="D59" s="93" t="n"/>
      <c r="E59" s="123" t="n">
        <v>3640</v>
      </c>
      <c r="F59" s="123" t="n"/>
      <c r="G59" s="84" t="n">
        <v>464876</v>
      </c>
      <c r="H59" s="84" t="n"/>
      <c r="I59" s="84" t="n">
        <v>464876</v>
      </c>
      <c r="J59" s="93" t="n"/>
      <c r="K59" s="107">
        <f>+G59-I59</f>
        <v/>
      </c>
      <c r="L59" s="93" t="n"/>
      <c r="M59" s="244">
        <f>IF(G59&gt;I59,G59-I59,0)</f>
        <v/>
      </c>
    </row>
    <row r="60">
      <c r="A60" s="93" t="n"/>
      <c r="B60" s="93" t="inlineStr">
        <is>
          <t>from Internal Service Funds</t>
        </is>
      </c>
      <c r="C60" s="93" t="n"/>
      <c r="D60" s="93" t="n"/>
      <c r="E60" s="123" t="n">
        <v>3670</v>
      </c>
      <c r="F60" s="123" t="n"/>
      <c r="G60" s="84" t="n">
        <v>0</v>
      </c>
      <c r="H60" s="84" t="n"/>
      <c r="I60" s="84" t="n">
        <v>0</v>
      </c>
      <c r="J60" s="93" t="n"/>
      <c r="K60" s="107">
        <f>+G60-I60</f>
        <v/>
      </c>
      <c r="L60" s="93" t="n"/>
      <c r="M60" s="244">
        <f>IF(G60&gt;I60,G60-I60,0)</f>
        <v/>
      </c>
    </row>
    <row r="61">
      <c r="A61" s="93" t="n"/>
      <c r="B61" s="93" t="inlineStr">
        <is>
          <t>from Trust and Agency Funds</t>
        </is>
      </c>
      <c r="C61" s="93" t="n"/>
      <c r="D61" s="93" t="n"/>
      <c r="E61" s="123" t="n">
        <v>3680</v>
      </c>
      <c r="F61" s="123" t="n"/>
      <c r="G61" s="84" t="n">
        <v>90003.98</v>
      </c>
      <c r="H61" s="84" t="n"/>
      <c r="I61" s="84" t="n">
        <v>83487.60000000001</v>
      </c>
      <c r="J61" s="93" t="n"/>
      <c r="K61" s="107">
        <f>+G61-I61</f>
        <v/>
      </c>
      <c r="L61" s="93" t="n"/>
      <c r="M61" s="244">
        <f>IF(G61&gt;I61,G61-I61,0)</f>
        <v/>
      </c>
    </row>
    <row r="62">
      <c r="A62" s="87" t="inlineStr">
        <is>
          <t>Other Financing Sources</t>
        </is>
      </c>
      <c r="B62" s="93" t="n"/>
      <c r="C62" s="93" t="n"/>
      <c r="D62" s="93" t="n"/>
      <c r="E62" s="123" t="n"/>
      <c r="F62" s="123" t="n"/>
      <c r="G62" s="84" t="n"/>
      <c r="H62" s="84" t="n"/>
      <c r="I62" s="84" t="n"/>
      <c r="J62" s="93" t="n"/>
      <c r="K62" s="107" t="n"/>
      <c r="L62" s="93" t="n"/>
      <c r="M62" s="244">
        <f>IF(G62&gt;I62,G62-I62,0)</f>
        <v/>
      </c>
    </row>
    <row r="63">
      <c r="A63" s="87" t="n"/>
      <c r="B63" s="93" t="inlineStr">
        <is>
          <t>Loans and Capital Lease Agreements</t>
        </is>
      </c>
      <c r="C63" s="93" t="n"/>
      <c r="D63" s="93" t="n"/>
      <c r="E63" s="123" t="n">
        <v>3720</v>
      </c>
      <c r="F63" s="123" t="n"/>
      <c r="G63" s="84" t="n">
        <v>0</v>
      </c>
      <c r="H63" s="84" t="n"/>
      <c r="I63" s="84" t="n">
        <v>0</v>
      </c>
      <c r="J63" s="93" t="n"/>
      <c r="K63" s="107">
        <f>+G63-I63</f>
        <v/>
      </c>
      <c r="L63" s="93" t="n"/>
      <c r="M63" s="244">
        <f>IF(G63&gt;I63,G63-I63,0)</f>
        <v/>
      </c>
    </row>
    <row r="64">
      <c r="A64" s="93" t="n"/>
      <c r="B64" s="93" t="inlineStr">
        <is>
          <t>Sale of Land and Equipment</t>
        </is>
      </c>
      <c r="C64" s="93" t="n"/>
      <c r="D64" s="93" t="n"/>
      <c r="E64" s="123" t="n">
        <v>3730</v>
      </c>
      <c r="F64" s="123" t="n"/>
      <c r="G64" s="84" t="n">
        <v>0</v>
      </c>
      <c r="H64" s="84" t="n"/>
      <c r="I64" s="84" t="n">
        <v>0</v>
      </c>
      <c r="J64" s="93" t="n"/>
      <c r="K64" s="107">
        <f>+G64-I64</f>
        <v/>
      </c>
      <c r="L64" s="93" t="n"/>
      <c r="M64" s="244">
        <f>IF(G64&gt;I64,G64-I64,0)</f>
        <v/>
      </c>
    </row>
    <row r="65">
      <c r="A65" s="93" t="n"/>
      <c r="B65" s="93" t="inlineStr">
        <is>
          <t>Loss Recoveries</t>
        </is>
      </c>
      <c r="C65" s="93" t="n"/>
      <c r="D65" s="93" t="n"/>
      <c r="E65" s="123" t="n">
        <v>3740</v>
      </c>
      <c r="F65" s="123" t="n"/>
      <c r="G65" s="80" t="n">
        <v>2022</v>
      </c>
      <c r="H65" s="84" t="n"/>
      <c r="I65" s="80" t="n">
        <v>10093.5</v>
      </c>
      <c r="J65" s="93" t="n"/>
      <c r="K65" s="105">
        <f>+G65-I65</f>
        <v/>
      </c>
      <c r="L65" s="93" t="n"/>
      <c r="M65" s="244">
        <f>IF(G65&gt;I65,G65-I65,0)</f>
        <v/>
      </c>
    </row>
    <row r="66">
      <c r="A66" s="93" t="n"/>
      <c r="B66" s="93" t="n"/>
      <c r="C66" s="87" t="inlineStr">
        <is>
          <t>Transfers &amp; Other Sources</t>
        </is>
      </c>
      <c r="D66" s="87" t="inlineStr">
        <is>
          <t>Total Transfers &amp; Other Financing Sources</t>
        </is>
      </c>
      <c r="E66" s="122" t="n"/>
      <c r="F66" s="122" t="n"/>
      <c r="G66" s="110">
        <f>SUM(G57:G65)</f>
        <v/>
      </c>
      <c r="H66" s="84" t="n"/>
      <c r="I66" s="110">
        <f>SUM(I57:I65)</f>
        <v/>
      </c>
      <c r="J66" s="93" t="n"/>
      <c r="K66" s="110">
        <f>SUM(K57:K65)</f>
        <v/>
      </c>
      <c r="L66" s="93" t="n"/>
      <c r="M66" s="109" t="n"/>
    </row>
    <row r="67">
      <c r="A67" s="93" t="n"/>
      <c r="B67" s="93" t="n"/>
      <c r="C67" s="87" t="n"/>
      <c r="D67" s="87" t="n"/>
      <c r="E67" s="122" t="n"/>
      <c r="F67" s="122" t="n"/>
      <c r="G67" s="82" t="n"/>
      <c r="H67" s="84" t="n"/>
      <c r="I67" s="82" t="n"/>
      <c r="J67" s="93" t="n"/>
      <c r="K67" s="105" t="n"/>
      <c r="L67" s="93" t="n"/>
      <c r="M67" s="108" t="n"/>
    </row>
    <row r="68">
      <c r="A68" s="83" t="inlineStr">
        <is>
          <t>TOTAL REVENUES</t>
        </is>
      </c>
      <c r="B68" s="93" t="n"/>
      <c r="C68" s="87" t="n"/>
      <c r="D68" s="87" t="n"/>
      <c r="E68" s="122" t="n"/>
      <c r="F68" s="122" t="n"/>
      <c r="G68" s="246">
        <f>G66+G55+G38+G18+G14</f>
        <v/>
      </c>
      <c r="H68" s="84" t="n"/>
      <c r="I68" s="246">
        <f>I66+I55+I38+I18+I14</f>
        <v/>
      </c>
      <c r="J68" s="93" t="n"/>
      <c r="K68" s="246">
        <f>K66+K55+K38+K18+K14</f>
        <v/>
      </c>
      <c r="L68" s="84" t="n"/>
      <c r="M68" s="109" t="n"/>
    </row>
    <row r="69">
      <c r="A69" s="93" t="n"/>
      <c r="B69" s="93" t="n"/>
      <c r="C69" s="87" t="n"/>
      <c r="D69" s="87" t="n"/>
      <c r="E69" s="122" t="n"/>
      <c r="F69" s="122" t="n"/>
      <c r="G69" s="110" t="n"/>
      <c r="H69" s="84" t="n"/>
      <c r="I69" s="107" t="n"/>
      <c r="J69" s="93" t="n"/>
      <c r="K69" s="107" t="n"/>
      <c r="L69" s="93" t="n"/>
      <c r="M69" s="108" t="n"/>
    </row>
    <row r="70">
      <c r="A70" s="93" t="inlineStr">
        <is>
          <t>BEGINNING FUND BALANCE</t>
        </is>
      </c>
      <c r="B70" s="93" t="n"/>
      <c r="C70" s="87" t="n"/>
      <c r="D70" s="87" t="n"/>
      <c r="E70" s="123" t="n">
        <v>2700</v>
      </c>
      <c r="F70" s="123" t="n"/>
      <c r="G70" s="84">
        <f>65959956.82</f>
        <v/>
      </c>
      <c r="H70" s="84" t="n"/>
      <c r="I70" s="107">
        <f>G70</f>
        <v/>
      </c>
      <c r="J70" s="93" t="n"/>
      <c r="K70" s="107" t="n"/>
      <c r="L70" s="93" t="n"/>
      <c r="M70" s="108" t="n"/>
    </row>
    <row r="71">
      <c r="A71" s="93" t="inlineStr">
        <is>
          <t>PRIOR YEAR ADJUSTMENT TO FUND BALANCE</t>
        </is>
      </c>
      <c r="B71" s="93" t="n"/>
      <c r="C71" s="87" t="n"/>
      <c r="D71" s="87" t="n"/>
      <c r="E71" s="123" t="n">
        <v>2891</v>
      </c>
      <c r="F71" s="123" t="n"/>
      <c r="G71" s="84" t="n">
        <v>0</v>
      </c>
      <c r="H71" s="84" t="n"/>
      <c r="I71" s="84">
        <f>G71</f>
        <v/>
      </c>
      <c r="J71" s="93" t="n"/>
      <c r="K71" s="107" t="n"/>
      <c r="L71" s="93" t="n"/>
      <c r="M71" s="108" t="n"/>
    </row>
    <row r="72">
      <c r="A72" s="93" t="inlineStr">
        <is>
          <t>ESTIMATED REVENUE NOT RECEIVED</t>
        </is>
      </c>
      <c r="B72" s="93" t="n"/>
      <c r="C72" s="87" t="n"/>
      <c r="D72" s="87" t="n"/>
      <c r="E72" s="123" t="n"/>
      <c r="F72" s="123" t="n"/>
      <c r="G72" s="84" t="n"/>
      <c r="H72" s="84" t="n"/>
      <c r="I72" s="107">
        <f>M72</f>
        <v/>
      </c>
      <c r="J72" s="93" t="n"/>
      <c r="K72" s="107">
        <f>I72</f>
        <v/>
      </c>
      <c r="L72" s="93" t="n"/>
      <c r="M72" s="84">
        <f>SUM(M10:M65)</f>
        <v/>
      </c>
    </row>
    <row r="73">
      <c r="A73" s="93" t="inlineStr">
        <is>
          <t>UNAPPROPRIATED EXCESS RECEIPTS</t>
        </is>
      </c>
      <c r="B73" s="93" t="n"/>
      <c r="C73" s="87" t="n"/>
      <c r="D73" s="87" t="n"/>
      <c r="E73" s="123" t="n"/>
      <c r="F73" s="123" t="n"/>
      <c r="G73" s="84" t="n"/>
      <c r="H73" s="84" t="n"/>
      <c r="I73" s="107">
        <f>K75</f>
        <v/>
      </c>
      <c r="J73" s="93" t="n"/>
      <c r="K73" s="107" t="n"/>
      <c r="L73" s="93" t="n"/>
      <c r="M73" s="108" t="n"/>
    </row>
    <row r="74">
      <c r="A74" s="93" t="n"/>
      <c r="B74" s="93" t="n"/>
      <c r="C74" s="93" t="n"/>
      <c r="D74" s="93" t="n"/>
      <c r="E74" s="123" t="n"/>
      <c r="F74" s="123" t="n"/>
      <c r="G74" s="80" t="n"/>
      <c r="H74" s="84" t="n"/>
      <c r="I74" s="105" t="n"/>
      <c r="J74" s="93" t="n"/>
      <c r="K74" s="105" t="n"/>
      <c r="L74" s="93" t="n"/>
      <c r="M74" s="108" t="n"/>
    </row>
    <row customHeight="1" ht="13.5" r="75" s="47" thickBot="1">
      <c r="A75" s="87" t="inlineStr">
        <is>
          <t>TOTAL REVENUES AND FUND BALANCE</t>
        </is>
      </c>
      <c r="B75" s="93" t="n"/>
      <c r="C75" s="93" t="n"/>
      <c r="D75" s="93" t="n"/>
      <c r="E75" s="123" t="n"/>
      <c r="F75" s="123" t="n"/>
      <c r="G75" s="247">
        <f>SUM(G68:G74)</f>
        <v/>
      </c>
      <c r="H75" s="84" t="n"/>
      <c r="I75" s="247">
        <f>SUM(I68:I74)</f>
        <v/>
      </c>
      <c r="J75" s="93" t="n"/>
      <c r="K75" s="247">
        <f>(K68)-(K72)</f>
        <v/>
      </c>
      <c r="L75" s="93" t="n"/>
      <c r="M75" s="108" t="n"/>
    </row>
    <row customHeight="1" ht="13.5" r="76" s="47" thickTop="1"/>
    <row customHeight="1" ht="1.5" r="78" s="47">
      <c r="G78" s="248">
        <f>706755294.83-G75</f>
        <v/>
      </c>
    </row>
    <row r="79">
      <c r="G79" s="158" t="n"/>
    </row>
    <row customHeight="1" ht="1.5" r="80" s="47">
      <c r="G80" s="159">
        <f>SUM(G70:G71)</f>
        <v/>
      </c>
    </row>
    <row customHeight="1" ht="1.5" r="81" s="47">
      <c r="G81" s="187" t="n">
        <v>-75049472.54000001</v>
      </c>
    </row>
    <row customHeight="1" ht="1.5" r="82" s="47">
      <c r="G82" s="159">
        <f>SUM(G80:G81)</f>
        <v/>
      </c>
    </row>
    <row r="83">
      <c r="A83" t="inlineStr">
        <is>
          <t xml:space="preserve">suspicious:M41,  </t>
        </is>
      </c>
    </row>
  </sheetData>
  <pageMargins bottom="0.5" footer="0.5" header="0.5" left="0.75" right="0.75" top="1"/>
  <pageSetup horizontalDpi="300" orientation="portrait" scale="65" verticalDpi="300"/>
  <headerFooter alignWithMargins="0">
    <oddHeader>&amp;RPAGE 3 OF 9</oddHeader>
    <oddFooter/>
    <evenHeader/>
    <evenFooter/>
    <firstHeader/>
    <firstFooter/>
  </headerFooter>
  <colBreaks count="1" manualBreakCount="1">
    <brk id="11" man="1" max="1048575" min="0"/>
  </colBreaks>
  <legacyDrawing r:id="anysvml"/>
</worksheet>
</file>

<file path=xl/worksheets/sheet5.xml><?xml version="1.0" encoding="utf-8"?>
<worksheet xmlns="http://schemas.openxmlformats.org/spreadsheetml/2006/main">
  <sheetPr codeName="Sheet5">
    <outlinePr summaryBelow="1" summaryRight="1"/>
    <pageSetUpPr fitToPage="1"/>
  </sheetPr>
  <dimension ref="A1:M1226"/>
  <sheetViews>
    <sheetView view="pageBreakPreview" workbookViewId="0" zoomScale="60" zoomScaleNormal="75">
      <selection activeCell="A5" sqref="A5"/>
    </sheetView>
  </sheetViews>
  <sheetFormatPr baseColWidth="8" defaultRowHeight="12.75"/>
  <cols>
    <col customWidth="1" max="1" min="1" style="47" width="4.85546875"/>
    <col customWidth="1" max="2" min="2" style="47" width="5.140625"/>
    <col customWidth="1" hidden="1" max="3" min="3" style="47" width="9.140625"/>
    <col customWidth="1" max="4" min="4" style="47" width="35.7109375"/>
    <col customWidth="1" max="5" min="5" style="47" width="7"/>
    <col customWidth="1" max="6" min="6" style="47" width="3.42578125"/>
    <col bestFit="1" customWidth="1" max="7" min="7" style="47" width="23"/>
    <col customWidth="1" max="8" min="8" style="47" width="3.7109375"/>
    <col bestFit="1" customWidth="1" max="9" min="9" style="47" width="23"/>
    <col customWidth="1" max="10" min="10" style="47" width="3.5703125"/>
    <col bestFit="1" customWidth="1" max="11" min="11" style="47" width="23.7109375"/>
  </cols>
  <sheetData>
    <row customHeight="1" ht="18.75" r="1" s="47">
      <c r="A1" s="64" t="inlineStr">
        <is>
          <t>DUVAL COUNTY SCHOOL BOARD</t>
        </is>
      </c>
      <c r="B1" s="71" t="n"/>
      <c r="C1" s="71" t="n"/>
      <c r="D1" s="71" t="n"/>
      <c r="E1" s="71" t="n"/>
      <c r="F1" s="71" t="n"/>
      <c r="G1" s="72" t="n"/>
      <c r="H1" s="72" t="n"/>
      <c r="I1" s="72" t="n"/>
      <c r="J1" s="71" t="n"/>
      <c r="K1" s="72" t="n"/>
      <c r="L1" s="93" t="n"/>
      <c r="M1" s="108" t="n"/>
    </row>
    <row customHeight="1" ht="15.75" r="2" s="47">
      <c r="A2" s="7" t="inlineStr">
        <is>
          <t>STATEMENT OF REVENUES AND EXPENDITURES</t>
        </is>
      </c>
      <c r="B2" s="71" t="n"/>
      <c r="C2" s="71" t="n"/>
      <c r="D2" s="71" t="n"/>
      <c r="E2" s="71" t="n"/>
      <c r="F2" s="71" t="n"/>
      <c r="G2" s="72" t="n"/>
      <c r="H2" s="72" t="n"/>
      <c r="I2" s="72" t="n"/>
      <c r="J2" s="71" t="n"/>
      <c r="K2" s="72" t="n"/>
      <c r="L2" s="93" t="n"/>
      <c r="M2" s="108" t="n"/>
    </row>
    <row customHeight="1" ht="15.75" r="3" s="47">
      <c r="A3" s="7" t="inlineStr">
        <is>
          <t>GENERAL FUND</t>
        </is>
      </c>
      <c r="B3" s="71" t="n"/>
      <c r="C3" s="71" t="n"/>
      <c r="D3" s="71" t="n"/>
      <c r="E3" s="71" t="n"/>
      <c r="F3" s="71" t="n"/>
      <c r="G3" s="72" t="n"/>
      <c r="H3" s="72" t="n"/>
      <c r="I3" s="72" t="n"/>
      <c r="J3" s="71" t="n"/>
      <c r="K3" s="72" t="n"/>
      <c r="L3" s="93" t="n"/>
      <c r="M3" s="108" t="n"/>
    </row>
    <row customHeight="1" ht="15.75" r="4" s="47">
      <c r="A4" s="239">
        <f>+'Combined Bal Sheet Page 1'!A3</f>
        <v/>
      </c>
      <c r="B4" s="71" t="n"/>
      <c r="C4" s="71" t="n"/>
      <c r="D4" s="71" t="n"/>
      <c r="E4" s="71" t="n"/>
      <c r="F4" s="71" t="n"/>
      <c r="G4" s="72" t="n"/>
      <c r="H4" s="72" t="n"/>
      <c r="I4" s="72" t="n"/>
      <c r="J4" s="71" t="n"/>
      <c r="K4" s="72" t="n"/>
      <c r="L4" s="93" t="n"/>
      <c r="M4" s="108" t="n"/>
    </row>
    <row customHeight="1" ht="15.75" r="5" s="47">
      <c r="A5" s="239" t="n"/>
      <c r="B5" s="71" t="n"/>
      <c r="C5" s="71" t="n"/>
      <c r="D5" s="71" t="n"/>
      <c r="E5" s="123" t="n"/>
      <c r="F5" s="123" t="n"/>
      <c r="G5" s="72" t="n"/>
      <c r="H5" s="72" t="n"/>
      <c r="I5" s="72" t="n"/>
      <c r="J5" s="71" t="n"/>
      <c r="K5" s="72" t="n"/>
      <c r="L5" s="93" t="n"/>
      <c r="M5" s="108" t="n"/>
    </row>
    <row customHeight="1" ht="15.75" r="6" s="47">
      <c r="A6" s="239" t="n"/>
      <c r="B6" s="71" t="n"/>
      <c r="C6" s="71" t="n"/>
      <c r="D6" s="71" t="n"/>
      <c r="E6" s="123" t="n"/>
      <c r="F6" s="123" t="n"/>
      <c r="G6" s="72" t="n"/>
      <c r="H6" s="72" t="n"/>
      <c r="I6" s="72" t="n"/>
      <c r="J6" s="71" t="n"/>
      <c r="K6" s="103" t="inlineStr">
        <is>
          <t>UNDER</t>
        </is>
      </c>
      <c r="L6" s="93" t="n"/>
      <c r="M6" s="108" t="n"/>
    </row>
    <row r="7">
      <c r="A7" s="93" t="n"/>
      <c r="B7" s="93" t="n"/>
      <c r="C7" s="93" t="n"/>
      <c r="D7" s="93" t="n"/>
      <c r="E7" s="123" t="n"/>
      <c r="F7" s="123" t="n"/>
      <c r="G7" s="103" t="inlineStr">
        <is>
          <t>2002-2003</t>
        </is>
      </c>
      <c r="H7" s="101" t="n"/>
      <c r="I7" s="103" t="inlineStr">
        <is>
          <t>YEAR-TO-DATE</t>
        </is>
      </c>
      <c r="J7" s="123" t="n"/>
      <c r="K7" s="103" t="inlineStr">
        <is>
          <t>(OVER)</t>
        </is>
      </c>
      <c r="L7" s="93" t="n"/>
      <c r="M7" s="108" t="n"/>
    </row>
    <row customHeight="1" ht="13.5" r="8" s="47" thickBot="1">
      <c r="A8" s="93" t="n"/>
      <c r="B8" s="93" t="n"/>
      <c r="C8" s="93" t="n"/>
      <c r="D8" s="93" t="n"/>
      <c r="E8" s="123" t="n"/>
      <c r="F8" s="123" t="n"/>
      <c r="G8" s="76" t="inlineStr">
        <is>
          <t>BUDGET</t>
        </is>
      </c>
      <c r="H8" s="101" t="n"/>
      <c r="I8" s="76" t="inlineStr">
        <is>
          <t>ACTUAL</t>
        </is>
      </c>
      <c r="J8" s="123" t="n"/>
      <c r="K8" s="76" t="inlineStr">
        <is>
          <t>COLLECTED/SPENT</t>
        </is>
      </c>
      <c r="L8" s="93" t="n"/>
      <c r="M8" s="108" t="n"/>
    </row>
    <row r="9">
      <c r="A9" s="93" t="n"/>
      <c r="B9" s="93" t="n"/>
      <c r="C9" s="93" t="n"/>
      <c r="D9" s="93" t="n"/>
      <c r="E9" s="123" t="n"/>
      <c r="F9" s="123" t="n"/>
      <c r="G9" s="103" t="n"/>
      <c r="H9" s="101" t="n"/>
      <c r="I9" s="103" t="n"/>
      <c r="J9" s="123" t="n"/>
      <c r="K9" s="103" t="n"/>
      <c r="L9" s="93" t="n"/>
      <c r="M9" s="108" t="n"/>
    </row>
    <row r="10">
      <c r="A10" s="87" t="inlineStr">
        <is>
          <t>EXPENDITURES:</t>
        </is>
      </c>
      <c r="B10" s="93" t="n"/>
      <c r="C10" s="93" t="n"/>
      <c r="D10" s="93" t="n"/>
      <c r="E10" s="123" t="n"/>
      <c r="F10" s="123" t="n"/>
      <c r="G10" s="84" t="n"/>
      <c r="H10" s="84" t="n"/>
      <c r="I10" s="84" t="n"/>
      <c r="J10" s="93" t="n"/>
      <c r="K10" s="107" t="n"/>
      <c r="L10" s="93" t="n"/>
      <c r="M10" s="108" t="n"/>
    </row>
    <row r="11">
      <c r="A11" s="87" t="inlineStr">
        <is>
          <t>Instructional Services</t>
        </is>
      </c>
      <c r="B11" s="93" t="n"/>
      <c r="C11" s="93" t="n"/>
      <c r="D11" s="93" t="n"/>
      <c r="E11" s="123" t="n">
        <v>5000</v>
      </c>
      <c r="F11" s="123" t="n"/>
      <c r="G11" s="110" t="n">
        <v>437294249.02</v>
      </c>
      <c r="H11" s="84" t="n"/>
      <c r="I11" s="110">
        <f>127326317.18+28335138.43+4904540.69+6452249.17</f>
        <v/>
      </c>
      <c r="J11" s="93" t="n"/>
      <c r="K11" s="111">
        <f>+G11-I11</f>
        <v/>
      </c>
      <c r="L11" s="93" t="n"/>
      <c r="M11" s="109" t="n"/>
    </row>
    <row r="12">
      <c r="A12" s="87" t="inlineStr">
        <is>
          <t>Instructional Support Services:</t>
        </is>
      </c>
      <c r="B12" s="93" t="n"/>
      <c r="C12" s="93" t="n"/>
      <c r="D12" s="93" t="n"/>
      <c r="E12" s="123" t="n"/>
      <c r="F12" s="123" t="n"/>
      <c r="G12" s="84" t="n"/>
      <c r="H12" s="84" t="n"/>
      <c r="I12" s="84" t="n"/>
      <c r="J12" s="93" t="n"/>
      <c r="K12" s="107" t="n"/>
      <c r="L12" s="93" t="n"/>
      <c r="M12" s="108" t="n"/>
    </row>
    <row r="13">
      <c r="A13" s="93" t="n"/>
      <c r="B13" s="93" t="inlineStr">
        <is>
          <t>Pupil Personnel Services</t>
        </is>
      </c>
      <c r="C13" s="93" t="n"/>
      <c r="D13" s="93" t="n"/>
      <c r="E13" s="123" t="n">
        <v>6100</v>
      </c>
      <c r="F13" s="123" t="n"/>
      <c r="G13" s="84" t="n">
        <v>39387431.45</v>
      </c>
      <c r="H13" s="84" t="n"/>
      <c r="I13" s="84" t="n">
        <v>15782577.1</v>
      </c>
      <c r="J13" s="93" t="n"/>
      <c r="K13" s="107">
        <f>+G13-I13</f>
        <v/>
      </c>
      <c r="L13" s="93" t="n"/>
      <c r="M13" s="108" t="n"/>
    </row>
    <row r="14">
      <c r="A14" s="93" t="n"/>
      <c r="B14" s="93" t="inlineStr">
        <is>
          <t>Instructional Media Services</t>
        </is>
      </c>
      <c r="C14" s="93" t="n"/>
      <c r="D14" s="93" t="n"/>
      <c r="E14" s="123" t="n">
        <v>6200</v>
      </c>
      <c r="F14" s="123" t="n"/>
      <c r="G14" s="84" t="n">
        <v>16837257.96</v>
      </c>
      <c r="H14" s="84" t="n"/>
      <c r="I14" s="84" t="n">
        <v>6480345.18</v>
      </c>
      <c r="J14" s="93" t="n"/>
      <c r="K14" s="107">
        <f>+G14-I14</f>
        <v/>
      </c>
      <c r="L14" s="93" t="n"/>
      <c r="M14" s="108" t="n"/>
    </row>
    <row r="15">
      <c r="A15" s="93" t="n"/>
      <c r="B15" s="93" t="inlineStr">
        <is>
          <t>Curriculum Development</t>
        </is>
      </c>
      <c r="C15" s="93" t="n"/>
      <c r="D15" s="93" t="n"/>
      <c r="E15" s="123" t="n">
        <v>6300</v>
      </c>
      <c r="F15" s="123" t="n"/>
      <c r="G15" s="84" t="n">
        <v>16627405.18</v>
      </c>
      <c r="H15" s="84" t="n"/>
      <c r="I15" s="84" t="n">
        <v>5983382.71</v>
      </c>
      <c r="J15" s="93" t="n"/>
      <c r="K15" s="107">
        <f>+G15-I15</f>
        <v/>
      </c>
      <c r="L15" s="93" t="n"/>
      <c r="M15" s="108" t="n"/>
    </row>
    <row r="16">
      <c r="A16" s="93" t="n"/>
      <c r="B16" s="93" t="inlineStr">
        <is>
          <t>Instructional Staff Training</t>
        </is>
      </c>
      <c r="C16" s="93" t="n"/>
      <c r="D16" s="93" t="n"/>
      <c r="E16" s="123" t="n">
        <v>6400</v>
      </c>
      <c r="F16" s="123" t="n"/>
      <c r="G16" s="80" t="n">
        <v>8392558.199999999</v>
      </c>
      <c r="H16" s="84" t="n"/>
      <c r="I16" s="80" t="n">
        <v>2860218.18</v>
      </c>
      <c r="J16" s="93" t="n"/>
      <c r="K16" s="105">
        <f>+G16-I16</f>
        <v/>
      </c>
      <c r="L16" s="93" t="n"/>
      <c r="M16" s="108" t="n"/>
    </row>
    <row r="17">
      <c r="A17" s="93" t="n"/>
      <c r="C17" s="93" t="n"/>
      <c r="D17" s="87" t="inlineStr">
        <is>
          <t>Total Instructional Support</t>
        </is>
      </c>
      <c r="E17" s="123" t="n"/>
      <c r="F17" s="123" t="n"/>
      <c r="G17" s="110">
        <f>SUM(G13:G16)</f>
        <v/>
      </c>
      <c r="H17" s="84" t="n"/>
      <c r="I17" s="110">
        <f>SUM(I12:I16)</f>
        <v/>
      </c>
      <c r="J17" s="93" t="n"/>
      <c r="K17" s="110">
        <f>SUM(K12:K16)</f>
        <v/>
      </c>
      <c r="L17" s="93" t="n"/>
      <c r="M17" s="109" t="n"/>
    </row>
    <row r="18">
      <c r="A18" s="87" t="inlineStr">
        <is>
          <t>General Support Services:</t>
        </is>
      </c>
      <c r="B18" s="93" t="n"/>
      <c r="C18" s="93" t="n"/>
      <c r="D18" s="93" t="n"/>
      <c r="E18" s="123" t="n"/>
      <c r="F18" s="123" t="n"/>
      <c r="G18" s="84" t="n"/>
      <c r="H18" s="84" t="n"/>
      <c r="I18" s="84" t="n"/>
      <c r="J18" s="93" t="n"/>
      <c r="K18" s="107" t="n"/>
      <c r="L18" s="93" t="n"/>
      <c r="M18" s="108" t="n"/>
    </row>
    <row r="19">
      <c r="A19" s="93" t="n"/>
      <c r="B19" s="93" t="inlineStr">
        <is>
          <t>Board Office</t>
        </is>
      </c>
      <c r="C19" s="93" t="n"/>
      <c r="D19" s="93" t="n"/>
      <c r="E19" s="123" t="n">
        <v>7100</v>
      </c>
      <c r="F19" s="123" t="n"/>
      <c r="G19" s="84" t="n">
        <v>2835486.09</v>
      </c>
      <c r="H19" s="84" t="n"/>
      <c r="I19" s="84" t="n">
        <v>746482.6899999999</v>
      </c>
      <c r="J19" s="93" t="n"/>
      <c r="K19" s="107">
        <f>+G19-I19</f>
        <v/>
      </c>
      <c r="L19" s="93" t="n"/>
      <c r="M19" s="108" t="n"/>
    </row>
    <row r="20">
      <c r="A20" s="93" t="n"/>
      <c r="B20" s="93" t="inlineStr">
        <is>
          <t>General Administration</t>
        </is>
      </c>
      <c r="C20" s="93" t="n"/>
      <c r="D20" s="93" t="n"/>
      <c r="E20" s="123" t="n">
        <v>7200</v>
      </c>
      <c r="F20" s="123" t="n"/>
      <c r="G20" s="84" t="n">
        <v>3075245.89</v>
      </c>
      <c r="H20" s="84" t="n"/>
      <c r="I20" s="84" t="n">
        <v>1160148.22</v>
      </c>
      <c r="J20" s="93" t="n"/>
      <c r="K20" s="107">
        <f>+G20-I20</f>
        <v/>
      </c>
      <c r="L20" s="93" t="n"/>
      <c r="M20" s="108" t="n"/>
    </row>
    <row r="21">
      <c r="A21" s="93" t="n"/>
      <c r="B21" s="93" t="inlineStr">
        <is>
          <t>School Administration</t>
        </is>
      </c>
      <c r="C21" s="93" t="n"/>
      <c r="D21" s="93" t="n"/>
      <c r="E21" s="123" t="n">
        <v>7300</v>
      </c>
      <c r="F21" s="123" t="n"/>
      <c r="G21" s="84" t="n">
        <v>34851671.59</v>
      </c>
      <c r="H21" s="84" t="n"/>
      <c r="I21" s="84" t="n">
        <v>13619502.49</v>
      </c>
      <c r="J21" s="93" t="n"/>
      <c r="K21" s="107">
        <f>+G21-I21</f>
        <v/>
      </c>
      <c r="L21" s="93" t="n"/>
      <c r="M21" s="108" t="n"/>
    </row>
    <row r="22">
      <c r="A22" s="93" t="n"/>
      <c r="B22" s="93" t="inlineStr">
        <is>
          <t>Facilities Acquisition and Construction</t>
        </is>
      </c>
      <c r="C22" s="93" t="n"/>
      <c r="D22" s="93" t="n"/>
      <c r="E22" s="123" t="n">
        <v>7400</v>
      </c>
      <c r="F22" s="123" t="n"/>
      <c r="G22" s="84" t="n">
        <v>1909086.98</v>
      </c>
      <c r="H22" s="84" t="n"/>
      <c r="I22" s="84" t="n">
        <v>673781.6800000001</v>
      </c>
      <c r="J22" s="93" t="n"/>
      <c r="K22" s="107">
        <f>+G22-I22</f>
        <v/>
      </c>
      <c r="L22" s="93" t="n"/>
      <c r="M22" s="108" t="n"/>
    </row>
    <row r="23">
      <c r="A23" s="93" t="n"/>
      <c r="B23" s="93" t="inlineStr">
        <is>
          <t>Fiscal Services</t>
        </is>
      </c>
      <c r="C23" s="93" t="n"/>
      <c r="D23" s="93" t="n"/>
      <c r="E23" s="123" t="n">
        <v>7500</v>
      </c>
      <c r="F23" s="123" t="n"/>
      <c r="G23" s="84" t="n">
        <v>5517813.34</v>
      </c>
      <c r="H23" s="84" t="n"/>
      <c r="I23" s="84" t="n">
        <v>2048139.73</v>
      </c>
      <c r="J23" s="93" t="n"/>
      <c r="K23" s="107">
        <f>+G23-I23</f>
        <v/>
      </c>
      <c r="L23" s="93" t="n"/>
      <c r="M23" s="108" t="n"/>
    </row>
    <row r="24">
      <c r="A24" s="93" t="n"/>
      <c r="B24" s="93" t="inlineStr">
        <is>
          <t>Food Services</t>
        </is>
      </c>
      <c r="C24" s="93" t="n"/>
      <c r="D24" s="93" t="n"/>
      <c r="E24" s="123" t="n">
        <v>7600</v>
      </c>
      <c r="F24" s="123" t="n"/>
      <c r="G24" s="84" t="n">
        <v>0.06</v>
      </c>
      <c r="H24" s="84" t="n"/>
      <c r="I24" s="84" t="n">
        <v>2969.1</v>
      </c>
      <c r="J24" s="93" t="n"/>
      <c r="K24" s="107">
        <f>+G24-I24</f>
        <v/>
      </c>
      <c r="L24" s="93" t="n"/>
      <c r="M24" s="108" t="n"/>
    </row>
    <row r="25">
      <c r="A25" s="93" t="n"/>
      <c r="B25" s="93" t="inlineStr">
        <is>
          <t>Central Services</t>
        </is>
      </c>
      <c r="C25" s="93" t="n"/>
      <c r="D25" s="93" t="n"/>
      <c r="E25" s="123" t="n">
        <v>7700</v>
      </c>
      <c r="F25" s="123" t="n"/>
      <c r="G25" s="84" t="n">
        <v>38007881.84</v>
      </c>
      <c r="H25" s="84" t="n"/>
      <c r="I25" s="84" t="n">
        <v>11338423.81</v>
      </c>
      <c r="J25" s="93" t="n"/>
      <c r="K25" s="107">
        <f>+G25-I25</f>
        <v/>
      </c>
      <c r="L25" s="93" t="n"/>
      <c r="M25" s="108" t="n"/>
    </row>
    <row r="26">
      <c r="A26" s="93" t="n"/>
      <c r="B26" s="93" t="inlineStr">
        <is>
          <t>Pupil Transportation Services</t>
        </is>
      </c>
      <c r="C26" s="93" t="n"/>
      <c r="D26" s="93" t="n"/>
      <c r="E26" s="123" t="n">
        <v>7800</v>
      </c>
      <c r="F26" s="123" t="n"/>
      <c r="G26" s="84" t="n">
        <v>38393075.24</v>
      </c>
      <c r="H26" s="84" t="n"/>
      <c r="I26" s="84" t="n">
        <v>9461371.550000001</v>
      </c>
      <c r="J26" s="93" t="n"/>
      <c r="K26" s="107">
        <f>+G26-I26</f>
        <v/>
      </c>
      <c r="L26" s="93" t="n"/>
      <c r="M26" s="108" t="n"/>
    </row>
    <row r="27">
      <c r="A27" s="93" t="n"/>
      <c r="B27" s="93" t="inlineStr">
        <is>
          <t>Operation of Plant</t>
        </is>
      </c>
      <c r="C27" s="93" t="n"/>
      <c r="D27" s="93" t="n"/>
      <c r="E27" s="123" t="n">
        <v>7900</v>
      </c>
      <c r="F27" s="123" t="n"/>
      <c r="G27" s="80" t="n">
        <v>51066868.76</v>
      </c>
      <c r="H27" s="84" t="n"/>
      <c r="I27" s="80" t="n">
        <v>18339027.43</v>
      </c>
      <c r="J27" s="93" t="n"/>
      <c r="K27" s="105">
        <f>+G27-I27</f>
        <v/>
      </c>
      <c r="L27" s="93" t="n"/>
      <c r="M27" s="108" t="n"/>
    </row>
    <row r="28">
      <c r="A28" s="93" t="n"/>
      <c r="C28" s="93" t="n"/>
      <c r="D28" s="87" t="inlineStr">
        <is>
          <t>Total General Support</t>
        </is>
      </c>
      <c r="E28" s="123" t="n"/>
      <c r="F28" s="123" t="n"/>
      <c r="G28" s="110">
        <f>SUM(G19:G27)</f>
        <v/>
      </c>
      <c r="H28" s="84" t="n"/>
      <c r="I28" s="110">
        <f>SUM(I19:I27)</f>
        <v/>
      </c>
      <c r="J28" s="93" t="n"/>
      <c r="K28" s="110">
        <f>SUM(K19:K27)</f>
        <v/>
      </c>
      <c r="L28" s="93" t="n"/>
      <c r="M28" s="109" t="n"/>
    </row>
    <row r="29">
      <c r="A29" s="93" t="n"/>
      <c r="B29" s="93" t="n"/>
      <c r="C29" s="93" t="n"/>
      <c r="D29" s="93" t="n"/>
      <c r="E29" s="123" t="n"/>
      <c r="F29" s="123" t="n"/>
      <c r="G29" s="84" t="n"/>
      <c r="H29" s="84" t="n"/>
      <c r="I29" s="84" t="n"/>
      <c r="J29" s="93" t="n"/>
      <c r="K29" s="107" t="n"/>
      <c r="L29" s="93" t="n"/>
      <c r="M29" s="108" t="n"/>
    </row>
    <row r="30">
      <c r="A30" s="87" t="inlineStr">
        <is>
          <t>Maintenance of Plant</t>
        </is>
      </c>
      <c r="B30" s="93" t="n"/>
      <c r="C30" s="93" t="n"/>
      <c r="D30" s="93" t="n"/>
      <c r="E30" s="123" t="n">
        <v>8100</v>
      </c>
      <c r="F30" s="123" t="n"/>
      <c r="G30" s="84" t="n">
        <v>18203256.97</v>
      </c>
      <c r="H30" s="84" t="n"/>
      <c r="I30" s="84" t="n">
        <v>5958793.08</v>
      </c>
      <c r="J30" s="93" t="n"/>
      <c r="K30" s="107">
        <f>+G30-I30</f>
        <v/>
      </c>
      <c r="L30" s="93" t="n"/>
      <c r="M30" s="109" t="n"/>
    </row>
    <row r="31">
      <c r="A31" s="87" t="inlineStr">
        <is>
          <t>Community Services</t>
        </is>
      </c>
      <c r="B31" s="93" t="n"/>
      <c r="C31" s="93" t="n"/>
      <c r="D31" s="93" t="n"/>
      <c r="E31" s="123" t="n">
        <v>9100</v>
      </c>
      <c r="F31" s="123" t="n"/>
      <c r="G31" s="84" t="n">
        <v>1140261.96</v>
      </c>
      <c r="H31" s="84" t="n"/>
      <c r="I31" s="84" t="n">
        <v>220456.35</v>
      </c>
      <c r="J31" s="93" t="n"/>
      <c r="K31" s="107">
        <f>+G31-I31</f>
        <v/>
      </c>
      <c r="L31" s="93" t="n"/>
      <c r="M31" s="109" t="n"/>
    </row>
    <row r="32">
      <c r="A32" s="87" t="inlineStr">
        <is>
          <t>Debt Service</t>
        </is>
      </c>
      <c r="B32" s="93" t="n"/>
      <c r="C32" s="93" t="n"/>
      <c r="D32" s="93" t="n"/>
      <c r="E32" s="123" t="n">
        <v>9200</v>
      </c>
      <c r="F32" s="123" t="n"/>
      <c r="G32" s="84" t="n">
        <v>2255571.02</v>
      </c>
      <c r="H32" s="84" t="n"/>
      <c r="I32" s="84" t="n">
        <v>653596.46</v>
      </c>
      <c r="J32" s="93" t="n"/>
      <c r="K32" s="107">
        <f>+G32-I32</f>
        <v/>
      </c>
      <c r="L32" s="93" t="n"/>
      <c r="M32" s="109" t="n"/>
    </row>
    <row r="33">
      <c r="A33" s="87" t="inlineStr">
        <is>
          <t>Transfers Out:</t>
        </is>
      </c>
      <c r="B33" s="93" t="n"/>
      <c r="C33" s="93" t="n"/>
      <c r="D33" s="93" t="n"/>
      <c r="E33" s="123" t="n"/>
      <c r="F33" s="123" t="n"/>
      <c r="G33" s="110" t="n"/>
      <c r="H33" s="84" t="n"/>
      <c r="I33" s="84" t="n"/>
      <c r="J33" s="93" t="n"/>
      <c r="K33" s="107" t="n"/>
      <c r="L33" s="93" t="n"/>
      <c r="M33" s="109" t="n"/>
    </row>
    <row r="34">
      <c r="A34" s="87" t="n"/>
      <c r="B34" s="93" t="inlineStr">
        <is>
          <t>To Capital Projects Funds</t>
        </is>
      </c>
      <c r="C34" s="93" t="n"/>
      <c r="D34" s="93" t="n"/>
      <c r="E34" s="123" t="inlineStr">
        <is>
          <t>97/930</t>
        </is>
      </c>
      <c r="F34" s="123" t="n"/>
      <c r="G34" s="84" t="n">
        <v>0</v>
      </c>
      <c r="H34" s="84" t="n"/>
      <c r="I34" s="84" t="n">
        <v>0</v>
      </c>
      <c r="J34" s="93" t="n"/>
      <c r="K34" s="107">
        <f>+G34-I34</f>
        <v/>
      </c>
      <c r="L34" s="93" t="n"/>
      <c r="M34" s="109" t="n"/>
    </row>
    <row r="35">
      <c r="A35" s="87" t="n"/>
      <c r="B35" s="93" t="inlineStr">
        <is>
          <t>To Special Revenue Funds</t>
        </is>
      </c>
      <c r="C35" s="93" t="n"/>
      <c r="D35" s="93" t="n"/>
      <c r="E35" s="123" t="inlineStr">
        <is>
          <t>97/940</t>
        </is>
      </c>
      <c r="F35" s="123" t="n"/>
      <c r="G35" s="84" t="n">
        <v>170071.14</v>
      </c>
      <c r="H35" s="84" t="n"/>
      <c r="I35" s="84" t="n">
        <v>40186.71</v>
      </c>
      <c r="J35" s="93" t="n"/>
      <c r="K35" s="107">
        <f>+G35-I35</f>
        <v/>
      </c>
      <c r="L35" s="93" t="n"/>
      <c r="M35" s="109" t="n"/>
    </row>
    <row r="36">
      <c r="A36" s="87" t="n"/>
      <c r="B36" s="93" t="inlineStr">
        <is>
          <t>To Trust and Agency Funds</t>
        </is>
      </c>
      <c r="C36" s="93" t="n"/>
      <c r="D36" s="93" t="n"/>
      <c r="E36" s="123" t="inlineStr">
        <is>
          <t>97/980</t>
        </is>
      </c>
      <c r="F36" s="123" t="n"/>
      <c r="G36" s="84" t="n">
        <v>0</v>
      </c>
      <c r="H36" s="84" t="n"/>
      <c r="I36" s="84" t="n">
        <v>0</v>
      </c>
      <c r="J36" s="93" t="n"/>
      <c r="K36" s="107">
        <f>+G36-I36</f>
        <v/>
      </c>
      <c r="L36" s="93" t="n"/>
      <c r="M36" s="109" t="n"/>
    </row>
    <row r="37">
      <c r="A37" s="87" t="inlineStr">
        <is>
          <t>Payroll Adjustments</t>
        </is>
      </c>
      <c r="B37" s="93" t="n"/>
      <c r="C37" s="93" t="n"/>
      <c r="D37" s="93" t="n"/>
      <c r="E37" s="123" t="n">
        <v>9800</v>
      </c>
      <c r="F37" s="123" t="n"/>
      <c r="G37" s="80" t="n">
        <v>0</v>
      </c>
      <c r="H37" s="84" t="n"/>
      <c r="I37" s="80" t="n">
        <v>0</v>
      </c>
      <c r="J37" s="93" t="n"/>
      <c r="K37" s="105">
        <f>+G37-I37</f>
        <v/>
      </c>
      <c r="L37" s="93" t="n"/>
      <c r="M37" s="109" t="n"/>
    </row>
    <row customHeight="1" ht="13.5" r="38" s="47" thickBot="1">
      <c r="A38" s="87" t="inlineStr">
        <is>
          <t>TOTAL EXPENDITURES AND TRANSFERS</t>
        </is>
      </c>
      <c r="B38" s="93" t="n"/>
      <c r="C38" s="93" t="n"/>
      <c r="D38" s="93" t="n"/>
      <c r="E38" s="123" t="n"/>
      <c r="F38" s="123" t="n"/>
      <c r="G38" s="98">
        <f>SUM(G30:G37)+G28+G17+G11</f>
        <v/>
      </c>
      <c r="H38" s="84" t="n"/>
      <c r="I38" s="98">
        <f>SUM(I30:I37)+I28+I17+I11</f>
        <v/>
      </c>
      <c r="J38" s="93" t="n"/>
      <c r="K38" s="99">
        <f>SUM(K30:K37)+K28+K17+K11</f>
        <v/>
      </c>
      <c r="L38" s="93" t="n"/>
      <c r="M38" s="109" t="n"/>
    </row>
    <row customHeight="1" ht="13.5" r="39" s="47" thickTop="1">
      <c r="A39" s="87" t="n"/>
      <c r="B39" s="93" t="n"/>
      <c r="C39" s="93" t="n"/>
      <c r="D39" s="93" t="n"/>
      <c r="E39" s="123" t="n"/>
      <c r="F39" s="123" t="n"/>
      <c r="G39" s="110" t="n"/>
      <c r="H39" s="84" t="n"/>
      <c r="I39" s="84" t="n"/>
      <c r="J39" s="93" t="n"/>
      <c r="K39" s="107" t="n"/>
      <c r="L39" s="93" t="n"/>
      <c r="M39" s="108" t="n"/>
    </row>
    <row r="40">
      <c r="A40" s="93" t="inlineStr">
        <is>
          <t>UNAPPROPRIATED FUND BALANCE</t>
        </is>
      </c>
      <c r="B40" s="93" t="n"/>
      <c r="C40" s="93" t="n"/>
      <c r="D40" s="93" t="n"/>
      <c r="E40" s="123" t="n">
        <v>2700</v>
      </c>
      <c r="F40" s="123" t="n"/>
      <c r="G40" s="84">
        <f>6026707.6+1500000</f>
        <v/>
      </c>
      <c r="H40" s="84" t="n"/>
      <c r="I40" s="107">
        <f>G40</f>
        <v/>
      </c>
      <c r="J40" s="93" t="n"/>
      <c r="K40" s="107" t="n"/>
      <c r="L40" s="93" t="n"/>
      <c r="M40" s="108" t="n"/>
    </row>
    <row r="41">
      <c r="A41" s="93" t="inlineStr">
        <is>
          <t>RESTRICTED FUND BALANCE</t>
        </is>
      </c>
      <c r="B41" s="93" t="n"/>
      <c r="C41" s="93" t="n"/>
      <c r="D41" s="93" t="n"/>
      <c r="E41" s="123" t="n">
        <v>2700</v>
      </c>
      <c r="F41" s="123" t="n"/>
      <c r="G41" s="84" t="n"/>
      <c r="H41" s="84" t="n"/>
      <c r="I41" s="107">
        <f>G41</f>
        <v/>
      </c>
      <c r="J41" s="93" t="n"/>
      <c r="K41" s="107" t="n"/>
      <c r="L41" s="93" t="n"/>
      <c r="M41" s="108" t="n"/>
    </row>
    <row r="42">
      <c r="A42" s="93" t="inlineStr">
        <is>
          <t>RESERVE FOR INVENTORY</t>
        </is>
      </c>
      <c r="B42" s="93" t="n"/>
      <c r="C42" s="93" t="n"/>
      <c r="D42" s="93" t="n"/>
      <c r="E42" s="123" t="n">
        <v>2700</v>
      </c>
      <c r="F42" s="123" t="n"/>
      <c r="G42" s="84" t="n">
        <v>3377259</v>
      </c>
      <c r="H42" s="84" t="n"/>
      <c r="I42" s="107">
        <f>G42</f>
        <v/>
      </c>
      <c r="J42" s="84" t="n"/>
      <c r="K42" s="84" t="n"/>
      <c r="L42" s="93" t="n"/>
      <c r="M42" s="108" t="n"/>
    </row>
    <row r="43">
      <c r="A43" s="93" t="inlineStr">
        <is>
          <t>UNEXPENDED BALANCE</t>
        </is>
      </c>
      <c r="B43" s="93" t="n"/>
      <c r="C43" s="93" t="n"/>
      <c r="D43" s="93" t="n"/>
      <c r="E43" s="123" t="n"/>
      <c r="F43" s="123" t="n"/>
      <c r="G43" s="36" t="n"/>
      <c r="H43" s="36" t="n"/>
      <c r="I43" s="84">
        <f>K38</f>
        <v/>
      </c>
      <c r="J43" s="84" t="n"/>
      <c r="K43" s="84" t="n"/>
      <c r="L43" s="93" t="n"/>
      <c r="M43" s="108" t="n"/>
    </row>
    <row r="44">
      <c r="A44" s="93" t="n"/>
      <c r="B44" s="93" t="n"/>
      <c r="C44" s="93" t="n"/>
      <c r="D44" s="93" t="n"/>
      <c r="E44" s="123" t="n"/>
      <c r="F44" s="123" t="n"/>
      <c r="G44" s="110" t="n"/>
      <c r="H44" s="84" t="n"/>
      <c r="I44" s="107" t="n"/>
      <c r="J44" s="84" t="n"/>
      <c r="K44" s="84" t="n"/>
      <c r="L44" s="93" t="n"/>
      <c r="M44" s="108" t="n"/>
    </row>
    <row customHeight="1" ht="13.5" r="45" s="47" thickBot="1">
      <c r="A45" s="87" t="inlineStr">
        <is>
          <t>TOTAL EXPENDITURES, RESERVES &amp; FUND BALANCE</t>
        </is>
      </c>
      <c r="B45" s="93" t="n"/>
      <c r="C45" s="93" t="n"/>
      <c r="D45" s="93" t="n"/>
      <c r="E45" s="123" t="n"/>
      <c r="F45" s="123" t="n"/>
      <c r="G45" s="99">
        <f>SUM(G38:G44)</f>
        <v/>
      </c>
      <c r="H45" s="84" t="n"/>
      <c r="I45" s="99">
        <f>SUM(I38:I44)</f>
        <v/>
      </c>
      <c r="J45" s="84" t="n"/>
      <c r="K45" s="98" t="n"/>
      <c r="L45" s="93" t="n"/>
      <c r="M45" s="108" t="n"/>
    </row>
    <row customHeight="1" ht="13.5" r="46" s="47" thickTop="1">
      <c r="E46" s="65" t="n"/>
      <c r="F46" s="65" t="n"/>
    </row>
    <row r="47">
      <c r="E47" s="65" t="n"/>
      <c r="F47" s="65" t="n"/>
    </row>
    <row r="48">
      <c r="E48" s="65" t="n"/>
      <c r="F48" s="65" t="n"/>
    </row>
    <row customHeight="1" ht="15" r="49" s="47">
      <c r="E49" s="65" t="n"/>
      <c r="F49" s="65" t="n"/>
      <c r="G49" s="156">
        <f>'General Rev 3 '!G75-'General Exp Page 4'!G45</f>
        <v/>
      </c>
      <c r="H49" s="157" t="n"/>
      <c r="I49" s="156">
        <f>'General Rev 3 '!I75-'General Exp Page 4'!I45</f>
        <v/>
      </c>
    </row>
    <row r="50">
      <c r="E50" s="65" t="n"/>
      <c r="F50" s="65" t="n"/>
      <c r="G50" s="249" t="n"/>
    </row>
    <row r="51">
      <c r="E51" s="65" t="n"/>
      <c r="F51" s="65" t="n"/>
    </row>
    <row r="52">
      <c r="E52" s="65" t="n"/>
      <c r="F52" s="65" t="n"/>
      <c r="G52" s="36" t="n"/>
    </row>
    <row r="53">
      <c r="E53" s="65" t="n"/>
      <c r="F53" s="65" t="n"/>
    </row>
    <row r="54">
      <c r="E54" s="65" t="n"/>
      <c r="F54" s="65" t="n"/>
      <c r="G54" s="36" t="n"/>
    </row>
    <row r="55">
      <c r="E55" s="65" t="n"/>
      <c r="F55" s="65" t="n"/>
    </row>
    <row r="56">
      <c r="E56" s="65" t="n"/>
      <c r="F56" s="65" t="n"/>
    </row>
    <row r="57">
      <c r="E57" s="65" t="n"/>
      <c r="F57" s="65" t="n"/>
    </row>
    <row r="58">
      <c r="E58" s="65" t="n"/>
      <c r="F58" s="65" t="n"/>
    </row>
    <row r="59">
      <c r="E59" s="65" t="n"/>
      <c r="F59" s="65" t="n"/>
    </row>
    <row r="60">
      <c r="E60" s="65" t="n"/>
      <c r="F60" s="65" t="n"/>
    </row>
    <row r="61">
      <c r="E61" s="65" t="n"/>
      <c r="F61" s="65" t="n"/>
    </row>
    <row r="62">
      <c r="E62" s="65" t="n"/>
      <c r="F62" s="65" t="n"/>
    </row>
    <row r="63">
      <c r="E63" s="65" t="n"/>
      <c r="F63" s="65" t="n"/>
    </row>
    <row r="64">
      <c r="E64" s="65" t="n"/>
      <c r="F64" s="65" t="n"/>
    </row>
    <row r="65">
      <c r="E65" s="65" t="n"/>
      <c r="F65" s="65" t="n"/>
    </row>
    <row r="66">
      <c r="E66" s="65" t="n"/>
      <c r="F66" s="65" t="n"/>
    </row>
    <row r="67">
      <c r="E67" s="65" t="n"/>
      <c r="F67" s="65" t="n"/>
    </row>
    <row r="68">
      <c r="E68" s="65" t="n"/>
      <c r="F68" s="65" t="n"/>
    </row>
    <row r="69">
      <c r="E69" s="65" t="n"/>
      <c r="F69" s="65" t="n"/>
    </row>
    <row r="70">
      <c r="E70" s="65" t="n"/>
      <c r="F70" s="65" t="n"/>
    </row>
    <row r="71">
      <c r="E71" s="65" t="n"/>
      <c r="F71" s="65" t="n"/>
    </row>
    <row r="72">
      <c r="E72" s="65" t="n"/>
      <c r="F72" s="65" t="n"/>
    </row>
    <row r="73">
      <c r="E73" s="65" t="n"/>
      <c r="F73" s="65" t="n"/>
    </row>
    <row r="74">
      <c r="E74" s="65" t="n"/>
      <c r="F74" s="65" t="n"/>
    </row>
    <row r="75">
      <c r="E75" s="65" t="n"/>
      <c r="F75" s="65" t="n"/>
    </row>
    <row r="76">
      <c r="E76" s="65" t="n"/>
      <c r="F76" s="65" t="n"/>
    </row>
    <row r="77">
      <c r="E77" s="65" t="n"/>
      <c r="F77" s="65" t="n"/>
    </row>
    <row r="78">
      <c r="E78" s="65" t="n"/>
      <c r="F78" s="65" t="n"/>
    </row>
    <row r="79">
      <c r="E79" s="65" t="n"/>
      <c r="F79" s="65" t="n"/>
    </row>
    <row r="80">
      <c r="E80" s="65" t="n"/>
      <c r="F80" s="65" t="n"/>
    </row>
    <row r="81">
      <c r="E81" s="65" t="n"/>
      <c r="F81" s="65" t="n"/>
    </row>
    <row r="82">
      <c r="E82" s="65" t="n"/>
      <c r="F82" s="65" t="n"/>
    </row>
    <row r="83">
      <c r="E83" s="65" t="n"/>
      <c r="F83" s="65" t="n"/>
    </row>
    <row r="84">
      <c r="E84" s="65" t="n"/>
      <c r="F84" s="65" t="n"/>
    </row>
    <row r="85">
      <c r="E85" s="65" t="n"/>
      <c r="F85" s="65" t="n"/>
    </row>
    <row r="86">
      <c r="E86" s="65" t="n"/>
      <c r="F86" s="65" t="n"/>
    </row>
    <row r="87">
      <c r="E87" s="65" t="n"/>
      <c r="F87" s="65" t="n"/>
    </row>
    <row r="88">
      <c r="E88" s="65" t="n"/>
      <c r="F88" s="65" t="n"/>
    </row>
    <row r="89">
      <c r="E89" s="65" t="n"/>
      <c r="F89" s="65" t="n"/>
    </row>
    <row r="90">
      <c r="E90" s="65" t="n"/>
      <c r="F90" s="65" t="n"/>
    </row>
    <row r="91">
      <c r="E91" s="65" t="n"/>
      <c r="F91" s="65" t="n"/>
    </row>
    <row r="92">
      <c r="E92" s="65" t="n"/>
      <c r="F92" s="65" t="n"/>
    </row>
    <row r="93">
      <c r="E93" s="65" t="n"/>
      <c r="F93" s="65" t="n"/>
    </row>
    <row r="94">
      <c r="E94" s="65" t="n"/>
      <c r="F94" s="65" t="n"/>
    </row>
    <row r="95">
      <c r="E95" s="65" t="n"/>
      <c r="F95" s="65" t="n"/>
    </row>
    <row r="96">
      <c r="E96" s="65" t="n"/>
      <c r="F96" s="65" t="n"/>
    </row>
    <row r="97">
      <c r="E97" s="65" t="n"/>
      <c r="F97" s="65" t="n"/>
    </row>
    <row r="98">
      <c r="E98" s="65" t="n"/>
      <c r="F98" s="65" t="n"/>
    </row>
    <row r="99">
      <c r="E99" s="65" t="n"/>
      <c r="F99" s="65" t="n"/>
    </row>
    <row r="100">
      <c r="E100" s="65" t="n"/>
      <c r="F100" s="65" t="n"/>
    </row>
    <row r="101">
      <c r="E101" s="65" t="n"/>
      <c r="F101" s="65" t="n"/>
    </row>
    <row r="102">
      <c r="E102" s="65" t="n"/>
      <c r="F102" s="65" t="n"/>
    </row>
    <row r="103">
      <c r="E103" s="65" t="n"/>
      <c r="F103" s="65" t="n"/>
    </row>
    <row r="104">
      <c r="E104" s="65" t="n"/>
      <c r="F104" s="65" t="n"/>
    </row>
    <row r="105">
      <c r="E105" s="65" t="n"/>
      <c r="F105" s="65" t="n"/>
    </row>
    <row r="106">
      <c r="E106" s="65" t="n"/>
      <c r="F106" s="65" t="n"/>
    </row>
    <row r="107">
      <c r="E107" s="65" t="n"/>
      <c r="F107" s="65" t="n"/>
    </row>
    <row r="108">
      <c r="E108" s="65" t="n"/>
      <c r="F108" s="65" t="n"/>
    </row>
    <row r="109">
      <c r="E109" s="65" t="n"/>
      <c r="F109" s="65" t="n"/>
    </row>
    <row r="110">
      <c r="E110" s="65" t="n"/>
      <c r="F110" s="65" t="n"/>
    </row>
    <row r="111">
      <c r="E111" s="65" t="n"/>
      <c r="F111" s="65" t="n"/>
    </row>
    <row r="112">
      <c r="E112" s="65" t="n"/>
      <c r="F112" s="65" t="n"/>
    </row>
    <row r="113">
      <c r="E113" s="65" t="n"/>
      <c r="F113" s="65" t="n"/>
    </row>
    <row r="114">
      <c r="E114" s="65" t="n"/>
      <c r="F114" s="65" t="n"/>
    </row>
    <row r="115">
      <c r="E115" s="65" t="n"/>
      <c r="F115" s="65" t="n"/>
    </row>
    <row r="116">
      <c r="E116" s="65" t="n"/>
      <c r="F116" s="65" t="n"/>
    </row>
    <row r="117">
      <c r="E117" s="65" t="n"/>
      <c r="F117" s="65" t="n"/>
    </row>
    <row r="118">
      <c r="E118" s="65" t="n"/>
      <c r="F118" s="65" t="n"/>
    </row>
    <row r="119">
      <c r="E119" s="65" t="n"/>
      <c r="F119" s="65" t="n"/>
    </row>
    <row r="120">
      <c r="E120" s="65" t="n"/>
      <c r="F120" s="65" t="n"/>
    </row>
    <row r="121">
      <c r="E121" s="65" t="n"/>
      <c r="F121" s="65" t="n"/>
    </row>
    <row r="122">
      <c r="E122" s="65" t="n"/>
      <c r="F122" s="65" t="n"/>
    </row>
    <row r="123">
      <c r="E123" s="65" t="n"/>
      <c r="F123" s="65" t="n"/>
    </row>
    <row r="124">
      <c r="E124" s="65" t="n"/>
      <c r="F124" s="65" t="n"/>
    </row>
    <row r="125">
      <c r="E125" s="65" t="n"/>
      <c r="F125" s="65" t="n"/>
    </row>
    <row r="126">
      <c r="E126" s="65" t="n"/>
      <c r="F126" s="65" t="n"/>
    </row>
    <row r="127">
      <c r="E127" s="65" t="n"/>
      <c r="F127" s="65" t="n"/>
    </row>
    <row r="128">
      <c r="E128" s="65" t="n"/>
      <c r="F128" s="65" t="n"/>
    </row>
    <row r="129">
      <c r="E129" s="65" t="n"/>
      <c r="F129" s="65" t="n"/>
    </row>
    <row r="130">
      <c r="E130" s="65" t="n"/>
      <c r="F130" s="65" t="n"/>
    </row>
    <row r="131">
      <c r="E131" s="65" t="n"/>
      <c r="F131" s="65" t="n"/>
    </row>
    <row r="132">
      <c r="E132" s="65" t="n"/>
      <c r="F132" s="65" t="n"/>
    </row>
    <row r="133">
      <c r="E133" s="65" t="n"/>
      <c r="F133" s="65" t="n"/>
    </row>
    <row r="134">
      <c r="E134" s="65" t="n"/>
      <c r="F134" s="65" t="n"/>
    </row>
    <row r="135">
      <c r="E135" s="65" t="n"/>
      <c r="F135" s="65" t="n"/>
    </row>
    <row r="136">
      <c r="E136" s="65" t="n"/>
      <c r="F136" s="65" t="n"/>
    </row>
    <row r="137">
      <c r="E137" s="65" t="n"/>
      <c r="F137" s="65" t="n"/>
    </row>
    <row r="138">
      <c r="E138" s="65" t="n"/>
      <c r="F138" s="65" t="n"/>
    </row>
    <row r="139">
      <c r="E139" s="65" t="n"/>
      <c r="F139" s="65" t="n"/>
    </row>
    <row r="140">
      <c r="E140" s="65" t="n"/>
      <c r="F140" s="65" t="n"/>
    </row>
    <row r="141">
      <c r="E141" s="65" t="n"/>
      <c r="F141" s="65" t="n"/>
    </row>
    <row r="142">
      <c r="E142" s="65" t="n"/>
      <c r="F142" s="65" t="n"/>
    </row>
    <row r="143">
      <c r="E143" s="65" t="n"/>
      <c r="F143" s="65" t="n"/>
    </row>
    <row r="144">
      <c r="E144" s="65" t="n"/>
      <c r="F144" s="65" t="n"/>
    </row>
    <row r="145">
      <c r="E145" s="65" t="n"/>
      <c r="F145" s="65" t="n"/>
    </row>
    <row r="146">
      <c r="E146" s="65" t="n"/>
      <c r="F146" s="65" t="n"/>
    </row>
    <row r="147">
      <c r="E147" s="65" t="n"/>
      <c r="F147" s="65" t="n"/>
    </row>
    <row r="148">
      <c r="E148" s="65" t="n"/>
      <c r="F148" s="65" t="n"/>
    </row>
    <row r="149">
      <c r="E149" s="65" t="n"/>
      <c r="F149" s="65" t="n"/>
    </row>
    <row r="150">
      <c r="E150" s="65" t="n"/>
      <c r="F150" s="65" t="n"/>
    </row>
    <row r="151">
      <c r="E151" s="65" t="n"/>
      <c r="F151" s="65" t="n"/>
    </row>
    <row r="152">
      <c r="E152" s="65" t="n"/>
      <c r="F152" s="65" t="n"/>
    </row>
    <row r="153">
      <c r="E153" s="65" t="n"/>
      <c r="F153" s="65" t="n"/>
    </row>
    <row r="154">
      <c r="E154" s="65" t="n"/>
      <c r="F154" s="65" t="n"/>
    </row>
    <row r="155">
      <c r="E155" s="65" t="n"/>
      <c r="F155" s="65" t="n"/>
    </row>
    <row r="156">
      <c r="E156" s="65" t="n"/>
      <c r="F156" s="65" t="n"/>
    </row>
    <row r="157">
      <c r="E157" s="65" t="n"/>
      <c r="F157" s="65" t="n"/>
    </row>
    <row r="158">
      <c r="E158" s="65" t="n"/>
      <c r="F158" s="65" t="n"/>
    </row>
    <row r="159">
      <c r="E159" s="65" t="n"/>
      <c r="F159" s="65" t="n"/>
    </row>
    <row r="160">
      <c r="E160" s="65" t="n"/>
      <c r="F160" s="65" t="n"/>
    </row>
    <row r="161">
      <c r="E161" s="65" t="n"/>
      <c r="F161" s="65" t="n"/>
    </row>
    <row r="162">
      <c r="E162" s="65" t="n"/>
      <c r="F162" s="65" t="n"/>
    </row>
    <row r="163">
      <c r="E163" s="65" t="n"/>
      <c r="F163" s="65" t="n"/>
    </row>
    <row r="164">
      <c r="E164" s="65" t="n"/>
      <c r="F164" s="65" t="n"/>
    </row>
    <row r="165">
      <c r="E165" s="65" t="n"/>
      <c r="F165" s="65" t="n"/>
    </row>
    <row r="166">
      <c r="E166" s="65" t="n"/>
      <c r="F166" s="65" t="n"/>
    </row>
    <row r="167">
      <c r="E167" s="65" t="n"/>
      <c r="F167" s="65" t="n"/>
    </row>
    <row r="168">
      <c r="E168" s="65" t="n"/>
      <c r="F168" s="65" t="n"/>
    </row>
    <row r="169">
      <c r="E169" s="65" t="n"/>
      <c r="F169" s="65" t="n"/>
    </row>
    <row r="170">
      <c r="E170" s="65" t="n"/>
      <c r="F170" s="65" t="n"/>
    </row>
    <row r="171">
      <c r="E171" s="65" t="n"/>
      <c r="F171" s="65" t="n"/>
    </row>
    <row r="172">
      <c r="E172" s="65" t="n"/>
      <c r="F172" s="65" t="n"/>
    </row>
    <row r="173">
      <c r="E173" s="65" t="n"/>
      <c r="F173" s="65" t="n"/>
    </row>
    <row r="174">
      <c r="E174" s="65" t="n"/>
      <c r="F174" s="65" t="n"/>
    </row>
    <row r="175">
      <c r="E175" s="65" t="n"/>
      <c r="F175" s="65" t="n"/>
    </row>
    <row r="176">
      <c r="E176" s="65" t="n"/>
      <c r="F176" s="65" t="n"/>
    </row>
    <row r="177">
      <c r="E177" s="65" t="n"/>
      <c r="F177" s="65" t="n"/>
    </row>
    <row r="178">
      <c r="E178" s="65" t="n"/>
      <c r="F178" s="65" t="n"/>
    </row>
    <row r="179">
      <c r="E179" s="65" t="n"/>
      <c r="F179" s="65" t="n"/>
    </row>
    <row r="180">
      <c r="E180" s="65" t="n"/>
      <c r="F180" s="65" t="n"/>
    </row>
    <row r="181">
      <c r="E181" s="65" t="n"/>
      <c r="F181" s="65" t="n"/>
    </row>
    <row r="182">
      <c r="E182" s="65" t="n"/>
      <c r="F182" s="65" t="n"/>
    </row>
    <row r="183">
      <c r="E183" s="65" t="n"/>
      <c r="F183" s="65" t="n"/>
    </row>
    <row r="184">
      <c r="E184" s="65" t="n"/>
      <c r="F184" s="65" t="n"/>
    </row>
    <row r="185">
      <c r="E185" s="65" t="n"/>
      <c r="F185" s="65" t="n"/>
    </row>
    <row r="186">
      <c r="E186" s="65" t="n"/>
      <c r="F186" s="65" t="n"/>
    </row>
    <row r="187">
      <c r="E187" s="65" t="n"/>
      <c r="F187" s="65" t="n"/>
    </row>
    <row r="188">
      <c r="E188" s="65" t="n"/>
      <c r="F188" s="65" t="n"/>
    </row>
    <row r="189">
      <c r="E189" s="65" t="n"/>
      <c r="F189" s="65" t="n"/>
    </row>
    <row r="190">
      <c r="E190" s="65" t="n"/>
      <c r="F190" s="65" t="n"/>
    </row>
    <row r="191">
      <c r="E191" s="65" t="n"/>
      <c r="F191" s="65" t="n"/>
    </row>
    <row r="192">
      <c r="E192" s="65" t="n"/>
      <c r="F192" s="65" t="n"/>
    </row>
    <row r="193">
      <c r="E193" s="65" t="n"/>
      <c r="F193" s="65" t="n"/>
    </row>
    <row r="194">
      <c r="E194" s="65" t="n"/>
      <c r="F194" s="65" t="n"/>
    </row>
    <row r="195">
      <c r="E195" s="65" t="n"/>
      <c r="F195" s="65" t="n"/>
    </row>
    <row r="196">
      <c r="E196" s="65" t="n"/>
      <c r="F196" s="65" t="n"/>
    </row>
    <row r="197">
      <c r="E197" s="65" t="n"/>
      <c r="F197" s="65" t="n"/>
    </row>
    <row r="198">
      <c r="E198" s="65" t="n"/>
      <c r="F198" s="65" t="n"/>
    </row>
    <row r="199">
      <c r="E199" s="65" t="n"/>
      <c r="F199" s="65" t="n"/>
    </row>
    <row r="200">
      <c r="E200" s="65" t="n"/>
      <c r="F200" s="65" t="n"/>
    </row>
    <row r="201">
      <c r="E201" s="65" t="n"/>
      <c r="F201" s="65" t="n"/>
    </row>
    <row r="202">
      <c r="E202" s="65" t="n"/>
      <c r="F202" s="65" t="n"/>
    </row>
    <row r="203">
      <c r="E203" s="65" t="n"/>
      <c r="F203" s="65" t="n"/>
    </row>
    <row r="204">
      <c r="E204" s="65" t="n"/>
      <c r="F204" s="65" t="n"/>
    </row>
    <row r="205">
      <c r="E205" s="65" t="n"/>
      <c r="F205" s="65" t="n"/>
    </row>
    <row r="206">
      <c r="E206" s="65" t="n"/>
      <c r="F206" s="65" t="n"/>
    </row>
    <row r="207">
      <c r="E207" s="65" t="n"/>
      <c r="F207" s="65" t="n"/>
    </row>
    <row r="208">
      <c r="E208" s="65" t="n"/>
      <c r="F208" s="65" t="n"/>
    </row>
    <row r="209">
      <c r="E209" s="65" t="n"/>
      <c r="F209" s="65" t="n"/>
    </row>
    <row r="210">
      <c r="E210" s="65" t="n"/>
      <c r="F210" s="65" t="n"/>
    </row>
    <row r="211">
      <c r="E211" s="65" t="n"/>
      <c r="F211" s="65" t="n"/>
    </row>
    <row r="212">
      <c r="E212" s="65" t="n"/>
      <c r="F212" s="65" t="n"/>
    </row>
    <row r="213">
      <c r="E213" s="65" t="n"/>
      <c r="F213" s="65" t="n"/>
    </row>
    <row r="214">
      <c r="E214" s="65" t="n"/>
      <c r="F214" s="65" t="n"/>
    </row>
    <row r="215">
      <c r="E215" s="65" t="n"/>
      <c r="F215" s="65" t="n"/>
    </row>
    <row r="216">
      <c r="E216" s="65" t="n"/>
      <c r="F216" s="65" t="n"/>
    </row>
    <row r="217">
      <c r="E217" s="65" t="n"/>
      <c r="F217" s="65" t="n"/>
    </row>
    <row r="218">
      <c r="E218" s="65" t="n"/>
      <c r="F218" s="65" t="n"/>
    </row>
    <row r="219">
      <c r="E219" s="65" t="n"/>
      <c r="F219" s="65" t="n"/>
    </row>
    <row r="220">
      <c r="E220" s="65" t="n"/>
      <c r="F220" s="65" t="n"/>
    </row>
    <row r="221">
      <c r="E221" s="65" t="n"/>
      <c r="F221" s="65" t="n"/>
    </row>
    <row r="222">
      <c r="E222" s="65" t="n"/>
      <c r="F222" s="65" t="n"/>
    </row>
    <row r="223">
      <c r="E223" s="65" t="n"/>
      <c r="F223" s="65" t="n"/>
    </row>
    <row r="224">
      <c r="E224" s="65" t="n"/>
      <c r="F224" s="65" t="n"/>
    </row>
    <row r="225">
      <c r="E225" s="65" t="n"/>
      <c r="F225" s="65" t="n"/>
    </row>
    <row r="226">
      <c r="E226" s="65" t="n"/>
      <c r="F226" s="65" t="n"/>
    </row>
    <row r="227">
      <c r="E227" s="65" t="n"/>
      <c r="F227" s="65" t="n"/>
    </row>
    <row r="228">
      <c r="E228" s="65" t="n"/>
      <c r="F228" s="65" t="n"/>
    </row>
    <row r="229">
      <c r="E229" s="65" t="n"/>
      <c r="F229" s="65" t="n"/>
    </row>
    <row r="230">
      <c r="E230" s="65" t="n"/>
      <c r="F230" s="65" t="n"/>
    </row>
    <row r="231">
      <c r="E231" s="65" t="n"/>
      <c r="F231" s="65" t="n"/>
    </row>
    <row r="232">
      <c r="E232" s="65" t="n"/>
      <c r="F232" s="65" t="n"/>
    </row>
    <row r="233">
      <c r="E233" s="65" t="n"/>
      <c r="F233" s="65" t="n"/>
    </row>
    <row r="234">
      <c r="E234" s="65" t="n"/>
      <c r="F234" s="65" t="n"/>
    </row>
    <row r="235">
      <c r="E235" s="65" t="n"/>
      <c r="F235" s="65" t="n"/>
    </row>
    <row r="236">
      <c r="E236" s="65" t="n"/>
      <c r="F236" s="65" t="n"/>
    </row>
    <row r="237">
      <c r="E237" s="65" t="n"/>
      <c r="F237" s="65" t="n"/>
    </row>
    <row r="238">
      <c r="E238" s="65" t="n"/>
      <c r="F238" s="65" t="n"/>
    </row>
    <row r="239">
      <c r="E239" s="65" t="n"/>
      <c r="F239" s="65" t="n"/>
    </row>
    <row r="240">
      <c r="E240" s="65" t="n"/>
      <c r="F240" s="65" t="n"/>
    </row>
    <row r="241">
      <c r="E241" s="65" t="n"/>
      <c r="F241" s="65" t="n"/>
    </row>
    <row r="242">
      <c r="E242" s="65" t="n"/>
      <c r="F242" s="65" t="n"/>
    </row>
    <row r="243">
      <c r="E243" s="65" t="n"/>
      <c r="F243" s="65" t="n"/>
    </row>
    <row r="244">
      <c r="E244" s="65" t="n"/>
      <c r="F244" s="65" t="n"/>
    </row>
    <row r="245">
      <c r="E245" s="65" t="n"/>
      <c r="F245" s="65" t="n"/>
    </row>
    <row r="246">
      <c r="E246" s="65" t="n"/>
      <c r="F246" s="65" t="n"/>
    </row>
    <row r="247">
      <c r="E247" s="65" t="n"/>
      <c r="F247" s="65" t="n"/>
    </row>
    <row r="248">
      <c r="E248" s="65" t="n"/>
      <c r="F248" s="65" t="n"/>
    </row>
    <row r="249">
      <c r="E249" s="65" t="n"/>
      <c r="F249" s="65" t="n"/>
    </row>
    <row r="250">
      <c r="E250" s="65" t="n"/>
      <c r="F250" s="65" t="n"/>
    </row>
    <row r="251">
      <c r="E251" s="65" t="n"/>
      <c r="F251" s="65" t="n"/>
    </row>
    <row r="252">
      <c r="E252" s="65" t="n"/>
      <c r="F252" s="65" t="n"/>
    </row>
    <row r="253">
      <c r="E253" s="65" t="n"/>
      <c r="F253" s="65" t="n"/>
    </row>
    <row r="254">
      <c r="E254" s="65" t="n"/>
      <c r="F254" s="65" t="n"/>
    </row>
    <row r="255">
      <c r="E255" s="65" t="n"/>
      <c r="F255" s="65" t="n"/>
    </row>
    <row r="256">
      <c r="E256" s="65" t="n"/>
      <c r="F256" s="65" t="n"/>
    </row>
    <row r="257">
      <c r="E257" s="65" t="n"/>
      <c r="F257" s="65" t="n"/>
    </row>
    <row r="258">
      <c r="E258" s="65" t="n"/>
      <c r="F258" s="65" t="n"/>
    </row>
    <row r="259">
      <c r="E259" s="65" t="n"/>
      <c r="F259" s="65" t="n"/>
    </row>
    <row r="260">
      <c r="E260" s="65" t="n"/>
      <c r="F260" s="65" t="n"/>
    </row>
    <row r="261">
      <c r="E261" s="65" t="n"/>
      <c r="F261" s="65" t="n"/>
    </row>
    <row r="262">
      <c r="E262" s="65" t="n"/>
      <c r="F262" s="65" t="n"/>
    </row>
    <row r="263">
      <c r="E263" s="65" t="n"/>
      <c r="F263" s="65" t="n"/>
    </row>
    <row r="264">
      <c r="E264" s="65" t="n"/>
      <c r="F264" s="65" t="n"/>
    </row>
    <row r="265">
      <c r="E265" s="65" t="n"/>
      <c r="F265" s="65" t="n"/>
    </row>
    <row r="266">
      <c r="E266" s="65" t="n"/>
      <c r="F266" s="65" t="n"/>
    </row>
    <row r="267">
      <c r="E267" s="65" t="n"/>
      <c r="F267" s="65" t="n"/>
    </row>
    <row r="268">
      <c r="E268" s="65" t="n"/>
      <c r="F268" s="65" t="n"/>
    </row>
    <row r="269">
      <c r="E269" s="65" t="n"/>
      <c r="F269" s="65" t="n"/>
    </row>
    <row r="270">
      <c r="E270" s="65" t="n"/>
      <c r="F270" s="65" t="n"/>
    </row>
    <row r="271">
      <c r="E271" s="65" t="n"/>
      <c r="F271" s="65" t="n"/>
    </row>
    <row r="272">
      <c r="E272" s="65" t="n"/>
      <c r="F272" s="65" t="n"/>
    </row>
    <row r="273">
      <c r="E273" s="65" t="n"/>
      <c r="F273" s="65" t="n"/>
    </row>
    <row r="274">
      <c r="E274" s="65" t="n"/>
      <c r="F274" s="65" t="n"/>
    </row>
    <row r="275">
      <c r="E275" s="65" t="n"/>
      <c r="F275" s="65" t="n"/>
    </row>
    <row r="276">
      <c r="E276" s="65" t="n"/>
      <c r="F276" s="65" t="n"/>
    </row>
    <row r="277">
      <c r="E277" s="65" t="n"/>
      <c r="F277" s="65" t="n"/>
    </row>
    <row r="278">
      <c r="E278" s="65" t="n"/>
      <c r="F278" s="65" t="n"/>
    </row>
    <row r="279">
      <c r="E279" s="65" t="n"/>
      <c r="F279" s="65" t="n"/>
    </row>
    <row r="280">
      <c r="E280" s="65" t="n"/>
      <c r="F280" s="65" t="n"/>
    </row>
    <row r="281">
      <c r="E281" s="65" t="n"/>
      <c r="F281" s="65" t="n"/>
    </row>
    <row r="282">
      <c r="E282" s="65" t="n"/>
      <c r="F282" s="65" t="n"/>
    </row>
    <row r="283">
      <c r="E283" s="65" t="n"/>
      <c r="F283" s="65" t="n"/>
    </row>
    <row r="284">
      <c r="E284" s="65" t="n"/>
      <c r="F284" s="65" t="n"/>
    </row>
    <row r="285">
      <c r="E285" s="65" t="n"/>
      <c r="F285" s="65" t="n"/>
    </row>
    <row r="286">
      <c r="E286" s="65" t="n"/>
      <c r="F286" s="65" t="n"/>
    </row>
    <row r="287">
      <c r="E287" s="65" t="n"/>
      <c r="F287" s="65" t="n"/>
    </row>
    <row r="288">
      <c r="E288" s="65" t="n"/>
      <c r="F288" s="65" t="n"/>
    </row>
    <row r="289">
      <c r="E289" s="65" t="n"/>
      <c r="F289" s="65" t="n"/>
    </row>
    <row r="290">
      <c r="E290" s="65" t="n"/>
      <c r="F290" s="65" t="n"/>
    </row>
    <row r="291">
      <c r="E291" s="65" t="n"/>
      <c r="F291" s="65" t="n"/>
    </row>
    <row r="292">
      <c r="E292" s="65" t="n"/>
      <c r="F292" s="65" t="n"/>
    </row>
    <row r="293">
      <c r="E293" s="65" t="n"/>
      <c r="F293" s="65" t="n"/>
    </row>
    <row r="294">
      <c r="E294" s="65" t="n"/>
      <c r="F294" s="65" t="n"/>
    </row>
    <row r="295">
      <c r="E295" s="65" t="n"/>
      <c r="F295" s="65" t="n"/>
    </row>
    <row r="296">
      <c r="E296" s="65" t="n"/>
      <c r="F296" s="65" t="n"/>
    </row>
    <row r="297">
      <c r="E297" s="65" t="n"/>
      <c r="F297" s="65" t="n"/>
    </row>
    <row r="298">
      <c r="E298" s="65" t="n"/>
      <c r="F298" s="65" t="n"/>
    </row>
    <row r="299">
      <c r="E299" s="65" t="n"/>
      <c r="F299" s="65" t="n"/>
    </row>
    <row r="300">
      <c r="E300" s="65" t="n"/>
      <c r="F300" s="65" t="n"/>
    </row>
    <row r="301">
      <c r="E301" s="65" t="n"/>
      <c r="F301" s="65" t="n"/>
    </row>
    <row r="302">
      <c r="E302" s="65" t="n"/>
      <c r="F302" s="65" t="n"/>
    </row>
    <row r="303">
      <c r="E303" s="65" t="n"/>
      <c r="F303" s="65" t="n"/>
    </row>
    <row r="304">
      <c r="E304" s="65" t="n"/>
      <c r="F304" s="65" t="n"/>
    </row>
    <row r="305">
      <c r="E305" s="65" t="n"/>
      <c r="F305" s="65" t="n"/>
    </row>
    <row r="306">
      <c r="E306" s="65" t="n"/>
      <c r="F306" s="65" t="n"/>
    </row>
    <row r="307">
      <c r="E307" s="65" t="n"/>
      <c r="F307" s="65" t="n"/>
    </row>
    <row r="308">
      <c r="E308" s="65" t="n"/>
      <c r="F308" s="65" t="n"/>
    </row>
    <row r="309">
      <c r="E309" s="65" t="n"/>
      <c r="F309" s="65" t="n"/>
    </row>
    <row r="310">
      <c r="E310" s="65" t="n"/>
      <c r="F310" s="65" t="n"/>
    </row>
    <row r="311">
      <c r="E311" s="65" t="n"/>
      <c r="F311" s="65" t="n"/>
    </row>
    <row r="312">
      <c r="E312" s="65" t="n"/>
      <c r="F312" s="65" t="n"/>
    </row>
    <row r="313">
      <c r="E313" s="65" t="n"/>
      <c r="F313" s="65" t="n"/>
    </row>
    <row r="314">
      <c r="E314" s="65" t="n"/>
      <c r="F314" s="65" t="n"/>
    </row>
    <row r="315">
      <c r="E315" s="65" t="n"/>
      <c r="F315" s="65" t="n"/>
    </row>
    <row r="316">
      <c r="E316" s="65" t="n"/>
      <c r="F316" s="65" t="n"/>
    </row>
    <row r="317">
      <c r="E317" s="65" t="n"/>
      <c r="F317" s="65" t="n"/>
    </row>
    <row r="318">
      <c r="E318" s="65" t="n"/>
      <c r="F318" s="65" t="n"/>
    </row>
    <row r="319">
      <c r="E319" s="65" t="n"/>
      <c r="F319" s="65" t="n"/>
    </row>
    <row r="320">
      <c r="E320" s="65" t="n"/>
      <c r="F320" s="65" t="n"/>
    </row>
    <row r="321">
      <c r="E321" s="65" t="n"/>
      <c r="F321" s="65" t="n"/>
    </row>
    <row r="322">
      <c r="E322" s="65" t="n"/>
      <c r="F322" s="65" t="n"/>
    </row>
    <row r="323">
      <c r="E323" s="65" t="n"/>
      <c r="F323" s="65" t="n"/>
    </row>
    <row r="324">
      <c r="E324" s="65" t="n"/>
      <c r="F324" s="65" t="n"/>
    </row>
    <row r="325">
      <c r="E325" s="65" t="n"/>
      <c r="F325" s="65" t="n"/>
    </row>
    <row r="326">
      <c r="E326" s="65" t="n"/>
      <c r="F326" s="65" t="n"/>
    </row>
    <row r="327">
      <c r="E327" s="65" t="n"/>
      <c r="F327" s="65" t="n"/>
    </row>
    <row r="328">
      <c r="E328" s="65" t="n"/>
      <c r="F328" s="65" t="n"/>
    </row>
    <row r="329">
      <c r="E329" s="65" t="n"/>
      <c r="F329" s="65" t="n"/>
    </row>
    <row r="330">
      <c r="E330" s="65" t="n"/>
      <c r="F330" s="65" t="n"/>
    </row>
    <row r="331">
      <c r="E331" s="65" t="n"/>
      <c r="F331" s="65" t="n"/>
    </row>
    <row r="332">
      <c r="E332" s="65" t="n"/>
      <c r="F332" s="65" t="n"/>
    </row>
    <row r="333">
      <c r="E333" s="65" t="n"/>
      <c r="F333" s="65" t="n"/>
    </row>
    <row r="334">
      <c r="E334" s="65" t="n"/>
      <c r="F334" s="65" t="n"/>
    </row>
    <row r="335">
      <c r="E335" s="65" t="n"/>
      <c r="F335" s="65" t="n"/>
    </row>
    <row r="336">
      <c r="E336" s="65" t="n"/>
      <c r="F336" s="65" t="n"/>
    </row>
    <row r="337">
      <c r="E337" s="65" t="n"/>
      <c r="F337" s="65" t="n"/>
    </row>
    <row r="338">
      <c r="E338" s="65" t="n"/>
      <c r="F338" s="65" t="n"/>
    </row>
    <row r="339">
      <c r="E339" s="65" t="n"/>
      <c r="F339" s="65" t="n"/>
    </row>
    <row r="340">
      <c r="E340" s="65" t="n"/>
      <c r="F340" s="65" t="n"/>
    </row>
    <row r="341">
      <c r="E341" s="65" t="n"/>
      <c r="F341" s="65" t="n"/>
    </row>
    <row r="342">
      <c r="E342" s="65" t="n"/>
      <c r="F342" s="65" t="n"/>
    </row>
    <row r="343">
      <c r="E343" s="65" t="n"/>
      <c r="F343" s="65" t="n"/>
    </row>
    <row r="344">
      <c r="E344" s="65" t="n"/>
      <c r="F344" s="65" t="n"/>
    </row>
    <row r="345">
      <c r="E345" s="65" t="n"/>
      <c r="F345" s="65" t="n"/>
    </row>
    <row r="346">
      <c r="E346" s="65" t="n"/>
      <c r="F346" s="65" t="n"/>
    </row>
    <row r="347">
      <c r="E347" s="65" t="n"/>
      <c r="F347" s="65" t="n"/>
    </row>
    <row r="348">
      <c r="E348" s="65" t="n"/>
      <c r="F348" s="65" t="n"/>
    </row>
    <row r="349">
      <c r="E349" s="65" t="n"/>
      <c r="F349" s="65" t="n"/>
    </row>
    <row r="350">
      <c r="E350" s="65" t="n"/>
      <c r="F350" s="65" t="n"/>
    </row>
    <row r="351">
      <c r="E351" s="65" t="n"/>
      <c r="F351" s="65" t="n"/>
    </row>
    <row r="352">
      <c r="E352" s="65" t="n"/>
      <c r="F352" s="65" t="n"/>
    </row>
    <row r="353">
      <c r="E353" s="65" t="n"/>
      <c r="F353" s="65" t="n"/>
    </row>
    <row r="354">
      <c r="E354" s="65" t="n"/>
      <c r="F354" s="65" t="n"/>
    </row>
    <row r="355">
      <c r="E355" s="65" t="n"/>
      <c r="F355" s="65" t="n"/>
    </row>
    <row r="356">
      <c r="E356" s="65" t="n"/>
      <c r="F356" s="65" t="n"/>
    </row>
    <row r="357">
      <c r="E357" s="65" t="n"/>
      <c r="F357" s="65" t="n"/>
    </row>
    <row r="358">
      <c r="E358" s="65" t="n"/>
      <c r="F358" s="65" t="n"/>
    </row>
    <row r="359">
      <c r="E359" s="65" t="n"/>
      <c r="F359" s="65" t="n"/>
    </row>
    <row r="360">
      <c r="E360" s="65" t="n"/>
      <c r="F360" s="65" t="n"/>
    </row>
    <row r="361">
      <c r="E361" s="65" t="n"/>
      <c r="F361" s="65" t="n"/>
    </row>
    <row r="362">
      <c r="E362" s="65" t="n"/>
      <c r="F362" s="65" t="n"/>
    </row>
    <row r="363">
      <c r="E363" s="65" t="n"/>
      <c r="F363" s="65" t="n"/>
    </row>
    <row r="364">
      <c r="E364" s="65" t="n"/>
      <c r="F364" s="65" t="n"/>
    </row>
    <row r="365">
      <c r="E365" s="65" t="n"/>
      <c r="F365" s="65" t="n"/>
    </row>
    <row r="366">
      <c r="E366" s="65" t="n"/>
      <c r="F366" s="65" t="n"/>
    </row>
    <row r="367">
      <c r="E367" s="65" t="n"/>
      <c r="F367" s="65" t="n"/>
    </row>
    <row r="368">
      <c r="E368" s="65" t="n"/>
      <c r="F368" s="65" t="n"/>
    </row>
    <row r="369">
      <c r="E369" s="65" t="n"/>
      <c r="F369" s="65" t="n"/>
    </row>
    <row r="370">
      <c r="E370" s="65" t="n"/>
      <c r="F370" s="65" t="n"/>
    </row>
    <row r="371">
      <c r="E371" s="65" t="n"/>
      <c r="F371" s="65" t="n"/>
    </row>
    <row r="372">
      <c r="E372" s="65" t="n"/>
      <c r="F372" s="65" t="n"/>
    </row>
    <row r="373">
      <c r="E373" s="65" t="n"/>
      <c r="F373" s="65" t="n"/>
    </row>
    <row r="374">
      <c r="E374" s="65" t="n"/>
      <c r="F374" s="65" t="n"/>
    </row>
    <row r="375">
      <c r="E375" s="65" t="n"/>
      <c r="F375" s="65" t="n"/>
    </row>
    <row r="376">
      <c r="E376" s="65" t="n"/>
      <c r="F376" s="65" t="n"/>
    </row>
    <row r="377">
      <c r="E377" s="65" t="n"/>
      <c r="F377" s="65" t="n"/>
    </row>
    <row r="378">
      <c r="E378" s="65" t="n"/>
      <c r="F378" s="65" t="n"/>
    </row>
    <row r="379">
      <c r="E379" s="65" t="n"/>
      <c r="F379" s="65" t="n"/>
    </row>
    <row r="380">
      <c r="E380" s="65" t="n"/>
      <c r="F380" s="65" t="n"/>
    </row>
    <row r="381">
      <c r="E381" s="65" t="n"/>
      <c r="F381" s="65" t="n"/>
    </row>
    <row r="382">
      <c r="E382" s="65" t="n"/>
      <c r="F382" s="65" t="n"/>
    </row>
    <row r="383">
      <c r="E383" s="65" t="n"/>
      <c r="F383" s="65" t="n"/>
    </row>
    <row r="384">
      <c r="E384" s="65" t="n"/>
      <c r="F384" s="65" t="n"/>
    </row>
    <row r="385">
      <c r="E385" s="65" t="n"/>
      <c r="F385" s="65" t="n"/>
    </row>
    <row r="386">
      <c r="E386" s="65" t="n"/>
      <c r="F386" s="65" t="n"/>
    </row>
    <row r="387">
      <c r="E387" s="65" t="n"/>
      <c r="F387" s="65" t="n"/>
    </row>
    <row r="388">
      <c r="E388" s="65" t="n"/>
      <c r="F388" s="65" t="n"/>
    </row>
    <row r="389">
      <c r="E389" s="65" t="n"/>
      <c r="F389" s="65" t="n"/>
    </row>
    <row r="390">
      <c r="E390" s="65" t="n"/>
      <c r="F390" s="65" t="n"/>
    </row>
    <row r="391">
      <c r="E391" s="65" t="n"/>
      <c r="F391" s="65" t="n"/>
    </row>
    <row r="392">
      <c r="E392" s="65" t="n"/>
      <c r="F392" s="65" t="n"/>
    </row>
    <row r="393">
      <c r="E393" s="65" t="n"/>
      <c r="F393" s="65" t="n"/>
    </row>
    <row r="394">
      <c r="E394" s="65" t="n"/>
      <c r="F394" s="65" t="n"/>
    </row>
    <row r="395">
      <c r="E395" s="65" t="n"/>
      <c r="F395" s="65" t="n"/>
    </row>
    <row r="396">
      <c r="E396" s="65" t="n"/>
      <c r="F396" s="65" t="n"/>
    </row>
    <row r="397">
      <c r="E397" s="65" t="n"/>
      <c r="F397" s="65" t="n"/>
    </row>
    <row r="398">
      <c r="E398" s="65" t="n"/>
      <c r="F398" s="65" t="n"/>
    </row>
    <row r="399">
      <c r="E399" s="65" t="n"/>
      <c r="F399" s="65" t="n"/>
    </row>
    <row r="400">
      <c r="E400" s="65" t="n"/>
      <c r="F400" s="65" t="n"/>
    </row>
    <row r="401">
      <c r="E401" s="65" t="n"/>
      <c r="F401" s="65" t="n"/>
    </row>
    <row r="402">
      <c r="E402" s="65" t="n"/>
      <c r="F402" s="65" t="n"/>
    </row>
    <row r="403">
      <c r="E403" s="65" t="n"/>
      <c r="F403" s="65" t="n"/>
    </row>
    <row r="404">
      <c r="E404" s="65" t="n"/>
      <c r="F404" s="65" t="n"/>
    </row>
    <row r="405">
      <c r="E405" s="65" t="n"/>
      <c r="F405" s="65" t="n"/>
    </row>
    <row r="406">
      <c r="E406" s="65" t="n"/>
      <c r="F406" s="65" t="n"/>
    </row>
    <row r="407">
      <c r="E407" s="65" t="n"/>
      <c r="F407" s="65" t="n"/>
    </row>
    <row r="408">
      <c r="E408" s="65" t="n"/>
      <c r="F408" s="65" t="n"/>
    </row>
    <row r="409">
      <c r="E409" s="65" t="n"/>
      <c r="F409" s="65" t="n"/>
    </row>
    <row r="410">
      <c r="E410" s="65" t="n"/>
      <c r="F410" s="65" t="n"/>
    </row>
    <row r="411">
      <c r="E411" s="65" t="n"/>
      <c r="F411" s="65" t="n"/>
    </row>
    <row r="412">
      <c r="E412" s="65" t="n"/>
      <c r="F412" s="65" t="n"/>
    </row>
    <row r="413">
      <c r="E413" s="65" t="n"/>
      <c r="F413" s="65" t="n"/>
    </row>
    <row r="414">
      <c r="E414" s="65" t="n"/>
      <c r="F414" s="65" t="n"/>
    </row>
    <row r="415">
      <c r="E415" s="65" t="n"/>
      <c r="F415" s="65" t="n"/>
    </row>
    <row r="416">
      <c r="E416" s="65" t="n"/>
      <c r="F416" s="65" t="n"/>
    </row>
    <row r="417">
      <c r="E417" s="65" t="n"/>
      <c r="F417" s="65" t="n"/>
    </row>
    <row r="418">
      <c r="E418" s="65" t="n"/>
      <c r="F418" s="65" t="n"/>
    </row>
    <row r="419">
      <c r="E419" s="65" t="n"/>
      <c r="F419" s="65" t="n"/>
    </row>
    <row r="420">
      <c r="E420" s="65" t="n"/>
      <c r="F420" s="65" t="n"/>
    </row>
    <row r="421">
      <c r="E421" s="65" t="n"/>
      <c r="F421" s="65" t="n"/>
    </row>
    <row r="422">
      <c r="E422" s="65" t="n"/>
      <c r="F422" s="65" t="n"/>
    </row>
    <row r="423">
      <c r="E423" s="65" t="n"/>
      <c r="F423" s="65" t="n"/>
    </row>
    <row r="424">
      <c r="E424" s="65" t="n"/>
      <c r="F424" s="65" t="n"/>
    </row>
    <row r="425">
      <c r="E425" s="65" t="n"/>
      <c r="F425" s="65" t="n"/>
    </row>
    <row r="426">
      <c r="E426" s="65" t="n"/>
      <c r="F426" s="65" t="n"/>
    </row>
    <row r="427">
      <c r="E427" s="65" t="n"/>
      <c r="F427" s="65" t="n"/>
    </row>
    <row r="428">
      <c r="E428" s="65" t="n"/>
      <c r="F428" s="65" t="n"/>
    </row>
    <row r="429">
      <c r="E429" s="65" t="n"/>
      <c r="F429" s="65" t="n"/>
    </row>
    <row r="430">
      <c r="E430" s="65" t="n"/>
      <c r="F430" s="65" t="n"/>
    </row>
    <row r="431">
      <c r="E431" s="65" t="n"/>
      <c r="F431" s="65" t="n"/>
    </row>
    <row r="432">
      <c r="E432" s="65" t="n"/>
      <c r="F432" s="65" t="n"/>
    </row>
    <row r="433">
      <c r="E433" s="65" t="n"/>
      <c r="F433" s="65" t="n"/>
    </row>
    <row r="434">
      <c r="E434" s="65" t="n"/>
      <c r="F434" s="65" t="n"/>
    </row>
    <row r="435">
      <c r="E435" s="65" t="n"/>
      <c r="F435" s="65" t="n"/>
    </row>
    <row r="436">
      <c r="E436" s="65" t="n"/>
      <c r="F436" s="65" t="n"/>
    </row>
    <row r="437">
      <c r="E437" s="65" t="n"/>
      <c r="F437" s="65" t="n"/>
    </row>
    <row r="438">
      <c r="E438" s="65" t="n"/>
      <c r="F438" s="65" t="n"/>
    </row>
    <row r="439">
      <c r="E439" s="65" t="n"/>
      <c r="F439" s="65" t="n"/>
    </row>
    <row r="440">
      <c r="E440" s="65" t="n"/>
      <c r="F440" s="65" t="n"/>
    </row>
    <row r="441">
      <c r="E441" s="65" t="n"/>
      <c r="F441" s="65" t="n"/>
    </row>
    <row r="442">
      <c r="E442" s="65" t="n"/>
      <c r="F442" s="65" t="n"/>
    </row>
    <row r="443">
      <c r="E443" s="65" t="n"/>
      <c r="F443" s="65" t="n"/>
    </row>
    <row r="444">
      <c r="E444" s="65" t="n"/>
      <c r="F444" s="65" t="n"/>
    </row>
    <row r="445">
      <c r="E445" s="65" t="n"/>
      <c r="F445" s="65" t="n"/>
    </row>
    <row r="446">
      <c r="E446" s="65" t="n"/>
      <c r="F446" s="65" t="n"/>
    </row>
    <row r="447">
      <c r="E447" s="65" t="n"/>
      <c r="F447" s="65" t="n"/>
    </row>
    <row r="448">
      <c r="E448" s="65" t="n"/>
      <c r="F448" s="65" t="n"/>
    </row>
    <row r="449">
      <c r="E449" s="65" t="n"/>
      <c r="F449" s="65" t="n"/>
    </row>
    <row r="450">
      <c r="E450" s="65" t="n"/>
      <c r="F450" s="65" t="n"/>
    </row>
    <row r="451">
      <c r="E451" s="65" t="n"/>
      <c r="F451" s="65" t="n"/>
    </row>
    <row r="452">
      <c r="E452" s="65" t="n"/>
      <c r="F452" s="65" t="n"/>
    </row>
    <row r="453">
      <c r="E453" s="65" t="n"/>
      <c r="F453" s="65" t="n"/>
    </row>
    <row r="454">
      <c r="E454" s="65" t="n"/>
      <c r="F454" s="65" t="n"/>
    </row>
    <row r="455">
      <c r="E455" s="65" t="n"/>
      <c r="F455" s="65" t="n"/>
    </row>
    <row r="456">
      <c r="E456" s="65" t="n"/>
      <c r="F456" s="65" t="n"/>
    </row>
    <row r="457">
      <c r="E457" s="65" t="n"/>
      <c r="F457" s="65" t="n"/>
    </row>
    <row r="458">
      <c r="E458" s="65" t="n"/>
      <c r="F458" s="65" t="n"/>
    </row>
    <row r="459">
      <c r="E459" s="65" t="n"/>
      <c r="F459" s="65" t="n"/>
    </row>
    <row r="460">
      <c r="E460" s="65" t="n"/>
      <c r="F460" s="65" t="n"/>
    </row>
    <row r="461">
      <c r="E461" s="65" t="n"/>
      <c r="F461" s="65" t="n"/>
    </row>
    <row r="462">
      <c r="E462" s="65" t="n"/>
      <c r="F462" s="65" t="n"/>
    </row>
    <row r="463">
      <c r="E463" s="65" t="n"/>
      <c r="F463" s="65" t="n"/>
    </row>
    <row r="464">
      <c r="E464" s="65" t="n"/>
      <c r="F464" s="65" t="n"/>
    </row>
    <row r="465">
      <c r="E465" s="65" t="n"/>
      <c r="F465" s="65" t="n"/>
    </row>
    <row r="466">
      <c r="E466" s="65" t="n"/>
      <c r="F466" s="65" t="n"/>
    </row>
    <row r="467">
      <c r="E467" s="65" t="n"/>
      <c r="F467" s="65" t="n"/>
    </row>
    <row r="468">
      <c r="E468" s="65" t="n"/>
      <c r="F468" s="65" t="n"/>
    </row>
    <row r="469">
      <c r="E469" s="65" t="n"/>
      <c r="F469" s="65" t="n"/>
    </row>
    <row r="470">
      <c r="E470" s="65" t="n"/>
      <c r="F470" s="65" t="n"/>
    </row>
    <row r="471">
      <c r="E471" s="65" t="n"/>
      <c r="F471" s="65" t="n"/>
    </row>
    <row r="472">
      <c r="E472" s="65" t="n"/>
      <c r="F472" s="65" t="n"/>
    </row>
    <row r="473">
      <c r="E473" s="65" t="n"/>
      <c r="F473" s="65" t="n"/>
    </row>
    <row r="474">
      <c r="E474" s="65" t="n"/>
      <c r="F474" s="65" t="n"/>
    </row>
    <row r="475">
      <c r="E475" s="65" t="n"/>
      <c r="F475" s="65" t="n"/>
    </row>
    <row r="476">
      <c r="E476" s="65" t="n"/>
      <c r="F476" s="65" t="n"/>
    </row>
    <row r="477">
      <c r="E477" s="65" t="n"/>
      <c r="F477" s="65" t="n"/>
    </row>
    <row r="478">
      <c r="E478" s="65" t="n"/>
      <c r="F478" s="65" t="n"/>
    </row>
    <row r="479">
      <c r="E479" s="65" t="n"/>
      <c r="F479" s="65" t="n"/>
    </row>
    <row r="480">
      <c r="E480" s="65" t="n"/>
      <c r="F480" s="65" t="n"/>
    </row>
    <row r="481">
      <c r="E481" s="65" t="n"/>
      <c r="F481" s="65" t="n"/>
    </row>
    <row r="482">
      <c r="E482" s="65" t="n"/>
      <c r="F482" s="65" t="n"/>
    </row>
    <row r="483">
      <c r="E483" s="65" t="n"/>
      <c r="F483" s="65" t="n"/>
    </row>
    <row r="484">
      <c r="E484" s="65" t="n"/>
      <c r="F484" s="65" t="n"/>
    </row>
    <row r="485">
      <c r="E485" s="65" t="n"/>
      <c r="F485" s="65" t="n"/>
    </row>
    <row r="486">
      <c r="E486" s="65" t="n"/>
      <c r="F486" s="65" t="n"/>
    </row>
    <row r="487">
      <c r="E487" s="65" t="n"/>
      <c r="F487" s="65" t="n"/>
    </row>
    <row r="488">
      <c r="E488" s="65" t="n"/>
      <c r="F488" s="65" t="n"/>
    </row>
    <row r="489">
      <c r="E489" s="65" t="n"/>
      <c r="F489" s="65" t="n"/>
    </row>
    <row r="490">
      <c r="E490" s="65" t="n"/>
      <c r="F490" s="65" t="n"/>
    </row>
    <row r="491">
      <c r="E491" s="65" t="n"/>
      <c r="F491" s="65" t="n"/>
    </row>
    <row r="492">
      <c r="E492" s="65" t="n"/>
      <c r="F492" s="65" t="n"/>
    </row>
    <row r="493">
      <c r="E493" s="65" t="n"/>
      <c r="F493" s="65" t="n"/>
    </row>
    <row r="494">
      <c r="E494" s="65" t="n"/>
      <c r="F494" s="65" t="n"/>
    </row>
    <row r="495">
      <c r="E495" s="65" t="n"/>
      <c r="F495" s="65" t="n"/>
    </row>
    <row r="496">
      <c r="E496" s="65" t="n"/>
      <c r="F496" s="65" t="n"/>
    </row>
    <row r="497">
      <c r="E497" s="65" t="n"/>
      <c r="F497" s="65" t="n"/>
    </row>
    <row r="498">
      <c r="E498" s="65" t="n"/>
      <c r="F498" s="65" t="n"/>
    </row>
    <row r="499">
      <c r="E499" s="65" t="n"/>
      <c r="F499" s="65" t="n"/>
    </row>
    <row r="500">
      <c r="E500" s="65" t="n"/>
      <c r="F500" s="65" t="n"/>
    </row>
    <row r="501">
      <c r="E501" s="65" t="n"/>
      <c r="F501" s="65" t="n"/>
    </row>
    <row r="502">
      <c r="E502" s="65" t="n"/>
      <c r="F502" s="65" t="n"/>
    </row>
    <row r="503">
      <c r="E503" s="65" t="n"/>
      <c r="F503" s="65" t="n"/>
    </row>
    <row r="504">
      <c r="E504" s="65" t="n"/>
      <c r="F504" s="65" t="n"/>
    </row>
    <row r="505">
      <c r="E505" s="65" t="n"/>
      <c r="F505" s="65" t="n"/>
    </row>
    <row r="506">
      <c r="E506" s="65" t="n"/>
      <c r="F506" s="65" t="n"/>
    </row>
    <row r="507">
      <c r="E507" s="65" t="n"/>
      <c r="F507" s="65" t="n"/>
    </row>
    <row r="508">
      <c r="E508" s="65" t="n"/>
      <c r="F508" s="65" t="n"/>
    </row>
    <row r="509">
      <c r="E509" s="65" t="n"/>
      <c r="F509" s="65" t="n"/>
    </row>
    <row r="510">
      <c r="E510" s="65" t="n"/>
      <c r="F510" s="65" t="n"/>
    </row>
    <row r="511">
      <c r="E511" s="65" t="n"/>
      <c r="F511" s="65" t="n"/>
    </row>
    <row r="512">
      <c r="E512" s="65" t="n"/>
      <c r="F512" s="65" t="n"/>
    </row>
    <row r="513">
      <c r="E513" s="65" t="n"/>
      <c r="F513" s="65" t="n"/>
    </row>
    <row r="514">
      <c r="E514" s="65" t="n"/>
      <c r="F514" s="65" t="n"/>
    </row>
    <row r="515">
      <c r="E515" s="65" t="n"/>
      <c r="F515" s="65" t="n"/>
    </row>
    <row r="516">
      <c r="E516" s="65" t="n"/>
      <c r="F516" s="65" t="n"/>
    </row>
    <row r="517">
      <c r="E517" s="65" t="n"/>
      <c r="F517" s="65" t="n"/>
    </row>
    <row r="518">
      <c r="E518" s="65" t="n"/>
      <c r="F518" s="65" t="n"/>
    </row>
    <row r="519">
      <c r="E519" s="65" t="n"/>
      <c r="F519" s="65" t="n"/>
    </row>
    <row r="520">
      <c r="E520" s="65" t="n"/>
      <c r="F520" s="65" t="n"/>
    </row>
    <row r="521">
      <c r="E521" s="65" t="n"/>
      <c r="F521" s="65" t="n"/>
    </row>
    <row r="522">
      <c r="E522" s="65" t="n"/>
      <c r="F522" s="65" t="n"/>
    </row>
    <row r="523">
      <c r="E523" s="65" t="n"/>
      <c r="F523" s="65" t="n"/>
    </row>
    <row r="524">
      <c r="E524" s="65" t="n"/>
      <c r="F524" s="65" t="n"/>
    </row>
    <row r="525">
      <c r="E525" s="65" t="n"/>
      <c r="F525" s="65" t="n"/>
    </row>
    <row r="526">
      <c r="E526" s="65" t="n"/>
      <c r="F526" s="65" t="n"/>
    </row>
    <row r="527">
      <c r="E527" s="65" t="n"/>
      <c r="F527" s="65" t="n"/>
    </row>
    <row r="528">
      <c r="E528" s="65" t="n"/>
      <c r="F528" s="65" t="n"/>
    </row>
    <row r="529">
      <c r="E529" s="65" t="n"/>
      <c r="F529" s="65" t="n"/>
    </row>
    <row r="530">
      <c r="E530" s="65" t="n"/>
      <c r="F530" s="65" t="n"/>
    </row>
    <row r="531">
      <c r="E531" s="65" t="n"/>
      <c r="F531" s="65" t="n"/>
    </row>
    <row r="532">
      <c r="E532" s="65" t="n"/>
      <c r="F532" s="65" t="n"/>
    </row>
    <row r="533">
      <c r="E533" s="65" t="n"/>
      <c r="F533" s="65" t="n"/>
    </row>
    <row r="534">
      <c r="E534" s="65" t="n"/>
      <c r="F534" s="65" t="n"/>
    </row>
    <row r="535">
      <c r="E535" s="65" t="n"/>
      <c r="F535" s="65" t="n"/>
    </row>
    <row r="536">
      <c r="E536" s="65" t="n"/>
      <c r="F536" s="65" t="n"/>
    </row>
    <row r="537">
      <c r="E537" s="65" t="n"/>
      <c r="F537" s="65" t="n"/>
    </row>
    <row r="538">
      <c r="E538" s="65" t="n"/>
      <c r="F538" s="65" t="n"/>
    </row>
    <row r="539">
      <c r="E539" s="65" t="n"/>
      <c r="F539" s="65" t="n"/>
    </row>
    <row r="540">
      <c r="E540" s="65" t="n"/>
      <c r="F540" s="65" t="n"/>
    </row>
    <row r="541">
      <c r="E541" s="65" t="n"/>
      <c r="F541" s="65" t="n"/>
    </row>
    <row r="542">
      <c r="E542" s="65" t="n"/>
      <c r="F542" s="65" t="n"/>
    </row>
    <row r="543">
      <c r="E543" s="65" t="n"/>
      <c r="F543" s="65" t="n"/>
    </row>
    <row r="544">
      <c r="E544" s="65" t="n"/>
      <c r="F544" s="65" t="n"/>
    </row>
    <row r="545">
      <c r="E545" s="65" t="n"/>
      <c r="F545" s="65" t="n"/>
    </row>
    <row r="546">
      <c r="E546" s="65" t="n"/>
      <c r="F546" s="65" t="n"/>
    </row>
    <row r="547">
      <c r="E547" s="65" t="n"/>
      <c r="F547" s="65" t="n"/>
    </row>
    <row r="548">
      <c r="E548" s="65" t="n"/>
      <c r="F548" s="65" t="n"/>
    </row>
    <row r="549">
      <c r="E549" s="65" t="n"/>
      <c r="F549" s="65" t="n"/>
    </row>
    <row r="550">
      <c r="E550" s="65" t="n"/>
      <c r="F550" s="65" t="n"/>
    </row>
    <row r="551">
      <c r="E551" s="65" t="n"/>
      <c r="F551" s="65" t="n"/>
    </row>
    <row r="552">
      <c r="E552" s="65" t="n"/>
      <c r="F552" s="65" t="n"/>
    </row>
    <row r="553">
      <c r="E553" s="65" t="n"/>
      <c r="F553" s="65" t="n"/>
    </row>
    <row r="554">
      <c r="E554" s="65" t="n"/>
      <c r="F554" s="65" t="n"/>
    </row>
    <row r="555">
      <c r="E555" s="65" t="n"/>
      <c r="F555" s="65" t="n"/>
    </row>
    <row r="556">
      <c r="E556" s="65" t="n"/>
      <c r="F556" s="65" t="n"/>
    </row>
    <row r="557">
      <c r="E557" s="65" t="n"/>
      <c r="F557" s="65" t="n"/>
    </row>
    <row r="558">
      <c r="E558" s="65" t="n"/>
      <c r="F558" s="65" t="n"/>
    </row>
    <row r="559">
      <c r="E559" s="65" t="n"/>
      <c r="F559" s="65" t="n"/>
    </row>
    <row r="560">
      <c r="E560" s="65" t="n"/>
      <c r="F560" s="65" t="n"/>
    </row>
    <row r="561">
      <c r="E561" s="65" t="n"/>
      <c r="F561" s="65" t="n"/>
    </row>
    <row r="562">
      <c r="E562" s="65" t="n"/>
      <c r="F562" s="65" t="n"/>
    </row>
    <row r="563">
      <c r="E563" s="65" t="n"/>
      <c r="F563" s="65" t="n"/>
    </row>
    <row r="564">
      <c r="E564" s="65" t="n"/>
      <c r="F564" s="65" t="n"/>
    </row>
    <row r="565">
      <c r="E565" s="65" t="n"/>
      <c r="F565" s="65" t="n"/>
    </row>
    <row r="566">
      <c r="E566" s="65" t="n"/>
      <c r="F566" s="65" t="n"/>
    </row>
    <row r="567">
      <c r="E567" s="65" t="n"/>
      <c r="F567" s="65" t="n"/>
    </row>
    <row r="568">
      <c r="E568" s="65" t="n"/>
      <c r="F568" s="65" t="n"/>
    </row>
    <row r="569">
      <c r="E569" s="65" t="n"/>
      <c r="F569" s="65" t="n"/>
    </row>
    <row r="570">
      <c r="E570" s="65" t="n"/>
      <c r="F570" s="65" t="n"/>
    </row>
    <row r="571">
      <c r="E571" s="65" t="n"/>
      <c r="F571" s="65" t="n"/>
    </row>
    <row r="572">
      <c r="E572" s="65" t="n"/>
      <c r="F572" s="65" t="n"/>
    </row>
    <row r="573">
      <c r="E573" s="65" t="n"/>
      <c r="F573" s="65" t="n"/>
    </row>
    <row r="574">
      <c r="E574" s="65" t="n"/>
      <c r="F574" s="65" t="n"/>
    </row>
    <row r="575">
      <c r="E575" s="65" t="n"/>
      <c r="F575" s="65" t="n"/>
    </row>
    <row r="576">
      <c r="E576" s="65" t="n"/>
      <c r="F576" s="65" t="n"/>
    </row>
    <row r="577">
      <c r="E577" s="65" t="n"/>
      <c r="F577" s="65" t="n"/>
    </row>
    <row r="578">
      <c r="E578" s="65" t="n"/>
      <c r="F578" s="65" t="n"/>
    </row>
    <row r="579">
      <c r="E579" s="65" t="n"/>
      <c r="F579" s="65" t="n"/>
    </row>
    <row r="580">
      <c r="E580" s="65" t="n"/>
      <c r="F580" s="65" t="n"/>
    </row>
    <row r="581">
      <c r="E581" s="65" t="n"/>
      <c r="F581" s="65" t="n"/>
    </row>
    <row r="582">
      <c r="E582" s="65" t="n"/>
      <c r="F582" s="65" t="n"/>
    </row>
    <row r="583">
      <c r="E583" s="65" t="n"/>
      <c r="F583" s="65" t="n"/>
    </row>
    <row r="584">
      <c r="E584" s="65" t="n"/>
      <c r="F584" s="65" t="n"/>
    </row>
    <row r="585">
      <c r="E585" s="65" t="n"/>
      <c r="F585" s="65" t="n"/>
    </row>
    <row r="586">
      <c r="E586" s="65" t="n"/>
      <c r="F586" s="65" t="n"/>
    </row>
    <row r="587">
      <c r="E587" s="65" t="n"/>
      <c r="F587" s="65" t="n"/>
    </row>
    <row r="588">
      <c r="E588" s="65" t="n"/>
      <c r="F588" s="65" t="n"/>
    </row>
    <row r="589">
      <c r="E589" s="65" t="n"/>
      <c r="F589" s="65" t="n"/>
    </row>
    <row r="590">
      <c r="E590" s="65" t="n"/>
      <c r="F590" s="65" t="n"/>
    </row>
    <row r="591">
      <c r="E591" s="65" t="n"/>
      <c r="F591" s="65" t="n"/>
    </row>
    <row r="592">
      <c r="E592" s="65" t="n"/>
      <c r="F592" s="65" t="n"/>
    </row>
    <row r="593">
      <c r="E593" s="65" t="n"/>
      <c r="F593" s="65" t="n"/>
    </row>
    <row r="594">
      <c r="E594" s="65" t="n"/>
      <c r="F594" s="65" t="n"/>
    </row>
    <row r="595">
      <c r="E595" s="65" t="n"/>
      <c r="F595" s="65" t="n"/>
    </row>
    <row r="596">
      <c r="E596" s="65" t="n"/>
      <c r="F596" s="65" t="n"/>
    </row>
    <row r="597">
      <c r="E597" s="65" t="n"/>
      <c r="F597" s="65" t="n"/>
    </row>
    <row r="598">
      <c r="E598" s="65" t="n"/>
      <c r="F598" s="65" t="n"/>
    </row>
    <row r="599">
      <c r="E599" s="65" t="n"/>
      <c r="F599" s="65" t="n"/>
    </row>
    <row r="600">
      <c r="E600" s="65" t="n"/>
      <c r="F600" s="65" t="n"/>
    </row>
    <row r="601">
      <c r="E601" s="65" t="n"/>
      <c r="F601" s="65" t="n"/>
    </row>
    <row r="602">
      <c r="E602" s="65" t="n"/>
      <c r="F602" s="65" t="n"/>
    </row>
    <row r="603">
      <c r="E603" s="65" t="n"/>
      <c r="F603" s="65" t="n"/>
    </row>
    <row r="604">
      <c r="E604" s="65" t="n"/>
      <c r="F604" s="65" t="n"/>
    </row>
    <row r="605">
      <c r="E605" s="65" t="n"/>
      <c r="F605" s="65" t="n"/>
    </row>
    <row r="606">
      <c r="E606" s="65" t="n"/>
      <c r="F606" s="65" t="n"/>
    </row>
    <row r="607">
      <c r="E607" s="65" t="n"/>
      <c r="F607" s="65" t="n"/>
    </row>
    <row r="608">
      <c r="E608" s="65" t="n"/>
      <c r="F608" s="65" t="n"/>
    </row>
    <row r="609">
      <c r="E609" s="65" t="n"/>
      <c r="F609" s="65" t="n"/>
    </row>
    <row r="610">
      <c r="E610" s="65" t="n"/>
      <c r="F610" s="65" t="n"/>
    </row>
    <row r="611">
      <c r="E611" s="65" t="n"/>
      <c r="F611" s="65" t="n"/>
    </row>
    <row r="612">
      <c r="E612" s="65" t="n"/>
      <c r="F612" s="65" t="n"/>
    </row>
    <row r="613">
      <c r="E613" s="65" t="n"/>
      <c r="F613" s="65" t="n"/>
    </row>
    <row r="614">
      <c r="E614" s="65" t="n"/>
      <c r="F614" s="65" t="n"/>
    </row>
    <row r="615">
      <c r="E615" s="65" t="n"/>
      <c r="F615" s="65" t="n"/>
    </row>
    <row r="616">
      <c r="E616" s="65" t="n"/>
      <c r="F616" s="65" t="n"/>
    </row>
    <row r="617">
      <c r="E617" s="65" t="n"/>
      <c r="F617" s="65" t="n"/>
    </row>
    <row r="618">
      <c r="E618" s="65" t="n"/>
      <c r="F618" s="65" t="n"/>
    </row>
    <row r="619">
      <c r="E619" s="65" t="n"/>
      <c r="F619" s="65" t="n"/>
    </row>
    <row r="620">
      <c r="E620" s="65" t="n"/>
      <c r="F620" s="65" t="n"/>
    </row>
    <row r="621">
      <c r="E621" s="65" t="n"/>
      <c r="F621" s="65" t="n"/>
    </row>
    <row r="622">
      <c r="E622" s="65" t="n"/>
      <c r="F622" s="65" t="n"/>
    </row>
    <row r="623">
      <c r="E623" s="65" t="n"/>
      <c r="F623" s="65" t="n"/>
    </row>
    <row r="624">
      <c r="E624" s="65" t="n"/>
      <c r="F624" s="65" t="n"/>
    </row>
    <row r="625">
      <c r="E625" s="65" t="n"/>
      <c r="F625" s="65" t="n"/>
    </row>
    <row r="626">
      <c r="E626" s="65" t="n"/>
      <c r="F626" s="65" t="n"/>
    </row>
    <row r="627">
      <c r="E627" s="65" t="n"/>
      <c r="F627" s="65" t="n"/>
    </row>
    <row r="628">
      <c r="E628" s="65" t="n"/>
      <c r="F628" s="65" t="n"/>
    </row>
    <row r="629">
      <c r="E629" s="65" t="n"/>
      <c r="F629" s="65" t="n"/>
    </row>
    <row r="630">
      <c r="E630" s="65" t="n"/>
      <c r="F630" s="65" t="n"/>
    </row>
    <row r="631">
      <c r="E631" s="65" t="n"/>
      <c r="F631" s="65" t="n"/>
    </row>
    <row r="632">
      <c r="E632" s="65" t="n"/>
      <c r="F632" s="65" t="n"/>
    </row>
    <row r="633">
      <c r="E633" s="65" t="n"/>
      <c r="F633" s="65" t="n"/>
    </row>
    <row r="634">
      <c r="E634" s="65" t="n"/>
      <c r="F634" s="65" t="n"/>
    </row>
    <row r="635">
      <c r="E635" s="65" t="n"/>
      <c r="F635" s="65" t="n"/>
    </row>
    <row r="636">
      <c r="E636" s="65" t="n"/>
      <c r="F636" s="65" t="n"/>
    </row>
    <row r="637">
      <c r="E637" s="65" t="n"/>
      <c r="F637" s="65" t="n"/>
    </row>
    <row r="638">
      <c r="E638" s="65" t="n"/>
      <c r="F638" s="65" t="n"/>
    </row>
    <row r="639">
      <c r="E639" s="65" t="n"/>
      <c r="F639" s="65" t="n"/>
    </row>
    <row r="640">
      <c r="E640" s="65" t="n"/>
      <c r="F640" s="65" t="n"/>
    </row>
    <row r="641">
      <c r="E641" s="65" t="n"/>
      <c r="F641" s="65" t="n"/>
    </row>
    <row r="642">
      <c r="E642" s="65" t="n"/>
      <c r="F642" s="65" t="n"/>
    </row>
    <row r="643">
      <c r="E643" s="65" t="n"/>
      <c r="F643" s="65" t="n"/>
    </row>
    <row r="644">
      <c r="E644" s="65" t="n"/>
      <c r="F644" s="65" t="n"/>
    </row>
    <row r="645">
      <c r="E645" s="65" t="n"/>
      <c r="F645" s="65" t="n"/>
    </row>
    <row r="646">
      <c r="E646" s="65" t="n"/>
      <c r="F646" s="65" t="n"/>
    </row>
    <row r="647">
      <c r="E647" s="65" t="n"/>
      <c r="F647" s="65" t="n"/>
    </row>
    <row r="648">
      <c r="E648" s="65" t="n"/>
      <c r="F648" s="65" t="n"/>
    </row>
    <row r="649">
      <c r="E649" s="65" t="n"/>
      <c r="F649" s="65" t="n"/>
    </row>
    <row r="650">
      <c r="E650" s="65" t="n"/>
      <c r="F650" s="65" t="n"/>
    </row>
    <row r="651">
      <c r="E651" s="65" t="n"/>
      <c r="F651" s="65" t="n"/>
    </row>
    <row r="652">
      <c r="E652" s="65" t="n"/>
      <c r="F652" s="65" t="n"/>
    </row>
    <row r="653">
      <c r="E653" s="65" t="n"/>
      <c r="F653" s="65" t="n"/>
    </row>
    <row r="654">
      <c r="E654" s="65" t="n"/>
      <c r="F654" s="65" t="n"/>
    </row>
    <row r="655">
      <c r="E655" s="65" t="n"/>
      <c r="F655" s="65" t="n"/>
    </row>
    <row r="656">
      <c r="E656" s="65" t="n"/>
      <c r="F656" s="65" t="n"/>
    </row>
    <row r="657">
      <c r="E657" s="65" t="n"/>
      <c r="F657" s="65" t="n"/>
    </row>
    <row r="658">
      <c r="E658" s="65" t="n"/>
      <c r="F658" s="65" t="n"/>
    </row>
    <row r="659">
      <c r="E659" s="65" t="n"/>
      <c r="F659" s="65" t="n"/>
    </row>
    <row r="660">
      <c r="E660" s="65" t="n"/>
      <c r="F660" s="65" t="n"/>
    </row>
    <row r="661">
      <c r="E661" s="65" t="n"/>
      <c r="F661" s="65" t="n"/>
    </row>
    <row r="662">
      <c r="E662" s="65" t="n"/>
      <c r="F662" s="65" t="n"/>
    </row>
    <row r="663">
      <c r="E663" s="65" t="n"/>
      <c r="F663" s="65" t="n"/>
    </row>
    <row r="664">
      <c r="E664" s="65" t="n"/>
      <c r="F664" s="65" t="n"/>
    </row>
    <row r="665">
      <c r="E665" s="65" t="n"/>
      <c r="F665" s="65" t="n"/>
    </row>
    <row r="666">
      <c r="E666" s="65" t="n"/>
      <c r="F666" s="65" t="n"/>
    </row>
    <row r="667">
      <c r="E667" s="65" t="n"/>
      <c r="F667" s="65" t="n"/>
    </row>
    <row r="668">
      <c r="E668" s="65" t="n"/>
      <c r="F668" s="65" t="n"/>
    </row>
    <row r="669">
      <c r="E669" s="65" t="n"/>
      <c r="F669" s="65" t="n"/>
    </row>
    <row r="670">
      <c r="E670" s="65" t="n"/>
      <c r="F670" s="65" t="n"/>
    </row>
    <row r="671">
      <c r="E671" s="65" t="n"/>
      <c r="F671" s="65" t="n"/>
    </row>
    <row r="672">
      <c r="E672" s="65" t="n"/>
      <c r="F672" s="65" t="n"/>
    </row>
    <row r="673">
      <c r="E673" s="65" t="n"/>
      <c r="F673" s="65" t="n"/>
    </row>
    <row r="674">
      <c r="E674" s="65" t="n"/>
      <c r="F674" s="65" t="n"/>
    </row>
    <row r="675">
      <c r="E675" s="65" t="n"/>
      <c r="F675" s="65" t="n"/>
    </row>
    <row r="676">
      <c r="E676" s="65" t="n"/>
      <c r="F676" s="65" t="n"/>
    </row>
    <row r="677">
      <c r="E677" s="65" t="n"/>
      <c r="F677" s="65" t="n"/>
    </row>
    <row r="678">
      <c r="E678" s="65" t="n"/>
      <c r="F678" s="65" t="n"/>
    </row>
    <row r="679">
      <c r="E679" s="65" t="n"/>
      <c r="F679" s="65" t="n"/>
    </row>
    <row r="680">
      <c r="E680" s="65" t="n"/>
      <c r="F680" s="65" t="n"/>
    </row>
    <row r="681">
      <c r="E681" s="65" t="n"/>
      <c r="F681" s="65" t="n"/>
    </row>
    <row r="682">
      <c r="E682" s="65" t="n"/>
      <c r="F682" s="65" t="n"/>
    </row>
    <row r="683">
      <c r="E683" s="65" t="n"/>
      <c r="F683" s="65" t="n"/>
    </row>
    <row r="684">
      <c r="E684" s="65" t="n"/>
      <c r="F684" s="65" t="n"/>
    </row>
    <row r="685">
      <c r="E685" s="65" t="n"/>
      <c r="F685" s="65" t="n"/>
    </row>
    <row r="686">
      <c r="E686" s="65" t="n"/>
      <c r="F686" s="65" t="n"/>
    </row>
    <row r="687">
      <c r="E687" s="65" t="n"/>
      <c r="F687" s="65" t="n"/>
    </row>
    <row r="688">
      <c r="E688" s="65" t="n"/>
      <c r="F688" s="65" t="n"/>
    </row>
    <row r="689">
      <c r="E689" s="65" t="n"/>
      <c r="F689" s="65" t="n"/>
    </row>
    <row r="690">
      <c r="E690" s="65" t="n"/>
      <c r="F690" s="65" t="n"/>
    </row>
    <row r="691">
      <c r="E691" s="65" t="n"/>
      <c r="F691" s="65" t="n"/>
    </row>
    <row r="692">
      <c r="E692" s="65" t="n"/>
      <c r="F692" s="65" t="n"/>
    </row>
    <row r="693">
      <c r="E693" s="65" t="n"/>
      <c r="F693" s="65" t="n"/>
    </row>
    <row r="694">
      <c r="E694" s="65" t="n"/>
      <c r="F694" s="65" t="n"/>
    </row>
    <row r="695">
      <c r="E695" s="65" t="n"/>
      <c r="F695" s="65" t="n"/>
    </row>
    <row r="696">
      <c r="E696" s="65" t="n"/>
      <c r="F696" s="65" t="n"/>
    </row>
    <row r="697">
      <c r="E697" s="65" t="n"/>
      <c r="F697" s="65" t="n"/>
    </row>
    <row r="698">
      <c r="E698" s="65" t="n"/>
      <c r="F698" s="65" t="n"/>
    </row>
    <row r="699">
      <c r="E699" s="65" t="n"/>
      <c r="F699" s="65" t="n"/>
    </row>
    <row r="700">
      <c r="E700" s="65" t="n"/>
      <c r="F700" s="65" t="n"/>
    </row>
    <row r="701">
      <c r="E701" s="65" t="n"/>
      <c r="F701" s="65" t="n"/>
    </row>
    <row r="702">
      <c r="E702" s="65" t="n"/>
      <c r="F702" s="65" t="n"/>
    </row>
    <row r="703">
      <c r="E703" s="65" t="n"/>
      <c r="F703" s="65" t="n"/>
    </row>
    <row r="704">
      <c r="E704" s="65" t="n"/>
      <c r="F704" s="65" t="n"/>
    </row>
    <row r="705">
      <c r="E705" s="65" t="n"/>
      <c r="F705" s="65" t="n"/>
    </row>
    <row r="706">
      <c r="E706" s="65" t="n"/>
      <c r="F706" s="65" t="n"/>
    </row>
    <row r="707">
      <c r="E707" s="65" t="n"/>
      <c r="F707" s="65" t="n"/>
    </row>
    <row r="708">
      <c r="E708" s="65" t="n"/>
      <c r="F708" s="65" t="n"/>
    </row>
    <row r="709">
      <c r="E709" s="65" t="n"/>
      <c r="F709" s="65" t="n"/>
    </row>
    <row r="710">
      <c r="E710" s="65" t="n"/>
      <c r="F710" s="65" t="n"/>
    </row>
    <row r="711">
      <c r="E711" s="65" t="n"/>
      <c r="F711" s="65" t="n"/>
    </row>
    <row r="712">
      <c r="E712" s="65" t="n"/>
      <c r="F712" s="65" t="n"/>
    </row>
    <row r="713">
      <c r="E713" s="65" t="n"/>
      <c r="F713" s="65" t="n"/>
    </row>
    <row r="714">
      <c r="E714" s="65" t="n"/>
      <c r="F714" s="65" t="n"/>
    </row>
    <row r="715">
      <c r="E715" s="65" t="n"/>
      <c r="F715" s="65" t="n"/>
    </row>
    <row r="716">
      <c r="E716" s="65" t="n"/>
      <c r="F716" s="65" t="n"/>
    </row>
    <row r="717">
      <c r="E717" s="65" t="n"/>
      <c r="F717" s="65" t="n"/>
    </row>
    <row r="718">
      <c r="E718" s="65" t="n"/>
      <c r="F718" s="65" t="n"/>
    </row>
    <row r="719">
      <c r="E719" s="65" t="n"/>
      <c r="F719" s="65" t="n"/>
    </row>
    <row r="720">
      <c r="E720" s="65" t="n"/>
      <c r="F720" s="65" t="n"/>
    </row>
    <row r="721">
      <c r="E721" s="65" t="n"/>
      <c r="F721" s="65" t="n"/>
    </row>
    <row r="722">
      <c r="E722" s="65" t="n"/>
      <c r="F722" s="65" t="n"/>
    </row>
    <row r="723">
      <c r="E723" s="65" t="n"/>
      <c r="F723" s="65" t="n"/>
    </row>
    <row r="724">
      <c r="E724" s="65" t="n"/>
      <c r="F724" s="65" t="n"/>
    </row>
    <row r="725">
      <c r="E725" s="65" t="n"/>
      <c r="F725" s="65" t="n"/>
    </row>
    <row r="726">
      <c r="E726" s="65" t="n"/>
      <c r="F726" s="65" t="n"/>
    </row>
    <row r="727">
      <c r="E727" s="65" t="n"/>
      <c r="F727" s="65" t="n"/>
    </row>
    <row r="728">
      <c r="E728" s="65" t="n"/>
      <c r="F728" s="65" t="n"/>
    </row>
    <row r="729">
      <c r="E729" s="65" t="n"/>
      <c r="F729" s="65" t="n"/>
    </row>
    <row r="730">
      <c r="E730" s="65" t="n"/>
      <c r="F730" s="65" t="n"/>
    </row>
    <row r="731">
      <c r="E731" s="65" t="n"/>
      <c r="F731" s="65" t="n"/>
    </row>
    <row r="732">
      <c r="E732" s="65" t="n"/>
      <c r="F732" s="65" t="n"/>
    </row>
    <row r="733">
      <c r="E733" s="65" t="n"/>
      <c r="F733" s="65" t="n"/>
    </row>
    <row r="734">
      <c r="E734" s="65" t="n"/>
      <c r="F734" s="65" t="n"/>
    </row>
    <row r="735">
      <c r="E735" s="65" t="n"/>
      <c r="F735" s="65" t="n"/>
    </row>
    <row r="736">
      <c r="E736" s="65" t="n"/>
      <c r="F736" s="65" t="n"/>
    </row>
    <row r="737">
      <c r="E737" s="65" t="n"/>
      <c r="F737" s="65" t="n"/>
    </row>
    <row r="738">
      <c r="E738" s="65" t="n"/>
      <c r="F738" s="65" t="n"/>
    </row>
    <row r="739">
      <c r="E739" s="65" t="n"/>
      <c r="F739" s="65" t="n"/>
    </row>
    <row r="740">
      <c r="E740" s="65" t="n"/>
      <c r="F740" s="65" t="n"/>
    </row>
    <row r="741">
      <c r="E741" s="65" t="n"/>
      <c r="F741" s="65" t="n"/>
    </row>
    <row r="742">
      <c r="E742" s="65" t="n"/>
      <c r="F742" s="65" t="n"/>
    </row>
    <row r="743">
      <c r="E743" s="65" t="n"/>
      <c r="F743" s="65" t="n"/>
    </row>
    <row r="744">
      <c r="E744" s="65" t="n"/>
      <c r="F744" s="65" t="n"/>
    </row>
    <row r="745">
      <c r="E745" s="65" t="n"/>
      <c r="F745" s="65" t="n"/>
    </row>
    <row r="746">
      <c r="E746" s="65" t="n"/>
      <c r="F746" s="65" t="n"/>
    </row>
    <row r="747">
      <c r="E747" s="65" t="n"/>
      <c r="F747" s="65" t="n"/>
    </row>
    <row r="748">
      <c r="E748" s="65" t="n"/>
      <c r="F748" s="65" t="n"/>
    </row>
    <row r="749">
      <c r="E749" s="65" t="n"/>
      <c r="F749" s="65" t="n"/>
    </row>
    <row r="750">
      <c r="E750" s="65" t="n"/>
      <c r="F750" s="65" t="n"/>
    </row>
    <row r="751">
      <c r="E751" s="65" t="n"/>
      <c r="F751" s="65" t="n"/>
    </row>
    <row r="752">
      <c r="E752" s="65" t="n"/>
      <c r="F752" s="65" t="n"/>
    </row>
    <row r="753">
      <c r="E753" s="65" t="n"/>
      <c r="F753" s="65" t="n"/>
    </row>
    <row r="754">
      <c r="E754" s="65" t="n"/>
      <c r="F754" s="65" t="n"/>
    </row>
    <row r="755">
      <c r="E755" s="65" t="n"/>
      <c r="F755" s="65" t="n"/>
    </row>
    <row r="756">
      <c r="E756" s="65" t="n"/>
      <c r="F756" s="65" t="n"/>
    </row>
    <row r="757">
      <c r="E757" s="65" t="n"/>
      <c r="F757" s="65" t="n"/>
    </row>
    <row r="758">
      <c r="E758" s="65" t="n"/>
      <c r="F758" s="65" t="n"/>
    </row>
    <row r="759">
      <c r="E759" s="65" t="n"/>
      <c r="F759" s="65" t="n"/>
    </row>
    <row r="760">
      <c r="E760" s="65" t="n"/>
      <c r="F760" s="65" t="n"/>
    </row>
    <row r="761">
      <c r="E761" s="65" t="n"/>
      <c r="F761" s="65" t="n"/>
    </row>
    <row r="762">
      <c r="E762" s="65" t="n"/>
      <c r="F762" s="65" t="n"/>
    </row>
    <row r="763">
      <c r="E763" s="65" t="n"/>
      <c r="F763" s="65" t="n"/>
    </row>
    <row r="764">
      <c r="E764" s="65" t="n"/>
      <c r="F764" s="65" t="n"/>
    </row>
    <row r="765">
      <c r="E765" s="65" t="n"/>
      <c r="F765" s="65" t="n"/>
    </row>
    <row r="766">
      <c r="E766" s="65" t="n"/>
      <c r="F766" s="65" t="n"/>
    </row>
    <row r="767">
      <c r="E767" s="65" t="n"/>
      <c r="F767" s="65" t="n"/>
    </row>
    <row r="768">
      <c r="E768" s="65" t="n"/>
      <c r="F768" s="65" t="n"/>
    </row>
    <row r="769">
      <c r="E769" s="65" t="n"/>
      <c r="F769" s="65" t="n"/>
    </row>
    <row r="770">
      <c r="E770" s="65" t="n"/>
      <c r="F770" s="65" t="n"/>
    </row>
    <row r="771">
      <c r="E771" s="65" t="n"/>
      <c r="F771" s="65" t="n"/>
    </row>
    <row r="772">
      <c r="E772" s="65" t="n"/>
      <c r="F772" s="65" t="n"/>
    </row>
    <row r="773">
      <c r="E773" s="65" t="n"/>
      <c r="F773" s="65" t="n"/>
    </row>
    <row r="774">
      <c r="E774" s="65" t="n"/>
      <c r="F774" s="65" t="n"/>
    </row>
    <row r="775">
      <c r="E775" s="65" t="n"/>
      <c r="F775" s="65" t="n"/>
    </row>
    <row r="776">
      <c r="E776" s="65" t="n"/>
      <c r="F776" s="65" t="n"/>
    </row>
    <row r="777">
      <c r="E777" s="65" t="n"/>
      <c r="F777" s="65" t="n"/>
    </row>
    <row r="778">
      <c r="E778" s="65" t="n"/>
      <c r="F778" s="65" t="n"/>
    </row>
    <row r="779">
      <c r="E779" s="65" t="n"/>
      <c r="F779" s="65" t="n"/>
    </row>
    <row r="780">
      <c r="E780" s="65" t="n"/>
      <c r="F780" s="65" t="n"/>
    </row>
    <row r="781">
      <c r="E781" s="65" t="n"/>
      <c r="F781" s="65" t="n"/>
    </row>
    <row r="782">
      <c r="E782" s="65" t="n"/>
      <c r="F782" s="65" t="n"/>
    </row>
    <row r="783">
      <c r="E783" s="65" t="n"/>
      <c r="F783" s="65" t="n"/>
    </row>
    <row r="784">
      <c r="E784" s="65" t="n"/>
      <c r="F784" s="65" t="n"/>
    </row>
    <row r="785">
      <c r="E785" s="65" t="n"/>
      <c r="F785" s="65" t="n"/>
    </row>
    <row r="786">
      <c r="E786" s="65" t="n"/>
      <c r="F786" s="65" t="n"/>
    </row>
    <row r="787">
      <c r="E787" s="65" t="n"/>
      <c r="F787" s="65" t="n"/>
    </row>
    <row r="788">
      <c r="E788" s="65" t="n"/>
      <c r="F788" s="65" t="n"/>
    </row>
    <row r="789">
      <c r="E789" s="65" t="n"/>
      <c r="F789" s="65" t="n"/>
    </row>
    <row r="790">
      <c r="E790" s="65" t="n"/>
      <c r="F790" s="65" t="n"/>
    </row>
    <row r="791">
      <c r="E791" s="65" t="n"/>
      <c r="F791" s="65" t="n"/>
    </row>
    <row r="792">
      <c r="E792" s="65" t="n"/>
      <c r="F792" s="65" t="n"/>
    </row>
    <row r="793">
      <c r="E793" s="65" t="n"/>
      <c r="F793" s="65" t="n"/>
    </row>
    <row r="794">
      <c r="E794" s="65" t="n"/>
      <c r="F794" s="65" t="n"/>
    </row>
    <row r="795">
      <c r="E795" s="65" t="n"/>
      <c r="F795" s="65" t="n"/>
    </row>
    <row r="796">
      <c r="E796" s="65" t="n"/>
      <c r="F796" s="65" t="n"/>
    </row>
    <row r="797">
      <c r="E797" s="65" t="n"/>
      <c r="F797" s="65" t="n"/>
    </row>
    <row r="798">
      <c r="E798" s="65" t="n"/>
      <c r="F798" s="65" t="n"/>
    </row>
    <row r="799">
      <c r="E799" s="65" t="n"/>
      <c r="F799" s="65" t="n"/>
    </row>
    <row r="800">
      <c r="E800" s="65" t="n"/>
      <c r="F800" s="65" t="n"/>
    </row>
    <row r="801">
      <c r="E801" s="65" t="n"/>
      <c r="F801" s="65" t="n"/>
    </row>
    <row r="802">
      <c r="E802" s="65" t="n"/>
      <c r="F802" s="65" t="n"/>
    </row>
    <row r="803">
      <c r="E803" s="65" t="n"/>
      <c r="F803" s="65" t="n"/>
    </row>
    <row r="804">
      <c r="E804" s="65" t="n"/>
      <c r="F804" s="65" t="n"/>
    </row>
    <row r="805">
      <c r="E805" s="65" t="n"/>
      <c r="F805" s="65" t="n"/>
    </row>
    <row r="806">
      <c r="E806" s="65" t="n"/>
      <c r="F806" s="65" t="n"/>
    </row>
    <row r="807">
      <c r="E807" s="65" t="n"/>
      <c r="F807" s="65" t="n"/>
    </row>
    <row r="808">
      <c r="E808" s="65" t="n"/>
      <c r="F808" s="65" t="n"/>
    </row>
    <row r="809">
      <c r="E809" s="65" t="n"/>
      <c r="F809" s="65" t="n"/>
    </row>
    <row r="810">
      <c r="E810" s="65" t="n"/>
      <c r="F810" s="65" t="n"/>
    </row>
    <row r="811">
      <c r="E811" s="65" t="n"/>
      <c r="F811" s="65" t="n"/>
    </row>
    <row r="812">
      <c r="E812" s="65" t="n"/>
      <c r="F812" s="65" t="n"/>
    </row>
    <row r="813">
      <c r="E813" s="65" t="n"/>
      <c r="F813" s="65" t="n"/>
    </row>
    <row r="814">
      <c r="E814" s="65" t="n"/>
      <c r="F814" s="65" t="n"/>
    </row>
    <row r="815">
      <c r="E815" s="65" t="n"/>
      <c r="F815" s="65" t="n"/>
    </row>
    <row r="816">
      <c r="E816" s="65" t="n"/>
      <c r="F816" s="65" t="n"/>
    </row>
    <row r="817">
      <c r="E817" s="65" t="n"/>
      <c r="F817" s="65" t="n"/>
    </row>
    <row r="818">
      <c r="E818" s="65" t="n"/>
      <c r="F818" s="65" t="n"/>
    </row>
    <row r="819">
      <c r="E819" s="65" t="n"/>
      <c r="F819" s="65" t="n"/>
    </row>
    <row r="820">
      <c r="E820" s="65" t="n"/>
      <c r="F820" s="65" t="n"/>
    </row>
    <row r="821">
      <c r="E821" s="65" t="n"/>
      <c r="F821" s="65" t="n"/>
    </row>
    <row r="822">
      <c r="E822" s="65" t="n"/>
      <c r="F822" s="65" t="n"/>
    </row>
    <row r="823">
      <c r="E823" s="65" t="n"/>
      <c r="F823" s="65" t="n"/>
    </row>
    <row r="824">
      <c r="E824" s="65" t="n"/>
      <c r="F824" s="65" t="n"/>
    </row>
    <row r="825">
      <c r="E825" s="65" t="n"/>
      <c r="F825" s="65" t="n"/>
    </row>
    <row r="826">
      <c r="E826" s="65" t="n"/>
      <c r="F826" s="65" t="n"/>
    </row>
    <row r="827">
      <c r="E827" s="65" t="n"/>
      <c r="F827" s="65" t="n"/>
    </row>
    <row r="828">
      <c r="E828" s="65" t="n"/>
      <c r="F828" s="65" t="n"/>
    </row>
    <row r="829">
      <c r="E829" s="65" t="n"/>
      <c r="F829" s="65" t="n"/>
    </row>
    <row r="830">
      <c r="E830" s="65" t="n"/>
      <c r="F830" s="65" t="n"/>
    </row>
    <row r="831">
      <c r="E831" s="65" t="n"/>
      <c r="F831" s="65" t="n"/>
    </row>
    <row r="832">
      <c r="E832" s="65" t="n"/>
      <c r="F832" s="65" t="n"/>
    </row>
    <row r="833">
      <c r="E833" s="65" t="n"/>
      <c r="F833" s="65" t="n"/>
    </row>
    <row r="834">
      <c r="E834" s="65" t="n"/>
      <c r="F834" s="65" t="n"/>
    </row>
    <row r="835">
      <c r="E835" s="65" t="n"/>
      <c r="F835" s="65" t="n"/>
    </row>
    <row r="836">
      <c r="E836" s="65" t="n"/>
      <c r="F836" s="65" t="n"/>
    </row>
    <row r="837">
      <c r="E837" s="65" t="n"/>
      <c r="F837" s="65" t="n"/>
    </row>
    <row r="838">
      <c r="E838" s="65" t="n"/>
      <c r="F838" s="65" t="n"/>
    </row>
    <row r="839">
      <c r="E839" s="65" t="n"/>
      <c r="F839" s="65" t="n"/>
    </row>
    <row r="840">
      <c r="E840" s="65" t="n"/>
      <c r="F840" s="65" t="n"/>
    </row>
    <row r="841">
      <c r="E841" s="65" t="n"/>
      <c r="F841" s="65" t="n"/>
    </row>
    <row r="842">
      <c r="E842" s="65" t="n"/>
      <c r="F842" s="65" t="n"/>
    </row>
    <row r="843">
      <c r="E843" s="65" t="n"/>
      <c r="F843" s="65" t="n"/>
    </row>
    <row r="844">
      <c r="E844" s="65" t="n"/>
      <c r="F844" s="65" t="n"/>
    </row>
    <row r="845">
      <c r="E845" s="65" t="n"/>
      <c r="F845" s="65" t="n"/>
    </row>
    <row r="846">
      <c r="E846" s="65" t="n"/>
      <c r="F846" s="65" t="n"/>
    </row>
    <row r="847">
      <c r="E847" s="65" t="n"/>
      <c r="F847" s="65" t="n"/>
    </row>
    <row r="848">
      <c r="E848" s="65" t="n"/>
      <c r="F848" s="65" t="n"/>
    </row>
    <row r="849">
      <c r="E849" s="65" t="n"/>
      <c r="F849" s="65" t="n"/>
    </row>
    <row r="850">
      <c r="E850" s="65" t="n"/>
      <c r="F850" s="65" t="n"/>
    </row>
    <row r="851">
      <c r="E851" s="65" t="n"/>
      <c r="F851" s="65" t="n"/>
    </row>
    <row r="852">
      <c r="E852" s="65" t="n"/>
      <c r="F852" s="65" t="n"/>
    </row>
    <row r="853">
      <c r="E853" s="65" t="n"/>
      <c r="F853" s="65" t="n"/>
    </row>
    <row r="854">
      <c r="E854" s="65" t="n"/>
      <c r="F854" s="65" t="n"/>
    </row>
    <row r="855">
      <c r="E855" s="65" t="n"/>
      <c r="F855" s="65" t="n"/>
    </row>
    <row r="856">
      <c r="E856" s="65" t="n"/>
      <c r="F856" s="65" t="n"/>
    </row>
    <row r="857">
      <c r="E857" s="65" t="n"/>
      <c r="F857" s="65" t="n"/>
    </row>
    <row r="858">
      <c r="E858" s="65" t="n"/>
      <c r="F858" s="65" t="n"/>
    </row>
    <row r="859">
      <c r="E859" s="65" t="n"/>
      <c r="F859" s="65" t="n"/>
    </row>
    <row r="860">
      <c r="E860" s="65" t="n"/>
      <c r="F860" s="65" t="n"/>
    </row>
    <row r="861">
      <c r="E861" s="65" t="n"/>
      <c r="F861" s="65" t="n"/>
    </row>
    <row r="862">
      <c r="E862" s="65" t="n"/>
      <c r="F862" s="65" t="n"/>
    </row>
    <row r="863">
      <c r="E863" s="65" t="n"/>
      <c r="F863" s="65" t="n"/>
    </row>
    <row r="864">
      <c r="E864" s="65" t="n"/>
      <c r="F864" s="65" t="n"/>
    </row>
    <row r="865">
      <c r="E865" s="65" t="n"/>
      <c r="F865" s="65" t="n"/>
    </row>
    <row r="866">
      <c r="E866" s="65" t="n"/>
      <c r="F866" s="65" t="n"/>
    </row>
    <row r="867">
      <c r="E867" s="65" t="n"/>
      <c r="F867" s="65" t="n"/>
    </row>
    <row r="868">
      <c r="E868" s="65" t="n"/>
      <c r="F868" s="65" t="n"/>
    </row>
    <row r="869">
      <c r="E869" s="65" t="n"/>
      <c r="F869" s="65" t="n"/>
    </row>
    <row r="870">
      <c r="E870" s="65" t="n"/>
      <c r="F870" s="65" t="n"/>
    </row>
    <row r="871">
      <c r="E871" s="65" t="n"/>
      <c r="F871" s="65" t="n"/>
    </row>
    <row r="872">
      <c r="E872" s="65" t="n"/>
      <c r="F872" s="65" t="n"/>
    </row>
    <row r="873">
      <c r="E873" s="65" t="n"/>
      <c r="F873" s="65" t="n"/>
    </row>
    <row r="874">
      <c r="E874" s="65" t="n"/>
      <c r="F874" s="65" t="n"/>
    </row>
    <row r="875">
      <c r="E875" s="65" t="n"/>
      <c r="F875" s="65" t="n"/>
    </row>
    <row r="876">
      <c r="E876" s="65" t="n"/>
      <c r="F876" s="65" t="n"/>
    </row>
    <row r="877">
      <c r="E877" s="65" t="n"/>
      <c r="F877" s="65" t="n"/>
    </row>
    <row r="878">
      <c r="E878" s="65" t="n"/>
      <c r="F878" s="65" t="n"/>
    </row>
    <row r="879">
      <c r="E879" s="65" t="n"/>
      <c r="F879" s="65" t="n"/>
    </row>
    <row r="880">
      <c r="E880" s="65" t="n"/>
      <c r="F880" s="65" t="n"/>
    </row>
    <row r="881">
      <c r="E881" s="65" t="n"/>
      <c r="F881" s="65" t="n"/>
    </row>
    <row r="882">
      <c r="E882" s="65" t="n"/>
      <c r="F882" s="65" t="n"/>
    </row>
    <row r="883">
      <c r="E883" s="65" t="n"/>
      <c r="F883" s="65" t="n"/>
    </row>
    <row r="884">
      <c r="E884" s="65" t="n"/>
      <c r="F884" s="65" t="n"/>
    </row>
    <row r="885">
      <c r="E885" s="65" t="n"/>
      <c r="F885" s="65" t="n"/>
    </row>
    <row r="886">
      <c r="E886" s="65" t="n"/>
      <c r="F886" s="65" t="n"/>
    </row>
    <row r="887">
      <c r="E887" s="65" t="n"/>
      <c r="F887" s="65" t="n"/>
    </row>
    <row r="888">
      <c r="E888" s="65" t="n"/>
      <c r="F888" s="65" t="n"/>
    </row>
    <row r="889">
      <c r="E889" s="65" t="n"/>
      <c r="F889" s="65" t="n"/>
    </row>
    <row r="890">
      <c r="E890" s="65" t="n"/>
      <c r="F890" s="65" t="n"/>
    </row>
    <row r="891">
      <c r="E891" s="65" t="n"/>
      <c r="F891" s="65" t="n"/>
    </row>
    <row r="892">
      <c r="E892" s="65" t="n"/>
      <c r="F892" s="65" t="n"/>
    </row>
    <row r="893">
      <c r="E893" s="65" t="n"/>
      <c r="F893" s="65" t="n"/>
    </row>
    <row r="894">
      <c r="E894" s="65" t="n"/>
      <c r="F894" s="65" t="n"/>
    </row>
    <row r="895">
      <c r="E895" s="65" t="n"/>
      <c r="F895" s="65" t="n"/>
    </row>
    <row r="896">
      <c r="E896" s="65" t="n"/>
      <c r="F896" s="65" t="n"/>
    </row>
    <row r="897">
      <c r="E897" s="65" t="n"/>
      <c r="F897" s="65" t="n"/>
    </row>
    <row r="898">
      <c r="E898" s="65" t="n"/>
      <c r="F898" s="65" t="n"/>
    </row>
    <row r="899">
      <c r="E899" s="65" t="n"/>
      <c r="F899" s="65" t="n"/>
    </row>
    <row r="900">
      <c r="E900" s="65" t="n"/>
      <c r="F900" s="65" t="n"/>
    </row>
    <row r="901">
      <c r="E901" s="65" t="n"/>
      <c r="F901" s="65" t="n"/>
    </row>
    <row r="902">
      <c r="E902" s="65" t="n"/>
      <c r="F902" s="65" t="n"/>
    </row>
    <row r="903">
      <c r="E903" s="65" t="n"/>
      <c r="F903" s="65" t="n"/>
    </row>
    <row r="904">
      <c r="E904" s="65" t="n"/>
      <c r="F904" s="65" t="n"/>
    </row>
    <row r="905">
      <c r="E905" s="65" t="n"/>
      <c r="F905" s="65" t="n"/>
    </row>
    <row r="906">
      <c r="E906" s="65" t="n"/>
      <c r="F906" s="65" t="n"/>
    </row>
    <row r="907">
      <c r="E907" s="65" t="n"/>
      <c r="F907" s="65" t="n"/>
    </row>
    <row r="908">
      <c r="E908" s="65" t="n"/>
      <c r="F908" s="65" t="n"/>
    </row>
    <row r="909">
      <c r="E909" s="65" t="n"/>
      <c r="F909" s="65" t="n"/>
    </row>
    <row r="910">
      <c r="E910" s="65" t="n"/>
      <c r="F910" s="65" t="n"/>
    </row>
    <row r="911">
      <c r="E911" s="65" t="n"/>
      <c r="F911" s="65" t="n"/>
    </row>
    <row r="912">
      <c r="E912" s="65" t="n"/>
      <c r="F912" s="65" t="n"/>
    </row>
    <row r="913">
      <c r="E913" s="65" t="n"/>
      <c r="F913" s="65" t="n"/>
    </row>
    <row r="914">
      <c r="E914" s="65" t="n"/>
      <c r="F914" s="65" t="n"/>
    </row>
    <row r="915">
      <c r="E915" s="65" t="n"/>
      <c r="F915" s="65" t="n"/>
    </row>
    <row r="916">
      <c r="E916" s="65" t="n"/>
      <c r="F916" s="65" t="n"/>
    </row>
    <row r="917">
      <c r="E917" s="65" t="n"/>
      <c r="F917" s="65" t="n"/>
    </row>
    <row r="918">
      <c r="E918" s="65" t="n"/>
      <c r="F918" s="65" t="n"/>
    </row>
    <row r="919">
      <c r="E919" s="65" t="n"/>
      <c r="F919" s="65" t="n"/>
    </row>
    <row r="920">
      <c r="E920" s="65" t="n"/>
      <c r="F920" s="65" t="n"/>
    </row>
    <row r="921">
      <c r="E921" s="65" t="n"/>
      <c r="F921" s="65" t="n"/>
    </row>
    <row r="922">
      <c r="E922" s="65" t="n"/>
      <c r="F922" s="65" t="n"/>
    </row>
    <row r="923">
      <c r="E923" s="65" t="n"/>
      <c r="F923" s="65" t="n"/>
    </row>
    <row r="924">
      <c r="E924" s="65" t="n"/>
      <c r="F924" s="65" t="n"/>
    </row>
    <row r="925">
      <c r="E925" s="65" t="n"/>
      <c r="F925" s="65" t="n"/>
    </row>
    <row r="926">
      <c r="E926" s="65" t="n"/>
      <c r="F926" s="65" t="n"/>
    </row>
    <row r="927">
      <c r="E927" s="65" t="n"/>
      <c r="F927" s="65" t="n"/>
    </row>
    <row r="928">
      <c r="E928" s="65" t="n"/>
      <c r="F928" s="65" t="n"/>
    </row>
    <row r="929">
      <c r="E929" s="65" t="n"/>
      <c r="F929" s="65" t="n"/>
    </row>
    <row r="930">
      <c r="E930" s="65" t="n"/>
      <c r="F930" s="65" t="n"/>
    </row>
    <row r="931">
      <c r="E931" s="65" t="n"/>
      <c r="F931" s="65" t="n"/>
    </row>
    <row r="932">
      <c r="E932" s="65" t="n"/>
      <c r="F932" s="65" t="n"/>
    </row>
    <row r="933">
      <c r="E933" s="65" t="n"/>
      <c r="F933" s="65" t="n"/>
    </row>
    <row r="934">
      <c r="E934" s="65" t="n"/>
      <c r="F934" s="65" t="n"/>
    </row>
    <row r="935">
      <c r="E935" s="65" t="n"/>
      <c r="F935" s="65" t="n"/>
    </row>
    <row r="936">
      <c r="E936" s="65" t="n"/>
      <c r="F936" s="65" t="n"/>
    </row>
    <row r="937">
      <c r="E937" s="65" t="n"/>
      <c r="F937" s="65" t="n"/>
    </row>
    <row r="938">
      <c r="E938" s="65" t="n"/>
      <c r="F938" s="65" t="n"/>
    </row>
    <row r="939">
      <c r="E939" s="65" t="n"/>
      <c r="F939" s="65" t="n"/>
    </row>
    <row r="940">
      <c r="E940" s="65" t="n"/>
      <c r="F940" s="65" t="n"/>
    </row>
    <row r="941">
      <c r="E941" s="65" t="n"/>
      <c r="F941" s="65" t="n"/>
    </row>
    <row r="942">
      <c r="E942" s="65" t="n"/>
      <c r="F942" s="65" t="n"/>
    </row>
    <row r="943">
      <c r="E943" s="65" t="n"/>
      <c r="F943" s="65" t="n"/>
    </row>
    <row r="944">
      <c r="E944" s="65" t="n"/>
      <c r="F944" s="65" t="n"/>
    </row>
    <row r="945">
      <c r="E945" s="65" t="n"/>
      <c r="F945" s="65" t="n"/>
    </row>
    <row r="946">
      <c r="E946" s="65" t="n"/>
      <c r="F946" s="65" t="n"/>
    </row>
    <row r="947">
      <c r="E947" s="65" t="n"/>
      <c r="F947" s="65" t="n"/>
    </row>
    <row r="948">
      <c r="E948" s="65" t="n"/>
      <c r="F948" s="65" t="n"/>
    </row>
    <row r="949">
      <c r="E949" s="65" t="n"/>
      <c r="F949" s="65" t="n"/>
    </row>
    <row r="950">
      <c r="E950" s="65" t="n"/>
      <c r="F950" s="65" t="n"/>
    </row>
    <row r="951">
      <c r="E951" s="65" t="n"/>
      <c r="F951" s="65" t="n"/>
    </row>
    <row r="952">
      <c r="E952" s="65" t="n"/>
      <c r="F952" s="65" t="n"/>
    </row>
    <row r="953">
      <c r="E953" s="65" t="n"/>
      <c r="F953" s="65" t="n"/>
    </row>
    <row r="954">
      <c r="E954" s="65" t="n"/>
      <c r="F954" s="65" t="n"/>
    </row>
    <row r="955">
      <c r="E955" s="65" t="n"/>
      <c r="F955" s="65" t="n"/>
    </row>
    <row r="956">
      <c r="E956" s="65" t="n"/>
      <c r="F956" s="65" t="n"/>
    </row>
    <row r="957">
      <c r="E957" s="65" t="n"/>
      <c r="F957" s="65" t="n"/>
    </row>
    <row r="958">
      <c r="E958" s="65" t="n"/>
      <c r="F958" s="65" t="n"/>
    </row>
    <row r="959">
      <c r="E959" s="65" t="n"/>
      <c r="F959" s="65" t="n"/>
    </row>
    <row r="960">
      <c r="E960" s="65" t="n"/>
      <c r="F960" s="65" t="n"/>
    </row>
    <row r="961">
      <c r="E961" s="65" t="n"/>
      <c r="F961" s="65" t="n"/>
    </row>
    <row r="962">
      <c r="E962" s="65" t="n"/>
      <c r="F962" s="65" t="n"/>
    </row>
    <row r="963">
      <c r="E963" s="65" t="n"/>
      <c r="F963" s="65" t="n"/>
    </row>
    <row r="964">
      <c r="E964" s="65" t="n"/>
      <c r="F964" s="65" t="n"/>
    </row>
    <row r="965">
      <c r="E965" s="65" t="n"/>
      <c r="F965" s="65" t="n"/>
    </row>
    <row r="966">
      <c r="E966" s="65" t="n"/>
      <c r="F966" s="65" t="n"/>
    </row>
    <row r="967">
      <c r="E967" s="65" t="n"/>
      <c r="F967" s="65" t="n"/>
    </row>
    <row r="968">
      <c r="E968" s="65" t="n"/>
      <c r="F968" s="65" t="n"/>
    </row>
    <row r="969">
      <c r="E969" s="65" t="n"/>
      <c r="F969" s="65" t="n"/>
    </row>
    <row r="970">
      <c r="E970" s="65" t="n"/>
      <c r="F970" s="65" t="n"/>
    </row>
    <row r="971">
      <c r="E971" s="65" t="n"/>
      <c r="F971" s="65" t="n"/>
    </row>
    <row r="972">
      <c r="E972" s="65" t="n"/>
      <c r="F972" s="65" t="n"/>
    </row>
    <row r="973">
      <c r="E973" s="65" t="n"/>
      <c r="F973" s="65" t="n"/>
    </row>
    <row r="974">
      <c r="E974" s="65" t="n"/>
      <c r="F974" s="65" t="n"/>
    </row>
    <row r="975">
      <c r="E975" s="65" t="n"/>
      <c r="F975" s="65" t="n"/>
    </row>
    <row r="976">
      <c r="E976" s="65" t="n"/>
      <c r="F976" s="65" t="n"/>
    </row>
    <row r="977">
      <c r="E977" s="65" t="n"/>
      <c r="F977" s="65" t="n"/>
    </row>
    <row r="978">
      <c r="E978" s="65" t="n"/>
      <c r="F978" s="65" t="n"/>
    </row>
    <row r="979">
      <c r="E979" s="65" t="n"/>
      <c r="F979" s="65" t="n"/>
    </row>
    <row r="980">
      <c r="E980" s="65" t="n"/>
      <c r="F980" s="65" t="n"/>
    </row>
    <row r="981">
      <c r="E981" s="65" t="n"/>
      <c r="F981" s="65" t="n"/>
    </row>
    <row r="982">
      <c r="E982" s="65" t="n"/>
      <c r="F982" s="65" t="n"/>
    </row>
    <row r="983">
      <c r="E983" s="65" t="n"/>
      <c r="F983" s="65" t="n"/>
    </row>
    <row r="984">
      <c r="E984" s="65" t="n"/>
      <c r="F984" s="65" t="n"/>
    </row>
    <row r="985">
      <c r="E985" s="65" t="n"/>
      <c r="F985" s="65" t="n"/>
    </row>
    <row r="986">
      <c r="E986" s="65" t="n"/>
      <c r="F986" s="65" t="n"/>
    </row>
    <row r="987">
      <c r="E987" s="65" t="n"/>
      <c r="F987" s="65" t="n"/>
    </row>
    <row r="988">
      <c r="E988" s="65" t="n"/>
      <c r="F988" s="65" t="n"/>
    </row>
    <row r="989">
      <c r="E989" s="65" t="n"/>
      <c r="F989" s="65" t="n"/>
    </row>
    <row r="990">
      <c r="E990" s="65" t="n"/>
      <c r="F990" s="65" t="n"/>
    </row>
    <row r="991">
      <c r="E991" s="65" t="n"/>
      <c r="F991" s="65" t="n"/>
    </row>
    <row r="992">
      <c r="E992" s="65" t="n"/>
      <c r="F992" s="65" t="n"/>
    </row>
    <row r="993">
      <c r="E993" s="65" t="n"/>
      <c r="F993" s="65" t="n"/>
    </row>
    <row r="994">
      <c r="E994" s="65" t="n"/>
      <c r="F994" s="65" t="n"/>
    </row>
    <row r="995">
      <c r="E995" s="65" t="n"/>
      <c r="F995" s="65" t="n"/>
    </row>
    <row r="996">
      <c r="E996" s="65" t="n"/>
      <c r="F996" s="65" t="n"/>
    </row>
    <row r="997">
      <c r="E997" s="65" t="n"/>
      <c r="F997" s="65" t="n"/>
    </row>
    <row r="998">
      <c r="E998" s="65" t="n"/>
      <c r="F998" s="65" t="n"/>
    </row>
    <row r="999">
      <c r="E999" s="65" t="n"/>
      <c r="F999" s="65" t="n"/>
    </row>
    <row r="1000">
      <c r="E1000" s="65" t="n"/>
      <c r="F1000" s="65" t="n"/>
    </row>
    <row r="1001">
      <c r="E1001" s="65" t="n"/>
      <c r="F1001" s="65" t="n"/>
    </row>
    <row r="1002">
      <c r="E1002" s="65" t="n"/>
      <c r="F1002" s="65" t="n"/>
    </row>
    <row r="1003">
      <c r="E1003" s="65" t="n"/>
      <c r="F1003" s="65" t="n"/>
    </row>
    <row r="1004">
      <c r="E1004" s="65" t="n"/>
      <c r="F1004" s="65" t="n"/>
    </row>
    <row r="1005">
      <c r="E1005" s="65" t="n"/>
      <c r="F1005" s="65" t="n"/>
    </row>
    <row r="1006">
      <c r="E1006" s="65" t="n"/>
      <c r="F1006" s="65" t="n"/>
    </row>
    <row r="1007">
      <c r="E1007" s="65" t="n"/>
      <c r="F1007" s="65" t="n"/>
    </row>
    <row r="1008">
      <c r="E1008" s="65" t="n"/>
      <c r="F1008" s="65" t="n"/>
    </row>
    <row r="1009">
      <c r="E1009" s="65" t="n"/>
      <c r="F1009" s="65" t="n"/>
    </row>
    <row r="1010">
      <c r="E1010" s="65" t="n"/>
      <c r="F1010" s="65" t="n"/>
    </row>
    <row r="1011">
      <c r="E1011" s="65" t="n"/>
      <c r="F1011" s="65" t="n"/>
    </row>
    <row r="1012">
      <c r="E1012" s="65" t="n"/>
      <c r="F1012" s="65" t="n"/>
    </row>
    <row r="1013">
      <c r="E1013" s="65" t="n"/>
      <c r="F1013" s="65" t="n"/>
    </row>
    <row r="1014">
      <c r="E1014" s="65" t="n"/>
      <c r="F1014" s="65" t="n"/>
    </row>
    <row r="1015">
      <c r="E1015" s="65" t="n"/>
      <c r="F1015" s="65" t="n"/>
    </row>
    <row r="1016">
      <c r="E1016" s="65" t="n"/>
      <c r="F1016" s="65" t="n"/>
    </row>
    <row r="1017">
      <c r="E1017" s="65" t="n"/>
      <c r="F1017" s="65" t="n"/>
    </row>
    <row r="1018">
      <c r="E1018" s="65" t="n"/>
      <c r="F1018" s="65" t="n"/>
    </row>
    <row r="1019">
      <c r="E1019" s="65" t="n"/>
      <c r="F1019" s="65" t="n"/>
    </row>
    <row r="1020">
      <c r="E1020" s="65" t="n"/>
      <c r="F1020" s="65" t="n"/>
    </row>
    <row r="1021">
      <c r="E1021" s="65" t="n"/>
      <c r="F1021" s="65" t="n"/>
    </row>
    <row r="1022">
      <c r="E1022" s="65" t="n"/>
      <c r="F1022" s="65" t="n"/>
    </row>
    <row r="1023">
      <c r="E1023" s="65" t="n"/>
      <c r="F1023" s="65" t="n"/>
    </row>
    <row r="1024">
      <c r="E1024" s="65" t="n"/>
      <c r="F1024" s="65" t="n"/>
    </row>
    <row r="1025">
      <c r="E1025" s="65" t="n"/>
      <c r="F1025" s="65" t="n"/>
    </row>
    <row r="1026">
      <c r="E1026" s="65" t="n"/>
      <c r="F1026" s="65" t="n"/>
    </row>
    <row r="1027">
      <c r="E1027" s="65" t="n"/>
      <c r="F1027" s="65" t="n"/>
    </row>
    <row r="1028">
      <c r="E1028" s="65" t="n"/>
      <c r="F1028" s="65" t="n"/>
    </row>
    <row r="1029">
      <c r="E1029" s="65" t="n"/>
      <c r="F1029" s="65" t="n"/>
    </row>
    <row r="1030">
      <c r="E1030" s="65" t="n"/>
      <c r="F1030" s="65" t="n"/>
    </row>
    <row r="1031">
      <c r="E1031" s="65" t="n"/>
      <c r="F1031" s="65" t="n"/>
    </row>
    <row r="1032">
      <c r="E1032" s="65" t="n"/>
      <c r="F1032" s="65" t="n"/>
    </row>
    <row r="1033">
      <c r="E1033" s="65" t="n"/>
      <c r="F1033" s="65" t="n"/>
    </row>
    <row r="1034">
      <c r="E1034" s="65" t="n"/>
      <c r="F1034" s="65" t="n"/>
    </row>
    <row r="1035">
      <c r="E1035" s="65" t="n"/>
      <c r="F1035" s="65" t="n"/>
    </row>
    <row r="1036">
      <c r="E1036" s="65" t="n"/>
      <c r="F1036" s="65" t="n"/>
    </row>
    <row r="1037">
      <c r="E1037" s="65" t="n"/>
      <c r="F1037" s="65" t="n"/>
    </row>
    <row r="1038">
      <c r="E1038" s="65" t="n"/>
      <c r="F1038" s="65" t="n"/>
    </row>
    <row r="1039">
      <c r="E1039" s="65" t="n"/>
      <c r="F1039" s="65" t="n"/>
    </row>
    <row r="1040">
      <c r="E1040" s="65" t="n"/>
      <c r="F1040" s="65" t="n"/>
    </row>
    <row r="1041">
      <c r="E1041" s="65" t="n"/>
      <c r="F1041" s="65" t="n"/>
    </row>
    <row r="1042">
      <c r="E1042" s="65" t="n"/>
      <c r="F1042" s="65" t="n"/>
    </row>
    <row r="1043">
      <c r="E1043" s="65" t="n"/>
      <c r="F1043" s="65" t="n"/>
    </row>
    <row r="1044">
      <c r="E1044" s="65" t="n"/>
      <c r="F1044" s="65" t="n"/>
    </row>
    <row r="1045">
      <c r="E1045" s="65" t="n"/>
      <c r="F1045" s="65" t="n"/>
    </row>
    <row r="1046">
      <c r="E1046" s="65" t="n"/>
      <c r="F1046" s="65" t="n"/>
    </row>
    <row r="1047">
      <c r="E1047" s="65" t="n"/>
      <c r="F1047" s="65" t="n"/>
    </row>
    <row r="1048">
      <c r="E1048" s="65" t="n"/>
      <c r="F1048" s="65" t="n"/>
    </row>
    <row r="1049">
      <c r="E1049" s="65" t="n"/>
      <c r="F1049" s="65" t="n"/>
    </row>
    <row r="1050">
      <c r="E1050" s="65" t="n"/>
      <c r="F1050" s="65" t="n"/>
    </row>
    <row r="1051">
      <c r="E1051" s="65" t="n"/>
      <c r="F1051" s="65" t="n"/>
    </row>
    <row r="1052">
      <c r="E1052" s="65" t="n"/>
      <c r="F1052" s="65" t="n"/>
    </row>
    <row r="1053">
      <c r="E1053" s="65" t="n"/>
      <c r="F1053" s="65" t="n"/>
    </row>
    <row r="1054">
      <c r="E1054" s="65" t="n"/>
      <c r="F1054" s="65" t="n"/>
    </row>
    <row r="1055">
      <c r="E1055" s="65" t="n"/>
      <c r="F1055" s="65" t="n"/>
    </row>
    <row r="1056">
      <c r="E1056" s="65" t="n"/>
      <c r="F1056" s="65" t="n"/>
    </row>
    <row r="1057">
      <c r="E1057" s="65" t="n"/>
      <c r="F1057" s="65" t="n"/>
    </row>
    <row r="1058">
      <c r="E1058" s="65" t="n"/>
      <c r="F1058" s="65" t="n"/>
    </row>
    <row r="1059">
      <c r="E1059" s="65" t="n"/>
      <c r="F1059" s="65" t="n"/>
    </row>
    <row r="1060">
      <c r="E1060" s="65" t="n"/>
      <c r="F1060" s="65" t="n"/>
    </row>
    <row r="1061">
      <c r="E1061" s="65" t="n"/>
      <c r="F1061" s="65" t="n"/>
    </row>
    <row r="1062">
      <c r="E1062" s="65" t="n"/>
      <c r="F1062" s="65" t="n"/>
    </row>
    <row r="1063">
      <c r="E1063" s="65" t="n"/>
      <c r="F1063" s="65" t="n"/>
    </row>
    <row r="1064">
      <c r="E1064" s="65" t="n"/>
      <c r="F1064" s="65" t="n"/>
    </row>
    <row r="1065">
      <c r="E1065" s="65" t="n"/>
      <c r="F1065" s="65" t="n"/>
    </row>
    <row r="1066">
      <c r="E1066" s="65" t="n"/>
      <c r="F1066" s="65" t="n"/>
    </row>
    <row r="1067">
      <c r="E1067" s="65" t="n"/>
      <c r="F1067" s="65" t="n"/>
    </row>
    <row r="1068">
      <c r="E1068" s="65" t="n"/>
      <c r="F1068" s="65" t="n"/>
    </row>
    <row r="1069">
      <c r="E1069" s="65" t="n"/>
      <c r="F1069" s="65" t="n"/>
    </row>
    <row r="1070">
      <c r="E1070" s="65" t="n"/>
      <c r="F1070" s="65" t="n"/>
    </row>
    <row r="1071">
      <c r="E1071" s="65" t="n"/>
      <c r="F1071" s="65" t="n"/>
    </row>
    <row r="1072">
      <c r="E1072" s="65" t="n"/>
      <c r="F1072" s="65" t="n"/>
    </row>
    <row r="1073">
      <c r="E1073" s="65" t="n"/>
      <c r="F1073" s="65" t="n"/>
    </row>
    <row r="1074">
      <c r="E1074" s="65" t="n"/>
      <c r="F1074" s="65" t="n"/>
    </row>
    <row r="1075">
      <c r="E1075" s="65" t="n"/>
      <c r="F1075" s="65" t="n"/>
    </row>
    <row r="1076">
      <c r="E1076" s="65" t="n"/>
      <c r="F1076" s="65" t="n"/>
    </row>
    <row r="1077">
      <c r="E1077" s="65" t="n"/>
      <c r="F1077" s="65" t="n"/>
    </row>
    <row r="1078">
      <c r="E1078" s="65" t="n"/>
      <c r="F1078" s="65" t="n"/>
    </row>
    <row r="1079">
      <c r="E1079" s="65" t="n"/>
      <c r="F1079" s="65" t="n"/>
    </row>
    <row r="1080">
      <c r="E1080" s="65" t="n"/>
      <c r="F1080" s="65" t="n"/>
    </row>
    <row r="1081">
      <c r="E1081" s="65" t="n"/>
      <c r="F1081" s="65" t="n"/>
    </row>
    <row r="1082">
      <c r="E1082" s="65" t="n"/>
      <c r="F1082" s="65" t="n"/>
    </row>
    <row r="1083">
      <c r="E1083" s="65" t="n"/>
      <c r="F1083" s="65" t="n"/>
    </row>
    <row r="1084">
      <c r="E1084" s="65" t="n"/>
      <c r="F1084" s="65" t="n"/>
    </row>
    <row r="1085">
      <c r="E1085" s="65" t="n"/>
      <c r="F1085" s="65" t="n"/>
    </row>
    <row r="1086">
      <c r="E1086" s="65" t="n"/>
      <c r="F1086" s="65" t="n"/>
    </row>
    <row r="1087">
      <c r="E1087" s="65" t="n"/>
      <c r="F1087" s="65" t="n"/>
    </row>
    <row r="1088">
      <c r="E1088" s="65" t="n"/>
      <c r="F1088" s="65" t="n"/>
    </row>
    <row r="1089">
      <c r="E1089" s="65" t="n"/>
      <c r="F1089" s="65" t="n"/>
    </row>
    <row r="1090">
      <c r="E1090" s="65" t="n"/>
      <c r="F1090" s="65" t="n"/>
    </row>
    <row r="1091">
      <c r="E1091" s="65" t="n"/>
      <c r="F1091" s="65" t="n"/>
    </row>
    <row r="1092">
      <c r="E1092" s="65" t="n"/>
      <c r="F1092" s="65" t="n"/>
    </row>
    <row r="1093">
      <c r="E1093" s="65" t="n"/>
      <c r="F1093" s="65" t="n"/>
    </row>
    <row r="1094">
      <c r="E1094" s="65" t="n"/>
      <c r="F1094" s="65" t="n"/>
    </row>
    <row r="1095">
      <c r="E1095" s="65" t="n"/>
      <c r="F1095" s="65" t="n"/>
    </row>
    <row r="1096">
      <c r="E1096" s="65" t="n"/>
      <c r="F1096" s="65" t="n"/>
    </row>
    <row r="1097">
      <c r="E1097" s="65" t="n"/>
      <c r="F1097" s="65" t="n"/>
    </row>
    <row r="1098">
      <c r="E1098" s="65" t="n"/>
      <c r="F1098" s="65" t="n"/>
    </row>
    <row r="1099">
      <c r="E1099" s="65" t="n"/>
      <c r="F1099" s="65" t="n"/>
    </row>
    <row r="1100">
      <c r="E1100" s="65" t="n"/>
      <c r="F1100" s="65" t="n"/>
    </row>
    <row r="1101">
      <c r="E1101" s="65" t="n"/>
      <c r="F1101" s="65" t="n"/>
    </row>
    <row r="1102">
      <c r="E1102" s="65" t="n"/>
      <c r="F1102" s="65" t="n"/>
    </row>
    <row r="1103">
      <c r="E1103" s="65" t="n"/>
      <c r="F1103" s="65" t="n"/>
    </row>
    <row r="1104">
      <c r="E1104" s="65" t="n"/>
      <c r="F1104" s="65" t="n"/>
    </row>
    <row r="1105">
      <c r="E1105" s="65" t="n"/>
      <c r="F1105" s="65" t="n"/>
    </row>
    <row r="1106">
      <c r="E1106" s="65" t="n"/>
      <c r="F1106" s="65" t="n"/>
    </row>
    <row r="1107">
      <c r="E1107" s="65" t="n"/>
      <c r="F1107" s="65" t="n"/>
    </row>
    <row r="1108">
      <c r="E1108" s="65" t="n"/>
      <c r="F1108" s="65" t="n"/>
    </row>
    <row r="1109">
      <c r="E1109" s="65" t="n"/>
      <c r="F1109" s="65" t="n"/>
    </row>
    <row r="1110">
      <c r="E1110" s="65" t="n"/>
      <c r="F1110" s="65" t="n"/>
    </row>
    <row r="1111">
      <c r="E1111" s="65" t="n"/>
      <c r="F1111" s="65" t="n"/>
    </row>
    <row r="1112">
      <c r="E1112" s="65" t="n"/>
      <c r="F1112" s="65" t="n"/>
    </row>
    <row r="1113">
      <c r="E1113" s="65" t="n"/>
      <c r="F1113" s="65" t="n"/>
    </row>
    <row r="1114">
      <c r="E1114" s="65" t="n"/>
      <c r="F1114" s="65" t="n"/>
    </row>
    <row r="1115">
      <c r="E1115" s="65" t="n"/>
      <c r="F1115" s="65" t="n"/>
    </row>
    <row r="1116">
      <c r="E1116" s="65" t="n"/>
      <c r="F1116" s="65" t="n"/>
    </row>
    <row r="1117">
      <c r="E1117" s="65" t="n"/>
      <c r="F1117" s="65" t="n"/>
    </row>
    <row r="1118">
      <c r="E1118" s="65" t="n"/>
      <c r="F1118" s="65" t="n"/>
    </row>
    <row r="1119">
      <c r="E1119" s="65" t="n"/>
      <c r="F1119" s="65" t="n"/>
    </row>
    <row r="1120">
      <c r="E1120" s="65" t="n"/>
      <c r="F1120" s="65" t="n"/>
    </row>
    <row r="1121">
      <c r="E1121" s="65" t="n"/>
      <c r="F1121" s="65" t="n"/>
    </row>
    <row r="1122">
      <c r="E1122" s="65" t="n"/>
      <c r="F1122" s="65" t="n"/>
    </row>
    <row r="1123">
      <c r="E1123" s="65" t="n"/>
      <c r="F1123" s="65" t="n"/>
    </row>
    <row r="1124">
      <c r="E1124" s="65" t="n"/>
      <c r="F1124" s="65" t="n"/>
    </row>
    <row r="1125">
      <c r="E1125" s="65" t="n"/>
      <c r="F1125" s="65" t="n"/>
    </row>
    <row r="1126">
      <c r="E1126" s="65" t="n"/>
      <c r="F1126" s="65" t="n"/>
    </row>
    <row r="1127">
      <c r="E1127" s="65" t="n"/>
      <c r="F1127" s="65" t="n"/>
    </row>
    <row r="1128">
      <c r="E1128" s="65" t="n"/>
      <c r="F1128" s="65" t="n"/>
    </row>
    <row r="1129">
      <c r="E1129" s="65" t="n"/>
      <c r="F1129" s="65" t="n"/>
    </row>
    <row r="1130">
      <c r="E1130" s="65" t="n"/>
      <c r="F1130" s="65" t="n"/>
    </row>
    <row r="1131">
      <c r="E1131" s="65" t="n"/>
      <c r="F1131" s="65" t="n"/>
    </row>
    <row r="1132">
      <c r="E1132" s="65" t="n"/>
      <c r="F1132" s="65" t="n"/>
    </row>
    <row r="1133">
      <c r="E1133" s="65" t="n"/>
      <c r="F1133" s="65" t="n"/>
    </row>
    <row r="1134">
      <c r="E1134" s="65" t="n"/>
      <c r="F1134" s="65" t="n"/>
    </row>
    <row r="1135">
      <c r="E1135" s="65" t="n"/>
      <c r="F1135" s="65" t="n"/>
    </row>
    <row r="1136">
      <c r="E1136" s="65" t="n"/>
      <c r="F1136" s="65" t="n"/>
    </row>
    <row r="1137">
      <c r="E1137" s="65" t="n"/>
      <c r="F1137" s="65" t="n"/>
    </row>
    <row r="1138">
      <c r="E1138" s="65" t="n"/>
      <c r="F1138" s="65" t="n"/>
    </row>
    <row r="1139">
      <c r="E1139" s="65" t="n"/>
      <c r="F1139" s="65" t="n"/>
    </row>
    <row r="1140">
      <c r="E1140" s="65" t="n"/>
      <c r="F1140" s="65" t="n"/>
    </row>
    <row r="1141">
      <c r="E1141" s="65" t="n"/>
      <c r="F1141" s="65" t="n"/>
    </row>
    <row r="1142">
      <c r="E1142" s="65" t="n"/>
      <c r="F1142" s="65" t="n"/>
    </row>
    <row r="1143">
      <c r="E1143" s="65" t="n"/>
      <c r="F1143" s="65" t="n"/>
    </row>
    <row r="1144">
      <c r="E1144" s="65" t="n"/>
      <c r="F1144" s="65" t="n"/>
    </row>
    <row r="1145">
      <c r="E1145" s="65" t="n"/>
      <c r="F1145" s="65" t="n"/>
    </row>
    <row r="1146">
      <c r="E1146" s="65" t="n"/>
      <c r="F1146" s="65" t="n"/>
    </row>
    <row r="1147">
      <c r="E1147" s="65" t="n"/>
      <c r="F1147" s="65" t="n"/>
    </row>
    <row r="1148">
      <c r="E1148" s="65" t="n"/>
      <c r="F1148" s="65" t="n"/>
    </row>
    <row r="1149">
      <c r="E1149" s="65" t="n"/>
      <c r="F1149" s="65" t="n"/>
    </row>
    <row r="1150">
      <c r="E1150" s="65" t="n"/>
      <c r="F1150" s="65" t="n"/>
    </row>
    <row r="1151">
      <c r="E1151" s="65" t="n"/>
      <c r="F1151" s="65" t="n"/>
    </row>
    <row r="1152">
      <c r="E1152" s="65" t="n"/>
      <c r="F1152" s="65" t="n"/>
    </row>
    <row r="1153">
      <c r="E1153" s="65" t="n"/>
      <c r="F1153" s="65" t="n"/>
    </row>
    <row r="1154">
      <c r="E1154" s="65" t="n"/>
      <c r="F1154" s="65" t="n"/>
    </row>
    <row r="1155">
      <c r="E1155" s="65" t="n"/>
      <c r="F1155" s="65" t="n"/>
    </row>
    <row r="1156">
      <c r="E1156" s="65" t="n"/>
      <c r="F1156" s="65" t="n"/>
    </row>
    <row r="1157">
      <c r="E1157" s="65" t="n"/>
      <c r="F1157" s="65" t="n"/>
    </row>
    <row r="1158">
      <c r="E1158" s="65" t="n"/>
      <c r="F1158" s="65" t="n"/>
    </row>
    <row r="1159">
      <c r="E1159" s="65" t="n"/>
      <c r="F1159" s="65" t="n"/>
    </row>
    <row r="1160">
      <c r="E1160" s="65" t="n"/>
      <c r="F1160" s="65" t="n"/>
    </row>
    <row r="1161">
      <c r="E1161" s="65" t="n"/>
      <c r="F1161" s="65" t="n"/>
    </row>
    <row r="1162">
      <c r="E1162" s="65" t="n"/>
      <c r="F1162" s="65" t="n"/>
    </row>
    <row r="1163">
      <c r="E1163" s="65" t="n"/>
      <c r="F1163" s="65" t="n"/>
    </row>
    <row r="1164">
      <c r="E1164" s="65" t="n"/>
      <c r="F1164" s="65" t="n"/>
    </row>
    <row r="1165">
      <c r="E1165" s="65" t="n"/>
      <c r="F1165" s="65" t="n"/>
    </row>
    <row r="1166">
      <c r="E1166" s="65" t="n"/>
      <c r="F1166" s="65" t="n"/>
    </row>
    <row r="1167">
      <c r="E1167" s="65" t="n"/>
      <c r="F1167" s="65" t="n"/>
    </row>
    <row r="1168">
      <c r="E1168" s="65" t="n"/>
      <c r="F1168" s="65" t="n"/>
    </row>
    <row r="1169">
      <c r="E1169" s="65" t="n"/>
      <c r="F1169" s="65" t="n"/>
    </row>
    <row r="1170">
      <c r="E1170" s="65" t="n"/>
      <c r="F1170" s="65" t="n"/>
    </row>
    <row r="1171">
      <c r="E1171" s="65" t="n"/>
      <c r="F1171" s="65" t="n"/>
    </row>
    <row r="1172">
      <c r="E1172" s="65" t="n"/>
      <c r="F1172" s="65" t="n"/>
    </row>
    <row r="1173">
      <c r="E1173" s="65" t="n"/>
      <c r="F1173" s="65" t="n"/>
    </row>
    <row r="1174">
      <c r="E1174" s="65" t="n"/>
      <c r="F1174" s="65" t="n"/>
    </row>
    <row r="1175">
      <c r="E1175" s="65" t="n"/>
      <c r="F1175" s="65" t="n"/>
    </row>
    <row r="1176">
      <c r="E1176" s="65" t="n"/>
      <c r="F1176" s="65" t="n"/>
    </row>
    <row r="1177">
      <c r="E1177" s="65" t="n"/>
      <c r="F1177" s="65" t="n"/>
    </row>
    <row r="1178">
      <c r="E1178" s="65" t="n"/>
      <c r="F1178" s="65" t="n"/>
    </row>
    <row r="1179">
      <c r="E1179" s="65" t="n"/>
      <c r="F1179" s="65" t="n"/>
    </row>
    <row r="1180">
      <c r="E1180" s="65" t="n"/>
      <c r="F1180" s="65" t="n"/>
    </row>
    <row r="1181">
      <c r="E1181" s="65" t="n"/>
      <c r="F1181" s="65" t="n"/>
    </row>
    <row r="1182">
      <c r="E1182" s="65" t="n"/>
      <c r="F1182" s="65" t="n"/>
    </row>
    <row r="1183">
      <c r="E1183" s="65" t="n"/>
      <c r="F1183" s="65" t="n"/>
    </row>
    <row r="1184">
      <c r="E1184" s="65" t="n"/>
      <c r="F1184" s="65" t="n"/>
    </row>
    <row r="1185">
      <c r="E1185" s="65" t="n"/>
      <c r="F1185" s="65" t="n"/>
    </row>
    <row r="1186">
      <c r="E1186" s="65" t="n"/>
      <c r="F1186" s="65" t="n"/>
    </row>
    <row r="1187">
      <c r="E1187" s="65" t="n"/>
      <c r="F1187" s="65" t="n"/>
    </row>
    <row r="1188">
      <c r="E1188" s="65" t="n"/>
      <c r="F1188" s="65" t="n"/>
    </row>
    <row r="1189">
      <c r="E1189" s="65" t="n"/>
      <c r="F1189" s="65" t="n"/>
    </row>
    <row r="1190">
      <c r="E1190" s="65" t="n"/>
      <c r="F1190" s="65" t="n"/>
    </row>
    <row r="1191">
      <c r="E1191" s="65" t="n"/>
      <c r="F1191" s="65" t="n"/>
    </row>
    <row r="1192">
      <c r="E1192" s="65" t="n"/>
      <c r="F1192" s="65" t="n"/>
    </row>
    <row r="1193">
      <c r="E1193" s="65" t="n"/>
      <c r="F1193" s="65" t="n"/>
    </row>
    <row r="1194">
      <c r="E1194" s="65" t="n"/>
      <c r="F1194" s="65" t="n"/>
    </row>
    <row r="1195">
      <c r="E1195" s="65" t="n"/>
      <c r="F1195" s="65" t="n"/>
    </row>
    <row r="1196">
      <c r="E1196" s="65" t="n"/>
      <c r="F1196" s="65" t="n"/>
    </row>
    <row r="1197">
      <c r="E1197" s="65" t="n"/>
      <c r="F1197" s="65" t="n"/>
    </row>
    <row r="1198">
      <c r="E1198" s="65" t="n"/>
      <c r="F1198" s="65" t="n"/>
    </row>
    <row r="1199">
      <c r="E1199" s="65" t="n"/>
      <c r="F1199" s="65" t="n"/>
    </row>
    <row r="1200">
      <c r="E1200" s="65" t="n"/>
      <c r="F1200" s="65" t="n"/>
    </row>
    <row r="1201">
      <c r="E1201" s="65" t="n"/>
      <c r="F1201" s="65" t="n"/>
    </row>
    <row r="1202">
      <c r="E1202" s="65" t="n"/>
      <c r="F1202" s="65" t="n"/>
    </row>
    <row r="1203">
      <c r="E1203" s="65" t="n"/>
      <c r="F1203" s="65" t="n"/>
    </row>
    <row r="1204">
      <c r="E1204" s="65" t="n"/>
      <c r="F1204" s="65" t="n"/>
    </row>
    <row r="1205">
      <c r="E1205" s="65" t="n"/>
      <c r="F1205" s="65" t="n"/>
    </row>
    <row r="1206">
      <c r="E1206" s="65" t="n"/>
      <c r="F1206" s="65" t="n"/>
    </row>
    <row r="1207">
      <c r="E1207" s="65" t="n"/>
      <c r="F1207" s="65" t="n"/>
    </row>
    <row r="1208">
      <c r="E1208" s="65" t="n"/>
      <c r="F1208" s="65" t="n"/>
    </row>
    <row r="1209">
      <c r="E1209" s="65" t="n"/>
      <c r="F1209" s="65" t="n"/>
    </row>
    <row r="1210">
      <c r="E1210" s="65" t="n"/>
      <c r="F1210" s="65" t="n"/>
    </row>
    <row r="1211">
      <c r="E1211" s="65" t="n"/>
      <c r="F1211" s="65" t="n"/>
    </row>
    <row r="1212">
      <c r="E1212" s="65" t="n"/>
      <c r="F1212" s="65" t="n"/>
    </row>
    <row r="1213">
      <c r="E1213" s="65" t="n"/>
      <c r="F1213" s="65" t="n"/>
    </row>
    <row r="1214">
      <c r="E1214" s="65" t="n"/>
      <c r="F1214" s="65" t="n"/>
    </row>
    <row r="1215">
      <c r="E1215" s="65" t="n"/>
      <c r="F1215" s="65" t="n"/>
    </row>
    <row r="1216">
      <c r="E1216" s="65" t="n"/>
      <c r="F1216" s="65" t="n"/>
    </row>
    <row r="1217">
      <c r="E1217" s="65" t="n"/>
      <c r="F1217" s="65" t="n"/>
    </row>
    <row r="1218">
      <c r="E1218" s="65" t="n"/>
      <c r="F1218" s="65" t="n"/>
    </row>
    <row r="1219">
      <c r="E1219" s="65" t="n"/>
      <c r="F1219" s="65" t="n"/>
    </row>
    <row r="1220">
      <c r="E1220" s="65" t="n"/>
      <c r="F1220" s="65" t="n"/>
    </row>
    <row r="1221">
      <c r="E1221" s="65" t="n"/>
      <c r="F1221" s="65" t="n"/>
    </row>
    <row r="1222">
      <c r="E1222" s="65" t="n"/>
      <c r="F1222" s="65" t="n"/>
    </row>
    <row r="1223">
      <c r="E1223" s="65" t="n"/>
      <c r="F1223" s="65" t="n"/>
    </row>
    <row r="1224">
      <c r="E1224" s="65" t="n"/>
      <c r="F1224" s="65" t="n"/>
    </row>
    <row r="1225">
      <c r="E1225" s="65" t="n"/>
      <c r="F1225" s="65" t="n"/>
    </row>
    <row r="1226">
      <c r="A1226" t="inlineStr">
        <is>
          <t>suspicious:</t>
        </is>
      </c>
    </row>
  </sheetData>
  <pageMargins bottom="0.75" footer="0.5" header="0.5" left="0.75" right="0.75" top="1"/>
  <pageSetup horizontalDpi="300" orientation="portrait" scale="65" verticalDpi="300"/>
  <headerFooter alignWithMargins="0">
    <oddHeader>&amp;RPAGE 4 OF 9</oddHeader>
    <oddFooter/>
    <evenHeader/>
    <evenFooter/>
    <firstHeader/>
    <firstFooter/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 codeName="Sheet6">
    <outlinePr summaryBelow="1" summaryRight="1"/>
    <pageSetUpPr fitToPage="1"/>
  </sheetPr>
  <dimension ref="A1:M106"/>
  <sheetViews>
    <sheetView tabSelected="1" view="pageBreakPreview" workbookViewId="0" zoomScale="60" zoomScaleNormal="100">
      <selection activeCell="A5" sqref="A5"/>
    </sheetView>
  </sheetViews>
  <sheetFormatPr baseColWidth="8" defaultRowHeight="12.75"/>
  <cols>
    <col customWidth="1" max="2" min="1" style="47" width="4.7109375"/>
    <col customWidth="1" hidden="1" max="3" min="3" style="47" width="38.7109375"/>
    <col customWidth="1" max="4" min="4" style="47" width="37.7109375"/>
    <col customWidth="1" max="5" min="5" style="47" width="7.42578125"/>
    <col customWidth="1" max="6" min="6" style="47" width="2.7109375"/>
    <col customWidth="1" max="7" min="7" style="36" width="25.85546875"/>
    <col customWidth="1" max="8" min="8" style="36" width="2.7109375"/>
    <col customWidth="1" max="9" min="9" style="36" width="19"/>
    <col customWidth="1" max="10" min="10" style="47" width="2.7109375"/>
    <col bestFit="1" customWidth="1" max="11" min="11" style="69" width="19.42578125"/>
    <col customWidth="1" max="12" min="12" style="47" width="2.7109375"/>
    <col customWidth="1" max="13" min="13" style="47" width="0.28515625"/>
  </cols>
  <sheetData>
    <row customHeight="1" ht="18.75" r="1" s="47">
      <c r="A1" s="64" t="inlineStr">
        <is>
          <t>DUVAL COUNTY SCHOOL BOARD</t>
        </is>
      </c>
      <c r="B1" s="71" t="n"/>
      <c r="C1" s="71" t="n"/>
      <c r="D1" s="71" t="n"/>
      <c r="E1" s="71" t="n"/>
      <c r="F1" s="71" t="n"/>
      <c r="G1" s="72" t="n"/>
      <c r="H1" s="72" t="n"/>
      <c r="I1" s="72" t="n"/>
      <c r="J1" s="71" t="n"/>
      <c r="K1" s="89" t="n"/>
      <c r="L1" s="93" t="n"/>
    </row>
    <row customHeight="1" ht="15.75" r="2" s="47">
      <c r="A2" s="7" t="inlineStr">
        <is>
          <t>STATEMENT OF REVENUES AND EXPENDITURES</t>
        </is>
      </c>
      <c r="B2" s="71" t="n"/>
      <c r="C2" s="71" t="n"/>
      <c r="D2" s="71" t="n"/>
      <c r="E2" s="71" t="n"/>
      <c r="F2" s="71" t="n"/>
      <c r="G2" s="72" t="n"/>
      <c r="H2" s="72" t="n"/>
      <c r="I2" s="72" t="n"/>
      <c r="J2" s="71" t="n"/>
      <c r="K2" s="89" t="n"/>
      <c r="L2" s="93" t="n"/>
    </row>
    <row customHeight="1" ht="15.75" r="3" s="47">
      <c r="A3" s="7" t="inlineStr">
        <is>
          <t>DEBT SERVICE FUND</t>
        </is>
      </c>
      <c r="B3" s="71" t="n"/>
      <c r="C3" s="71" t="n"/>
      <c r="D3" s="71" t="n"/>
      <c r="E3" s="71" t="n"/>
      <c r="F3" s="71" t="n"/>
      <c r="G3" s="72" t="n"/>
      <c r="H3" s="72" t="n"/>
      <c r="I3" s="72" t="n"/>
      <c r="J3" s="71" t="n"/>
      <c r="K3" s="89" t="n"/>
      <c r="L3" s="93" t="n"/>
    </row>
    <row customHeight="1" ht="15.75" r="4" s="47">
      <c r="A4" s="239">
        <f>+'Combined Bal Sheet Page 1'!A3</f>
        <v/>
      </c>
      <c r="B4" s="71" t="n"/>
      <c r="C4" s="71" t="n"/>
      <c r="D4" s="71" t="n"/>
      <c r="E4" s="71" t="n"/>
      <c r="F4" s="71" t="n"/>
      <c r="G4" s="72" t="n"/>
      <c r="H4" s="72" t="n"/>
      <c r="I4" s="72" t="n"/>
      <c r="J4" s="71" t="n"/>
      <c r="K4" s="89" t="n"/>
      <c r="L4" s="93" t="n"/>
    </row>
    <row customHeight="1" ht="15.75" r="5" s="47">
      <c r="A5" s="239" t="n"/>
      <c r="B5" s="71" t="n"/>
      <c r="C5" s="71" t="n"/>
      <c r="D5" s="71" t="n"/>
      <c r="E5" s="71" t="n"/>
      <c r="F5" s="71" t="n"/>
      <c r="G5" s="72" t="n"/>
      <c r="H5" s="72" t="n"/>
      <c r="I5" s="72" t="n"/>
      <c r="J5" s="71" t="n"/>
      <c r="K5" s="89" t="n"/>
      <c r="L5" s="93" t="n"/>
    </row>
    <row customHeight="1" ht="15.75" r="6" s="47">
      <c r="A6" s="239" t="n"/>
      <c r="B6" s="71" t="n"/>
      <c r="C6" s="71" t="n"/>
      <c r="D6" s="71" t="n"/>
      <c r="E6" s="71" t="n"/>
      <c r="F6" s="71" t="n"/>
      <c r="G6" s="72" t="n"/>
      <c r="H6" s="72" t="n"/>
      <c r="I6" s="72" t="n"/>
      <c r="J6" s="71" t="n"/>
      <c r="K6" s="89" t="n"/>
      <c r="L6" s="93" t="n"/>
    </row>
    <row customHeight="1" ht="15.75" r="7" s="47">
      <c r="A7" s="239" t="n"/>
      <c r="B7" s="71" t="n"/>
      <c r="C7" s="71" t="n"/>
      <c r="D7" s="71" t="n"/>
      <c r="E7" s="71" t="n"/>
      <c r="F7" s="71" t="n"/>
      <c r="G7" s="72" t="n"/>
      <c r="H7" s="72" t="n"/>
      <c r="I7" s="72" t="n"/>
      <c r="J7" s="71" t="n"/>
      <c r="K7" s="103" t="inlineStr">
        <is>
          <t>UNDER</t>
        </is>
      </c>
      <c r="L7" s="93" t="n"/>
    </row>
    <row r="8">
      <c r="A8" s="93" t="n"/>
      <c r="B8" s="93" t="n"/>
      <c r="C8" s="93" t="n"/>
      <c r="D8" s="93" t="n"/>
      <c r="E8" s="123" t="n"/>
      <c r="F8" s="93" t="n"/>
      <c r="G8" s="103" t="inlineStr">
        <is>
          <t>2002-2003</t>
        </is>
      </c>
      <c r="H8" s="101" t="n"/>
      <c r="I8" s="103" t="inlineStr">
        <is>
          <t>YEAR-TO-DATE</t>
        </is>
      </c>
      <c r="J8" s="123" t="n"/>
      <c r="K8" s="103" t="inlineStr">
        <is>
          <t>(OVER)</t>
        </is>
      </c>
      <c r="L8" s="93" t="n"/>
    </row>
    <row customHeight="1" ht="13.5" r="9" s="47" thickBot="1">
      <c r="A9" s="93" t="n"/>
      <c r="B9" s="93" t="n"/>
      <c r="C9" s="93" t="n"/>
      <c r="D9" s="93" t="n"/>
      <c r="E9" s="123" t="n"/>
      <c r="F9" s="93" t="n"/>
      <c r="G9" s="76" t="inlineStr">
        <is>
          <t>BUDGET</t>
        </is>
      </c>
      <c r="H9" s="101" t="n"/>
      <c r="I9" s="76" t="inlineStr">
        <is>
          <t>ACTUAL</t>
        </is>
      </c>
      <c r="J9" s="123" t="n"/>
      <c r="K9" s="76" t="inlineStr">
        <is>
          <t>COLLECTED/SPENT</t>
        </is>
      </c>
      <c r="L9" s="93" t="n"/>
    </row>
    <row r="10">
      <c r="A10" s="87" t="inlineStr">
        <is>
          <t>REVENUES:</t>
        </is>
      </c>
      <c r="B10" s="93" t="n"/>
      <c r="C10" s="93" t="n"/>
      <c r="D10" s="93" t="n"/>
      <c r="E10" s="123" t="n"/>
      <c r="F10" s="93" t="n"/>
      <c r="G10" s="84" t="n"/>
      <c r="H10" s="84" t="n"/>
      <c r="I10" s="84" t="n"/>
      <c r="J10" s="93" t="n"/>
      <c r="K10" s="101" t="n"/>
      <c r="L10" s="93" t="n"/>
    </row>
    <row r="11">
      <c r="A11" s="87" t="inlineStr">
        <is>
          <t>State Sources:</t>
        </is>
      </c>
      <c r="B11" s="93" t="n"/>
      <c r="C11" s="93" t="n"/>
      <c r="D11" s="93" t="n"/>
      <c r="E11" s="123" t="n"/>
      <c r="F11" s="93" t="n"/>
      <c r="G11" s="84" t="n"/>
      <c r="H11" s="84" t="n"/>
      <c r="I11" s="84" t="n"/>
      <c r="J11" s="93" t="n"/>
      <c r="K11" s="107" t="n"/>
      <c r="L11" s="93" t="n"/>
    </row>
    <row r="12">
      <c r="A12" s="93" t="n"/>
      <c r="B12" s="93" t="inlineStr">
        <is>
          <t>CO&amp;DS Withheld for SBE/COBI Bonds</t>
        </is>
      </c>
      <c r="C12" s="93" t="n"/>
      <c r="D12" s="93" t="n"/>
      <c r="E12" s="123" t="n">
        <v>3322</v>
      </c>
      <c r="F12" s="93" t="n"/>
      <c r="G12" s="80" t="n">
        <v>3899012.15</v>
      </c>
      <c r="H12" s="84" t="n"/>
      <c r="I12" s="80" t="n">
        <v>0</v>
      </c>
      <c r="J12" s="93" t="n"/>
      <c r="K12" s="105">
        <f>+G12-I12</f>
        <v/>
      </c>
      <c r="L12" s="93" t="n"/>
      <c r="M12" s="244">
        <f>IF(G12&gt;I12,G12-I12,0)</f>
        <v/>
      </c>
    </row>
    <row r="13">
      <c r="A13" s="93" t="n"/>
      <c r="B13" s="93" t="n"/>
      <c r="C13" s="87" t="inlineStr">
        <is>
          <t>Total State Sources</t>
        </is>
      </c>
      <c r="D13" s="93" t="n"/>
      <c r="E13" s="123" t="n"/>
      <c r="F13" s="93" t="n"/>
      <c r="G13" s="84">
        <f>SUM(G11:G12)</f>
        <v/>
      </c>
      <c r="H13" s="84" t="n"/>
      <c r="I13" s="84">
        <f>SUM(I11:I12)</f>
        <v/>
      </c>
      <c r="J13" s="93" t="n"/>
      <c r="K13" s="84">
        <f>SUM(K11:K12)</f>
        <v/>
      </c>
      <c r="L13" s="93" t="n"/>
      <c r="M13" s="36" t="n"/>
    </row>
    <row r="14">
      <c r="A14" s="87" t="inlineStr">
        <is>
          <t>Local Sources:</t>
        </is>
      </c>
      <c r="B14" s="93" t="n"/>
      <c r="C14" s="93" t="n"/>
      <c r="D14" s="93" t="n"/>
      <c r="E14" s="123" t="n"/>
      <c r="F14" s="93" t="n"/>
      <c r="G14" s="84" t="n"/>
      <c r="H14" s="84" t="n"/>
      <c r="I14" s="84" t="n"/>
      <c r="J14" s="93" t="n"/>
      <c r="K14" s="107" t="n"/>
      <c r="L14" s="93" t="n"/>
    </row>
    <row r="15">
      <c r="A15" s="93" t="n"/>
      <c r="B15" s="93" t="inlineStr">
        <is>
          <t>District Interest &amp; Sinking Taxes</t>
        </is>
      </c>
      <c r="C15" s="93" t="n"/>
      <c r="D15" s="93" t="n"/>
      <c r="E15" s="123" t="n">
        <v>3412</v>
      </c>
      <c r="F15" s="93" t="n"/>
      <c r="G15" s="84" t="n">
        <v>18214409</v>
      </c>
      <c r="H15" s="84" t="n"/>
      <c r="I15" s="84" t="n">
        <v>3269798.82</v>
      </c>
      <c r="J15" s="93" t="n"/>
      <c r="K15" s="107">
        <f>+G15-I15</f>
        <v/>
      </c>
      <c r="L15" s="93" t="n"/>
      <c r="M15" s="244">
        <f>IF(G15&gt;I15,G15-I15,0)</f>
        <v/>
      </c>
    </row>
    <row r="16">
      <c r="A16" s="93" t="n"/>
      <c r="B16" s="93" t="inlineStr">
        <is>
          <t>Tax Redemptions</t>
        </is>
      </c>
      <c r="C16" s="93" t="n"/>
      <c r="D16" s="93" t="n"/>
      <c r="E16" s="123" t="n">
        <v>3421</v>
      </c>
      <c r="F16" s="93" t="n"/>
      <c r="G16" s="84" t="n">
        <v>100000</v>
      </c>
      <c r="H16" s="84" t="n"/>
      <c r="I16" s="84" t="n">
        <v>106708.42</v>
      </c>
      <c r="J16" s="93" t="n"/>
      <c r="K16" s="107">
        <f>+G16-I16</f>
        <v/>
      </c>
      <c r="L16" s="93" t="n"/>
      <c r="M16" s="244">
        <f>IF(G16&gt;I16,G16-I16,0)</f>
        <v/>
      </c>
    </row>
    <row r="17">
      <c r="A17" s="93" t="n"/>
      <c r="B17" s="93" t="inlineStr">
        <is>
          <t>Interest</t>
        </is>
      </c>
      <c r="C17" s="93" t="n"/>
      <c r="D17" s="93" t="n"/>
      <c r="E17" s="123" t="n">
        <v>3431</v>
      </c>
      <c r="F17" s="93" t="n"/>
      <c r="G17" s="80" t="n">
        <v>250000</v>
      </c>
      <c r="H17" s="84" t="n"/>
      <c r="I17" s="80" t="n">
        <v>34992.93</v>
      </c>
      <c r="J17" s="93" t="n"/>
      <c r="K17" s="105">
        <f>+G17-I17</f>
        <v/>
      </c>
      <c r="L17" s="93" t="n"/>
      <c r="M17" s="244">
        <f>IF(G17&gt;I17,G17-I17,0)</f>
        <v/>
      </c>
    </row>
    <row r="18">
      <c r="A18" s="93" t="n"/>
      <c r="B18" s="93" t="n"/>
      <c r="C18" s="87" t="inlineStr">
        <is>
          <t>Total Local Sources</t>
        </is>
      </c>
      <c r="D18" s="93" t="n"/>
      <c r="E18" s="123" t="n"/>
      <c r="F18" s="93" t="n"/>
      <c r="G18" s="84">
        <f>SUM(G14:G17)</f>
        <v/>
      </c>
      <c r="H18" s="84" t="n"/>
      <c r="I18" s="84">
        <f>SUM(I14:I17)</f>
        <v/>
      </c>
      <c r="J18" s="93" t="n"/>
      <c r="K18" s="84">
        <f>SUM(K14:K17)</f>
        <v/>
      </c>
      <c r="L18" s="93" t="n"/>
      <c r="M18" s="36" t="n"/>
    </row>
    <row r="19">
      <c r="A19" s="87" t="inlineStr">
        <is>
          <t>Other Financing Sources:</t>
        </is>
      </c>
      <c r="B19" s="93" t="n"/>
      <c r="C19" s="93" t="n"/>
      <c r="D19" s="123" t="n"/>
      <c r="E19" s="93" t="n"/>
      <c r="F19" s="84" t="n"/>
      <c r="G19" s="93" t="n"/>
      <c r="H19" s="84" t="n"/>
      <c r="I19" s="93" t="n"/>
      <c r="J19" s="93" t="n"/>
    </row>
    <row r="20">
      <c r="A20" s="87" t="n"/>
      <c r="B20" s="93" t="inlineStr">
        <is>
          <t>Proc Refunding Bonds</t>
        </is>
      </c>
      <c r="C20" s="93" t="n"/>
      <c r="D20" s="123" t="n"/>
      <c r="E20" s="123" t="n">
        <v>3715</v>
      </c>
      <c r="F20" s="84" t="n"/>
      <c r="G20" s="250" t="n">
        <v>460712.31</v>
      </c>
      <c r="H20" s="84" t="n"/>
      <c r="I20" s="193" t="n">
        <v>460712.31</v>
      </c>
      <c r="J20" s="93" t="n"/>
      <c r="K20" s="107">
        <f>+G20-I20</f>
        <v/>
      </c>
      <c r="M20" s="244">
        <f>IF(G20&gt;I20,G20-I20,0)</f>
        <v/>
      </c>
    </row>
    <row r="21">
      <c r="A21" s="93" t="n"/>
      <c r="B21" s="93" t="inlineStr">
        <is>
          <t>COPS</t>
        </is>
      </c>
      <c r="C21" s="93" t="n"/>
      <c r="D21" s="93" t="n"/>
      <c r="E21" s="123" t="n">
        <v>3750</v>
      </c>
      <c r="F21" s="93" t="n"/>
      <c r="G21" s="84" t="n">
        <v>0</v>
      </c>
      <c r="H21" s="93" t="n"/>
      <c r="I21" s="84" t="n">
        <v>0</v>
      </c>
      <c r="J21" s="93" t="n"/>
      <c r="K21" s="84">
        <f>+G21-I21</f>
        <v/>
      </c>
      <c r="M21" s="244">
        <f>IF(G21&gt;I21,G21-I21,0)</f>
        <v/>
      </c>
    </row>
    <row r="22">
      <c r="A22" s="93" t="n"/>
      <c r="B22" s="93" t="n"/>
      <c r="C22" s="87" t="inlineStr">
        <is>
          <t>Total Other Financing Sources</t>
        </is>
      </c>
      <c r="D22" s="93" t="n"/>
      <c r="E22" s="123" t="n"/>
      <c r="F22" s="93" t="n"/>
      <c r="G22" s="94">
        <f>SUM(G19:G21)</f>
        <v/>
      </c>
      <c r="H22" s="93" t="n"/>
      <c r="I22" s="94">
        <f>SUM(I19:I21)</f>
        <v/>
      </c>
      <c r="J22" s="93" t="n"/>
      <c r="K22" s="94">
        <f>SUM(K19:K21)</f>
        <v/>
      </c>
    </row>
    <row r="23">
      <c r="A23" s="87" t="inlineStr">
        <is>
          <t>Transfers-In:</t>
        </is>
      </c>
      <c r="B23" s="93" t="n"/>
      <c r="C23" s="93" t="n"/>
      <c r="D23" s="93" t="n"/>
      <c r="E23" s="123" t="n"/>
      <c r="F23" s="93" t="n"/>
      <c r="G23" s="84" t="n"/>
      <c r="H23" s="84" t="n"/>
      <c r="I23" s="84" t="n"/>
      <c r="J23" s="93" t="n"/>
      <c r="K23" s="107" t="n"/>
      <c r="L23" s="93" t="n"/>
    </row>
    <row r="24">
      <c r="A24" s="93" t="n"/>
      <c r="B24" s="93" t="inlineStr">
        <is>
          <t>from Capital Projects Funds</t>
        </is>
      </c>
      <c r="C24" s="93" t="n"/>
      <c r="D24" s="93" t="n"/>
      <c r="E24" s="123" t="n">
        <v>3630</v>
      </c>
      <c r="F24" s="93" t="n"/>
      <c r="G24" s="80" t="n">
        <v>4040039.61</v>
      </c>
      <c r="H24" s="84" t="n"/>
      <c r="I24" s="80" t="n">
        <v>139731.15</v>
      </c>
      <c r="J24" s="93" t="n"/>
      <c r="K24" s="105">
        <f>+G24-I24</f>
        <v/>
      </c>
      <c r="L24" s="93" t="n"/>
      <c r="M24" s="244">
        <f>IF(G24&gt;I24,G24-I24,0)</f>
        <v/>
      </c>
    </row>
    <row r="25">
      <c r="A25" s="93" t="n"/>
      <c r="B25" s="93" t="n"/>
      <c r="C25" s="87" t="inlineStr">
        <is>
          <t>Transfers &amp; Other Sources</t>
        </is>
      </c>
      <c r="D25" s="93" t="n"/>
      <c r="E25" s="123" t="n"/>
      <c r="F25" s="93" t="n"/>
      <c r="G25" s="84">
        <f>SUM(G23:G24)</f>
        <v/>
      </c>
      <c r="H25" s="84" t="n"/>
      <c r="I25" s="84">
        <f>SUM(I23:I24)</f>
        <v/>
      </c>
      <c r="J25" s="93" t="n"/>
      <c r="K25" s="84">
        <f>SUM(K23:K24)</f>
        <v/>
      </c>
      <c r="L25" s="93" t="n"/>
      <c r="M25" s="36" t="n"/>
    </row>
    <row r="26">
      <c r="A26" s="93" t="n"/>
      <c r="B26" s="93" t="n"/>
      <c r="C26" s="87" t="n"/>
      <c r="D26" s="93" t="n"/>
      <c r="E26" s="123" t="n"/>
      <c r="F26" s="93" t="n"/>
      <c r="G26" s="80" t="n"/>
      <c r="H26" s="84" t="n"/>
      <c r="I26" s="80" t="n"/>
      <c r="J26" s="93" t="n"/>
      <c r="K26" s="105" t="n"/>
      <c r="L26" s="93" t="n"/>
    </row>
    <row r="27">
      <c r="A27" s="87" t="inlineStr">
        <is>
          <t>TOTAL REVENUES</t>
        </is>
      </c>
      <c r="B27" s="93" t="n"/>
      <c r="C27" s="93" t="n"/>
      <c r="D27" s="93" t="n"/>
      <c r="E27" s="123" t="n"/>
      <c r="F27" s="93" t="n"/>
      <c r="G27" s="110">
        <f>G25+G22+G18+G13</f>
        <v/>
      </c>
      <c r="H27" s="84" t="n"/>
      <c r="I27" s="110">
        <f>I25+I22+I18+I13</f>
        <v/>
      </c>
      <c r="J27" s="93" t="n"/>
      <c r="K27" s="110">
        <f>K25+K22+K18+K13</f>
        <v/>
      </c>
      <c r="L27" s="93" t="n"/>
    </row>
    <row r="28">
      <c r="A28" s="87" t="n"/>
      <c r="B28" s="93" t="n"/>
      <c r="C28" s="93" t="n"/>
      <c r="D28" s="93" t="n"/>
      <c r="E28" s="123" t="n"/>
      <c r="F28" s="93" t="n"/>
      <c r="G28" s="110" t="n"/>
      <c r="H28" s="84" t="n"/>
      <c r="I28" s="84" t="n"/>
      <c r="J28" s="84" t="n"/>
      <c r="K28" s="84" t="n"/>
      <c r="L28" s="93" t="n"/>
    </row>
    <row r="29">
      <c r="A29" s="93" t="inlineStr">
        <is>
          <t>BEGINNING FUND BALANCE</t>
        </is>
      </c>
      <c r="B29" s="93" t="n"/>
      <c r="C29" s="93" t="n"/>
      <c r="D29" s="93" t="n"/>
      <c r="E29" s="123" t="n">
        <v>2700</v>
      </c>
      <c r="F29" s="93" t="n"/>
      <c r="G29" s="84" t="n">
        <v>20495459.46</v>
      </c>
      <c r="H29" s="84" t="n"/>
      <c r="I29" s="84">
        <f>G29</f>
        <v/>
      </c>
      <c r="J29" s="84" t="n"/>
      <c r="K29" s="84" t="n"/>
      <c r="L29" s="93" t="n"/>
    </row>
    <row r="30">
      <c r="A30" s="93" t="inlineStr">
        <is>
          <t>ESTIMATED REVENUE NOT RECEIVED</t>
        </is>
      </c>
      <c r="B30" s="93" t="n"/>
      <c r="C30" s="93" t="n"/>
      <c r="D30" s="93" t="n"/>
      <c r="E30" s="123" t="n"/>
      <c r="F30" s="93" t="n"/>
      <c r="G30" s="84" t="n"/>
      <c r="H30" s="84" t="n"/>
      <c r="I30" s="84">
        <f>M30</f>
        <v/>
      </c>
      <c r="J30" s="84" t="n"/>
      <c r="K30" s="84">
        <f>I30</f>
        <v/>
      </c>
      <c r="L30" s="93" t="n"/>
      <c r="M30" s="245">
        <f>SUM(M11:M24)</f>
        <v/>
      </c>
    </row>
    <row r="31">
      <c r="A31" s="93" t="inlineStr">
        <is>
          <t>UNAPPROPRIATED EXCESS RECEIPTS</t>
        </is>
      </c>
      <c r="B31" s="93" t="n"/>
      <c r="C31" s="93" t="n"/>
      <c r="D31" s="93" t="n"/>
      <c r="E31" s="123" t="n"/>
      <c r="F31" s="93" t="n"/>
      <c r="G31" s="110" t="n"/>
      <c r="H31" s="84" t="n"/>
      <c r="I31" s="84">
        <f>K32</f>
        <v/>
      </c>
      <c r="J31" s="84" t="n"/>
      <c r="K31" s="84" t="n"/>
      <c r="L31" s="93" t="n"/>
    </row>
    <row customHeight="1" ht="13.5" r="32" s="47" thickBot="1">
      <c r="A32" s="87" t="inlineStr">
        <is>
          <t>TOTAL REVENUES AND FUND BALANCE</t>
        </is>
      </c>
      <c r="B32" s="93" t="n"/>
      <c r="C32" s="93" t="n"/>
      <c r="D32" s="93" t="n"/>
      <c r="E32" s="123" t="n"/>
      <c r="F32" s="93" t="n"/>
      <c r="G32" s="97">
        <f>SUM(G27:G31)</f>
        <v/>
      </c>
      <c r="H32" s="84" t="n"/>
      <c r="I32" s="97">
        <f>SUM(I27:I31)</f>
        <v/>
      </c>
      <c r="J32" s="84" t="n"/>
      <c r="K32" s="97">
        <f>(K27)-(K30)</f>
        <v/>
      </c>
      <c r="L32" s="93" t="n"/>
    </row>
    <row customHeight="1" ht="13.5" r="33" s="47" thickTop="1">
      <c r="A33" s="93" t="n"/>
      <c r="B33" s="93" t="n"/>
      <c r="C33" s="93" t="n"/>
      <c r="D33" s="93" t="n"/>
      <c r="E33" s="123" t="n"/>
      <c r="F33" s="93" t="n"/>
      <c r="G33" s="84" t="n"/>
      <c r="H33" s="84" t="n"/>
      <c r="I33" s="84" t="n"/>
      <c r="J33" s="93" t="n"/>
      <c r="K33" s="101" t="n"/>
      <c r="L33" s="93" t="n"/>
    </row>
    <row r="34">
      <c r="A34" s="87" t="inlineStr">
        <is>
          <t>EXPENDITURES:</t>
        </is>
      </c>
      <c r="B34" s="93" t="n"/>
      <c r="C34" s="93" t="n"/>
      <c r="D34" s="93" t="n"/>
      <c r="E34" s="123" t="n"/>
      <c r="F34" s="93" t="n"/>
      <c r="G34" s="84" t="n"/>
      <c r="H34" s="84" t="n"/>
      <c r="I34" s="84" t="n"/>
      <c r="J34" s="93" t="n"/>
      <c r="K34" s="101" t="n"/>
      <c r="L34" s="93" t="n"/>
    </row>
    <row r="35">
      <c r="A35" s="87" t="inlineStr">
        <is>
          <t>Debt Service:</t>
        </is>
      </c>
      <c r="B35" s="93" t="n"/>
      <c r="C35" s="93" t="n"/>
      <c r="D35" s="93" t="n"/>
      <c r="E35" s="123" t="n">
        <v>7900</v>
      </c>
      <c r="F35" s="93" t="n"/>
      <c r="G35" s="84" t="n"/>
      <c r="H35" s="84" t="n"/>
      <c r="I35" s="84" t="n"/>
      <c r="J35" s="93" t="n"/>
      <c r="K35" s="101" t="n"/>
      <c r="L35" s="93" t="n"/>
    </row>
    <row r="36">
      <c r="A36" s="93" t="n"/>
      <c r="B36" s="93" t="inlineStr">
        <is>
          <t>Redemption of Principal</t>
        </is>
      </c>
      <c r="C36" s="93" t="n"/>
      <c r="D36" s="93" t="n"/>
      <c r="E36" s="123" t="n">
        <v>710</v>
      </c>
      <c r="F36" s="93" t="n"/>
      <c r="G36" s="84" t="n">
        <v>16578409.17</v>
      </c>
      <c r="H36" s="84" t="n"/>
      <c r="I36" s="84" t="n">
        <v>12815548.45</v>
      </c>
      <c r="J36" s="93" t="n"/>
      <c r="K36" s="107">
        <f>+G36-I36</f>
        <v/>
      </c>
      <c r="L36" s="93" t="n"/>
    </row>
    <row r="37">
      <c r="A37" s="93" t="n"/>
      <c r="B37" s="93" t="inlineStr">
        <is>
          <t>Interest</t>
        </is>
      </c>
      <c r="C37" s="93" t="n"/>
      <c r="D37" s="93" t="n"/>
      <c r="E37" s="123" t="n">
        <v>720</v>
      </c>
      <c r="F37" s="93" t="n"/>
      <c r="G37" s="84" t="n">
        <v>10365732.94</v>
      </c>
      <c r="H37" s="84" t="n"/>
      <c r="I37" s="84" t="n">
        <v>3038982.81</v>
      </c>
      <c r="J37" s="93" t="n"/>
      <c r="K37" s="107">
        <f>+G37-I37</f>
        <v/>
      </c>
      <c r="L37" s="93" t="n"/>
    </row>
    <row r="38">
      <c r="A38" s="93" t="n"/>
      <c r="B38" s="93" t="inlineStr">
        <is>
          <t>Fees</t>
        </is>
      </c>
      <c r="C38" s="93" t="n"/>
      <c r="D38" s="93" t="n"/>
      <c r="E38" s="123" t="n">
        <v>730</v>
      </c>
      <c r="F38" s="93" t="n"/>
      <c r="G38" s="80" t="n">
        <v>2126999.56</v>
      </c>
      <c r="H38" s="84" t="n"/>
      <c r="I38" s="80" t="n">
        <v>2112471.53</v>
      </c>
      <c r="J38" s="93" t="n"/>
      <c r="K38" s="105">
        <f>+G38-I38</f>
        <v/>
      </c>
      <c r="L38" s="93" t="n"/>
    </row>
    <row r="39">
      <c r="A39" s="93" t="n"/>
      <c r="B39" s="93" t="n"/>
      <c r="C39" s="93" t="n"/>
      <c r="D39" s="93" t="n"/>
      <c r="E39" s="123" t="n"/>
      <c r="F39" s="93" t="n"/>
      <c r="G39" s="84">
        <f>SUM(G35:G38)</f>
        <v/>
      </c>
      <c r="H39" s="84" t="n"/>
      <c r="I39" s="84">
        <f>SUM(I35:I38)</f>
        <v/>
      </c>
      <c r="J39" s="93" t="n"/>
      <c r="K39" s="84">
        <f>SUM(K35:K38)</f>
        <v/>
      </c>
      <c r="L39" s="93" t="n"/>
      <c r="M39" s="36" t="n"/>
    </row>
    <row r="40">
      <c r="A40" s="87" t="inlineStr">
        <is>
          <t>Transfers-Out:</t>
        </is>
      </c>
      <c r="B40" s="93" t="n"/>
      <c r="C40" s="93" t="n"/>
      <c r="D40" s="93" t="n"/>
      <c r="E40" s="123" t="n"/>
      <c r="F40" s="93" t="n"/>
      <c r="G40" s="84" t="n"/>
      <c r="H40" s="84" t="n"/>
      <c r="I40" s="84" t="n"/>
      <c r="J40" s="93" t="n"/>
      <c r="K40" s="107" t="n"/>
      <c r="L40" s="93" t="n"/>
    </row>
    <row r="41">
      <c r="A41" s="93" t="n"/>
      <c r="B41" s="93" t="inlineStr">
        <is>
          <t>to Capital Projects Funds</t>
        </is>
      </c>
      <c r="C41" s="93" t="n"/>
      <c r="D41" s="93" t="n"/>
      <c r="E41" s="123" t="n">
        <v>7930</v>
      </c>
      <c r="F41" s="93" t="n"/>
      <c r="G41" s="80" t="n">
        <v>32100</v>
      </c>
      <c r="H41" s="84" t="n"/>
      <c r="I41" s="80" t="n">
        <v>32100</v>
      </c>
      <c r="J41" s="93" t="n"/>
      <c r="K41" s="105">
        <f>+G41-I41</f>
        <v/>
      </c>
      <c r="L41" s="93" t="n"/>
      <c r="M41" s="244">
        <f>IF(G41&gt;I41,G41-I41,0)</f>
        <v/>
      </c>
    </row>
    <row r="42">
      <c r="A42" s="93" t="n"/>
      <c r="B42" s="93" t="n"/>
      <c r="C42" s="87" t="inlineStr">
        <is>
          <t>Transfers &amp; Other Sources</t>
        </is>
      </c>
      <c r="D42" s="93" t="n"/>
      <c r="E42" s="123" t="n"/>
      <c r="F42" s="93" t="n"/>
      <c r="G42" s="84">
        <f>SUM(G40:G41)</f>
        <v/>
      </c>
      <c r="H42" s="84" t="n"/>
      <c r="I42" s="84">
        <f>SUM(I40:I41)</f>
        <v/>
      </c>
      <c r="J42" s="93" t="n"/>
      <c r="K42" s="84">
        <f>SUM(K40:K41)</f>
        <v/>
      </c>
      <c r="L42" s="93" t="n"/>
      <c r="M42" s="36" t="n"/>
    </row>
    <row r="43">
      <c r="A43" s="93" t="n"/>
      <c r="B43" s="93" t="n"/>
      <c r="C43" s="93" t="n"/>
      <c r="D43" s="93" t="n"/>
      <c r="E43" s="123" t="n"/>
      <c r="F43" s="93" t="n"/>
      <c r="G43" s="80" t="n"/>
      <c r="H43" s="84" t="n"/>
      <c r="I43" s="80" t="n"/>
      <c r="J43" s="93" t="n"/>
      <c r="K43" s="100" t="n"/>
      <c r="L43" s="93" t="n"/>
    </row>
    <row customHeight="1" ht="13.5" r="44" s="47" thickBot="1">
      <c r="A44" s="87" t="inlineStr">
        <is>
          <t>TOTAL EXPENDITURES</t>
        </is>
      </c>
      <c r="B44" s="93" t="n"/>
      <c r="C44" s="93" t="n"/>
      <c r="D44" s="93" t="n"/>
      <c r="E44" s="123" t="n"/>
      <c r="F44" s="93" t="n"/>
      <c r="G44" s="110">
        <f>G39+G41</f>
        <v/>
      </c>
      <c r="H44" s="84" t="n"/>
      <c r="I44" s="110">
        <f>I39+I41</f>
        <v/>
      </c>
      <c r="J44" s="93" t="n"/>
      <c r="K44" s="97">
        <f>K39</f>
        <v/>
      </c>
      <c r="L44" s="93" t="n"/>
    </row>
    <row customHeight="1" ht="13.5" r="45" s="47" thickTop="1">
      <c r="A45" s="87" t="n"/>
      <c r="B45" s="93" t="n"/>
      <c r="C45" s="93" t="n"/>
      <c r="D45" s="93" t="n"/>
      <c r="E45" s="123" t="n"/>
      <c r="F45" s="93" t="n"/>
      <c r="G45" s="110" t="n"/>
      <c r="H45" s="84" t="n"/>
      <c r="I45" s="110" t="n"/>
      <c r="J45" s="93" t="n"/>
      <c r="K45" s="101" t="n"/>
      <c r="L45" s="93" t="n"/>
    </row>
    <row r="46">
      <c r="A46" s="93" t="inlineStr">
        <is>
          <t>ENDING RESERVE FOR DEBT SERVICE</t>
        </is>
      </c>
      <c r="B46" s="93" t="n"/>
      <c r="C46" s="93" t="n"/>
      <c r="D46" s="93" t="n"/>
      <c r="E46" s="123" t="n">
        <v>2700</v>
      </c>
      <c r="F46" s="93" t="n"/>
      <c r="G46" s="84" t="n">
        <v>18356390.86</v>
      </c>
      <c r="H46" s="84" t="n"/>
      <c r="I46" s="84">
        <f>G46</f>
        <v/>
      </c>
      <c r="J46" s="93" t="n"/>
      <c r="K46" s="101" t="n"/>
      <c r="L46" s="93" t="n"/>
    </row>
    <row r="47">
      <c r="A47" s="93" t="inlineStr">
        <is>
          <t>UNEXPENDED BALANCE</t>
        </is>
      </c>
      <c r="B47" s="93" t="n"/>
      <c r="C47" s="93" t="n"/>
      <c r="D47" s="93" t="n"/>
      <c r="E47" s="123" t="n"/>
      <c r="F47" s="93" t="n"/>
      <c r="G47" s="84" t="n"/>
      <c r="H47" s="84" t="n"/>
      <c r="I47" s="84">
        <f>K44</f>
        <v/>
      </c>
      <c r="J47" s="84" t="n"/>
      <c r="K47" s="84" t="n"/>
      <c r="L47" s="93" t="n"/>
    </row>
    <row r="48">
      <c r="A48" s="93" t="n"/>
      <c r="B48" s="93" t="n"/>
      <c r="C48" s="93" t="n"/>
      <c r="D48" s="93" t="n"/>
      <c r="E48" s="123" t="n"/>
      <c r="F48" s="93" t="n"/>
      <c r="G48" s="84" t="n"/>
      <c r="H48" s="84" t="n"/>
      <c r="I48" s="84" t="n"/>
      <c r="J48" s="84" t="n"/>
      <c r="K48" s="84" t="n"/>
      <c r="L48" s="93" t="n"/>
    </row>
    <row r="49">
      <c r="A49" s="87" t="n"/>
      <c r="B49" s="93" t="n"/>
      <c r="C49" s="93" t="n"/>
      <c r="D49" s="93" t="n"/>
      <c r="E49" s="123" t="n"/>
      <c r="F49" s="93" t="n"/>
      <c r="G49" s="110" t="n"/>
      <c r="H49" s="84" t="n"/>
      <c r="I49" s="84" t="n"/>
      <c r="J49" s="84" t="n"/>
      <c r="K49" s="84" t="n"/>
      <c r="L49" s="93" t="n"/>
    </row>
    <row customHeight="1" ht="13.5" r="50" s="47" thickBot="1">
      <c r="A50" s="87" t="inlineStr">
        <is>
          <t>TOTAL EXPENDITURES, RESERVES &amp; FUND BALANCE</t>
        </is>
      </c>
      <c r="B50" s="93" t="n"/>
      <c r="C50" s="93" t="n"/>
      <c r="D50" s="93" t="n"/>
      <c r="E50" s="123" t="n"/>
      <c r="F50" s="93" t="n"/>
      <c r="G50" s="97">
        <f>SUM(G44:G47)</f>
        <v/>
      </c>
      <c r="H50" s="84" t="n"/>
      <c r="I50" s="97">
        <f>SUM(I44:I49)</f>
        <v/>
      </c>
      <c r="J50" s="84" t="n"/>
      <c r="K50" s="110" t="n"/>
      <c r="L50" s="93" t="n"/>
    </row>
    <row customHeight="1" ht="13.5" r="51" s="47" thickTop="1">
      <c r="A51" s="87" t="n"/>
      <c r="B51" s="93" t="n"/>
      <c r="C51" s="93" t="n"/>
      <c r="D51" s="93" t="n"/>
      <c r="E51" s="123" t="n"/>
      <c r="F51" s="93" t="n"/>
      <c r="G51" s="84" t="n"/>
      <c r="H51" s="84" t="n"/>
      <c r="I51" s="84" t="n"/>
      <c r="J51" s="93" t="n"/>
      <c r="K51" s="101" t="n"/>
      <c r="L51" s="93" t="n"/>
    </row>
    <row r="52">
      <c r="A52" s="87" t="n"/>
      <c r="B52" s="93" t="n"/>
      <c r="C52" s="93" t="n"/>
      <c r="D52" s="93" t="n"/>
      <c r="E52" s="123" t="n"/>
      <c r="F52" s="93" t="n"/>
      <c r="G52" s="84" t="n"/>
      <c r="H52" s="84" t="n"/>
      <c r="I52" s="84" t="n"/>
      <c r="J52" s="93" t="n"/>
      <c r="K52" s="101" t="n"/>
      <c r="L52" s="93" t="n"/>
    </row>
    <row r="53">
      <c r="A53" s="87" t="n"/>
      <c r="B53" s="93" t="n"/>
      <c r="C53" s="93" t="n"/>
      <c r="D53" s="93" t="n"/>
      <c r="E53" s="123" t="n"/>
      <c r="F53" s="93" t="n"/>
      <c r="G53" s="110" t="n"/>
      <c r="H53" s="84" t="n"/>
      <c r="I53" s="110" t="n"/>
      <c r="J53" s="93" t="n"/>
      <c r="K53" s="101" t="n"/>
      <c r="L53" s="93" t="n"/>
    </row>
    <row r="54">
      <c r="A54" s="93" t="n"/>
      <c r="B54" s="93" t="n"/>
      <c r="C54" s="93" t="n"/>
      <c r="D54" s="93" t="n"/>
      <c r="E54" s="123" t="n"/>
      <c r="F54" s="93" t="n"/>
      <c r="G54" s="84" t="n"/>
      <c r="H54" s="84" t="n"/>
      <c r="I54" s="84" t="n"/>
      <c r="J54" s="93" t="n"/>
      <c r="K54" s="101" t="n"/>
      <c r="L54" s="93" t="n"/>
    </row>
    <row customHeight="1" ht="1.5" r="55" s="47">
      <c r="A55" s="93" t="n"/>
      <c r="B55" s="93" t="n"/>
      <c r="C55" s="93" t="n"/>
      <c r="D55" s="93" t="n"/>
      <c r="E55" s="93" t="n"/>
      <c r="F55" s="93" t="n"/>
      <c r="G55" s="84">
        <f>+G32-G50</f>
        <v/>
      </c>
      <c r="H55" s="84" t="n"/>
      <c r="I55" s="84">
        <f>+I32-I50</f>
        <v/>
      </c>
      <c r="J55" s="93" t="n"/>
      <c r="K55" s="101" t="n"/>
      <c r="L55" s="93" t="n"/>
    </row>
    <row r="56">
      <c r="A56" s="93" t="n"/>
      <c r="B56" s="93" t="n"/>
      <c r="C56" s="93" t="n"/>
      <c r="D56" s="93" t="n"/>
      <c r="E56" s="93" t="n"/>
      <c r="F56" s="93" t="n"/>
      <c r="G56" s="84" t="n"/>
      <c r="H56" s="84" t="n"/>
      <c r="I56" s="84" t="n"/>
      <c r="J56" s="93" t="n"/>
      <c r="K56" s="101" t="n"/>
      <c r="L56" s="93" t="n"/>
    </row>
    <row r="57">
      <c r="A57" s="93" t="n"/>
      <c r="B57" s="93" t="n"/>
      <c r="C57" s="93" t="n"/>
      <c r="D57" s="93" t="n"/>
      <c r="E57" s="93" t="n"/>
      <c r="F57" s="93" t="n"/>
      <c r="G57" s="84" t="n"/>
      <c r="H57" s="84" t="n"/>
      <c r="I57" s="84" t="n"/>
      <c r="J57" s="93" t="n"/>
      <c r="K57" s="101" t="n"/>
      <c r="L57" s="93" t="n"/>
    </row>
    <row r="58">
      <c r="A58" s="93" t="n"/>
      <c r="B58" s="93" t="n"/>
      <c r="C58" s="93" t="n"/>
      <c r="D58" s="93" t="n"/>
      <c r="E58" s="93" t="n"/>
      <c r="F58" s="93" t="n"/>
      <c r="G58" s="84" t="n"/>
      <c r="H58" s="84" t="n"/>
      <c r="I58" s="84" t="n"/>
      <c r="J58" s="93" t="n"/>
      <c r="K58" s="101" t="n"/>
      <c r="L58" s="93" t="n"/>
    </row>
    <row r="59">
      <c r="A59" s="93" t="n"/>
      <c r="B59" s="93" t="n"/>
      <c r="C59" s="93" t="n"/>
      <c r="D59" s="93" t="n"/>
      <c r="E59" s="93" t="n"/>
      <c r="F59" s="93" t="n"/>
      <c r="G59" s="84" t="n"/>
      <c r="H59" s="84" t="n"/>
      <c r="I59" s="84" t="n"/>
      <c r="J59" s="93" t="n"/>
      <c r="K59" s="101" t="n"/>
      <c r="L59" s="93" t="n"/>
    </row>
    <row r="60">
      <c r="A60" s="93" t="n"/>
      <c r="B60" s="93" t="n"/>
      <c r="C60" s="93" t="n"/>
      <c r="D60" s="93" t="n"/>
      <c r="E60" s="93" t="n"/>
      <c r="F60" s="93" t="n"/>
      <c r="G60" s="84" t="n"/>
      <c r="H60" s="84" t="n"/>
      <c r="I60" s="84" t="n"/>
      <c r="J60" s="93" t="n"/>
      <c r="K60" s="101" t="n"/>
      <c r="L60" s="93" t="n"/>
    </row>
    <row r="61">
      <c r="A61" s="93" t="n"/>
      <c r="B61" s="93" t="n"/>
      <c r="C61" s="93" t="n"/>
      <c r="D61" s="93" t="n"/>
      <c r="E61" s="93" t="n"/>
      <c r="F61" s="93" t="n"/>
      <c r="G61" s="84" t="n"/>
      <c r="H61" s="84" t="n"/>
      <c r="I61" s="84" t="n"/>
      <c r="J61" s="93" t="n"/>
      <c r="K61" s="101" t="n"/>
      <c r="L61" s="93" t="n"/>
    </row>
    <row r="62">
      <c r="A62" s="93" t="n"/>
      <c r="B62" s="93" t="n"/>
      <c r="C62" s="93" t="n"/>
      <c r="D62" s="93" t="n"/>
      <c r="E62" s="93" t="n"/>
      <c r="F62" s="93" t="n"/>
      <c r="G62" s="84" t="n"/>
      <c r="H62" s="84" t="n"/>
      <c r="I62" s="84" t="n"/>
      <c r="J62" s="93" t="n"/>
      <c r="K62" s="101" t="n"/>
      <c r="L62" s="93" t="n"/>
    </row>
    <row r="63">
      <c r="A63" s="93" t="n"/>
      <c r="B63" s="93" t="n"/>
      <c r="C63" s="93" t="n"/>
      <c r="D63" s="93" t="n"/>
      <c r="E63" s="93" t="n"/>
      <c r="F63" s="93" t="n"/>
      <c r="G63" s="84" t="n"/>
      <c r="H63" s="84" t="n"/>
      <c r="I63" s="84" t="n"/>
      <c r="J63" s="93" t="n"/>
      <c r="K63" s="101" t="n"/>
      <c r="L63" s="93" t="n"/>
    </row>
    <row r="64">
      <c r="A64" s="93" t="n"/>
      <c r="B64" s="93" t="n"/>
      <c r="C64" s="93" t="n"/>
      <c r="D64" s="93" t="n"/>
      <c r="E64" s="93" t="n"/>
      <c r="F64" s="93" t="n"/>
      <c r="G64" s="84" t="n"/>
      <c r="H64" s="84" t="n"/>
      <c r="I64" s="84" t="n"/>
      <c r="J64" s="93" t="n"/>
      <c r="K64" s="101" t="n"/>
      <c r="L64" s="93" t="n"/>
    </row>
    <row r="65">
      <c r="A65" s="93" t="n"/>
      <c r="B65" s="93" t="n"/>
      <c r="C65" s="93" t="n"/>
      <c r="D65" s="93" t="n"/>
      <c r="E65" s="93" t="n"/>
      <c r="F65" s="93" t="n"/>
      <c r="G65" s="84" t="n"/>
      <c r="H65" s="84" t="n"/>
      <c r="I65" s="84" t="n"/>
      <c r="J65" s="93" t="n"/>
      <c r="K65" s="101" t="n"/>
      <c r="L65" s="93" t="n"/>
    </row>
    <row r="66">
      <c r="A66" s="93" t="n"/>
      <c r="B66" s="93" t="n"/>
      <c r="C66" s="93" t="n"/>
      <c r="D66" s="93" t="n"/>
      <c r="E66" s="93" t="n"/>
      <c r="F66" s="93" t="n"/>
      <c r="G66" s="84" t="n"/>
      <c r="H66" s="84" t="n"/>
      <c r="I66" s="84" t="n"/>
      <c r="J66" s="93" t="n"/>
      <c r="K66" s="101" t="n"/>
      <c r="L66" s="93" t="n"/>
    </row>
    <row r="67">
      <c r="K67" s="102" t="n"/>
    </row>
    <row r="68">
      <c r="K68" s="102" t="n"/>
    </row>
    <row r="69">
      <c r="K69" s="102" t="n"/>
    </row>
    <row r="70">
      <c r="K70" s="102" t="n"/>
    </row>
    <row r="71">
      <c r="K71" s="102" t="n"/>
    </row>
    <row r="72">
      <c r="K72" s="102" t="n"/>
    </row>
    <row r="73">
      <c r="K73" s="102" t="n"/>
    </row>
    <row r="74">
      <c r="K74" s="102" t="n"/>
    </row>
    <row r="75">
      <c r="K75" s="102" t="n"/>
    </row>
    <row r="76">
      <c r="K76" s="102" t="n"/>
    </row>
    <row r="77">
      <c r="K77" s="102" t="n"/>
    </row>
    <row r="78">
      <c r="K78" s="102" t="n"/>
    </row>
    <row r="79">
      <c r="K79" s="102" t="n"/>
    </row>
    <row r="80">
      <c r="K80" s="102" t="n"/>
    </row>
    <row r="81">
      <c r="K81" s="102" t="n"/>
    </row>
    <row r="82">
      <c r="K82" s="102" t="n"/>
    </row>
    <row r="83">
      <c r="K83" s="102" t="n"/>
    </row>
    <row r="84">
      <c r="K84" s="102" t="n"/>
    </row>
    <row r="85">
      <c r="K85" s="102" t="n"/>
    </row>
    <row r="86">
      <c r="K86" s="102" t="n"/>
    </row>
    <row r="87">
      <c r="K87" s="102" t="n"/>
    </row>
    <row r="88">
      <c r="K88" s="102" t="n"/>
    </row>
    <row r="89">
      <c r="K89" s="102" t="n"/>
    </row>
    <row r="90">
      <c r="K90" s="102" t="n"/>
    </row>
    <row r="91">
      <c r="K91" s="102" t="n"/>
    </row>
    <row r="92">
      <c r="K92" s="102" t="n"/>
    </row>
    <row r="93">
      <c r="K93" s="102" t="n"/>
    </row>
    <row r="94">
      <c r="K94" s="102" t="n"/>
    </row>
    <row r="95">
      <c r="K95" s="102" t="n"/>
    </row>
    <row r="96">
      <c r="K96" s="102" t="n"/>
    </row>
    <row r="97">
      <c r="K97" s="102" t="n"/>
    </row>
    <row r="98">
      <c r="K98" s="102" t="n"/>
    </row>
    <row r="99">
      <c r="K99" s="102" t="n"/>
    </row>
    <row r="100">
      <c r="K100" s="102" t="n"/>
    </row>
    <row r="101">
      <c r="K101" s="102" t="n"/>
    </row>
    <row r="102">
      <c r="K102" s="102" t="n"/>
    </row>
    <row r="103">
      <c r="K103" s="102" t="n"/>
    </row>
    <row r="104">
      <c r="K104" s="102" t="n"/>
    </row>
    <row r="105">
      <c r="K105" s="102" t="n"/>
    </row>
    <row r="106">
      <c r="A106" t="inlineStr">
        <is>
          <t xml:space="preserve">suspicious:M30,  </t>
        </is>
      </c>
    </row>
  </sheetData>
  <pageMargins bottom="1" footer="0.5" header="0.5" left="0.75" right="0.75" top="1"/>
  <pageSetup horizontalDpi="4294967292" orientation="portrait" scale="70" verticalDpi="300"/>
  <headerFooter alignWithMargins="0">
    <oddHeader>&amp;RPAGE 5 OF 9</oddHeader>
    <oddFooter/>
    <evenHeader/>
    <evenFooter/>
    <firstHeader/>
    <firstFooter/>
  </headerFooter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 codeName="Sheet7">
    <outlinePr summaryBelow="1" summaryRight="1"/>
    <pageSetUpPr fitToPage="1"/>
  </sheetPr>
  <dimension ref="A1:L79"/>
  <sheetViews>
    <sheetView view="pageBreakPreview" workbookViewId="0" zoomScale="60" zoomScaleNormal="100">
      <selection activeCell="A5" sqref="A5"/>
    </sheetView>
  </sheetViews>
  <sheetFormatPr baseColWidth="8" defaultRowHeight="12.75"/>
  <cols>
    <col customWidth="1" max="2" min="1" style="47" width="4.7109375"/>
    <col customWidth="1" max="3" min="3" style="47" width="38.7109375"/>
    <col customWidth="1" max="4" min="4" style="47" width="8.28515625"/>
    <col customWidth="1" max="5" min="5" style="47" width="2.7109375"/>
    <col customWidth="1" max="6" min="6" style="36" width="23.7109375"/>
    <col customWidth="1" max="7" min="7" style="47" width="2.7109375"/>
    <col customWidth="1" max="8" min="8" style="47" width="22.42578125"/>
    <col customWidth="1" max="9" min="9" style="47" width="2.7109375"/>
    <col bestFit="1" customWidth="1" max="10" min="10" style="47" width="23.28515625"/>
    <col customWidth="1" max="11" min="11" style="47" width="2.7109375"/>
    <col customWidth="1" max="12" min="12" style="47" width="0.140625"/>
  </cols>
  <sheetData>
    <row customHeight="1" ht="18.75" r="1" s="47">
      <c r="A1" s="64" t="inlineStr">
        <is>
          <t>DUVAL COUNTY SCHOOL BOARD</t>
        </is>
      </c>
      <c r="B1" s="71" t="n"/>
      <c r="C1" s="71" t="n"/>
      <c r="D1" s="71" t="n"/>
      <c r="E1" s="71" t="n"/>
      <c r="F1" s="72" t="n"/>
      <c r="G1" s="72" t="n"/>
      <c r="H1" s="72" t="n"/>
      <c r="I1" s="71" t="n"/>
      <c r="J1" s="89" t="n"/>
    </row>
    <row customHeight="1" ht="15.75" r="2" s="47">
      <c r="A2" s="7" t="inlineStr">
        <is>
          <t>STATEMENT OF REVENUES AND EXPENDITURES</t>
        </is>
      </c>
      <c r="B2" s="71" t="n"/>
      <c r="C2" s="71" t="n"/>
      <c r="D2" s="71" t="n"/>
      <c r="E2" s="71" t="n"/>
      <c r="F2" s="72" t="n"/>
      <c r="G2" s="72" t="n"/>
      <c r="H2" s="72" t="n"/>
      <c r="I2" s="71" t="n"/>
      <c r="J2" s="89" t="n"/>
    </row>
    <row customHeight="1" ht="15.75" r="3" s="47">
      <c r="A3" s="7" t="inlineStr">
        <is>
          <t>CAPITAL PROJECTS FUND</t>
        </is>
      </c>
      <c r="B3" s="71" t="n"/>
      <c r="C3" s="71" t="n"/>
      <c r="D3" s="71" t="n"/>
      <c r="E3" s="71" t="n"/>
      <c r="F3" s="72" t="n"/>
      <c r="G3" s="72" t="n"/>
      <c r="H3" s="72" t="n"/>
      <c r="I3" s="71" t="n"/>
      <c r="J3" s="89" t="n"/>
    </row>
    <row customHeight="1" ht="15.75" r="4" s="47">
      <c r="A4" s="239">
        <f>+'Combined Bal Sheet Page 1'!A3</f>
        <v/>
      </c>
      <c r="B4" s="71" t="n"/>
      <c r="C4" s="71" t="n"/>
      <c r="D4" s="71" t="n"/>
      <c r="E4" s="71" t="n"/>
      <c r="F4" s="72" t="n"/>
      <c r="G4" s="72" t="n"/>
      <c r="H4" s="72" t="n"/>
      <c r="I4" s="71" t="n"/>
      <c r="J4" s="89" t="n"/>
    </row>
    <row customHeight="1" ht="15.75" r="5" s="47">
      <c r="A5" s="239" t="n"/>
      <c r="B5" s="71" t="n"/>
      <c r="C5" s="71" t="n"/>
      <c r="D5" s="71" t="n"/>
      <c r="E5" s="71" t="n"/>
      <c r="F5" s="72" t="n"/>
      <c r="G5" s="72" t="n"/>
      <c r="H5" s="72" t="n"/>
      <c r="I5" s="71" t="n"/>
      <c r="J5" s="89" t="n"/>
    </row>
    <row customHeight="1" ht="15.75" r="6" s="47">
      <c r="A6" s="239" t="n"/>
      <c r="B6" s="71" t="n"/>
      <c r="C6" s="71" t="n"/>
      <c r="D6" s="71" t="n"/>
      <c r="E6" s="71" t="n"/>
      <c r="F6" s="72" t="n"/>
      <c r="G6" s="72" t="n"/>
      <c r="H6" s="72" t="n"/>
      <c r="I6" s="71" t="n"/>
      <c r="J6" s="89" t="n"/>
    </row>
    <row customHeight="1" ht="15.75" r="7" s="47">
      <c r="A7" s="239" t="n"/>
      <c r="B7" s="71" t="n"/>
      <c r="C7" s="71" t="n"/>
      <c r="D7" s="71" t="n"/>
      <c r="E7" s="71" t="n"/>
      <c r="F7" s="72" t="n"/>
      <c r="G7" s="72" t="n"/>
      <c r="H7" s="72" t="n"/>
      <c r="I7" s="71" t="n"/>
      <c r="J7" s="103" t="inlineStr">
        <is>
          <t>UNDER</t>
        </is>
      </c>
    </row>
    <row r="8">
      <c r="A8" s="93" t="n"/>
      <c r="B8" s="93" t="n"/>
      <c r="C8" s="93" t="n"/>
      <c r="D8" s="93" t="n"/>
      <c r="E8" s="93" t="n"/>
      <c r="F8" s="103" t="inlineStr">
        <is>
          <t>2002-2003</t>
        </is>
      </c>
      <c r="G8" s="101" t="n"/>
      <c r="H8" s="103" t="inlineStr">
        <is>
          <t>YEAR-TO-DATE</t>
        </is>
      </c>
      <c r="I8" s="123" t="n"/>
      <c r="J8" s="103" t="inlineStr">
        <is>
          <t>(OVER)</t>
        </is>
      </c>
    </row>
    <row customHeight="1" ht="13.5" r="9" s="47" thickBot="1">
      <c r="A9" s="93" t="n"/>
      <c r="B9" s="93" t="n"/>
      <c r="C9" s="93" t="n"/>
      <c r="D9" s="93" t="n"/>
      <c r="E9" s="93" t="n"/>
      <c r="F9" s="76" t="inlineStr">
        <is>
          <t>BUDGET</t>
        </is>
      </c>
      <c r="G9" s="101" t="n"/>
      <c r="H9" s="76" t="inlineStr">
        <is>
          <t>ACTUAL</t>
        </is>
      </c>
      <c r="I9" s="123" t="n"/>
      <c r="J9" s="76" t="inlineStr">
        <is>
          <t>COLLECTED/SPENT</t>
        </is>
      </c>
    </row>
    <row r="10">
      <c r="A10" s="87" t="inlineStr">
        <is>
          <t>REVENUES:</t>
        </is>
      </c>
      <c r="B10" s="93" t="n"/>
      <c r="C10" s="93" t="n"/>
      <c r="D10" s="93" t="n"/>
      <c r="E10" s="93" t="n"/>
      <c r="F10" s="84" t="n"/>
      <c r="G10" s="93" t="n"/>
      <c r="H10" s="93" t="n"/>
      <c r="I10" s="93" t="n"/>
      <c r="J10" s="93" t="n"/>
    </row>
    <row r="11">
      <c r="A11" s="87" t="inlineStr">
        <is>
          <t>State Sources:</t>
        </is>
      </c>
      <c r="B11" s="93" t="n"/>
      <c r="C11" s="93" t="n"/>
      <c r="D11" s="123" t="n"/>
      <c r="E11" s="93" t="n"/>
      <c r="F11" s="84" t="n"/>
      <c r="G11" s="93" t="n"/>
      <c r="H11" s="93" t="n"/>
      <c r="I11" s="93" t="n"/>
      <c r="J11" s="93" t="n"/>
    </row>
    <row r="12">
      <c r="A12" s="93" t="n"/>
      <c r="B12" s="93" t="inlineStr">
        <is>
          <t>State Auto, CO &amp; DS Distributed</t>
        </is>
      </c>
      <c r="C12" s="93" t="n"/>
      <c r="D12" s="123" t="n">
        <v>3321</v>
      </c>
      <c r="E12" s="93" t="n"/>
      <c r="F12" s="84" t="n">
        <v>468107.49</v>
      </c>
      <c r="G12" s="93" t="n"/>
      <c r="H12" s="84" t="n">
        <v>0</v>
      </c>
      <c r="I12" s="93" t="n"/>
      <c r="J12" s="84">
        <f>+F12-H12</f>
        <v/>
      </c>
      <c r="L12" s="244">
        <f>IF(F12&gt;H12,F12-H12,0)</f>
        <v/>
      </c>
    </row>
    <row r="13">
      <c r="A13" s="93" t="n"/>
      <c r="B13" s="93" t="inlineStr">
        <is>
          <t>PECO</t>
        </is>
      </c>
      <c r="C13" s="93" t="n"/>
      <c r="D13" s="123" t="n">
        <v>3391</v>
      </c>
      <c r="E13" s="93" t="n"/>
      <c r="F13" s="84" t="n">
        <v>22054326</v>
      </c>
      <c r="G13" s="93" t="n"/>
      <c r="H13" s="84" t="n">
        <v>4000000</v>
      </c>
      <c r="I13" s="93" t="n"/>
      <c r="J13" s="84">
        <f>+F13-H13</f>
        <v/>
      </c>
      <c r="L13" s="244">
        <f>IF(F13&gt;H13,F13-H13,0)</f>
        <v/>
      </c>
    </row>
    <row r="14">
      <c r="A14" s="93" t="n"/>
      <c r="B14" s="93" t="inlineStr">
        <is>
          <t>Classrooms First</t>
        </is>
      </c>
      <c r="C14" s="93" t="n"/>
      <c r="D14" s="123" t="n">
        <v>3392</v>
      </c>
      <c r="E14" s="93" t="n"/>
      <c r="F14" s="84" t="n">
        <v>0</v>
      </c>
      <c r="G14" s="93" t="n"/>
      <c r="H14" s="84" t="n">
        <v>0</v>
      </c>
      <c r="I14" s="93" t="n"/>
      <c r="J14" s="84">
        <f>+F14-H14</f>
        <v/>
      </c>
      <c r="L14" s="244">
        <f>IF(F14&gt;H14,F14-H14,0)</f>
        <v/>
      </c>
    </row>
    <row r="15">
      <c r="A15" s="93" t="n"/>
      <c r="B15" s="93" t="inlineStr">
        <is>
          <t>SIT Funds</t>
        </is>
      </c>
      <c r="C15" s="93" t="n"/>
      <c r="D15" s="123" t="n">
        <v>3393</v>
      </c>
      <c r="E15" s="93" t="n"/>
      <c r="F15" s="84" t="n">
        <v>0</v>
      </c>
      <c r="G15" s="93" t="n"/>
      <c r="H15" s="84" t="n">
        <v>0</v>
      </c>
      <c r="I15" s="93" t="n"/>
      <c r="J15" s="84">
        <f>+F15-H15</f>
        <v/>
      </c>
      <c r="L15" s="244">
        <f>IF(F15&gt;H15,F15-H15,0)</f>
        <v/>
      </c>
    </row>
    <row r="16">
      <c r="A16" s="93" t="n"/>
      <c r="B16" s="93" t="inlineStr">
        <is>
          <t>Effort Index</t>
        </is>
      </c>
      <c r="C16" s="93" t="n"/>
      <c r="D16" s="123" t="n">
        <v>3394</v>
      </c>
      <c r="E16" s="93" t="n"/>
      <c r="F16" s="84" t="n">
        <v>2182843.59</v>
      </c>
      <c r="G16" s="93" t="n"/>
      <c r="H16" s="84" t="n">
        <v>220000</v>
      </c>
      <c r="I16" s="93" t="n"/>
      <c r="J16" s="84">
        <f>+F16-H16</f>
        <v/>
      </c>
      <c r="L16" s="244">
        <f>IF(F16&gt;H16,F16-H16,0)</f>
        <v/>
      </c>
    </row>
    <row r="17">
      <c r="A17" s="93" t="n"/>
      <c r="B17" s="93" t="inlineStr">
        <is>
          <t>Class Size Reduction</t>
        </is>
      </c>
      <c r="C17" s="93" t="n"/>
      <c r="D17" s="123" t="n">
        <v>3396</v>
      </c>
      <c r="E17" s="93" t="n"/>
      <c r="F17" s="84" t="n">
        <v>6273559</v>
      </c>
      <c r="G17" s="93" t="n"/>
      <c r="H17" s="84" t="n">
        <v>4948858</v>
      </c>
      <c r="I17" s="93" t="n"/>
      <c r="J17" s="84">
        <f>+F17-H17</f>
        <v/>
      </c>
      <c r="L17" s="244">
        <f>IF(F17&gt;H17,F17-H17,0)</f>
        <v/>
      </c>
    </row>
    <row r="18">
      <c r="A18" s="93" t="n"/>
      <c r="B18" s="93" t="inlineStr">
        <is>
          <t>Charter School</t>
        </is>
      </c>
      <c r="C18" s="93" t="n"/>
      <c r="D18" s="123" t="n">
        <v>3397</v>
      </c>
      <c r="E18" s="93" t="n"/>
      <c r="F18" s="84" t="n">
        <v>342937</v>
      </c>
      <c r="G18" s="93" t="n"/>
      <c r="H18" s="84" t="n">
        <v>342937</v>
      </c>
      <c r="I18" s="93" t="n"/>
      <c r="J18" s="84" t="n">
        <v>0</v>
      </c>
      <c r="L18" s="244">
        <f>IF(F18&gt;H18,F18-H18,0)</f>
        <v/>
      </c>
    </row>
    <row r="19">
      <c r="A19" s="93" t="n"/>
      <c r="B19" s="93" t="inlineStr">
        <is>
          <t>Other Miscellaneous State</t>
        </is>
      </c>
      <c r="C19" s="93" t="n"/>
      <c r="D19" s="123" t="n">
        <v>3399</v>
      </c>
      <c r="E19" s="93" t="n"/>
      <c r="F19" s="84" t="n">
        <v>200000</v>
      </c>
      <c r="G19" s="93" t="n"/>
      <c r="H19" s="84" t="n">
        <v>154112.02</v>
      </c>
      <c r="I19" s="93" t="n"/>
      <c r="J19" s="84">
        <f>+F19-H19</f>
        <v/>
      </c>
      <c r="L19" s="244">
        <f>IF(F19&gt;H19,F19-H19,0)</f>
        <v/>
      </c>
    </row>
    <row r="20">
      <c r="A20" s="93" t="n"/>
      <c r="B20" s="87" t="n"/>
      <c r="C20" s="87" t="inlineStr">
        <is>
          <t>Total State Sources</t>
        </is>
      </c>
      <c r="D20" s="123" t="n"/>
      <c r="E20" s="93" t="n"/>
      <c r="F20" s="94">
        <f>SUM(F12:F19)</f>
        <v/>
      </c>
      <c r="G20" s="93" t="n"/>
      <c r="H20" s="94">
        <f>SUM(H11:H19)</f>
        <v/>
      </c>
      <c r="I20" s="93" t="n"/>
      <c r="J20" s="94">
        <f>SUM(J12:J19)</f>
        <v/>
      </c>
    </row>
    <row r="21">
      <c r="A21" s="87" t="inlineStr">
        <is>
          <t>Local Sources:</t>
        </is>
      </c>
      <c r="B21" s="93" t="n"/>
      <c r="C21" s="93" t="n"/>
      <c r="D21" s="123" t="n"/>
      <c r="E21" s="93" t="n"/>
      <c r="F21" s="84" t="n"/>
      <c r="G21" s="93" t="n"/>
      <c r="H21" s="84" t="n"/>
      <c r="I21" s="93" t="n"/>
      <c r="J21" s="93" t="n"/>
    </row>
    <row r="22">
      <c r="A22" s="93" t="n"/>
      <c r="B22" s="93" t="inlineStr">
        <is>
          <t>District Capital Improvement Tax</t>
        </is>
      </c>
      <c r="C22" s="93" t="n"/>
      <c r="D22" s="123" t="n">
        <v>3413</v>
      </c>
      <c r="E22" s="93" t="n"/>
      <c r="F22" s="84" t="n">
        <v>64935503</v>
      </c>
      <c r="G22" s="93" t="n"/>
      <c r="H22" s="84" t="n">
        <v>11563205</v>
      </c>
      <c r="I22" s="93" t="n"/>
      <c r="J22" s="84">
        <f>+F22-H22</f>
        <v/>
      </c>
      <c r="L22" s="244">
        <f>IF(F22&gt;H22,F22-H22,0)</f>
        <v/>
      </c>
    </row>
    <row r="23">
      <c r="A23" s="93" t="n"/>
      <c r="B23" s="93" t="inlineStr">
        <is>
          <t>Tax Redemptions</t>
        </is>
      </c>
      <c r="C23" s="93" t="n"/>
      <c r="D23" s="123" t="n">
        <v>3421</v>
      </c>
      <c r="E23" s="93" t="n"/>
      <c r="F23" s="84" t="n">
        <v>150000</v>
      </c>
      <c r="G23" s="93" t="n"/>
      <c r="H23" s="84" t="n">
        <v>334253.22</v>
      </c>
      <c r="I23" s="93" t="n"/>
      <c r="J23" s="84">
        <f>+F23-H23</f>
        <v/>
      </c>
      <c r="L23" s="244">
        <f>IF(F23&gt;H23,F23-H23,0)</f>
        <v/>
      </c>
    </row>
    <row r="24">
      <c r="A24" s="93" t="n"/>
      <c r="B24" s="93" t="inlineStr">
        <is>
          <t>Interest</t>
        </is>
      </c>
      <c r="C24" s="93" t="n"/>
      <c r="D24" s="123" t="n">
        <v>3431</v>
      </c>
      <c r="E24" s="93" t="n"/>
      <c r="F24" s="84" t="n">
        <v>3107800</v>
      </c>
      <c r="G24" s="93" t="n"/>
      <c r="H24" s="84" t="n">
        <v>1107145.18</v>
      </c>
      <c r="I24" s="93" t="n"/>
      <c r="J24" s="84">
        <f>+F24-H24</f>
        <v/>
      </c>
      <c r="L24" s="244">
        <f>IF(F24&gt;H24,F24-H24,0)</f>
        <v/>
      </c>
    </row>
    <row r="25">
      <c r="A25" s="93" t="n"/>
      <c r="B25" s="93" t="inlineStr">
        <is>
          <t>Unrealized Gain (Loss) on Investments</t>
        </is>
      </c>
      <c r="C25" s="93" t="n"/>
      <c r="D25" s="123" t="n">
        <v>3433</v>
      </c>
      <c r="E25" s="93" t="n"/>
      <c r="F25" s="84" t="n">
        <v>0</v>
      </c>
      <c r="G25" s="93" t="n"/>
      <c r="H25" s="84" t="n">
        <v>0</v>
      </c>
      <c r="I25" s="93" t="n"/>
      <c r="J25" s="84">
        <f>+F25-H25</f>
        <v/>
      </c>
      <c r="L25" s="244">
        <f>IF(F25&gt;H25,F25-H25,0)</f>
        <v/>
      </c>
    </row>
    <row r="26">
      <c r="A26" s="93" t="n"/>
      <c r="B26" s="93" t="inlineStr">
        <is>
          <t>Miscellaneous Local Revenue</t>
        </is>
      </c>
      <c r="C26" s="93" t="n"/>
      <c r="D26" s="123" t="n">
        <v>3495</v>
      </c>
      <c r="E26" s="93" t="n"/>
      <c r="F26" s="84" t="n">
        <v>0</v>
      </c>
      <c r="G26" s="93" t="n"/>
      <c r="H26" s="84" t="n">
        <v>53400</v>
      </c>
      <c r="I26" s="93" t="n"/>
      <c r="J26" s="84">
        <f>+F26-H26</f>
        <v/>
      </c>
      <c r="L26" s="244">
        <f>IF(F26&gt;H26,F26-H26,0)</f>
        <v/>
      </c>
    </row>
    <row r="27">
      <c r="A27" s="93" t="n"/>
      <c r="B27" s="93" t="inlineStr">
        <is>
          <t>Prior Year Expense Refund</t>
        </is>
      </c>
      <c r="C27" s="93" t="n"/>
      <c r="D27" s="123" t="n">
        <v>3497</v>
      </c>
      <c r="E27" s="93" t="n"/>
      <c r="F27" s="84" t="n">
        <v>0</v>
      </c>
      <c r="G27" s="93" t="n"/>
      <c r="H27" s="84" t="n">
        <v>849.79</v>
      </c>
      <c r="I27" s="93" t="n"/>
      <c r="J27" s="84">
        <f>+F27-H27</f>
        <v/>
      </c>
      <c r="L27" s="244">
        <f>IF(F27&gt;H27,F27-H27,0)</f>
        <v/>
      </c>
    </row>
    <row r="28">
      <c r="A28" s="93" t="n"/>
      <c r="B28" s="87" t="n"/>
      <c r="C28" s="87" t="inlineStr">
        <is>
          <t>Total Local Sources</t>
        </is>
      </c>
      <c r="D28" s="123" t="n"/>
      <c r="E28" s="93" t="n"/>
      <c r="F28" s="94">
        <f>SUM(F21:F27)</f>
        <v/>
      </c>
      <c r="G28" s="93" t="n"/>
      <c r="H28" s="94">
        <f>SUM(H21:H27)</f>
        <v/>
      </c>
      <c r="I28" s="93" t="n"/>
      <c r="J28" s="94">
        <f>SUM(J21:J27)</f>
        <v/>
      </c>
    </row>
    <row r="29">
      <c r="A29" s="87" t="inlineStr">
        <is>
          <t>Other Financing Sources:</t>
        </is>
      </c>
      <c r="B29" s="93" t="n"/>
      <c r="C29" s="93" t="n"/>
      <c r="D29" s="123" t="n"/>
      <c r="E29" s="93" t="n"/>
      <c r="F29" s="84" t="n"/>
      <c r="G29" s="93" t="n"/>
      <c r="H29" s="84" t="n"/>
      <c r="I29" s="93" t="n"/>
      <c r="J29" s="93" t="n"/>
    </row>
    <row r="30">
      <c r="A30" s="87" t="n"/>
      <c r="B30" s="93" t="inlineStr">
        <is>
          <t>Proceeds from Bond Refinancing</t>
        </is>
      </c>
      <c r="C30" s="93" t="n"/>
      <c r="D30" s="123" t="n">
        <v>3715</v>
      </c>
      <c r="E30" s="93" t="n"/>
      <c r="F30" s="84" t="n">
        <v>8108648.14</v>
      </c>
      <c r="G30" s="93" t="n"/>
      <c r="H30" s="84" t="n">
        <v>8108648.14</v>
      </c>
      <c r="I30" s="93" t="n"/>
      <c r="J30" s="84">
        <f>+F30-H30</f>
        <v/>
      </c>
    </row>
    <row r="31">
      <c r="A31" s="87" t="n"/>
      <c r="B31" s="93" t="inlineStr">
        <is>
          <t>Sale of Land</t>
        </is>
      </c>
      <c r="C31" s="93" t="n"/>
      <c r="D31" s="123" t="n">
        <v>3731</v>
      </c>
      <c r="E31" s="93" t="n"/>
      <c r="F31" s="84" t="n">
        <v>0</v>
      </c>
      <c r="G31" s="93" t="n"/>
      <c r="H31" s="84" t="n">
        <v>7450</v>
      </c>
      <c r="I31" s="93" t="n"/>
      <c r="J31" s="84">
        <f>+F31-H31</f>
        <v/>
      </c>
      <c r="L31" s="244">
        <f>IF(F31&gt;H31,F31-H31,0)</f>
        <v/>
      </c>
    </row>
    <row r="32">
      <c r="A32" s="87" t="n"/>
      <c r="B32" s="93" t="inlineStr">
        <is>
          <t>Sale of Buildings</t>
        </is>
      </c>
      <c r="C32" s="93" t="n"/>
      <c r="D32" s="123" t="n">
        <v>3732</v>
      </c>
      <c r="E32" s="93" t="n"/>
      <c r="F32" s="84" t="n">
        <v>0</v>
      </c>
      <c r="G32" s="93" t="n"/>
      <c r="H32" s="84" t="n">
        <v>0</v>
      </c>
      <c r="I32" s="93" t="n"/>
      <c r="J32" s="84">
        <f>+F32-H32</f>
        <v/>
      </c>
      <c r="L32" s="244">
        <f>IF(F32&gt;H32,F32-H32,0)</f>
        <v/>
      </c>
    </row>
    <row r="33">
      <c r="A33" s="87" t="n"/>
      <c r="B33" s="93" t="inlineStr">
        <is>
          <t>Other Loss Recovery</t>
        </is>
      </c>
      <c r="C33" s="93" t="n"/>
      <c r="D33" s="123" t="n">
        <v>3742</v>
      </c>
      <c r="E33" s="93" t="n"/>
      <c r="F33" s="84" t="n">
        <v>0</v>
      </c>
      <c r="G33" s="93" t="n"/>
      <c r="H33" s="84" t="n">
        <v>0</v>
      </c>
      <c r="I33" s="93" t="n"/>
      <c r="J33" s="84">
        <f>+F33-H33</f>
        <v/>
      </c>
      <c r="L33" s="84" t="n"/>
    </row>
    <row r="34">
      <c r="A34" s="93" t="n"/>
      <c r="B34" s="93" t="inlineStr">
        <is>
          <t>COPS</t>
        </is>
      </c>
      <c r="C34" s="93" t="n"/>
      <c r="D34" s="123" t="n">
        <v>3750</v>
      </c>
      <c r="E34" s="93" t="n"/>
      <c r="F34" s="84" t="n">
        <v>0</v>
      </c>
      <c r="G34" s="93" t="n"/>
      <c r="H34" s="84" t="n">
        <v>0</v>
      </c>
      <c r="I34" s="93" t="n"/>
      <c r="J34" s="84">
        <f>+F34-H34</f>
        <v/>
      </c>
      <c r="L34" s="244">
        <f>IF(F34&gt;H34,F34-H34,0)</f>
        <v/>
      </c>
    </row>
    <row r="35">
      <c r="A35" s="93" t="n"/>
      <c r="B35" s="93" t="n"/>
      <c r="C35" s="87" t="inlineStr">
        <is>
          <t>Total Other Financing Sources</t>
        </is>
      </c>
      <c r="D35" s="123" t="n"/>
      <c r="E35" s="93" t="n"/>
      <c r="F35" s="94">
        <f>SUM(F29:F34)</f>
        <v/>
      </c>
      <c r="G35" s="93" t="n"/>
      <c r="H35" s="94">
        <f>SUM(H29:H34)</f>
        <v/>
      </c>
      <c r="I35" s="93" t="n"/>
      <c r="J35" s="94">
        <f>SUM(J29:J34)</f>
        <v/>
      </c>
    </row>
    <row r="36">
      <c r="A36" s="87" t="inlineStr">
        <is>
          <t>Transfers-In:</t>
        </is>
      </c>
      <c r="B36" s="93" t="n"/>
      <c r="C36" s="87" t="n"/>
      <c r="D36" s="123" t="n"/>
      <c r="E36" s="93" t="n"/>
      <c r="F36" s="84" t="n"/>
      <c r="G36" s="93" t="n"/>
      <c r="H36" s="84" t="n"/>
      <c r="I36" s="93" t="n"/>
      <c r="J36" s="84" t="n"/>
    </row>
    <row r="37">
      <c r="A37" s="87" t="n"/>
      <c r="B37" s="93" t="inlineStr">
        <is>
          <t>From General Fund</t>
        </is>
      </c>
      <c r="C37" s="87" t="n"/>
      <c r="D37" s="123" t="n">
        <v>3610</v>
      </c>
      <c r="E37" s="93" t="n"/>
      <c r="F37" s="84" t="n">
        <v>0</v>
      </c>
      <c r="G37" s="93" t="n"/>
      <c r="H37" s="84" t="n">
        <v>0</v>
      </c>
      <c r="I37" s="93" t="n"/>
      <c r="J37" s="84">
        <f>+F37-H37</f>
        <v/>
      </c>
      <c r="L37" s="244">
        <f>IF(F37&gt;H37,F37-H37,0)</f>
        <v/>
      </c>
    </row>
    <row r="38">
      <c r="A38" s="87" t="n"/>
      <c r="B38" s="93" t="inlineStr">
        <is>
          <t>From Debt Service</t>
        </is>
      </c>
      <c r="C38" s="87" t="n"/>
      <c r="D38" s="123" t="n">
        <v>3620</v>
      </c>
      <c r="E38" s="93" t="n"/>
      <c r="F38" s="84" t="n">
        <v>32100</v>
      </c>
      <c r="G38" s="93" t="n"/>
      <c r="H38" s="84" t="n">
        <v>32100</v>
      </c>
      <c r="I38" s="93" t="n"/>
      <c r="J38" s="84">
        <f>+F38-H38</f>
        <v/>
      </c>
      <c r="L38" s="244">
        <f>IF(F38&gt;H38,F38-H38,0)</f>
        <v/>
      </c>
    </row>
    <row r="39">
      <c r="A39" s="87" t="n"/>
      <c r="B39" s="93" t="inlineStr">
        <is>
          <t>From Special Revenue</t>
        </is>
      </c>
      <c r="C39" s="87" t="n"/>
      <c r="D39" s="123" t="n">
        <v>3640</v>
      </c>
      <c r="E39" s="93" t="n"/>
      <c r="F39" s="84" t="n">
        <v>0</v>
      </c>
      <c r="G39" s="93" t="n"/>
      <c r="H39" s="84" t="n">
        <v>0</v>
      </c>
      <c r="I39" s="93" t="n"/>
      <c r="J39" s="84">
        <f>+F39-H39</f>
        <v/>
      </c>
      <c r="L39" s="244">
        <f>IF(F39&gt;H39,F39-H39,0)</f>
        <v/>
      </c>
    </row>
    <row r="40">
      <c r="A40" s="93" t="n"/>
      <c r="B40" s="93" t="inlineStr">
        <is>
          <t>From Interfund (Capital Projects Only)</t>
        </is>
      </c>
      <c r="C40" s="87" t="n"/>
      <c r="D40" s="123" t="n">
        <v>3650</v>
      </c>
      <c r="E40" s="93" t="n"/>
      <c r="F40" s="80" t="n">
        <v>0</v>
      </c>
      <c r="G40" s="93" t="n"/>
      <c r="H40" s="80" t="n">
        <v>0</v>
      </c>
      <c r="I40" s="93" t="n"/>
      <c r="J40" s="80">
        <f>+F40-H40</f>
        <v/>
      </c>
      <c r="L40" s="244">
        <f>IF(F40&gt;H40,F40-H40,0)</f>
        <v/>
      </c>
    </row>
    <row r="41">
      <c r="A41" s="93" t="n"/>
      <c r="B41" s="93" t="n"/>
      <c r="C41" s="83" t="inlineStr">
        <is>
          <t>Total Transfers-In</t>
        </is>
      </c>
      <c r="D41" s="123" t="n"/>
      <c r="E41" s="93" t="n"/>
      <c r="F41" s="84">
        <f>SUM(F36:F40)</f>
        <v/>
      </c>
      <c r="G41" s="93" t="n"/>
      <c r="H41" s="84">
        <f>SUM(H36:H40)</f>
        <v/>
      </c>
      <c r="I41" s="93" t="n"/>
      <c r="J41" s="84">
        <f>SUM(J36:J40)</f>
        <v/>
      </c>
    </row>
    <row r="42">
      <c r="A42" s="93" t="n"/>
      <c r="B42" s="93" t="n"/>
      <c r="C42" s="93" t="n"/>
      <c r="D42" s="123" t="n"/>
      <c r="E42" s="93" t="n"/>
      <c r="F42" s="80" t="n"/>
      <c r="G42" s="93" t="n"/>
      <c r="H42" s="80" t="n"/>
      <c r="I42" s="93" t="n"/>
      <c r="J42" s="90" t="n"/>
    </row>
    <row r="43">
      <c r="A43" s="87" t="inlineStr">
        <is>
          <t>TOTAL REVENUES</t>
        </is>
      </c>
      <c r="B43" s="93" t="n"/>
      <c r="C43" s="93" t="n"/>
      <c r="D43" s="123" t="n"/>
      <c r="E43" s="93" t="n"/>
      <c r="F43" s="251">
        <f>F20+F28+F35+F41</f>
        <v/>
      </c>
      <c r="G43" s="93" t="n"/>
      <c r="H43" s="251">
        <f>H20+H28+H35+H41</f>
        <v/>
      </c>
      <c r="I43" s="93" t="n"/>
      <c r="J43" s="251">
        <f>J20+J28+J35+J41</f>
        <v/>
      </c>
    </row>
    <row r="44">
      <c r="A44" s="87" t="n"/>
      <c r="B44" s="93" t="n"/>
      <c r="C44" s="93" t="n"/>
      <c r="D44" s="123" t="n"/>
      <c r="E44" s="93" t="n"/>
      <c r="F44" s="110" t="n"/>
      <c r="G44" s="93" t="n"/>
      <c r="H44" s="93" t="n"/>
      <c r="I44" s="93" t="n"/>
      <c r="J44" s="93" t="n"/>
    </row>
    <row r="45">
      <c r="A45" s="93" t="inlineStr">
        <is>
          <t>BEGINNING FUND BALANCE</t>
        </is>
      </c>
      <c r="B45" s="93" t="n"/>
      <c r="C45" s="87" t="n"/>
      <c r="D45" s="123" t="n">
        <v>2700</v>
      </c>
      <c r="E45" s="93" t="n"/>
      <c r="F45" s="84" t="n">
        <v>237389871.56</v>
      </c>
      <c r="G45" s="93" t="n"/>
      <c r="H45" s="84">
        <f>F45</f>
        <v/>
      </c>
      <c r="I45" s="93" t="n"/>
      <c r="J45" s="93" t="n"/>
    </row>
    <row r="46">
      <c r="A46" s="93" t="inlineStr">
        <is>
          <t>ESTIMATED REVENUE NOT RECEIVED</t>
        </is>
      </c>
      <c r="B46" s="93" t="n"/>
      <c r="C46" s="87" t="n"/>
      <c r="D46" s="123" t="n"/>
      <c r="E46" s="93" t="n"/>
      <c r="F46" s="84" t="n"/>
      <c r="G46" s="93" t="n"/>
      <c r="H46" s="84">
        <f>L46</f>
        <v/>
      </c>
      <c r="I46" s="93" t="n"/>
      <c r="J46" s="84">
        <f>H46</f>
        <v/>
      </c>
      <c r="L46" s="84">
        <f>SUM(L11:L34)</f>
        <v/>
      </c>
    </row>
    <row r="47">
      <c r="A47" s="93" t="inlineStr">
        <is>
          <t>UNAPPROPRIATED EXCESS RECEIPTS</t>
        </is>
      </c>
      <c r="B47" s="93" t="n"/>
      <c r="C47" s="93" t="n"/>
      <c r="D47" s="123" t="n"/>
      <c r="E47" s="93" t="n"/>
      <c r="F47" s="80" t="n"/>
      <c r="G47" s="93" t="n"/>
      <c r="H47" s="252">
        <f>J48</f>
        <v/>
      </c>
      <c r="I47" s="93" t="n"/>
      <c r="J47" s="90" t="n"/>
    </row>
    <row customHeight="1" ht="13.5" r="48" s="47" thickBot="1">
      <c r="A48" s="87" t="inlineStr">
        <is>
          <t>TOTAL REVENUES AND FUND BALANCE</t>
        </is>
      </c>
      <c r="B48" s="93" t="n"/>
      <c r="C48" s="93" t="n"/>
      <c r="D48" s="123" t="n"/>
      <c r="E48" s="93" t="n"/>
      <c r="F48" s="253">
        <f>SUM(F43:F47)</f>
        <v/>
      </c>
      <c r="G48" s="93" t="n"/>
      <c r="H48" s="253">
        <f>SUM(H43:H47)</f>
        <v/>
      </c>
      <c r="I48" s="93" t="n"/>
      <c r="J48" s="253">
        <f>(J43)-(J46)</f>
        <v/>
      </c>
    </row>
    <row customHeight="1" ht="13.5" r="49" s="47" thickTop="1">
      <c r="A49" s="93" t="n"/>
      <c r="B49" s="93" t="n"/>
      <c r="C49" s="93" t="n"/>
      <c r="D49" s="123" t="n"/>
      <c r="E49" s="93" t="n"/>
      <c r="F49" s="84" t="n"/>
      <c r="G49" s="93" t="n"/>
      <c r="H49" s="93" t="n"/>
      <c r="I49" s="93" t="n"/>
      <c r="J49" s="93" t="n"/>
    </row>
    <row r="50">
      <c r="A50" s="87" t="inlineStr">
        <is>
          <t>EXPENDITURES:</t>
        </is>
      </c>
      <c r="B50" s="93" t="n"/>
      <c r="C50" s="93" t="n"/>
      <c r="D50" s="123" t="n"/>
      <c r="E50" s="93" t="n"/>
      <c r="F50" s="84" t="n"/>
      <c r="G50" s="93" t="n"/>
      <c r="H50" s="93" t="n"/>
      <c r="I50" s="93" t="n"/>
      <c r="J50" s="93" t="n"/>
    </row>
    <row r="51">
      <c r="A51" s="87" t="inlineStr">
        <is>
          <t>General Support Services:</t>
        </is>
      </c>
      <c r="B51" s="93" t="n"/>
      <c r="C51" s="93" t="n"/>
      <c r="D51" s="123" t="n"/>
      <c r="E51" s="93" t="n"/>
      <c r="F51" s="114" t="n"/>
      <c r="G51" s="93" t="n"/>
      <c r="H51" s="93" t="n"/>
      <c r="I51" s="93" t="n"/>
      <c r="J51" s="93" t="n"/>
    </row>
    <row r="52">
      <c r="A52" s="93" t="n"/>
      <c r="B52" s="87" t="inlineStr">
        <is>
          <t>Facilities Acquisition &amp; Construction</t>
        </is>
      </c>
      <c r="C52" s="93" t="n"/>
      <c r="D52" s="122" t="n">
        <v>7400</v>
      </c>
      <c r="E52" s="93" t="n"/>
      <c r="F52" s="114" t="n"/>
      <c r="G52" s="93" t="n"/>
      <c r="H52" s="93" t="n"/>
      <c r="I52" s="93" t="n"/>
      <c r="J52" s="93" t="n"/>
    </row>
    <row r="53">
      <c r="A53" s="93" t="n"/>
      <c r="B53" s="93" t="n"/>
      <c r="C53" s="93" t="inlineStr">
        <is>
          <t>Library Books</t>
        </is>
      </c>
      <c r="D53" s="123" t="n">
        <v>610</v>
      </c>
      <c r="E53" s="93" t="n"/>
      <c r="F53" s="84" t="n">
        <v>7365679.58</v>
      </c>
      <c r="G53" s="93" t="n"/>
      <c r="H53" s="84" t="n">
        <v>721386.17</v>
      </c>
      <c r="I53" s="93" t="n"/>
      <c r="J53" s="84">
        <f>+F53-H53</f>
        <v/>
      </c>
    </row>
    <row r="54">
      <c r="A54" s="93" t="n"/>
      <c r="B54" s="93" t="n"/>
      <c r="C54" s="93" t="inlineStr">
        <is>
          <t>Audio Visual Materials</t>
        </is>
      </c>
      <c r="D54" s="123" t="n">
        <v>620</v>
      </c>
      <c r="E54" s="93" t="n"/>
      <c r="F54" s="84" t="n">
        <v>1654156.97</v>
      </c>
      <c r="G54" s="93" t="n"/>
      <c r="H54" s="84" t="n">
        <v>111185.14</v>
      </c>
      <c r="I54" s="93" t="n"/>
      <c r="J54" s="84">
        <f>+F54-H54</f>
        <v/>
      </c>
    </row>
    <row r="55">
      <c r="A55" s="93" t="n"/>
      <c r="B55" s="93" t="n"/>
      <c r="C55" s="93" t="inlineStr">
        <is>
          <t>Buildings and Fixed Equipment</t>
        </is>
      </c>
      <c r="D55" s="123" t="n">
        <v>630</v>
      </c>
      <c r="E55" s="93" t="n"/>
      <c r="F55" s="84" t="n">
        <v>62389823.84</v>
      </c>
      <c r="G55" s="93" t="n"/>
      <c r="H55" s="84" t="n">
        <v>8532361.83</v>
      </c>
      <c r="I55" s="93" t="n"/>
      <c r="J55" s="84">
        <f>+F55-H55</f>
        <v/>
      </c>
    </row>
    <row r="56">
      <c r="A56" s="93" t="n"/>
      <c r="B56" s="93" t="n"/>
      <c r="C56" s="93" t="inlineStr">
        <is>
          <t>Furniture, Fixtures and Equipment</t>
        </is>
      </c>
      <c r="D56" s="123" t="n">
        <v>640</v>
      </c>
      <c r="E56" s="93" t="n"/>
      <c r="F56" s="84" t="n">
        <v>52107638.24</v>
      </c>
      <c r="G56" s="93" t="n"/>
      <c r="H56" s="84" t="n">
        <v>11128298.19</v>
      </c>
      <c r="I56" s="93" t="n"/>
      <c r="J56" s="84">
        <f>+F56-H56</f>
        <v/>
      </c>
    </row>
    <row r="57">
      <c r="A57" s="93" t="n"/>
      <c r="B57" s="93" t="n"/>
      <c r="C57" s="93" t="inlineStr">
        <is>
          <t>Motor Vehicles (Include Buses)</t>
        </is>
      </c>
      <c r="D57" s="123" t="n">
        <v>650</v>
      </c>
      <c r="E57" s="93" t="n"/>
      <c r="F57" s="84" t="n">
        <v>895000</v>
      </c>
      <c r="G57" s="93" t="n"/>
      <c r="H57" s="84" t="n">
        <v>57068</v>
      </c>
      <c r="I57" s="93" t="n"/>
      <c r="J57" s="84">
        <f>+F57-H57</f>
        <v/>
      </c>
    </row>
    <row r="58">
      <c r="A58" s="93" t="n"/>
      <c r="B58" s="93" t="n"/>
      <c r="C58" s="93" t="inlineStr">
        <is>
          <t>Land</t>
        </is>
      </c>
      <c r="D58" s="123" t="n">
        <v>660</v>
      </c>
      <c r="E58" s="93" t="n"/>
      <c r="F58" s="84" t="n">
        <v>8476961.720000001</v>
      </c>
      <c r="G58" s="93" t="n"/>
      <c r="H58" s="84" t="n">
        <v>325050.89</v>
      </c>
      <c r="I58" s="93" t="n"/>
      <c r="J58" s="84">
        <f>+F58-H58</f>
        <v/>
      </c>
    </row>
    <row r="59">
      <c r="A59" s="93" t="n"/>
      <c r="B59" s="93" t="n"/>
      <c r="C59" s="93" t="inlineStr">
        <is>
          <t>Improvements other than Buildings</t>
        </is>
      </c>
      <c r="D59" s="123" t="n">
        <v>670</v>
      </c>
      <c r="E59" s="93" t="n"/>
      <c r="F59" s="84" t="n">
        <v>17920959.08</v>
      </c>
      <c r="G59" s="93" t="n"/>
      <c r="H59" s="84" t="n">
        <v>4319634.46</v>
      </c>
      <c r="I59" s="93" t="n"/>
      <c r="J59" s="84">
        <f>+F59-H59</f>
        <v/>
      </c>
    </row>
    <row r="60">
      <c r="A60" s="93" t="n"/>
      <c r="B60" s="93" t="n"/>
      <c r="C60" s="93" t="inlineStr">
        <is>
          <t>Remodeling and Renovations</t>
        </is>
      </c>
      <c r="D60" s="123" t="n">
        <v>680</v>
      </c>
      <c r="E60" s="93" t="n"/>
      <c r="F60" s="84" t="n">
        <v>172769813.71</v>
      </c>
      <c r="G60" s="93" t="n"/>
      <c r="H60" s="84" t="n">
        <v>24706873.99</v>
      </c>
      <c r="I60" s="93" t="n"/>
      <c r="J60" s="84">
        <f>+F60-H60</f>
        <v/>
      </c>
    </row>
    <row r="61">
      <c r="A61" s="93" t="n"/>
      <c r="B61" s="93" t="n"/>
      <c r="C61" s="93" t="inlineStr">
        <is>
          <t>Computer Software</t>
        </is>
      </c>
      <c r="D61" s="123" t="n">
        <v>690</v>
      </c>
      <c r="E61" s="93" t="n"/>
      <c r="F61" s="84" t="n">
        <v>4600539.47</v>
      </c>
      <c r="G61" s="93" t="n"/>
      <c r="H61" s="84" t="n">
        <v>2329561.17</v>
      </c>
      <c r="I61" s="93" t="n"/>
      <c r="J61" s="84">
        <f>+F61-H61</f>
        <v/>
      </c>
    </row>
    <row r="62">
      <c r="A62" s="93" t="n"/>
      <c r="B62" s="93" t="n"/>
      <c r="C62" s="93" t="n"/>
      <c r="D62" s="101" t="n"/>
      <c r="E62" s="93" t="n"/>
      <c r="F62" s="84" t="n"/>
      <c r="G62" s="93" t="n"/>
      <c r="H62" s="114" t="n"/>
      <c r="I62" s="93" t="n"/>
      <c r="J62" s="84" t="n"/>
    </row>
    <row r="63">
      <c r="A63" s="87" t="inlineStr">
        <is>
          <t>Debt Service</t>
        </is>
      </c>
      <c r="B63" s="93" t="n"/>
      <c r="C63" s="93" t="n"/>
      <c r="D63" s="122" t="n">
        <v>9200</v>
      </c>
      <c r="E63" s="93" t="n"/>
      <c r="F63" s="84" t="n"/>
      <c r="G63" s="93" t="n"/>
      <c r="H63" s="84" t="n"/>
      <c r="I63" s="93" t="n"/>
      <c r="J63" s="84" t="n"/>
    </row>
    <row r="64">
      <c r="A64" s="87" t="inlineStr">
        <is>
          <t>Transfers-Out:</t>
        </is>
      </c>
      <c r="B64" s="93" t="n"/>
      <c r="C64" s="93" t="n"/>
      <c r="D64" s="122" t="n">
        <v>9700</v>
      </c>
      <c r="E64" s="93" t="n"/>
      <c r="F64" s="84" t="n"/>
      <c r="G64" s="93" t="n"/>
      <c r="H64" s="84" t="n"/>
      <c r="I64" s="93" t="n"/>
      <c r="J64" s="93" t="n"/>
    </row>
    <row r="65">
      <c r="A65" s="87" t="n"/>
      <c r="C65" s="93" t="inlineStr">
        <is>
          <t>To General Fund</t>
        </is>
      </c>
      <c r="D65" s="123" t="inlineStr">
        <is>
          <t>97/910</t>
        </is>
      </c>
      <c r="E65" s="93" t="n"/>
      <c r="F65" s="84" t="n">
        <v>1714313.89</v>
      </c>
      <c r="G65" s="93" t="n"/>
      <c r="H65" s="84" t="n">
        <v>719671.97</v>
      </c>
      <c r="I65" s="93" t="n"/>
      <c r="J65" s="84">
        <f>+F65-H65</f>
        <v/>
      </c>
    </row>
    <row r="66">
      <c r="A66" s="87" t="n"/>
      <c r="C66" s="93" t="inlineStr">
        <is>
          <t>To Debt Service Funds</t>
        </is>
      </c>
      <c r="D66" s="123" t="inlineStr">
        <is>
          <t>97/920</t>
        </is>
      </c>
      <c r="E66" s="93" t="n"/>
      <c r="F66" s="84" t="n">
        <v>4040039.61</v>
      </c>
      <c r="G66" s="93" t="n"/>
      <c r="H66" s="84" t="n">
        <v>139731.15</v>
      </c>
      <c r="I66" s="93" t="n"/>
      <c r="J66" s="84">
        <f>+F66-H66</f>
        <v/>
      </c>
    </row>
    <row r="67">
      <c r="A67" s="93" t="n"/>
      <c r="B67" s="93" t="n"/>
      <c r="C67" s="93" t="inlineStr">
        <is>
          <t>To Interfunds (Capital Projects)</t>
        </is>
      </c>
      <c r="D67" s="123" t="inlineStr">
        <is>
          <t>97/950</t>
        </is>
      </c>
      <c r="E67" s="93" t="n"/>
      <c r="F67" s="80" t="n">
        <v>0</v>
      </c>
      <c r="G67" s="93" t="n"/>
      <c r="H67" s="84" t="n">
        <v>0</v>
      </c>
      <c r="I67" s="93" t="n"/>
      <c r="J67" s="84">
        <f>+F67-H67</f>
        <v/>
      </c>
    </row>
    <row customHeight="1" ht="13.5" r="68" s="47" thickBot="1">
      <c r="A68" s="87" t="inlineStr">
        <is>
          <t>TOTAL EXPENDITURES</t>
        </is>
      </c>
      <c r="B68" s="93" t="n"/>
      <c r="C68" s="93" t="n"/>
      <c r="D68" s="123" t="n"/>
      <c r="E68" s="93" t="n"/>
      <c r="F68" s="251">
        <f>SUM(F51:F67)</f>
        <v/>
      </c>
      <c r="G68" s="93" t="n"/>
      <c r="H68" s="162">
        <f>SUM(H51:H67)</f>
        <v/>
      </c>
      <c r="I68" s="93" t="n"/>
      <c r="J68" s="254">
        <f>SUM(J51:J67)</f>
        <v/>
      </c>
    </row>
    <row customHeight="1" ht="13.5" r="69" s="47" thickTop="1">
      <c r="A69" s="87" t="n"/>
      <c r="B69" s="93" t="n"/>
      <c r="C69" s="93" t="n"/>
      <c r="D69" s="123" t="n"/>
      <c r="E69" s="93" t="n"/>
      <c r="F69" s="84" t="n"/>
      <c r="G69" s="93" t="n"/>
      <c r="H69" s="84" t="n"/>
      <c r="I69" s="93" t="n"/>
      <c r="J69" s="95" t="n"/>
    </row>
    <row r="70">
      <c r="A70" s="93" t="inlineStr">
        <is>
          <t>UNAPPROPRIATED FUND BALANCE</t>
        </is>
      </c>
      <c r="B70" s="93" t="n"/>
      <c r="C70" s="93" t="n"/>
      <c r="D70" s="93" t="n">
        <v>2700</v>
      </c>
      <c r="E70" s="93" t="n"/>
      <c r="F70" s="84" t="n">
        <v>9893529.310000001</v>
      </c>
      <c r="G70" s="93" t="n"/>
      <c r="H70" s="84">
        <f>F70</f>
        <v/>
      </c>
      <c r="I70" s="93" t="n"/>
      <c r="J70" s="95" t="n"/>
    </row>
    <row r="71">
      <c r="A71" s="93" t="inlineStr">
        <is>
          <t>RESTRICTED FUND BALANCE</t>
        </is>
      </c>
      <c r="B71" s="93" t="n"/>
      <c r="C71" s="93" t="n"/>
      <c r="D71" s="93" t="n">
        <v>2700</v>
      </c>
      <c r="E71" s="93" t="n"/>
      <c r="F71" s="84" t="n">
        <v>1417240.36</v>
      </c>
      <c r="G71" s="93" t="n"/>
      <c r="H71" s="84">
        <f>F71</f>
        <v/>
      </c>
      <c r="I71" s="93" t="n"/>
      <c r="J71" s="95" t="n"/>
    </row>
    <row r="72">
      <c r="A72" s="93" t="inlineStr">
        <is>
          <t>UNEXPENDED BALANCE</t>
        </is>
      </c>
      <c r="B72" s="93" t="n"/>
      <c r="C72" s="93" t="n"/>
      <c r="D72" s="93" t="n"/>
      <c r="E72" s="93" t="n"/>
      <c r="F72" s="84" t="n"/>
      <c r="G72" s="93" t="n"/>
      <c r="H72" s="84">
        <f>J68</f>
        <v/>
      </c>
      <c r="I72" s="93" t="n"/>
      <c r="J72" s="95" t="n"/>
    </row>
    <row r="73">
      <c r="A73" s="93" t="n"/>
      <c r="B73" s="93" t="n"/>
      <c r="C73" s="93" t="n"/>
      <c r="D73" s="93" t="n"/>
      <c r="E73" s="93" t="n"/>
      <c r="F73" s="84" t="n"/>
      <c r="G73" s="93" t="n"/>
      <c r="H73" s="84" t="n"/>
      <c r="I73" s="93" t="n"/>
      <c r="J73" s="95" t="n"/>
    </row>
    <row r="74">
      <c r="A74" s="87" t="n"/>
      <c r="B74" s="93" t="n"/>
      <c r="C74" s="93" t="n"/>
      <c r="D74" s="93" t="n"/>
      <c r="E74" s="93" t="n"/>
      <c r="F74" s="84" t="n"/>
      <c r="G74" s="93" t="n"/>
      <c r="H74" s="93" t="n"/>
      <c r="I74" s="93" t="n"/>
      <c r="J74" s="93" t="n"/>
    </row>
    <row customHeight="1" ht="13.5" r="75" s="47" thickBot="1">
      <c r="A75" s="87" t="inlineStr">
        <is>
          <t>TOTAL EXPENDITURES, RESERVES &amp; FUND BALANCE</t>
        </is>
      </c>
      <c r="B75" s="93" t="n"/>
      <c r="C75" s="93" t="n"/>
      <c r="D75" s="93" t="n"/>
      <c r="E75" s="93" t="n"/>
      <c r="F75" s="254">
        <f>SUM(F68:F74)</f>
        <v/>
      </c>
      <c r="G75" s="93" t="n"/>
      <c r="H75" s="254">
        <f>SUM(H68:H74)</f>
        <v/>
      </c>
      <c r="I75" s="93" t="n"/>
      <c r="J75" s="251" t="n"/>
    </row>
    <row customHeight="1" ht="13.5" r="76" s="47" thickTop="1">
      <c r="A76" s="93" t="n"/>
      <c r="B76" s="93" t="n"/>
      <c r="C76" s="93" t="n"/>
      <c r="D76" s="93" t="n"/>
      <c r="E76" s="93" t="n"/>
      <c r="F76" s="84" t="n"/>
      <c r="G76" s="93" t="n"/>
      <c r="H76" s="93" t="n"/>
      <c r="I76" s="93" t="n"/>
      <c r="J76" s="93" t="n"/>
    </row>
    <row r="77">
      <c r="A77" s="93" t="n"/>
      <c r="B77" s="93" t="n"/>
      <c r="C77" s="93" t="n"/>
      <c r="D77" s="93" t="n"/>
      <c r="E77" s="93" t="n"/>
      <c r="F77" s="84" t="n"/>
      <c r="G77" s="93" t="n"/>
      <c r="H77" s="93" t="n"/>
      <c r="I77" s="93" t="n"/>
      <c r="J77" s="93" t="n"/>
    </row>
    <row customHeight="1" ht="1.5" r="78" s="47">
      <c r="F78" s="249">
        <f>+F48-F75</f>
        <v/>
      </c>
      <c r="H78" s="249">
        <f>+H48-H75</f>
        <v/>
      </c>
    </row>
    <row r="79">
      <c r="A79" t="inlineStr">
        <is>
          <t>suspicious:</t>
        </is>
      </c>
    </row>
  </sheetData>
  <printOptions horizontalCentered="1" verticalCentered="1"/>
  <pageMargins bottom="0.5" footer="0.5" header="0.5" left="0.5" right="0.5" top="0.5"/>
  <pageSetup horizontalDpi="4294967292" orientation="portrait" scale="70" verticalDpi="300"/>
  <headerFooter alignWithMargins="0">
    <oddHeader>&amp;RPAGE 6 OF 9</oddHeader>
    <oddFooter/>
    <evenHeader/>
    <evenFooter/>
    <firstHeader/>
    <firstFooter/>
  </headerFooter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 codeName="Sheet8">
    <outlinePr summaryBelow="1" summaryRight="1"/>
    <pageSetUpPr fitToPage="1"/>
  </sheetPr>
  <dimension ref="A1:M599"/>
  <sheetViews>
    <sheetView view="pageBreakPreview" workbookViewId="0" zoomScale="60" zoomScaleNormal="100">
      <selection activeCell="A5" sqref="A5"/>
    </sheetView>
  </sheetViews>
  <sheetFormatPr baseColWidth="8" defaultRowHeight="12.75"/>
  <cols>
    <col customWidth="1" max="2" min="1" style="47" width="4.7109375"/>
    <col customWidth="1" max="3" min="3" style="47" width="38.7109375"/>
    <col customWidth="1" max="4" min="4" style="47" width="11"/>
    <col customWidth="1" max="5" min="5" style="47" width="23.140625"/>
    <col customWidth="1" max="6" min="6" style="47" width="2.7109375"/>
    <col customWidth="1" max="7" min="7" style="47" width="23.28515625"/>
    <col customWidth="1" max="8" min="8" style="47" width="2.7109375"/>
    <col bestFit="1" customWidth="1" max="9" min="9" style="47" width="21.5703125"/>
    <col customWidth="1" max="10" min="10" style="47" width="2.7109375"/>
    <col customWidth="1" hidden="1" max="11" min="11" style="47" width="11.42578125"/>
  </cols>
  <sheetData>
    <row customHeight="1" ht="18.75" r="1" s="47">
      <c r="A1" s="64" t="inlineStr">
        <is>
          <t>DUVAL COUNTY SCHOOL BOARD</t>
        </is>
      </c>
      <c r="B1" s="71" t="n"/>
      <c r="C1" s="71" t="n"/>
      <c r="D1" s="71" t="n"/>
      <c r="E1" s="72" t="n"/>
      <c r="F1" s="72" t="n"/>
      <c r="G1" s="72" t="n"/>
      <c r="H1" s="71" t="n"/>
      <c r="I1" s="89" t="n"/>
    </row>
    <row customHeight="1" ht="15.75" r="2" s="47">
      <c r="A2" s="7" t="inlineStr">
        <is>
          <t>STATEMENT OF REVENUES AND EXPENDITURES</t>
        </is>
      </c>
      <c r="B2" s="71" t="n"/>
      <c r="C2" s="71" t="n"/>
      <c r="D2" s="71" t="n"/>
      <c r="E2" s="72" t="n"/>
      <c r="F2" s="72" t="n"/>
      <c r="G2" s="72" t="n"/>
      <c r="H2" s="71" t="n"/>
      <c r="I2" s="89" t="n"/>
    </row>
    <row customHeight="1" ht="15.75" r="3" s="47">
      <c r="A3" s="7" t="inlineStr">
        <is>
          <t>SPECIAL REVENUE FUND - FOOD SERVICES</t>
        </is>
      </c>
      <c r="B3" s="71" t="n"/>
      <c r="C3" s="71" t="n"/>
      <c r="D3" s="71" t="n"/>
      <c r="E3" s="72" t="n"/>
      <c r="F3" s="72" t="n"/>
      <c r="G3" s="72" t="n"/>
      <c r="H3" s="71" t="n"/>
      <c r="I3" s="89" t="n"/>
    </row>
    <row customHeight="1" ht="15.75" r="4" s="47">
      <c r="A4" s="239">
        <f>+'Combined Bal Sheet Page 1'!A3</f>
        <v/>
      </c>
      <c r="B4" s="71" t="n"/>
      <c r="C4" s="71" t="n"/>
      <c r="D4" s="71" t="n"/>
      <c r="E4" s="72" t="n"/>
      <c r="F4" s="72" t="n"/>
      <c r="G4" s="72" t="n"/>
      <c r="H4" s="71" t="n"/>
      <c r="I4" s="89" t="n"/>
    </row>
    <row customHeight="1" ht="15.75" r="5" s="47">
      <c r="A5" s="239" t="n"/>
      <c r="B5" s="71" t="n"/>
      <c r="C5" s="71" t="n"/>
      <c r="D5" s="71" t="n"/>
      <c r="E5" s="72" t="n"/>
      <c r="F5" s="72" t="n"/>
      <c r="G5" s="72" t="n"/>
      <c r="H5" s="71" t="n"/>
      <c r="I5" s="89" t="n"/>
    </row>
    <row customHeight="1" ht="15.75" r="6" s="47">
      <c r="A6" s="239" t="n"/>
      <c r="B6" s="71" t="n"/>
      <c r="C6" s="71" t="n"/>
      <c r="D6" s="71" t="n"/>
      <c r="E6" s="72" t="n"/>
      <c r="F6" s="72" t="n"/>
      <c r="G6" s="72" t="n"/>
      <c r="H6" s="71" t="n"/>
      <c r="I6" s="103" t="inlineStr">
        <is>
          <t>UNDER</t>
        </is>
      </c>
    </row>
    <row r="7">
      <c r="A7" s="93" t="n"/>
      <c r="B7" s="93" t="n"/>
      <c r="C7" s="93" t="n"/>
      <c r="D7" s="93" t="n"/>
      <c r="E7" s="103" t="inlineStr">
        <is>
          <t>2002-2003</t>
        </is>
      </c>
      <c r="F7" s="101" t="n"/>
      <c r="G7" s="103" t="inlineStr">
        <is>
          <t>YEAR-TO-DATE</t>
        </is>
      </c>
      <c r="H7" s="123" t="n"/>
      <c r="I7" s="103" t="inlineStr">
        <is>
          <t>(OVER)</t>
        </is>
      </c>
    </row>
    <row customHeight="1" ht="13.5" r="8" s="47" thickBot="1">
      <c r="A8" s="93" t="n"/>
      <c r="B8" s="93" t="n"/>
      <c r="C8" s="93" t="n"/>
      <c r="D8" s="93" t="n"/>
      <c r="E8" s="76" t="inlineStr">
        <is>
          <t>BUDGET</t>
        </is>
      </c>
      <c r="F8" s="101" t="n"/>
      <c r="G8" s="76" t="inlineStr">
        <is>
          <t>ACTUAL</t>
        </is>
      </c>
      <c r="H8" s="123" t="n"/>
      <c r="I8" s="76" t="inlineStr">
        <is>
          <t>COLLECTED/SPENT</t>
        </is>
      </c>
    </row>
    <row r="9">
      <c r="A9" s="87" t="inlineStr">
        <is>
          <t>REVENUE:</t>
        </is>
      </c>
      <c r="B9" s="93" t="n"/>
      <c r="C9" s="93" t="n"/>
      <c r="D9" s="123" t="n"/>
      <c r="E9" s="93" t="n"/>
      <c r="F9" s="93" t="n"/>
      <c r="G9" s="93" t="n"/>
      <c r="H9" s="93" t="n"/>
      <c r="I9" s="93" t="n"/>
    </row>
    <row r="10">
      <c r="A10" s="87" t="inlineStr">
        <is>
          <t>Federal Through State:</t>
        </is>
      </c>
      <c r="B10" s="93" t="n"/>
      <c r="C10" s="93" t="n"/>
      <c r="D10" s="123" t="n"/>
      <c r="E10" s="114" t="n"/>
      <c r="F10" s="93" t="n"/>
      <c r="G10" s="93" t="n"/>
      <c r="H10" s="93" t="n"/>
      <c r="I10" s="93" t="n"/>
    </row>
    <row r="11">
      <c r="A11" s="93" t="n"/>
      <c r="B11" s="93" t="inlineStr">
        <is>
          <t>School Lunch Act</t>
        </is>
      </c>
      <c r="C11" s="93" t="n"/>
      <c r="D11" s="123" t="n"/>
      <c r="E11" s="114" t="n"/>
      <c r="F11" s="93" t="n"/>
      <c r="G11" s="93" t="n"/>
      <c r="H11" s="93" t="n"/>
      <c r="I11" s="93" t="n"/>
    </row>
    <row r="12">
      <c r="A12" s="93" t="n"/>
      <c r="B12" s="93" t="n"/>
      <c r="C12" s="93" t="inlineStr">
        <is>
          <t>Lunch Reimbursement</t>
        </is>
      </c>
      <c r="D12" s="123" t="n">
        <v>3261</v>
      </c>
      <c r="E12" s="114" t="n">
        <v>14502940</v>
      </c>
      <c r="F12" s="93" t="n"/>
      <c r="G12" s="114" t="n">
        <v>3210799</v>
      </c>
      <c r="H12" s="93" t="n"/>
      <c r="I12" s="84">
        <f>+E12-G12</f>
        <v/>
      </c>
      <c r="K12" s="244">
        <f>IF(E12&gt;G12,E12-G12,0)</f>
        <v/>
      </c>
    </row>
    <row r="13">
      <c r="A13" s="93" t="n"/>
      <c r="B13" s="93" t="n"/>
      <c r="C13" s="93" t="inlineStr">
        <is>
          <t>Breakfast Reimbursement</t>
        </is>
      </c>
      <c r="D13" s="123" t="n">
        <v>3262</v>
      </c>
      <c r="E13" s="114" t="n">
        <v>4230161</v>
      </c>
      <c r="F13" s="93" t="n"/>
      <c r="G13" s="114" t="n">
        <v>827402</v>
      </c>
      <c r="H13" s="93" t="n"/>
      <c r="I13" s="84">
        <f>+E13-G13</f>
        <v/>
      </c>
      <c r="K13" s="244">
        <f>IF(E13&gt;G13,E13-G13,0)</f>
        <v/>
      </c>
    </row>
    <row r="14">
      <c r="A14" s="93" t="n"/>
      <c r="B14" s="93" t="n"/>
      <c r="C14" s="93" t="inlineStr">
        <is>
          <t>School Snack Reimbursement</t>
        </is>
      </c>
      <c r="D14" s="123" t="n">
        <v>3263</v>
      </c>
      <c r="E14" s="114" t="n">
        <v>272320</v>
      </c>
      <c r="F14" s="93" t="n"/>
      <c r="G14" s="114" t="n">
        <v>52163</v>
      </c>
      <c r="H14" s="93" t="n"/>
      <c r="I14" s="84">
        <f>+E14-G14</f>
        <v/>
      </c>
      <c r="K14" s="244">
        <f>IF(E14&gt;G14,E14-G14,0)</f>
        <v/>
      </c>
    </row>
    <row r="15">
      <c r="A15" s="93" t="n"/>
      <c r="B15" s="93" t="n"/>
      <c r="C15" s="93" t="inlineStr">
        <is>
          <t>Child Care Program</t>
        </is>
      </c>
      <c r="D15" s="123" t="n">
        <v>3264</v>
      </c>
      <c r="E15" s="114" t="n">
        <v>1114526</v>
      </c>
      <c r="F15" s="93" t="n"/>
      <c r="G15" s="114" t="n">
        <v>0</v>
      </c>
      <c r="H15" s="93" t="n"/>
      <c r="I15" s="84">
        <f>+E15-G15</f>
        <v/>
      </c>
      <c r="K15" s="244">
        <f>IF(E15&gt;G15,E15-G15,0)</f>
        <v/>
      </c>
    </row>
    <row r="16">
      <c r="A16" s="93" t="n"/>
      <c r="B16" s="93" t="n"/>
      <c r="C16" s="93" t="inlineStr">
        <is>
          <t>USDA Donated Commodities</t>
        </is>
      </c>
      <c r="D16" s="123" t="n">
        <v>3265</v>
      </c>
      <c r="E16" s="114" t="n">
        <v>1606039</v>
      </c>
      <c r="F16" s="93" t="n"/>
      <c r="G16" s="114" t="n">
        <v>0</v>
      </c>
      <c r="H16" s="93" t="n"/>
      <c r="I16" s="84">
        <f>+E16-G16</f>
        <v/>
      </c>
      <c r="K16" s="244">
        <f>IF(E16&gt;G16,E16-G16,0)</f>
        <v/>
      </c>
    </row>
    <row r="17">
      <c r="A17" s="93" t="n"/>
      <c r="B17" s="93" t="n"/>
      <c r="C17" s="93" t="inlineStr">
        <is>
          <t>Summer Food Program</t>
        </is>
      </c>
      <c r="D17" s="123" t="n">
        <v>3267</v>
      </c>
      <c r="E17" s="114" t="n">
        <v>1712570</v>
      </c>
      <c r="F17" s="93" t="n"/>
      <c r="G17" s="114" t="n">
        <v>58492.38</v>
      </c>
      <c r="H17" s="93" t="n"/>
      <c r="I17" s="84">
        <f>+E17-G17</f>
        <v/>
      </c>
      <c r="K17" s="244">
        <f>IF(E17&gt;G17,E17-G17,0)</f>
        <v/>
      </c>
    </row>
    <row r="18">
      <c r="A18" s="93" t="n"/>
      <c r="B18" s="93" t="n"/>
      <c r="C18" s="93" t="inlineStr">
        <is>
          <t>Other Food Sales</t>
        </is>
      </c>
      <c r="D18" s="123" t="n">
        <v>3269</v>
      </c>
      <c r="E18" s="92" t="n">
        <v>0</v>
      </c>
      <c r="F18" s="93" t="n"/>
      <c r="G18" s="92" t="n">
        <v>0</v>
      </c>
      <c r="H18" s="93" t="n"/>
      <c r="I18" s="80">
        <f>+E18-G18</f>
        <v/>
      </c>
      <c r="K18" s="244">
        <f>IF(E18&gt;G18,E18-G18,0)</f>
        <v/>
      </c>
    </row>
    <row r="19">
      <c r="A19" s="93" t="n"/>
      <c r="B19" s="93" t="n"/>
      <c r="C19" s="87" t="inlineStr">
        <is>
          <t>Total Federal Sources</t>
        </is>
      </c>
      <c r="D19" s="123" t="n"/>
      <c r="E19" s="114">
        <f>SUM(E11:E18)</f>
        <v/>
      </c>
      <c r="F19" s="93" t="n"/>
      <c r="G19" s="114">
        <f>SUM(G11:G18)</f>
        <v/>
      </c>
      <c r="H19" s="93" t="n"/>
      <c r="I19" s="84">
        <f>SUM(I11:I18)</f>
        <v/>
      </c>
    </row>
    <row r="20">
      <c r="A20" s="87" t="inlineStr">
        <is>
          <t>State Sources:</t>
        </is>
      </c>
      <c r="B20" s="93" t="n"/>
      <c r="C20" s="93" t="n"/>
      <c r="D20" s="123" t="n"/>
      <c r="E20" s="114" t="n"/>
      <c r="F20" s="93" t="n"/>
      <c r="G20" s="93" t="n"/>
      <c r="H20" s="93" t="n"/>
      <c r="I20" s="84" t="n"/>
    </row>
    <row r="21">
      <c r="A21" s="93" t="n"/>
      <c r="B21" s="93" t="inlineStr">
        <is>
          <t>Categorical State</t>
        </is>
      </c>
      <c r="C21" s="93" t="n"/>
      <c r="D21" s="123" t="n"/>
      <c r="E21" s="114" t="n"/>
      <c r="F21" s="93" t="n"/>
      <c r="G21" s="114" t="n"/>
      <c r="H21" s="93" t="n"/>
      <c r="I21" s="84" t="n"/>
    </row>
    <row r="22">
      <c r="A22" s="93" t="n"/>
      <c r="B22" s="93" t="n"/>
      <c r="C22" s="93" t="inlineStr">
        <is>
          <t>Breakfast Supplement</t>
        </is>
      </c>
      <c r="D22" s="123" t="n">
        <v>3337</v>
      </c>
      <c r="E22" s="114" t="n">
        <v>330200</v>
      </c>
      <c r="F22" s="93" t="n"/>
      <c r="G22" s="114" t="n">
        <v>358706</v>
      </c>
      <c r="H22" s="93" t="n"/>
      <c r="I22" s="84">
        <f>+E22-G22</f>
        <v/>
      </c>
      <c r="K22" s="244">
        <f>IF(E22&gt;G22,E22-G22,0)</f>
        <v/>
      </c>
    </row>
    <row r="23">
      <c r="A23" s="93" t="n"/>
      <c r="B23" s="93" t="n"/>
      <c r="C23" s="93" t="inlineStr">
        <is>
          <t>Lunch Supplement</t>
        </is>
      </c>
      <c r="D23" s="123" t="n">
        <v>3338</v>
      </c>
      <c r="E23" s="114" t="n">
        <v>422580</v>
      </c>
      <c r="F23" s="93" t="n"/>
      <c r="G23" s="114" t="n">
        <v>102802</v>
      </c>
      <c r="H23" s="93" t="n"/>
      <c r="I23" s="84">
        <f>+E23-G23</f>
        <v/>
      </c>
      <c r="K23" s="244">
        <f>IF(E23&gt;G23,E23-G23,0)</f>
        <v/>
      </c>
    </row>
    <row r="24">
      <c r="A24" s="93" t="n"/>
      <c r="B24" s="93" t="n"/>
      <c r="C24" s="93" t="inlineStr">
        <is>
          <t>K-8 Summer School</t>
        </is>
      </c>
      <c r="D24" s="123" t="n">
        <v>3377</v>
      </c>
      <c r="E24" s="114" t="n">
        <v>566511</v>
      </c>
      <c r="F24" s="93" t="n"/>
      <c r="G24" s="114" t="n">
        <v>0</v>
      </c>
      <c r="H24" s="93" t="n"/>
      <c r="I24" s="84">
        <f>+E24-G24</f>
        <v/>
      </c>
      <c r="K24" s="244">
        <f>IF(E24&gt;G24,E24-G24,0)</f>
        <v/>
      </c>
    </row>
    <row r="25">
      <c r="A25" s="93" t="n"/>
      <c r="B25" s="93" t="n"/>
      <c r="C25" s="93" t="inlineStr">
        <is>
          <t>Other Miscellaneous State Revenue</t>
        </is>
      </c>
      <c r="D25" s="123" t="n">
        <v>3399</v>
      </c>
      <c r="E25" s="92" t="n">
        <v>20101</v>
      </c>
      <c r="F25" s="93" t="n"/>
      <c r="G25" s="92" t="n">
        <v>0</v>
      </c>
      <c r="H25" s="93" t="n"/>
      <c r="I25" s="80">
        <f>+E25-G25</f>
        <v/>
      </c>
      <c r="K25" s="244">
        <f>IF(E25&gt;G25,E25-G25,0)</f>
        <v/>
      </c>
    </row>
    <row r="26">
      <c r="A26" s="93" t="n"/>
      <c r="B26" s="93" t="n"/>
      <c r="C26" s="87" t="inlineStr">
        <is>
          <t>Total State Sources</t>
        </is>
      </c>
      <c r="D26" s="123" t="n"/>
      <c r="E26" s="114">
        <f>SUM(E21:E25)</f>
        <v/>
      </c>
      <c r="F26" s="93" t="n"/>
      <c r="G26" s="114">
        <f>SUM(G21:G25)</f>
        <v/>
      </c>
      <c r="H26" s="93" t="n"/>
      <c r="I26" s="84">
        <f>SUM(I21:I25)</f>
        <v/>
      </c>
    </row>
    <row r="27">
      <c r="A27" s="87" t="inlineStr">
        <is>
          <t>Local Sources:</t>
        </is>
      </c>
      <c r="B27" s="93" t="n"/>
      <c r="C27" s="93" t="n"/>
      <c r="D27" s="123" t="n"/>
      <c r="E27" s="114" t="n"/>
      <c r="F27" s="93" t="n"/>
      <c r="G27" s="93" t="n"/>
      <c r="H27" s="93" t="n"/>
      <c r="I27" s="84" t="n"/>
    </row>
    <row r="28">
      <c r="A28" s="93" t="n"/>
      <c r="B28" s="93" t="inlineStr">
        <is>
          <t>Food Service</t>
        </is>
      </c>
      <c r="C28" s="93" t="n"/>
      <c r="D28" s="123" t="n"/>
      <c r="E28" s="114" t="n"/>
      <c r="F28" s="93" t="n"/>
      <c r="G28" s="93" t="n"/>
      <c r="H28" s="93" t="n"/>
      <c r="I28" s="84" t="n"/>
    </row>
    <row r="29">
      <c r="A29" s="93" t="n"/>
      <c r="B29" s="93" t="n"/>
      <c r="C29" s="93" t="inlineStr">
        <is>
          <t>Interest on Investments</t>
        </is>
      </c>
      <c r="D29" s="123" t="n">
        <v>3431</v>
      </c>
      <c r="E29" s="114" t="n">
        <v>121380</v>
      </c>
      <c r="F29" s="93" t="n"/>
      <c r="G29" s="114" t="n">
        <v>32413.91</v>
      </c>
      <c r="H29" s="93" t="n"/>
      <c r="I29" s="84">
        <f>+E29-G29</f>
        <v/>
      </c>
      <c r="K29" s="244">
        <f>IF(E29&gt;G29,E29-G29,0)</f>
        <v/>
      </c>
    </row>
    <row r="30">
      <c r="A30" s="93" t="n"/>
      <c r="B30" s="93" t="n"/>
      <c r="C30" s="93" t="inlineStr">
        <is>
          <t>Student Lunches</t>
        </is>
      </c>
      <c r="D30" s="123" t="n">
        <v>3451</v>
      </c>
      <c r="E30" s="114" t="n">
        <v>5727599</v>
      </c>
      <c r="F30" s="93" t="n"/>
      <c r="G30" s="114" t="n">
        <v>6095190.76</v>
      </c>
      <c r="H30" s="93" t="n"/>
      <c r="I30" s="84">
        <f>+E30-G30</f>
        <v/>
      </c>
      <c r="K30" s="244">
        <f>IF(E30&gt;G30,E30-G30,0)</f>
        <v/>
      </c>
    </row>
    <row r="31">
      <c r="A31" s="93" t="n"/>
      <c r="B31" s="93" t="n"/>
      <c r="C31" s="93" t="inlineStr">
        <is>
          <t>Student Breakfast</t>
        </is>
      </c>
      <c r="D31" s="123" t="n">
        <v>3452</v>
      </c>
      <c r="E31" s="114" t="n">
        <v>270250</v>
      </c>
      <c r="F31" s="93" t="n"/>
      <c r="G31" s="114" t="n">
        <v>1879.35</v>
      </c>
      <c r="H31" s="93" t="n"/>
      <c r="I31" s="84">
        <f>+E31-G31</f>
        <v/>
      </c>
      <c r="K31" s="244">
        <f>IF(E31&gt;G31,E31-G31,0)</f>
        <v/>
      </c>
    </row>
    <row r="32">
      <c r="A32" s="93" t="n"/>
      <c r="B32" s="93" t="n"/>
      <c r="C32" s="93" t="inlineStr">
        <is>
          <t>Adult Meals</t>
        </is>
      </c>
      <c r="D32" s="123" t="n">
        <v>3453</v>
      </c>
      <c r="E32" s="114" t="n">
        <v>114787</v>
      </c>
      <c r="F32" s="93" t="n"/>
      <c r="G32" s="114" t="n">
        <v>73240</v>
      </c>
      <c r="H32" s="93" t="n"/>
      <c r="I32" s="84">
        <f>+E32-G32</f>
        <v/>
      </c>
      <c r="K32" s="244">
        <f>IF(E32&gt;G32,E32-G32,0)</f>
        <v/>
      </c>
    </row>
    <row r="33">
      <c r="A33" s="93" t="n"/>
      <c r="B33" s="93" t="n"/>
      <c r="C33" s="93" t="inlineStr">
        <is>
          <t>A La Carte Meals</t>
        </is>
      </c>
      <c r="D33" s="123" t="n">
        <v>3454</v>
      </c>
      <c r="E33" s="114" t="n">
        <v>7821695</v>
      </c>
      <c r="F33" s="93" t="n"/>
      <c r="G33" s="114" t="n">
        <v>1859.83</v>
      </c>
      <c r="H33" s="93" t="n"/>
      <c r="I33" s="84">
        <f>+E33-G33</f>
        <v/>
      </c>
      <c r="K33" s="244">
        <f>IF(E33&gt;G33,E33-G33,0)</f>
        <v/>
      </c>
    </row>
    <row r="34">
      <c r="A34" s="93" t="n"/>
      <c r="B34" s="93" t="n"/>
      <c r="C34" s="93" t="inlineStr">
        <is>
          <t>Other Food Sales</t>
        </is>
      </c>
      <c r="D34" s="123" t="n">
        <v>3456</v>
      </c>
      <c r="E34" s="114" t="n">
        <v>122433</v>
      </c>
      <c r="F34" s="93" t="n"/>
      <c r="G34" s="114" t="n">
        <v>105580.2</v>
      </c>
      <c r="H34" s="93" t="n"/>
      <c r="I34" s="84">
        <f>+E34-G34</f>
        <v/>
      </c>
      <c r="K34" s="244">
        <f>IF(E34&gt;G34,E34-G34,0)</f>
        <v/>
      </c>
    </row>
    <row r="35">
      <c r="A35" s="93" t="n"/>
      <c r="B35" s="93" t="n"/>
      <c r="C35" s="93" t="inlineStr">
        <is>
          <t>Other Miscellaneous Local</t>
        </is>
      </c>
      <c r="D35" s="123" t="n">
        <v>3495</v>
      </c>
      <c r="E35" s="114" t="n">
        <v>10000</v>
      </c>
      <c r="F35" s="93" t="n"/>
      <c r="G35" s="114" t="n">
        <v>2990</v>
      </c>
      <c r="H35" s="93" t="n"/>
      <c r="I35" s="84">
        <f>+E35-G35</f>
        <v/>
      </c>
      <c r="K35" s="244">
        <f>IF(E35&gt;G35,E35-G35,0)</f>
        <v/>
      </c>
    </row>
    <row r="36">
      <c r="A36" s="93" t="n"/>
      <c r="B36" s="93" t="n"/>
      <c r="C36" s="93" t="inlineStr">
        <is>
          <t>Refund of Prior Year Expense</t>
        </is>
      </c>
      <c r="D36" s="123" t="n">
        <v>3497</v>
      </c>
      <c r="E36" s="114" t="n">
        <v>0</v>
      </c>
      <c r="F36" s="93" t="n"/>
      <c r="G36" s="114" t="n">
        <v>131.34</v>
      </c>
      <c r="H36" s="93" t="n"/>
      <c r="I36" s="84">
        <f>+E36-G36</f>
        <v/>
      </c>
      <c r="K36" s="244">
        <f>IF(E36&gt;G36,E36-G36,0)</f>
        <v/>
      </c>
    </row>
    <row r="37">
      <c r="A37" s="93" t="n"/>
      <c r="B37" s="93" t="n"/>
      <c r="C37" s="87" t="inlineStr">
        <is>
          <t>Total Local Sources</t>
        </is>
      </c>
      <c r="D37" s="123" t="n"/>
      <c r="E37" s="189">
        <f>SUM(E28:E36)</f>
        <v/>
      </c>
      <c r="F37" s="190" t="n"/>
      <c r="G37" s="189">
        <f>SUM(G28:G36)</f>
        <v/>
      </c>
      <c r="H37" s="190" t="n"/>
      <c r="I37" s="191">
        <f>SUM(I28:I36)</f>
        <v/>
      </c>
    </row>
    <row r="38">
      <c r="A38" s="87" t="inlineStr">
        <is>
          <t>Other Financing Sources:</t>
        </is>
      </c>
      <c r="B38" s="93" t="n"/>
      <c r="C38" s="93" t="n"/>
      <c r="D38" s="123" t="n"/>
      <c r="E38" s="93" t="n"/>
      <c r="F38" s="93" t="n"/>
      <c r="G38" s="114" t="n"/>
      <c r="H38" s="93" t="n"/>
      <c r="I38" s="84" t="n"/>
    </row>
    <row r="39">
      <c r="A39" s="87" t="n"/>
      <c r="B39" s="93" t="inlineStr">
        <is>
          <t>Transfers In</t>
        </is>
      </c>
      <c r="C39" s="93" t="n"/>
      <c r="D39" s="123" t="n">
        <v>3680</v>
      </c>
      <c r="E39" s="84" t="n">
        <v>0</v>
      </c>
      <c r="F39" s="93" t="n"/>
      <c r="G39" s="84" t="n">
        <v>0</v>
      </c>
      <c r="H39" s="93" t="n"/>
      <c r="I39" s="84">
        <f>+E39-G39</f>
        <v/>
      </c>
      <c r="K39" s="244">
        <f>IF(E39&gt;G39,E39-G39,0)</f>
        <v/>
      </c>
    </row>
    <row r="40">
      <c r="A40" s="93" t="n"/>
      <c r="B40" s="93" t="inlineStr">
        <is>
          <t>Loss Recoveries</t>
        </is>
      </c>
      <c r="C40" s="93" t="n"/>
      <c r="D40" s="123" t="n">
        <v>3740</v>
      </c>
      <c r="E40" s="84" t="n">
        <v>0</v>
      </c>
      <c r="F40" s="93" t="n"/>
      <c r="G40" s="80" t="n">
        <v>0</v>
      </c>
      <c r="H40" s="93" t="n"/>
      <c r="I40" s="84">
        <f>+E40-G40</f>
        <v/>
      </c>
      <c r="K40" s="244">
        <f>IF(E40&gt;G40,E40-G40,0)</f>
        <v/>
      </c>
    </row>
    <row r="41">
      <c r="A41" s="93" t="n"/>
      <c r="B41" s="93" t="n"/>
      <c r="C41" s="87" t="inlineStr">
        <is>
          <t>Total Other Financing Sources</t>
        </is>
      </c>
      <c r="D41" s="123" t="n"/>
      <c r="E41" s="94">
        <f>SUM(E38:E40)</f>
        <v/>
      </c>
      <c r="F41" s="93" t="n"/>
      <c r="G41" s="115">
        <f>SUM(G38:G40)</f>
        <v/>
      </c>
      <c r="H41" s="93" t="n"/>
      <c r="I41" s="115">
        <f>SUM(I38:I40)</f>
        <v/>
      </c>
    </row>
    <row r="42">
      <c r="A42" s="87" t="inlineStr">
        <is>
          <t>TOTAL REVENUES</t>
        </is>
      </c>
      <c r="B42" s="93" t="n"/>
      <c r="C42" s="93" t="n"/>
      <c r="D42" s="123" t="n"/>
      <c r="E42" s="251">
        <f>E19+E26+E37+E41</f>
        <v/>
      </c>
      <c r="F42" s="93" t="n"/>
      <c r="G42" s="251">
        <f>G19+G26+G37+G41</f>
        <v/>
      </c>
      <c r="H42" s="93" t="n"/>
      <c r="I42" s="251">
        <f>I19+I26+I37+I41</f>
        <v/>
      </c>
    </row>
    <row r="43">
      <c r="A43" s="87" t="n"/>
      <c r="B43" s="93" t="n"/>
      <c r="C43" s="93" t="n"/>
      <c r="D43" s="123" t="n"/>
      <c r="E43" s="110" t="n"/>
      <c r="F43" s="93" t="n"/>
      <c r="G43" s="93" t="n"/>
      <c r="H43" s="93" t="n"/>
      <c r="I43" s="93" t="n"/>
      <c r="M43" s="122" t="n"/>
    </row>
    <row r="44">
      <c r="A44" s="93" t="inlineStr">
        <is>
          <t>BEGINNING FUND BALANCE</t>
        </is>
      </c>
      <c r="B44" s="93" t="n"/>
      <c r="C44" s="87" t="n"/>
      <c r="E44" s="84" t="n">
        <v>9346500.98</v>
      </c>
      <c r="F44" s="93" t="n"/>
      <c r="G44" s="84">
        <f>E44</f>
        <v/>
      </c>
      <c r="H44" s="93" t="n"/>
      <c r="I44" s="93" t="n"/>
    </row>
    <row r="45">
      <c r="A45" s="93" t="inlineStr">
        <is>
          <t>ESTIMATED REVENUE NOT RECEIVED</t>
        </is>
      </c>
      <c r="B45" s="93" t="n"/>
      <c r="C45" s="87" t="n"/>
      <c r="D45" s="122" t="n"/>
      <c r="E45" s="84" t="n"/>
      <c r="F45" s="93" t="n"/>
      <c r="G45" s="84">
        <f>K45</f>
        <v/>
      </c>
      <c r="H45" s="93" t="n"/>
      <c r="I45" s="84">
        <f>G45</f>
        <v/>
      </c>
      <c r="K45" s="84">
        <f>SUM(K11:K40)</f>
        <v/>
      </c>
    </row>
    <row r="46">
      <c r="A46" s="93" t="inlineStr">
        <is>
          <t>UNAPPROPRIATED EXCESS RECEIPTS</t>
        </is>
      </c>
      <c r="B46" s="93" t="n"/>
      <c r="C46" s="93" t="n"/>
      <c r="D46" s="123" t="n"/>
      <c r="E46" s="80" t="n"/>
      <c r="F46" s="93" t="n"/>
      <c r="G46" s="252">
        <f>I47</f>
        <v/>
      </c>
      <c r="H46" s="93" t="n"/>
      <c r="I46" s="90" t="n"/>
    </row>
    <row customHeight="1" ht="13.5" r="47" s="47" thickBot="1">
      <c r="A47" s="87" t="inlineStr">
        <is>
          <t>TOTAL REVENUES AND FUND BALANCE</t>
        </is>
      </c>
      <c r="B47" s="93" t="n"/>
      <c r="C47" s="93" t="n"/>
      <c r="D47" s="123" t="n"/>
      <c r="E47" s="253">
        <f>SUM(E42:E46)</f>
        <v/>
      </c>
      <c r="F47" s="93" t="n"/>
      <c r="G47" s="253">
        <f>SUM(G42:G46)</f>
        <v/>
      </c>
      <c r="H47" s="93" t="n"/>
      <c r="I47" s="253">
        <f>(I42)-(I45)</f>
        <v/>
      </c>
    </row>
    <row customHeight="1" ht="13.5" r="48" s="47" thickTop="1">
      <c r="A48" s="93" t="n"/>
      <c r="B48" s="93" t="n"/>
      <c r="C48" s="93" t="n"/>
      <c r="D48" s="123" t="n"/>
      <c r="E48" s="93" t="n"/>
      <c r="F48" s="93" t="n"/>
      <c r="G48" s="93" t="n"/>
      <c r="H48" s="93" t="n"/>
      <c r="I48" s="93" t="n"/>
    </row>
    <row r="49">
      <c r="A49" s="87" t="inlineStr">
        <is>
          <t>EXPENDITURES:</t>
        </is>
      </c>
      <c r="B49" s="93" t="n"/>
      <c r="C49" s="93" t="n"/>
      <c r="D49" s="123" t="n"/>
      <c r="E49" s="93" t="n"/>
      <c r="F49" s="93" t="n"/>
      <c r="G49" s="93" t="n"/>
      <c r="H49" s="93" t="n"/>
      <c r="I49" s="93" t="n"/>
    </row>
    <row r="50">
      <c r="A50" s="87" t="inlineStr">
        <is>
          <t>General Support Services</t>
        </is>
      </c>
      <c r="B50" s="93" t="n"/>
      <c r="C50" s="93" t="n"/>
      <c r="D50" s="123" t="n"/>
      <c r="E50" s="93" t="n"/>
      <c r="F50" s="93" t="n"/>
      <c r="G50" s="93" t="n"/>
      <c r="H50" s="93" t="n"/>
      <c r="I50" s="93" t="n"/>
    </row>
    <row r="51">
      <c r="A51" s="93" t="n"/>
      <c r="B51" s="93" t="inlineStr">
        <is>
          <t>Food Services:</t>
        </is>
      </c>
      <c r="C51" s="93" t="n"/>
      <c r="D51" s="122" t="n">
        <v>7600</v>
      </c>
      <c r="G51" s="84" t="n"/>
    </row>
    <row r="52">
      <c r="A52" s="93" t="n"/>
      <c r="B52" s="93" t="n"/>
      <c r="C52" s="93" t="inlineStr">
        <is>
          <t>Salaries</t>
        </is>
      </c>
      <c r="D52" s="123" t="n">
        <v>100</v>
      </c>
      <c r="E52" s="84" t="n">
        <v>12859122</v>
      </c>
      <c r="G52" s="84" t="n">
        <v>5310454.03</v>
      </c>
      <c r="I52" s="84">
        <f>+E52-G52</f>
        <v/>
      </c>
    </row>
    <row r="53">
      <c r="A53" s="93" t="n"/>
      <c r="B53" s="93" t="n"/>
      <c r="C53" s="93" t="inlineStr">
        <is>
          <t>Employee Benefits</t>
        </is>
      </c>
      <c r="D53" s="123" t="n">
        <v>200</v>
      </c>
      <c r="E53" s="84" t="n">
        <v>4184079</v>
      </c>
      <c r="G53" s="84" t="n">
        <v>1480785.16</v>
      </c>
      <c r="I53" s="84">
        <f>+E53-G53</f>
        <v/>
      </c>
    </row>
    <row r="54">
      <c r="A54" s="93" t="n"/>
      <c r="B54" s="93" t="n"/>
      <c r="C54" s="93" t="inlineStr">
        <is>
          <t>Purchased Services</t>
        </is>
      </c>
      <c r="D54" s="123" t="n">
        <v>300</v>
      </c>
      <c r="E54" s="84" t="n">
        <v>2819156.13</v>
      </c>
      <c r="G54" s="84" t="n">
        <v>760225.28</v>
      </c>
      <c r="I54" s="84">
        <f>+E54-G54</f>
        <v/>
      </c>
    </row>
    <row r="55">
      <c r="A55" s="93" t="n"/>
      <c r="B55" s="93" t="n"/>
      <c r="C55" s="93" t="inlineStr">
        <is>
          <t>Energy Services</t>
        </is>
      </c>
      <c r="D55" s="123" t="n">
        <v>400</v>
      </c>
      <c r="E55" s="84" t="n">
        <v>881388.75</v>
      </c>
      <c r="G55" s="84" t="n">
        <v>44716.75</v>
      </c>
      <c r="I55" s="84">
        <f>+E55-G55</f>
        <v/>
      </c>
    </row>
    <row r="56">
      <c r="A56" s="93" t="n"/>
      <c r="B56" s="93" t="n"/>
      <c r="C56" s="93" t="inlineStr">
        <is>
          <t>Materials and Supplies</t>
        </is>
      </c>
      <c r="D56" s="123" t="n">
        <v>500</v>
      </c>
      <c r="E56" s="84" t="n">
        <v>16864270</v>
      </c>
      <c r="G56" s="84" t="n">
        <v>6554044.08</v>
      </c>
      <c r="I56" s="84">
        <f>+E56-G56</f>
        <v/>
      </c>
    </row>
    <row r="57">
      <c r="A57" s="93" t="n"/>
      <c r="B57" s="93" t="n"/>
      <c r="C57" s="93" t="inlineStr">
        <is>
          <t>Capital Outlay</t>
        </is>
      </c>
      <c r="D57" s="123" t="n">
        <v>600</v>
      </c>
      <c r="E57" s="84" t="n">
        <v>623713.96</v>
      </c>
      <c r="G57" s="84" t="n">
        <v>58689.31</v>
      </c>
      <c r="I57" s="84">
        <f>+E57-G57</f>
        <v/>
      </c>
    </row>
    <row r="58">
      <c r="A58" s="93" t="n"/>
      <c r="B58" s="93" t="n"/>
      <c r="C58" s="93" t="inlineStr">
        <is>
          <t>Other Expenses</t>
        </is>
      </c>
      <c r="D58" s="123" t="n">
        <v>700</v>
      </c>
      <c r="E58" s="80" t="n">
        <v>626125</v>
      </c>
      <c r="G58" s="80" t="n">
        <v>42270.49</v>
      </c>
      <c r="I58" s="80">
        <f>+E58-G58</f>
        <v/>
      </c>
    </row>
    <row r="59">
      <c r="A59" s="93" t="n"/>
      <c r="B59" s="87" t="inlineStr">
        <is>
          <t>Total General Support</t>
        </is>
      </c>
      <c r="C59" s="93" t="n"/>
      <c r="D59" s="123" t="n"/>
      <c r="E59" s="84">
        <f>SUM(E50:E58)</f>
        <v/>
      </c>
      <c r="G59" s="84">
        <f>SUM(G51:G58)</f>
        <v/>
      </c>
      <c r="I59" s="84">
        <f>SUM(I50:I58)</f>
        <v/>
      </c>
    </row>
    <row r="60">
      <c r="A60" s="93" t="n"/>
      <c r="B60" s="93" t="n"/>
      <c r="C60" s="93" t="n"/>
      <c r="D60" s="123" t="n"/>
    </row>
    <row r="61">
      <c r="A61" s="87" t="inlineStr">
        <is>
          <t>Debt Service</t>
        </is>
      </c>
      <c r="B61" s="93" t="n"/>
      <c r="C61" s="93" t="n"/>
      <c r="D61" s="122" t="n">
        <v>9200</v>
      </c>
      <c r="E61" s="84" t="n">
        <v>54038</v>
      </c>
      <c r="G61" s="84" t="n">
        <v>10857.96</v>
      </c>
      <c r="I61" s="84">
        <f>+E61-G61</f>
        <v/>
      </c>
    </row>
    <row r="62">
      <c r="A62" s="87" t="inlineStr">
        <is>
          <t>Transfers Out:</t>
        </is>
      </c>
      <c r="B62" s="93" t="n"/>
      <c r="C62" s="93" t="n"/>
      <c r="D62" s="122" t="n">
        <v>9700</v>
      </c>
      <c r="E62" s="84" t="n"/>
      <c r="G62" s="84" t="n"/>
      <c r="I62" s="84">
        <f>+E62-G62</f>
        <v/>
      </c>
    </row>
    <row r="63">
      <c r="A63" s="87" t="n"/>
      <c r="B63" s="93" t="inlineStr">
        <is>
          <t>To Capital Projects Fund</t>
        </is>
      </c>
      <c r="C63" s="93" t="n"/>
      <c r="D63" s="123" t="inlineStr">
        <is>
          <t>97/930</t>
        </is>
      </c>
      <c r="E63" s="84" t="n">
        <v>0</v>
      </c>
      <c r="G63" s="84" t="n">
        <v>0</v>
      </c>
      <c r="I63" s="84">
        <f>+E63-G63</f>
        <v/>
      </c>
    </row>
    <row r="64">
      <c r="A64" s="87" t="n"/>
      <c r="B64" s="93" t="n"/>
      <c r="C64" s="93" t="n"/>
      <c r="D64" s="123" t="n"/>
      <c r="E64" s="90" t="n"/>
      <c r="G64" s="80" t="n"/>
      <c r="I64" s="116" t="n"/>
    </row>
    <row customHeight="1" ht="13.5" r="65" s="47" thickBot="1">
      <c r="A65" s="87" t="inlineStr">
        <is>
          <t>TOTAL EXPENDITURES AND TRANSFERS</t>
        </is>
      </c>
      <c r="B65" s="93" t="n"/>
      <c r="C65" s="93" t="n"/>
      <c r="D65" s="123" t="n"/>
      <c r="E65" s="251">
        <f>SUM(E59:E63)</f>
        <v/>
      </c>
      <c r="G65" s="251">
        <f>SUM(G59:G63)</f>
        <v/>
      </c>
      <c r="I65" s="254">
        <f>SUM(I59:I63)</f>
        <v/>
      </c>
    </row>
    <row customHeight="1" ht="13.5" r="66" s="47" thickTop="1">
      <c r="A66" s="87" t="n"/>
      <c r="B66" s="93" t="n"/>
      <c r="C66" s="93" t="n"/>
      <c r="D66" s="123" t="n"/>
      <c r="E66" s="93" t="n"/>
      <c r="G66" s="84" t="n"/>
    </row>
    <row r="67">
      <c r="A67" s="93" t="inlineStr">
        <is>
          <t>UNAPPROPRIATED FUND BALANCE</t>
        </is>
      </c>
      <c r="B67" s="93" t="n"/>
      <c r="C67" s="93" t="n"/>
      <c r="D67" s="123" t="n">
        <v>2700</v>
      </c>
      <c r="E67" s="84">
        <f>8792696.43</f>
        <v/>
      </c>
      <c r="G67" s="84">
        <f>+E67</f>
        <v/>
      </c>
    </row>
    <row r="68">
      <c r="A68" s="93" t="inlineStr">
        <is>
          <t>RESERVE FOR INVENTORY</t>
        </is>
      </c>
      <c r="B68" s="93" t="n"/>
      <c r="C68" s="93" t="n"/>
      <c r="D68" s="123" t="n">
        <v>2700</v>
      </c>
      <c r="E68" s="84" t="n">
        <v>608003.71</v>
      </c>
      <c r="G68" s="84">
        <f>E68</f>
        <v/>
      </c>
    </row>
    <row r="69">
      <c r="A69" s="93" t="inlineStr">
        <is>
          <t>UNEXPENDED BALANCE</t>
        </is>
      </c>
      <c r="B69" s="93" t="n"/>
      <c r="C69" s="93" t="n"/>
      <c r="D69" s="123" t="n"/>
      <c r="E69" s="93" t="n"/>
      <c r="G69" s="84">
        <f>I65</f>
        <v/>
      </c>
    </row>
    <row r="70">
      <c r="A70" s="93" t="n"/>
      <c r="B70" s="93" t="n"/>
      <c r="C70" s="93" t="n"/>
      <c r="D70" s="123" t="n"/>
      <c r="E70" s="84" t="n"/>
      <c r="G70" s="84" t="n"/>
    </row>
    <row r="71">
      <c r="A71" s="87" t="n"/>
      <c r="B71" s="93" t="n"/>
      <c r="C71" s="93" t="n"/>
      <c r="D71" s="123" t="n"/>
      <c r="E71" s="93" t="n"/>
      <c r="G71" s="84" t="n"/>
    </row>
    <row customHeight="1" ht="13.5" r="72" s="47" thickBot="1">
      <c r="A72" s="87" t="inlineStr">
        <is>
          <t>TOTAL EXPENDITURES, RESERVES &amp; FUND BALANCE</t>
        </is>
      </c>
      <c r="B72" s="93" t="n"/>
      <c r="C72" s="93" t="n"/>
      <c r="D72" s="123" t="n"/>
      <c r="E72" s="254">
        <f>SUM(E65:E71)</f>
        <v/>
      </c>
      <c r="G72" s="254">
        <f>SUM(G65:G71)</f>
        <v/>
      </c>
      <c r="I72" s="251" t="n"/>
    </row>
    <row customHeight="1" ht="13.5" r="73" s="47" thickTop="1">
      <c r="D73" s="65" t="n"/>
      <c r="E73" s="93" t="n"/>
    </row>
    <row r="74">
      <c r="D74" s="65" t="n"/>
    </row>
    <row r="75">
      <c r="D75" s="65" t="n"/>
    </row>
    <row r="76">
      <c r="D76" s="65" t="n"/>
    </row>
    <row hidden="1" r="77" s="47">
      <c r="D77" s="65" t="n"/>
      <c r="E77" s="249">
        <f>+E47-E72</f>
        <v/>
      </c>
      <c r="G77" s="249">
        <f>+G47-G72</f>
        <v/>
      </c>
    </row>
    <row r="78">
      <c r="D78" s="65" t="n"/>
    </row>
    <row r="79">
      <c r="D79" s="65" t="n"/>
    </row>
    <row r="80">
      <c r="D80" s="65" t="n"/>
    </row>
    <row r="81">
      <c r="D81" s="65" t="n"/>
    </row>
    <row r="82">
      <c r="D82" s="65" t="n"/>
    </row>
    <row r="83">
      <c r="D83" s="65" t="n"/>
    </row>
    <row r="84">
      <c r="D84" s="65" t="n"/>
    </row>
    <row r="85">
      <c r="D85" s="65" t="n"/>
    </row>
    <row r="86">
      <c r="D86" s="65" t="n"/>
    </row>
    <row r="87">
      <c r="D87" s="65" t="n"/>
    </row>
    <row r="88">
      <c r="D88" s="65" t="n"/>
    </row>
    <row r="89">
      <c r="D89" s="65" t="n"/>
    </row>
    <row r="90">
      <c r="D90" s="65" t="n"/>
    </row>
    <row r="91">
      <c r="D91" s="65" t="n"/>
    </row>
    <row r="92">
      <c r="D92" s="65" t="n"/>
    </row>
    <row r="93">
      <c r="D93" s="65" t="n"/>
    </row>
    <row r="94">
      <c r="D94" s="65" t="n"/>
    </row>
    <row r="95">
      <c r="D95" s="65" t="n"/>
    </row>
    <row r="96">
      <c r="D96" s="65" t="n"/>
    </row>
    <row r="97">
      <c r="D97" s="65" t="n"/>
    </row>
    <row r="98">
      <c r="D98" s="65" t="n"/>
    </row>
    <row r="99">
      <c r="D99" s="65" t="n"/>
    </row>
    <row r="100">
      <c r="D100" s="65" t="n"/>
    </row>
    <row r="101">
      <c r="D101" s="65" t="n"/>
    </row>
    <row r="102">
      <c r="D102" s="65" t="n"/>
    </row>
    <row r="103">
      <c r="D103" s="65" t="n"/>
    </row>
    <row r="104">
      <c r="D104" s="65" t="n"/>
    </row>
    <row r="105">
      <c r="D105" s="65" t="n"/>
    </row>
    <row r="106">
      <c r="D106" s="65" t="n"/>
    </row>
    <row r="107">
      <c r="D107" s="65" t="n"/>
    </row>
    <row r="108">
      <c r="D108" s="65" t="n"/>
    </row>
    <row r="109">
      <c r="D109" s="65" t="n"/>
    </row>
    <row r="110">
      <c r="D110" s="65" t="n"/>
    </row>
    <row r="111">
      <c r="D111" s="65" t="n"/>
    </row>
    <row r="112">
      <c r="D112" s="65" t="n"/>
    </row>
    <row r="113">
      <c r="D113" s="65" t="n"/>
    </row>
    <row r="114">
      <c r="D114" s="65" t="n"/>
    </row>
    <row r="115">
      <c r="D115" s="65" t="n"/>
    </row>
    <row r="116">
      <c r="D116" s="65" t="n"/>
    </row>
    <row r="117">
      <c r="D117" s="65" t="n"/>
    </row>
    <row r="118">
      <c r="D118" s="65" t="n"/>
    </row>
    <row r="119">
      <c r="D119" s="65" t="n"/>
    </row>
    <row r="120">
      <c r="D120" s="65" t="n"/>
    </row>
    <row r="121">
      <c r="D121" s="65" t="n"/>
    </row>
    <row r="122">
      <c r="D122" s="65" t="n"/>
    </row>
    <row r="123">
      <c r="D123" s="65" t="n"/>
    </row>
    <row r="124">
      <c r="D124" s="65" t="n"/>
    </row>
    <row r="125">
      <c r="D125" s="65" t="n"/>
    </row>
    <row r="126">
      <c r="D126" s="65" t="n"/>
    </row>
    <row r="127">
      <c r="D127" s="65" t="n"/>
    </row>
    <row r="128">
      <c r="D128" s="65" t="n"/>
    </row>
    <row r="129">
      <c r="D129" s="65" t="n"/>
    </row>
    <row r="130">
      <c r="D130" s="65" t="n"/>
    </row>
    <row r="131">
      <c r="D131" s="65" t="n"/>
    </row>
    <row r="132">
      <c r="D132" s="65" t="n"/>
    </row>
    <row r="133">
      <c r="D133" s="65" t="n"/>
    </row>
    <row r="134">
      <c r="D134" s="65" t="n"/>
    </row>
    <row r="135">
      <c r="D135" s="65" t="n"/>
    </row>
    <row r="136">
      <c r="D136" s="65" t="n"/>
    </row>
    <row r="137">
      <c r="D137" s="65" t="n"/>
    </row>
    <row r="138">
      <c r="D138" s="65" t="n"/>
    </row>
    <row r="139">
      <c r="D139" s="65" t="n"/>
    </row>
    <row r="140">
      <c r="D140" s="65" t="n"/>
    </row>
    <row r="141">
      <c r="D141" s="65" t="n"/>
    </row>
    <row r="142">
      <c r="D142" s="65" t="n"/>
    </row>
    <row r="143">
      <c r="D143" s="65" t="n"/>
    </row>
    <row r="144">
      <c r="D144" s="65" t="n"/>
    </row>
    <row r="145">
      <c r="D145" s="65" t="n"/>
    </row>
    <row r="146">
      <c r="D146" s="65" t="n"/>
    </row>
    <row r="147">
      <c r="D147" s="65" t="n"/>
    </row>
    <row r="148">
      <c r="D148" s="65" t="n"/>
    </row>
    <row r="149">
      <c r="D149" s="65" t="n"/>
    </row>
    <row r="150">
      <c r="D150" s="65" t="n"/>
    </row>
    <row r="151">
      <c r="D151" s="65" t="n"/>
    </row>
    <row r="152">
      <c r="D152" s="65" t="n"/>
    </row>
    <row r="153">
      <c r="D153" s="65" t="n"/>
    </row>
    <row r="154">
      <c r="D154" s="65" t="n"/>
    </row>
    <row r="155">
      <c r="D155" s="65" t="n"/>
    </row>
    <row r="156">
      <c r="D156" s="65" t="n"/>
    </row>
    <row r="157">
      <c r="D157" s="65" t="n"/>
    </row>
    <row r="158">
      <c r="D158" s="65" t="n"/>
    </row>
    <row r="159">
      <c r="D159" s="65" t="n"/>
    </row>
    <row r="160">
      <c r="D160" s="65" t="n"/>
    </row>
    <row r="161">
      <c r="D161" s="65" t="n"/>
    </row>
    <row r="162">
      <c r="D162" s="65" t="n"/>
    </row>
    <row r="163">
      <c r="D163" s="65" t="n"/>
    </row>
    <row r="164">
      <c r="D164" s="65" t="n"/>
    </row>
    <row r="165">
      <c r="D165" s="65" t="n"/>
    </row>
    <row r="166">
      <c r="D166" s="65" t="n"/>
    </row>
    <row r="167">
      <c r="D167" s="65" t="n"/>
    </row>
    <row r="168">
      <c r="D168" s="65" t="n"/>
    </row>
    <row r="169">
      <c r="D169" s="65" t="n"/>
    </row>
    <row r="170">
      <c r="D170" s="65" t="n"/>
    </row>
    <row r="171">
      <c r="D171" s="65" t="n"/>
    </row>
    <row r="172">
      <c r="D172" s="65" t="n"/>
    </row>
    <row r="173">
      <c r="D173" s="65" t="n"/>
    </row>
    <row r="174">
      <c r="D174" s="65" t="n"/>
    </row>
    <row r="175">
      <c r="D175" s="65" t="n"/>
    </row>
    <row r="176">
      <c r="D176" s="65" t="n"/>
    </row>
    <row r="177">
      <c r="D177" s="65" t="n"/>
    </row>
    <row r="178">
      <c r="D178" s="65" t="n"/>
    </row>
    <row r="179">
      <c r="D179" s="65" t="n"/>
    </row>
    <row r="180">
      <c r="D180" s="65" t="n"/>
    </row>
    <row r="181">
      <c r="D181" s="65" t="n"/>
    </row>
    <row r="182">
      <c r="D182" s="65" t="n"/>
    </row>
    <row r="183">
      <c r="D183" s="65" t="n"/>
    </row>
    <row r="184">
      <c r="D184" s="65" t="n"/>
    </row>
    <row r="185">
      <c r="D185" s="65" t="n"/>
    </row>
    <row r="186">
      <c r="D186" s="65" t="n"/>
    </row>
    <row r="187">
      <c r="D187" s="65" t="n"/>
    </row>
    <row r="188">
      <c r="D188" s="65" t="n"/>
    </row>
    <row r="189">
      <c r="D189" s="65" t="n"/>
    </row>
    <row r="190">
      <c r="D190" s="65" t="n"/>
    </row>
    <row r="191">
      <c r="D191" s="65" t="n"/>
    </row>
    <row r="192">
      <c r="D192" s="65" t="n"/>
    </row>
    <row r="193">
      <c r="D193" s="65" t="n"/>
    </row>
    <row r="194">
      <c r="D194" s="65" t="n"/>
    </row>
    <row r="195">
      <c r="D195" s="65" t="n"/>
    </row>
    <row r="196">
      <c r="D196" s="65" t="n"/>
    </row>
    <row r="197">
      <c r="D197" s="65" t="n"/>
    </row>
    <row r="198">
      <c r="D198" s="65" t="n"/>
    </row>
    <row r="199">
      <c r="D199" s="65" t="n"/>
    </row>
    <row r="200">
      <c r="D200" s="65" t="n"/>
    </row>
    <row r="201">
      <c r="D201" s="65" t="n"/>
    </row>
    <row r="202">
      <c r="D202" s="65" t="n"/>
    </row>
    <row r="203">
      <c r="D203" s="65" t="n"/>
    </row>
    <row r="204">
      <c r="D204" s="65" t="n"/>
    </row>
    <row r="205">
      <c r="D205" s="65" t="n"/>
    </row>
    <row r="206">
      <c r="D206" s="65" t="n"/>
    </row>
    <row r="207">
      <c r="D207" s="65" t="n"/>
    </row>
    <row r="208">
      <c r="D208" s="65" t="n"/>
    </row>
    <row r="209">
      <c r="D209" s="65" t="n"/>
    </row>
    <row r="210">
      <c r="D210" s="65" t="n"/>
    </row>
    <row r="211">
      <c r="D211" s="65" t="n"/>
    </row>
    <row r="212">
      <c r="D212" s="65" t="n"/>
    </row>
    <row r="213">
      <c r="D213" s="65" t="n"/>
    </row>
    <row r="214">
      <c r="D214" s="65" t="n"/>
    </row>
    <row r="215">
      <c r="D215" s="65" t="n"/>
    </row>
    <row r="216">
      <c r="D216" s="65" t="n"/>
    </row>
    <row r="217">
      <c r="D217" s="65" t="n"/>
    </row>
    <row r="218">
      <c r="D218" s="65" t="n"/>
    </row>
    <row r="219">
      <c r="D219" s="65" t="n"/>
    </row>
    <row r="220">
      <c r="D220" s="65" t="n"/>
    </row>
    <row r="221">
      <c r="D221" s="65" t="n"/>
    </row>
    <row r="222">
      <c r="D222" s="65" t="n"/>
    </row>
    <row r="223">
      <c r="D223" s="65" t="n"/>
    </row>
    <row r="224">
      <c r="D224" s="65" t="n"/>
    </row>
    <row r="225">
      <c r="D225" s="65" t="n"/>
    </row>
    <row r="226">
      <c r="D226" s="65" t="n"/>
    </row>
    <row r="227">
      <c r="D227" s="65" t="n"/>
    </row>
    <row r="228">
      <c r="D228" s="65" t="n"/>
    </row>
    <row r="229">
      <c r="D229" s="65" t="n"/>
    </row>
    <row r="230">
      <c r="D230" s="65" t="n"/>
    </row>
    <row r="231">
      <c r="D231" s="65" t="n"/>
    </row>
    <row r="232">
      <c r="D232" s="65" t="n"/>
    </row>
    <row r="233">
      <c r="D233" s="65" t="n"/>
    </row>
    <row r="234">
      <c r="D234" s="65" t="n"/>
    </row>
    <row r="235">
      <c r="D235" s="65" t="n"/>
    </row>
    <row r="236">
      <c r="D236" s="65" t="n"/>
    </row>
    <row r="237">
      <c r="D237" s="65" t="n"/>
    </row>
    <row r="238">
      <c r="D238" s="65" t="n"/>
    </row>
    <row r="239">
      <c r="D239" s="65" t="n"/>
    </row>
    <row r="240">
      <c r="D240" s="65" t="n"/>
    </row>
    <row r="241">
      <c r="D241" s="65" t="n"/>
    </row>
    <row r="242">
      <c r="D242" s="65" t="n"/>
    </row>
    <row r="243">
      <c r="D243" s="65" t="n"/>
    </row>
    <row r="244">
      <c r="D244" s="65" t="n"/>
    </row>
    <row r="245">
      <c r="D245" s="65" t="n"/>
    </row>
    <row r="246">
      <c r="D246" s="65" t="n"/>
    </row>
    <row r="247">
      <c r="D247" s="65" t="n"/>
    </row>
    <row r="248">
      <c r="D248" s="65" t="n"/>
    </row>
    <row r="249">
      <c r="D249" s="65" t="n"/>
    </row>
    <row r="250">
      <c r="D250" s="65" t="n"/>
    </row>
    <row r="251">
      <c r="D251" s="65" t="n"/>
    </row>
    <row r="252">
      <c r="D252" s="65" t="n"/>
    </row>
    <row r="253">
      <c r="D253" s="65" t="n"/>
    </row>
    <row r="254">
      <c r="D254" s="65" t="n"/>
    </row>
    <row r="255">
      <c r="D255" s="65" t="n"/>
    </row>
    <row r="256">
      <c r="D256" s="65" t="n"/>
    </row>
    <row r="257">
      <c r="D257" s="65" t="n"/>
    </row>
    <row r="258">
      <c r="D258" s="65" t="n"/>
    </row>
    <row r="259">
      <c r="D259" s="65" t="n"/>
    </row>
    <row r="260">
      <c r="D260" s="65" t="n"/>
    </row>
    <row r="261">
      <c r="D261" s="65" t="n"/>
    </row>
    <row r="262">
      <c r="D262" s="65" t="n"/>
    </row>
    <row r="263">
      <c r="D263" s="65" t="n"/>
    </row>
    <row r="264">
      <c r="D264" s="65" t="n"/>
    </row>
    <row r="265">
      <c r="D265" s="65" t="n"/>
    </row>
    <row r="266">
      <c r="D266" s="65" t="n"/>
    </row>
    <row r="267">
      <c r="D267" s="65" t="n"/>
    </row>
    <row r="268">
      <c r="D268" s="65" t="n"/>
    </row>
    <row r="269">
      <c r="D269" s="65" t="n"/>
    </row>
    <row r="270">
      <c r="D270" s="65" t="n"/>
    </row>
    <row r="271">
      <c r="D271" s="65" t="n"/>
    </row>
    <row r="272">
      <c r="D272" s="65" t="n"/>
    </row>
    <row r="273">
      <c r="D273" s="65" t="n"/>
    </row>
    <row r="274">
      <c r="D274" s="65" t="n"/>
    </row>
    <row r="275">
      <c r="D275" s="65" t="n"/>
    </row>
    <row r="276">
      <c r="D276" s="65" t="n"/>
    </row>
    <row r="277">
      <c r="D277" s="65" t="n"/>
    </row>
    <row r="278">
      <c r="D278" s="65" t="n"/>
    </row>
    <row r="279">
      <c r="D279" s="65" t="n"/>
    </row>
    <row r="280">
      <c r="D280" s="65" t="n"/>
    </row>
    <row r="281">
      <c r="D281" s="65" t="n"/>
    </row>
    <row r="282">
      <c r="D282" s="65" t="n"/>
    </row>
    <row r="283">
      <c r="D283" s="65" t="n"/>
    </row>
    <row r="284">
      <c r="D284" s="65" t="n"/>
    </row>
    <row r="285">
      <c r="D285" s="65" t="n"/>
    </row>
    <row r="286">
      <c r="D286" s="65" t="n"/>
    </row>
    <row r="287">
      <c r="D287" s="65" t="n"/>
    </row>
    <row r="288">
      <c r="D288" s="65" t="n"/>
    </row>
    <row r="289">
      <c r="D289" s="65" t="n"/>
    </row>
    <row r="290">
      <c r="D290" s="65" t="n"/>
    </row>
    <row r="291">
      <c r="D291" s="65" t="n"/>
    </row>
    <row r="292">
      <c r="D292" s="65" t="n"/>
    </row>
    <row r="293">
      <c r="D293" s="65" t="n"/>
    </row>
    <row r="294">
      <c r="D294" s="65" t="n"/>
    </row>
    <row r="295">
      <c r="D295" s="65" t="n"/>
    </row>
    <row r="296">
      <c r="D296" s="65" t="n"/>
    </row>
    <row r="297">
      <c r="D297" s="65" t="n"/>
    </row>
    <row r="298">
      <c r="D298" s="65" t="n"/>
    </row>
    <row r="299">
      <c r="D299" s="65" t="n"/>
    </row>
    <row r="300">
      <c r="D300" s="65" t="n"/>
    </row>
    <row r="301">
      <c r="D301" s="65" t="n"/>
    </row>
    <row r="302">
      <c r="D302" s="65" t="n"/>
    </row>
    <row r="303">
      <c r="D303" s="65" t="n"/>
    </row>
    <row r="304">
      <c r="D304" s="65" t="n"/>
    </row>
    <row r="305">
      <c r="D305" s="65" t="n"/>
    </row>
    <row r="306">
      <c r="D306" s="65" t="n"/>
    </row>
    <row r="307">
      <c r="D307" s="65" t="n"/>
    </row>
    <row r="308">
      <c r="D308" s="65" t="n"/>
    </row>
    <row r="309">
      <c r="D309" s="65" t="n"/>
    </row>
    <row r="310">
      <c r="D310" s="65" t="n"/>
    </row>
    <row r="311">
      <c r="D311" s="65" t="n"/>
    </row>
    <row r="312">
      <c r="D312" s="65" t="n"/>
    </row>
    <row r="313">
      <c r="D313" s="65" t="n"/>
    </row>
    <row r="314">
      <c r="D314" s="65" t="n"/>
    </row>
    <row r="315">
      <c r="D315" s="65" t="n"/>
    </row>
    <row r="316">
      <c r="D316" s="65" t="n"/>
    </row>
    <row r="317">
      <c r="D317" s="65" t="n"/>
    </row>
    <row r="318">
      <c r="D318" s="65" t="n"/>
    </row>
    <row r="319">
      <c r="D319" s="65" t="n"/>
    </row>
    <row r="320">
      <c r="D320" s="65" t="n"/>
    </row>
    <row r="321">
      <c r="D321" s="65" t="n"/>
    </row>
    <row r="322">
      <c r="D322" s="65" t="n"/>
    </row>
    <row r="323">
      <c r="D323" s="65" t="n"/>
    </row>
    <row r="324">
      <c r="D324" s="65" t="n"/>
    </row>
    <row r="325">
      <c r="D325" s="65" t="n"/>
    </row>
    <row r="326">
      <c r="D326" s="65" t="n"/>
    </row>
    <row r="327">
      <c r="D327" s="65" t="n"/>
    </row>
    <row r="328">
      <c r="D328" s="65" t="n"/>
    </row>
    <row r="329">
      <c r="D329" s="65" t="n"/>
    </row>
    <row r="330">
      <c r="D330" s="65" t="n"/>
    </row>
    <row r="331">
      <c r="D331" s="65" t="n"/>
    </row>
    <row r="332">
      <c r="D332" s="65" t="n"/>
    </row>
    <row r="333">
      <c r="D333" s="65" t="n"/>
    </row>
    <row r="334">
      <c r="D334" s="65" t="n"/>
    </row>
    <row r="335">
      <c r="D335" s="65" t="n"/>
    </row>
    <row r="336">
      <c r="D336" s="65" t="n"/>
    </row>
    <row r="337">
      <c r="D337" s="65" t="n"/>
    </row>
    <row r="338">
      <c r="D338" s="65" t="n"/>
    </row>
    <row r="339">
      <c r="D339" s="65" t="n"/>
    </row>
    <row r="340">
      <c r="D340" s="65" t="n"/>
    </row>
    <row r="341">
      <c r="D341" s="65" t="n"/>
    </row>
    <row r="342">
      <c r="D342" s="65" t="n"/>
    </row>
    <row r="343">
      <c r="D343" s="65" t="n"/>
    </row>
    <row r="344">
      <c r="D344" s="65" t="n"/>
    </row>
    <row r="345">
      <c r="D345" s="65" t="n"/>
    </row>
    <row r="346">
      <c r="D346" s="65" t="n"/>
    </row>
    <row r="347">
      <c r="D347" s="65" t="n"/>
    </row>
    <row r="348">
      <c r="D348" s="65" t="n"/>
    </row>
    <row r="349">
      <c r="D349" s="65" t="n"/>
    </row>
    <row r="350">
      <c r="D350" s="65" t="n"/>
    </row>
    <row r="351">
      <c r="D351" s="65" t="n"/>
    </row>
    <row r="352">
      <c r="D352" s="65" t="n"/>
    </row>
    <row r="353">
      <c r="D353" s="65" t="n"/>
    </row>
    <row r="354">
      <c r="D354" s="65" t="n"/>
    </row>
    <row r="355">
      <c r="D355" s="65" t="n"/>
    </row>
    <row r="356">
      <c r="D356" s="65" t="n"/>
    </row>
    <row r="357">
      <c r="D357" s="65" t="n"/>
    </row>
    <row r="358">
      <c r="D358" s="65" t="n"/>
    </row>
    <row r="359">
      <c r="D359" s="65" t="n"/>
    </row>
    <row r="360">
      <c r="D360" s="65" t="n"/>
    </row>
    <row r="361">
      <c r="D361" s="65" t="n"/>
    </row>
    <row r="362">
      <c r="D362" s="65" t="n"/>
    </row>
    <row r="363">
      <c r="D363" s="65" t="n"/>
    </row>
    <row r="364">
      <c r="D364" s="65" t="n"/>
    </row>
    <row r="365">
      <c r="D365" s="65" t="n"/>
    </row>
    <row r="366">
      <c r="D366" s="65" t="n"/>
    </row>
    <row r="367">
      <c r="D367" s="65" t="n"/>
    </row>
    <row r="368">
      <c r="D368" s="65" t="n"/>
    </row>
    <row r="369">
      <c r="D369" s="65" t="n"/>
    </row>
    <row r="370">
      <c r="D370" s="65" t="n"/>
    </row>
    <row r="371">
      <c r="D371" s="65" t="n"/>
    </row>
    <row r="372">
      <c r="D372" s="65" t="n"/>
    </row>
    <row r="373">
      <c r="D373" s="65" t="n"/>
    </row>
    <row r="374">
      <c r="D374" s="65" t="n"/>
    </row>
    <row r="375">
      <c r="D375" s="65" t="n"/>
    </row>
    <row r="376">
      <c r="D376" s="65" t="n"/>
    </row>
    <row r="377">
      <c r="D377" s="65" t="n"/>
    </row>
    <row r="378">
      <c r="D378" s="65" t="n"/>
    </row>
    <row r="379">
      <c r="D379" s="65" t="n"/>
    </row>
    <row r="380">
      <c r="D380" s="65" t="n"/>
    </row>
    <row r="381">
      <c r="D381" s="65" t="n"/>
    </row>
    <row r="382">
      <c r="D382" s="65" t="n"/>
    </row>
    <row r="383">
      <c r="D383" s="65" t="n"/>
    </row>
    <row r="384">
      <c r="D384" s="65" t="n"/>
    </row>
    <row r="385">
      <c r="D385" s="65" t="n"/>
    </row>
    <row r="386">
      <c r="D386" s="65" t="n"/>
    </row>
    <row r="387">
      <c r="D387" s="65" t="n"/>
    </row>
    <row r="388">
      <c r="D388" s="65" t="n"/>
    </row>
    <row r="389">
      <c r="D389" s="65" t="n"/>
    </row>
    <row r="390">
      <c r="D390" s="65" t="n"/>
    </row>
    <row r="391">
      <c r="D391" s="65" t="n"/>
    </row>
    <row r="392">
      <c r="D392" s="65" t="n"/>
    </row>
    <row r="393">
      <c r="D393" s="65" t="n"/>
    </row>
    <row r="394">
      <c r="D394" s="65" t="n"/>
    </row>
    <row r="395">
      <c r="D395" s="65" t="n"/>
    </row>
    <row r="396">
      <c r="D396" s="65" t="n"/>
    </row>
    <row r="397">
      <c r="D397" s="65" t="n"/>
    </row>
    <row r="398">
      <c r="D398" s="65" t="n"/>
    </row>
    <row r="399">
      <c r="D399" s="65" t="n"/>
    </row>
    <row r="400">
      <c r="D400" s="65" t="n"/>
    </row>
    <row r="401">
      <c r="D401" s="65" t="n"/>
    </row>
    <row r="402">
      <c r="D402" s="65" t="n"/>
    </row>
    <row r="403">
      <c r="D403" s="65" t="n"/>
    </row>
    <row r="404">
      <c r="D404" s="65" t="n"/>
    </row>
    <row r="405">
      <c r="D405" s="65" t="n"/>
    </row>
    <row r="406">
      <c r="D406" s="65" t="n"/>
    </row>
    <row r="407">
      <c r="D407" s="65" t="n"/>
    </row>
    <row r="408">
      <c r="D408" s="65" t="n"/>
    </row>
    <row r="409">
      <c r="D409" s="65" t="n"/>
    </row>
    <row r="410">
      <c r="D410" s="65" t="n"/>
    </row>
    <row r="411">
      <c r="D411" s="65" t="n"/>
    </row>
    <row r="412">
      <c r="D412" s="65" t="n"/>
    </row>
    <row r="413">
      <c r="D413" s="65" t="n"/>
    </row>
    <row r="414">
      <c r="D414" s="65" t="n"/>
    </row>
    <row r="415">
      <c r="D415" s="65" t="n"/>
    </row>
    <row r="416">
      <c r="D416" s="65" t="n"/>
    </row>
    <row r="417">
      <c r="D417" s="65" t="n"/>
    </row>
    <row r="418">
      <c r="D418" s="65" t="n"/>
    </row>
    <row r="419">
      <c r="D419" s="65" t="n"/>
    </row>
    <row r="420">
      <c r="D420" s="65" t="n"/>
    </row>
    <row r="421">
      <c r="D421" s="65" t="n"/>
    </row>
    <row r="422">
      <c r="D422" s="65" t="n"/>
    </row>
    <row r="423">
      <c r="D423" s="65" t="n"/>
    </row>
    <row r="424">
      <c r="D424" s="65" t="n"/>
    </row>
    <row r="425">
      <c r="D425" s="65" t="n"/>
    </row>
    <row r="426">
      <c r="D426" s="65" t="n"/>
    </row>
    <row r="427">
      <c r="D427" s="65" t="n"/>
    </row>
    <row r="428">
      <c r="D428" s="65" t="n"/>
    </row>
    <row r="429">
      <c r="D429" s="65" t="n"/>
    </row>
    <row r="430">
      <c r="D430" s="65" t="n"/>
    </row>
    <row r="431">
      <c r="D431" s="65" t="n"/>
    </row>
    <row r="432">
      <c r="D432" s="65" t="n"/>
    </row>
    <row r="433">
      <c r="D433" s="65" t="n"/>
    </row>
    <row r="434">
      <c r="D434" s="65" t="n"/>
    </row>
    <row r="435">
      <c r="D435" s="65" t="n"/>
    </row>
    <row r="436">
      <c r="D436" s="65" t="n"/>
    </row>
    <row r="437">
      <c r="D437" s="65" t="n"/>
    </row>
    <row r="438">
      <c r="D438" s="65" t="n"/>
    </row>
    <row r="439">
      <c r="D439" s="65" t="n"/>
    </row>
    <row r="440">
      <c r="D440" s="65" t="n"/>
    </row>
    <row r="441">
      <c r="D441" s="65" t="n"/>
    </row>
    <row r="442">
      <c r="D442" s="65" t="n"/>
    </row>
    <row r="443">
      <c r="D443" s="65" t="n"/>
    </row>
    <row r="444">
      <c r="D444" s="65" t="n"/>
    </row>
    <row r="445">
      <c r="D445" s="65" t="n"/>
    </row>
    <row r="446">
      <c r="D446" s="65" t="n"/>
    </row>
    <row r="447">
      <c r="D447" s="65" t="n"/>
    </row>
    <row r="448">
      <c r="D448" s="65" t="n"/>
    </row>
    <row r="449">
      <c r="D449" s="65" t="n"/>
    </row>
    <row r="450">
      <c r="D450" s="65" t="n"/>
    </row>
    <row r="451">
      <c r="D451" s="65" t="n"/>
    </row>
    <row r="452">
      <c r="D452" s="65" t="n"/>
    </row>
    <row r="453">
      <c r="D453" s="65" t="n"/>
    </row>
    <row r="454">
      <c r="D454" s="65" t="n"/>
    </row>
    <row r="455">
      <c r="D455" s="65" t="n"/>
    </row>
    <row r="456">
      <c r="D456" s="65" t="n"/>
    </row>
    <row r="457">
      <c r="D457" s="65" t="n"/>
    </row>
    <row r="458">
      <c r="D458" s="65" t="n"/>
    </row>
    <row r="459">
      <c r="D459" s="65" t="n"/>
    </row>
    <row r="460">
      <c r="D460" s="65" t="n"/>
    </row>
    <row r="461">
      <c r="D461" s="65" t="n"/>
    </row>
    <row r="462">
      <c r="D462" s="65" t="n"/>
    </row>
    <row r="463">
      <c r="D463" s="65" t="n"/>
    </row>
    <row r="464">
      <c r="D464" s="65" t="n"/>
    </row>
    <row r="465">
      <c r="D465" s="65" t="n"/>
    </row>
    <row r="466">
      <c r="D466" s="65" t="n"/>
    </row>
    <row r="467">
      <c r="D467" s="65" t="n"/>
    </row>
    <row r="468">
      <c r="D468" s="65" t="n"/>
    </row>
    <row r="469">
      <c r="D469" s="65" t="n"/>
    </row>
    <row r="470">
      <c r="D470" s="65" t="n"/>
    </row>
    <row r="471">
      <c r="D471" s="65" t="n"/>
    </row>
    <row r="472">
      <c r="D472" s="65" t="n"/>
    </row>
    <row r="473">
      <c r="D473" s="65" t="n"/>
    </row>
    <row r="474">
      <c r="D474" s="65" t="n"/>
    </row>
    <row r="475">
      <c r="D475" s="65" t="n"/>
    </row>
    <row r="476">
      <c r="D476" s="65" t="n"/>
    </row>
    <row r="477">
      <c r="D477" s="65" t="n"/>
    </row>
    <row r="478">
      <c r="D478" s="65" t="n"/>
    </row>
    <row r="479">
      <c r="D479" s="65" t="n"/>
    </row>
    <row r="480">
      <c r="D480" s="65" t="n"/>
    </row>
    <row r="481">
      <c r="D481" s="65" t="n"/>
    </row>
    <row r="482">
      <c r="D482" s="65" t="n"/>
    </row>
    <row r="483">
      <c r="D483" s="65" t="n"/>
    </row>
    <row r="484">
      <c r="D484" s="65" t="n"/>
    </row>
    <row r="485">
      <c r="D485" s="65" t="n"/>
    </row>
    <row r="486">
      <c r="D486" s="65" t="n"/>
    </row>
    <row r="487">
      <c r="D487" s="65" t="n"/>
    </row>
    <row r="488">
      <c r="D488" s="65" t="n"/>
    </row>
    <row r="489">
      <c r="D489" s="65" t="n"/>
    </row>
    <row r="490">
      <c r="D490" s="65" t="n"/>
    </row>
    <row r="491">
      <c r="D491" s="65" t="n"/>
    </row>
    <row r="492">
      <c r="D492" s="65" t="n"/>
    </row>
    <row r="493">
      <c r="D493" s="65" t="n"/>
    </row>
    <row r="494">
      <c r="D494" s="65" t="n"/>
    </row>
    <row r="495">
      <c r="D495" s="65" t="n"/>
    </row>
    <row r="496">
      <c r="D496" s="65" t="n"/>
    </row>
    <row r="497">
      <c r="D497" s="65" t="n"/>
    </row>
    <row r="498">
      <c r="D498" s="65" t="n"/>
    </row>
    <row r="499">
      <c r="D499" s="65" t="n"/>
    </row>
    <row r="500">
      <c r="D500" s="65" t="n"/>
    </row>
    <row r="501">
      <c r="D501" s="65" t="n"/>
    </row>
    <row r="502">
      <c r="D502" s="65" t="n"/>
    </row>
    <row r="503">
      <c r="D503" s="65" t="n"/>
    </row>
    <row r="504">
      <c r="D504" s="65" t="n"/>
    </row>
    <row r="505">
      <c r="D505" s="65" t="n"/>
    </row>
    <row r="506">
      <c r="D506" s="65" t="n"/>
    </row>
    <row r="507">
      <c r="D507" s="65" t="n"/>
    </row>
    <row r="508">
      <c r="D508" s="65" t="n"/>
    </row>
    <row r="509">
      <c r="D509" s="65" t="n"/>
    </row>
    <row r="510">
      <c r="D510" s="65" t="n"/>
    </row>
    <row r="511">
      <c r="D511" s="65" t="n"/>
    </row>
    <row r="512">
      <c r="D512" s="65" t="n"/>
    </row>
    <row r="513">
      <c r="D513" s="65" t="n"/>
    </row>
    <row r="514">
      <c r="D514" s="65" t="n"/>
    </row>
    <row r="515">
      <c r="D515" s="65" t="n"/>
    </row>
    <row r="516">
      <c r="D516" s="65" t="n"/>
    </row>
    <row r="517">
      <c r="D517" s="65" t="n"/>
    </row>
    <row r="518">
      <c r="D518" s="65" t="n"/>
    </row>
    <row r="519">
      <c r="D519" s="65" t="n"/>
    </row>
    <row r="520">
      <c r="D520" s="65" t="n"/>
    </row>
    <row r="521">
      <c r="D521" s="65" t="n"/>
    </row>
    <row r="522">
      <c r="D522" s="65" t="n"/>
    </row>
    <row r="523">
      <c r="D523" s="65" t="n"/>
    </row>
    <row r="524">
      <c r="D524" s="65" t="n"/>
    </row>
    <row r="525">
      <c r="D525" s="65" t="n"/>
    </row>
    <row r="526">
      <c r="D526" s="65" t="n"/>
    </row>
    <row r="527">
      <c r="D527" s="65" t="n"/>
    </row>
    <row r="528">
      <c r="D528" s="65" t="n"/>
    </row>
    <row r="529">
      <c r="D529" s="65" t="n"/>
    </row>
    <row r="530">
      <c r="D530" s="65" t="n"/>
    </row>
    <row r="531">
      <c r="D531" s="65" t="n"/>
    </row>
    <row r="532">
      <c r="D532" s="65" t="n"/>
    </row>
    <row r="533">
      <c r="D533" s="65" t="n"/>
    </row>
    <row r="534">
      <c r="D534" s="65" t="n"/>
    </row>
    <row r="535">
      <c r="D535" s="65" t="n"/>
    </row>
    <row r="536">
      <c r="D536" s="65" t="n"/>
    </row>
    <row r="537">
      <c r="D537" s="65" t="n"/>
    </row>
    <row r="538">
      <c r="D538" s="65" t="n"/>
    </row>
    <row r="539">
      <c r="D539" s="65" t="n"/>
    </row>
    <row r="540">
      <c r="D540" s="65" t="n"/>
    </row>
    <row r="541">
      <c r="D541" s="65" t="n"/>
    </row>
    <row r="542">
      <c r="D542" s="65" t="n"/>
    </row>
    <row r="543">
      <c r="D543" s="65" t="n"/>
    </row>
    <row r="544">
      <c r="D544" s="65" t="n"/>
    </row>
    <row r="545">
      <c r="D545" s="65" t="n"/>
    </row>
    <row r="546">
      <c r="D546" s="65" t="n"/>
    </row>
    <row r="547">
      <c r="D547" s="65" t="n"/>
    </row>
    <row r="548">
      <c r="D548" s="65" t="n"/>
    </row>
    <row r="549">
      <c r="D549" s="65" t="n"/>
    </row>
    <row r="550">
      <c r="D550" s="65" t="n"/>
    </row>
    <row r="551">
      <c r="D551" s="65" t="n"/>
    </row>
    <row r="552">
      <c r="D552" s="65" t="n"/>
    </row>
    <row r="553">
      <c r="D553" s="65" t="n"/>
    </row>
    <row r="554">
      <c r="D554" s="65" t="n"/>
    </row>
    <row r="555">
      <c r="D555" s="65" t="n"/>
    </row>
    <row r="556">
      <c r="D556" s="65" t="n"/>
    </row>
    <row r="557">
      <c r="D557" s="65" t="n"/>
    </row>
    <row r="558">
      <c r="D558" s="65" t="n"/>
    </row>
    <row r="559">
      <c r="D559" s="65" t="n"/>
    </row>
    <row r="560">
      <c r="D560" s="65" t="n"/>
    </row>
    <row r="561">
      <c r="D561" s="65" t="n"/>
    </row>
    <row r="562">
      <c r="D562" s="65" t="n"/>
    </row>
    <row r="563">
      <c r="D563" s="65" t="n"/>
    </row>
    <row r="564">
      <c r="D564" s="65" t="n"/>
    </row>
    <row r="565">
      <c r="D565" s="65" t="n"/>
    </row>
    <row r="566">
      <c r="D566" s="65" t="n"/>
    </row>
    <row r="567">
      <c r="D567" s="65" t="n"/>
    </row>
    <row r="568">
      <c r="D568" s="65" t="n"/>
    </row>
    <row r="569">
      <c r="D569" s="65" t="n"/>
    </row>
    <row r="570">
      <c r="D570" s="65" t="n"/>
    </row>
    <row r="571">
      <c r="D571" s="65" t="n"/>
    </row>
    <row r="572">
      <c r="D572" s="65" t="n"/>
    </row>
    <row r="573">
      <c r="D573" s="65" t="n"/>
    </row>
    <row r="574">
      <c r="D574" s="65" t="n"/>
    </row>
    <row r="575">
      <c r="D575" s="65" t="n"/>
    </row>
    <row r="576">
      <c r="D576" s="65" t="n"/>
    </row>
    <row r="577">
      <c r="D577" s="65" t="n"/>
    </row>
    <row r="578">
      <c r="D578" s="65" t="n"/>
    </row>
    <row r="579">
      <c r="D579" s="65" t="n"/>
    </row>
    <row r="580">
      <c r="D580" s="65" t="n"/>
    </row>
    <row r="581">
      <c r="D581" s="65" t="n"/>
    </row>
    <row r="582">
      <c r="D582" s="65" t="n"/>
    </row>
    <row r="583">
      <c r="D583" s="65" t="n"/>
    </row>
    <row r="584">
      <c r="D584" s="65" t="n"/>
    </row>
    <row r="585">
      <c r="D585" s="65" t="n"/>
    </row>
    <row r="586">
      <c r="D586" s="65" t="n"/>
    </row>
    <row r="587">
      <c r="D587" s="65" t="n"/>
    </row>
    <row r="588">
      <c r="D588" s="65" t="n"/>
    </row>
    <row r="589">
      <c r="D589" s="65" t="n"/>
    </row>
    <row r="590">
      <c r="D590" s="65" t="n"/>
    </row>
    <row r="591">
      <c r="D591" s="65" t="n"/>
    </row>
    <row r="592">
      <c r="D592" s="65" t="n"/>
    </row>
    <row r="593">
      <c r="D593" s="65" t="n"/>
    </row>
    <row r="594">
      <c r="D594" s="65" t="n"/>
    </row>
    <row r="595">
      <c r="D595" s="65" t="n"/>
    </row>
    <row r="596">
      <c r="D596" s="65" t="n"/>
    </row>
    <row r="597">
      <c r="D597" s="65" t="n"/>
    </row>
    <row r="598">
      <c r="D598" s="65" t="n"/>
    </row>
    <row r="599">
      <c r="A599" t="inlineStr">
        <is>
          <t>suspicious:</t>
        </is>
      </c>
    </row>
  </sheetData>
  <printOptions horizontalCentered="1" verticalCentered="1"/>
  <pageMargins bottom="0.5" footer="0.5" header="0.5" left="0.5" right="0.5" top="0.5"/>
  <pageSetup horizontalDpi="300" orientation="portrait" scale="70" verticalDpi="300"/>
  <headerFooter alignWithMargins="0">
    <oddHeader>&amp;RPAGE 7 OF 9</oddHeader>
    <oddFooter/>
    <evenHeader/>
    <evenFooter/>
    <firstHeader/>
    <firstFooter/>
  </headerFooter>
  <legacyDrawing r:id="anysvml"/>
</worksheet>
</file>

<file path=xl/worksheets/sheet9.xml><?xml version="1.0" encoding="utf-8"?>
<worksheet xmlns="http://schemas.openxmlformats.org/spreadsheetml/2006/main">
  <sheetPr codeName="Sheet9">
    <outlinePr summaryBelow="1" summaryRight="1"/>
    <pageSetUpPr fitToPage="1"/>
  </sheetPr>
  <dimension ref="A1:L107"/>
  <sheetViews>
    <sheetView view="pageBreakPreview" workbookViewId="0" zoomScale="60" zoomScaleNormal="100">
      <selection activeCell="A5" sqref="A5"/>
    </sheetView>
  </sheetViews>
  <sheetFormatPr baseColWidth="8" defaultRowHeight="12.75"/>
  <cols>
    <col customWidth="1" max="2" min="1" style="47" width="4.7109375"/>
    <col customWidth="1" max="3" min="3" style="47" width="38.7109375"/>
    <col bestFit="1" customWidth="1" max="4" min="4" style="47" width="7.7109375"/>
    <col customWidth="1" max="5" min="5" style="47" width="2.7109375"/>
    <col customWidth="1" max="6" min="6" style="36" width="22.85546875"/>
    <col customWidth="1" max="7" min="7" style="36" width="2.7109375"/>
    <col customWidth="1" max="8" min="8" style="36" width="22.42578125"/>
    <col customWidth="1" max="9" min="9" style="47" width="2.7109375"/>
    <col bestFit="1" customWidth="1" max="10" min="10" style="47" width="21.5703125"/>
    <col customWidth="1" max="11" min="11" style="47" width="2.7109375"/>
    <col bestFit="1" customWidth="1" max="12" min="12" style="47" width="14.85546875"/>
  </cols>
  <sheetData>
    <row customHeight="1" ht="18.75" r="1" s="47">
      <c r="A1" s="151" t="inlineStr">
        <is>
          <t>DUVAL COUNTY SCHOOL BOARD</t>
        </is>
      </c>
      <c r="B1" s="152" t="n"/>
      <c r="C1" s="152" t="n"/>
      <c r="D1" s="152" t="n"/>
      <c r="E1" s="152" t="n"/>
      <c r="F1" s="153" t="n"/>
      <c r="G1" s="153" t="n"/>
      <c r="H1" s="153" t="n"/>
      <c r="I1" s="152" t="n"/>
      <c r="J1" s="154" t="n"/>
    </row>
    <row customHeight="1" ht="15.75" r="2" s="47">
      <c r="A2" s="149" t="inlineStr">
        <is>
          <t>STATEMENT OF REVENUES AND EXPENDITURES</t>
        </is>
      </c>
      <c r="B2" s="152" t="n"/>
      <c r="C2" s="152" t="n"/>
      <c r="D2" s="152" t="n"/>
      <c r="E2" s="152" t="n"/>
      <c r="F2" s="153" t="n"/>
      <c r="G2" s="153" t="n"/>
      <c r="H2" s="153" t="n"/>
      <c r="I2" s="152" t="n"/>
      <c r="J2" s="154" t="n"/>
    </row>
    <row customHeight="1" ht="15.75" r="3" s="47">
      <c r="A3" s="149" t="inlineStr">
        <is>
          <t>SPECIAL REVENUE FUND - OTHER</t>
        </is>
      </c>
      <c r="B3" s="152" t="n"/>
      <c r="C3" s="152" t="n"/>
      <c r="D3" s="152" t="n"/>
      <c r="E3" s="152" t="n"/>
      <c r="F3" s="153" t="n"/>
      <c r="G3" s="153" t="n"/>
      <c r="H3" s="153" t="n"/>
      <c r="I3" s="152" t="n"/>
      <c r="J3" s="154" t="n"/>
    </row>
    <row customHeight="1" ht="15.75" r="4" s="47">
      <c r="A4" s="255">
        <f>+'Combined Bal Sheet Page 1'!A3</f>
        <v/>
      </c>
      <c r="B4" s="152" t="n"/>
      <c r="C4" s="152" t="n"/>
      <c r="D4" s="152" t="n"/>
      <c r="E4" s="152" t="n"/>
      <c r="F4" s="153" t="n"/>
      <c r="G4" s="153" t="n"/>
      <c r="H4" s="153" t="n"/>
      <c r="I4" s="152" t="n"/>
      <c r="J4" s="154" t="n"/>
    </row>
    <row customHeight="1" ht="15.75" r="5" s="47">
      <c r="A5" s="239" t="n"/>
      <c r="B5" s="71" t="n"/>
      <c r="C5" s="123" t="n"/>
      <c r="D5" s="123" t="n"/>
      <c r="E5" s="71" t="n"/>
      <c r="F5" s="72" t="n"/>
      <c r="G5" s="72" t="n"/>
      <c r="H5" s="72" t="n"/>
      <c r="I5" s="71" t="n"/>
      <c r="J5" s="89" t="n"/>
    </row>
    <row customHeight="1" ht="15.75" r="6" s="47">
      <c r="A6" s="239" t="n"/>
      <c r="B6" s="71" t="n"/>
      <c r="C6" s="123" t="n"/>
      <c r="D6" s="123" t="n"/>
      <c r="E6" s="71" t="n"/>
      <c r="F6" s="72" t="n"/>
      <c r="G6" s="72" t="n"/>
      <c r="H6" s="72" t="n"/>
      <c r="I6" s="71" t="n"/>
      <c r="J6" s="103" t="inlineStr">
        <is>
          <t>UNDER</t>
        </is>
      </c>
    </row>
    <row r="7">
      <c r="A7" s="93" t="n"/>
      <c r="B7" s="93" t="n"/>
      <c r="C7" s="123" t="n"/>
      <c r="D7" s="123" t="n"/>
      <c r="E7" s="93" t="n"/>
      <c r="F7" s="103" t="inlineStr">
        <is>
          <t>2002-2003</t>
        </is>
      </c>
      <c r="G7" s="101" t="n"/>
      <c r="H7" s="103" t="inlineStr">
        <is>
          <t>YEAR-TO-DATE</t>
        </is>
      </c>
      <c r="I7" s="123" t="n"/>
      <c r="J7" s="103" t="inlineStr">
        <is>
          <t>(OVER)</t>
        </is>
      </c>
    </row>
    <row customHeight="1" ht="13.5" r="8" s="47" thickBot="1">
      <c r="A8" s="93" t="n"/>
      <c r="B8" s="93" t="n"/>
      <c r="C8" s="123" t="n"/>
      <c r="D8" s="123" t="n"/>
      <c r="E8" s="93" t="n"/>
      <c r="F8" s="76" t="inlineStr">
        <is>
          <t>BUDGET</t>
        </is>
      </c>
      <c r="G8" s="101" t="n"/>
      <c r="H8" s="76" t="inlineStr">
        <is>
          <t>ACTUAL</t>
        </is>
      </c>
      <c r="I8" s="123" t="n"/>
      <c r="J8" s="76" t="inlineStr">
        <is>
          <t>COLLECTED/SPENT</t>
        </is>
      </c>
    </row>
    <row r="9">
      <c r="A9" s="87" t="inlineStr">
        <is>
          <t>REVENUE:</t>
        </is>
      </c>
      <c r="B9" s="93" t="n"/>
      <c r="C9" s="123" t="n"/>
      <c r="D9" s="123" t="n"/>
      <c r="E9" s="93" t="n"/>
      <c r="F9" s="84" t="n"/>
      <c r="G9" s="84" t="n"/>
      <c r="H9" s="84" t="n"/>
      <c r="I9" s="93" t="n"/>
      <c r="J9" s="93" t="n"/>
    </row>
    <row r="10">
      <c r="A10" s="87" t="inlineStr">
        <is>
          <t>Federal Direct:</t>
        </is>
      </c>
      <c r="B10" s="93" t="n"/>
      <c r="C10" s="123" t="n"/>
      <c r="D10" s="123" t="n"/>
      <c r="E10" s="93" t="n"/>
      <c r="F10" s="84" t="n"/>
      <c r="G10" s="84" t="n"/>
      <c r="H10" s="84" t="n"/>
      <c r="I10" s="93" t="n"/>
      <c r="J10" s="93" t="n"/>
    </row>
    <row r="11">
      <c r="A11" s="93" t="n"/>
      <c r="B11" s="93" t="inlineStr">
        <is>
          <t>Miscellaneous</t>
        </is>
      </c>
      <c r="C11" s="123" t="n"/>
      <c r="D11" s="123" t="n">
        <v>3199</v>
      </c>
      <c r="E11" s="93" t="n"/>
      <c r="F11" s="80" t="n">
        <v>4513012.13</v>
      </c>
      <c r="G11" s="84" t="n"/>
      <c r="H11" s="80" t="n">
        <v>422891.32</v>
      </c>
      <c r="I11" s="93" t="n"/>
      <c r="J11" s="80">
        <f>+F11-H11</f>
        <v/>
      </c>
    </row>
    <row r="12">
      <c r="A12" s="93" t="n"/>
      <c r="B12" s="93" t="n"/>
      <c r="C12" s="83" t="inlineStr">
        <is>
          <t>Total Federal Direct</t>
        </is>
      </c>
      <c r="D12" s="123" t="n"/>
      <c r="E12" s="93" t="n"/>
      <c r="F12" s="84">
        <f>SUM(F10:F11)</f>
        <v/>
      </c>
      <c r="G12" s="84" t="n"/>
      <c r="H12" s="84">
        <f>SUM(H10:H11)</f>
        <v/>
      </c>
      <c r="I12" s="93" t="n"/>
      <c r="J12" s="84">
        <f>SUM(J10:J11)</f>
        <v/>
      </c>
    </row>
    <row r="13">
      <c r="A13" s="93" t="n"/>
      <c r="B13" s="93" t="n"/>
      <c r="C13" s="123" t="n"/>
      <c r="D13" s="123" t="n"/>
      <c r="E13" s="93" t="n"/>
      <c r="F13" s="84" t="n"/>
      <c r="G13" s="84" t="n"/>
      <c r="H13" s="84" t="n"/>
      <c r="I13" s="93" t="n"/>
      <c r="J13" s="93" t="n"/>
    </row>
    <row r="14">
      <c r="A14" s="87" t="inlineStr">
        <is>
          <t>Federal Through State:</t>
        </is>
      </c>
      <c r="B14" s="93" t="n"/>
      <c r="C14" s="123" t="n"/>
      <c r="D14" s="123" t="n"/>
      <c r="E14" s="93" t="n"/>
      <c r="F14" s="84" t="n"/>
      <c r="G14" s="84" t="n"/>
      <c r="H14" s="84" t="n"/>
      <c r="I14" s="93" t="n"/>
      <c r="J14" s="93" t="n"/>
    </row>
    <row r="15">
      <c r="A15" s="93" t="n"/>
      <c r="B15" s="93" t="inlineStr">
        <is>
          <t>Vocational Education Act</t>
        </is>
      </c>
      <c r="C15" s="123" t="n"/>
      <c r="D15" s="123" t="n">
        <v>3201</v>
      </c>
      <c r="E15" s="93" t="n"/>
      <c r="F15" s="84" t="n">
        <v>1462329.03</v>
      </c>
      <c r="G15" s="84" t="n"/>
      <c r="H15" s="84" t="n">
        <v>460002.3</v>
      </c>
      <c r="I15" s="93" t="n"/>
      <c r="J15" s="84">
        <f>+F15-H15</f>
        <v/>
      </c>
    </row>
    <row r="16">
      <c r="A16" s="93" t="n"/>
      <c r="B16" s="93" t="inlineStr">
        <is>
          <t>Medicaid</t>
        </is>
      </c>
      <c r="C16" s="123" t="n"/>
      <c r="D16" s="123" t="n">
        <v>3202</v>
      </c>
      <c r="E16" s="93" t="n"/>
      <c r="F16" s="84" t="n">
        <v>544779</v>
      </c>
      <c r="G16" s="84" t="n"/>
      <c r="H16" s="84" t="n">
        <v>544779</v>
      </c>
      <c r="I16" s="93" t="n"/>
      <c r="J16" s="84">
        <f>+F16-H16</f>
        <v/>
      </c>
    </row>
    <row r="17">
      <c r="A17" s="93" t="n"/>
      <c r="B17" s="93" t="inlineStr">
        <is>
          <t>Job Training Partnership Act (JTPA)</t>
        </is>
      </c>
      <c r="C17" s="123" t="n"/>
      <c r="D17" s="123" t="n">
        <v>3220</v>
      </c>
      <c r="E17" s="93" t="n"/>
      <c r="F17" s="84" t="n">
        <v>0</v>
      </c>
      <c r="G17" s="84" t="n"/>
      <c r="H17" s="84" t="n">
        <v>0</v>
      </c>
      <c r="I17" s="93" t="n"/>
      <c r="J17" s="84">
        <f>+F17-H17</f>
        <v/>
      </c>
    </row>
    <row r="18">
      <c r="A18" s="93" t="n"/>
      <c r="B18" s="93" t="inlineStr">
        <is>
          <t>Eisenhower Math and Science</t>
        </is>
      </c>
      <c r="C18" s="123" t="n"/>
      <c r="D18" s="123" t="n">
        <v>3226</v>
      </c>
      <c r="E18" s="93" t="n"/>
      <c r="F18" s="84" t="n">
        <v>7621633.21</v>
      </c>
      <c r="G18" s="84" t="n"/>
      <c r="H18" s="84" t="n">
        <v>999499.62</v>
      </c>
      <c r="I18" s="93" t="n"/>
      <c r="J18" s="84">
        <f>+F18-H18</f>
        <v/>
      </c>
    </row>
    <row r="19">
      <c r="A19" s="93" t="n"/>
      <c r="B19" s="93" t="inlineStr">
        <is>
          <t>Drug Free Schools</t>
        </is>
      </c>
      <c r="C19" s="123" t="n"/>
      <c r="D19" s="123" t="n">
        <v>3227</v>
      </c>
      <c r="E19" s="93" t="n"/>
      <c r="F19" s="84" t="n">
        <v>978316.61</v>
      </c>
      <c r="G19" s="84" t="n"/>
      <c r="H19" s="84" t="n">
        <v>316119.76</v>
      </c>
      <c r="I19" s="93" t="n"/>
      <c r="J19" s="84">
        <f>+F19-H19</f>
        <v/>
      </c>
    </row>
    <row r="20">
      <c r="A20" s="93" t="n"/>
      <c r="B20" s="93" t="inlineStr">
        <is>
          <t>Education for the Handicapped Act (PL 94-142)</t>
        </is>
      </c>
      <c r="C20" s="123" t="n"/>
      <c r="D20" s="123" t="n">
        <v>3230</v>
      </c>
      <c r="E20" s="93" t="n"/>
      <c r="F20" s="84" t="n">
        <v>35884911.49</v>
      </c>
      <c r="G20" s="84" t="n"/>
      <c r="H20" s="84" t="n">
        <v>9731292.32</v>
      </c>
      <c r="I20" s="93" t="n"/>
      <c r="J20" s="84">
        <f>+F20-H20</f>
        <v/>
      </c>
    </row>
    <row r="21">
      <c r="A21" s="93" t="n"/>
      <c r="B21" s="93" t="inlineStr">
        <is>
          <t>Education Consolidation and Improve. Act (Chapter 2)</t>
        </is>
      </c>
      <c r="C21" s="123" t="n"/>
      <c r="D21" s="123" t="n">
        <v>3240</v>
      </c>
      <c r="E21" s="93" t="n"/>
      <c r="F21" s="84" t="n">
        <v>35251746.04</v>
      </c>
      <c r="G21" s="84" t="n"/>
      <c r="H21" s="84" t="n">
        <v>9241538.789999999</v>
      </c>
      <c r="I21" s="93" t="n"/>
      <c r="J21" s="84">
        <f>+F21-H21</f>
        <v/>
      </c>
    </row>
    <row r="22">
      <c r="A22" s="93" t="n"/>
      <c r="B22" s="93" t="inlineStr">
        <is>
          <t>Education Consolidation and Improve. Act (Chapter 2)</t>
        </is>
      </c>
      <c r="C22" s="123" t="n"/>
      <c r="D22" s="123" t="n">
        <v>3270</v>
      </c>
      <c r="E22" s="93" t="n"/>
      <c r="F22" s="84" t="n">
        <v>720306.26</v>
      </c>
      <c r="G22" s="84" t="n"/>
      <c r="H22" s="84" t="n">
        <v>605.45</v>
      </c>
      <c r="I22" s="93" t="n"/>
      <c r="J22" s="84">
        <f>+F22-H22</f>
        <v/>
      </c>
    </row>
    <row r="23">
      <c r="A23" s="93" t="n"/>
      <c r="B23" s="93" t="inlineStr">
        <is>
          <t>Other Federal through State</t>
        </is>
      </c>
      <c r="C23" s="123" t="n"/>
      <c r="D23" s="123" t="n">
        <v>3294</v>
      </c>
      <c r="E23" s="93" t="n"/>
      <c r="F23" s="80" t="n">
        <v>7410056.19</v>
      </c>
      <c r="G23" s="84" t="n"/>
      <c r="H23" s="80" t="n">
        <v>1636182.58</v>
      </c>
      <c r="I23" s="93" t="n"/>
      <c r="J23" s="80">
        <f>+F23-H23</f>
        <v/>
      </c>
    </row>
    <row r="24">
      <c r="A24" s="93" t="n"/>
      <c r="B24" s="93" t="n"/>
      <c r="C24" s="83" t="inlineStr">
        <is>
          <t>Total Federal through State</t>
        </is>
      </c>
      <c r="D24" s="123" t="n"/>
      <c r="E24" s="93" t="n"/>
      <c r="F24" s="84">
        <f>SUM(F14:F23)</f>
        <v/>
      </c>
      <c r="G24" s="84" t="n"/>
      <c r="H24" s="84">
        <f>SUM(H14:H23)</f>
        <v/>
      </c>
      <c r="I24" s="93" t="n"/>
      <c r="J24" s="84">
        <f>SUM(J14:J23)</f>
        <v/>
      </c>
    </row>
    <row r="25">
      <c r="A25" s="93" t="n"/>
      <c r="B25" s="93" t="n"/>
      <c r="C25" s="122" t="n"/>
      <c r="D25" s="123" t="n"/>
      <c r="E25" s="93" t="n"/>
      <c r="F25" s="84" t="n"/>
      <c r="G25" s="84" t="n"/>
      <c r="H25" s="84" t="n"/>
      <c r="I25" s="93" t="n"/>
      <c r="J25" s="93" t="n"/>
    </row>
    <row r="26">
      <c r="A26" s="87" t="inlineStr">
        <is>
          <t>State Sources:</t>
        </is>
      </c>
      <c r="B26" s="93" t="n"/>
      <c r="C26" s="123" t="n"/>
      <c r="D26" s="123" t="n"/>
      <c r="E26" s="93" t="n"/>
      <c r="F26" s="84" t="n"/>
      <c r="G26" s="84" t="n"/>
      <c r="H26" s="84" t="n"/>
      <c r="I26" s="93" t="n"/>
      <c r="J26" s="93" t="n"/>
    </row>
    <row r="27">
      <c r="A27" s="87" t="n"/>
      <c r="B27" s="93" t="inlineStr">
        <is>
          <t>Diagnostic and Learning Resources Centers</t>
        </is>
      </c>
      <c r="C27" s="123" t="n"/>
      <c r="D27" s="123" t="n">
        <v>3335</v>
      </c>
      <c r="E27" s="93" t="n"/>
      <c r="F27" s="84" t="n">
        <v>0</v>
      </c>
      <c r="G27" s="84" t="n"/>
      <c r="H27" s="84" t="n">
        <v>0</v>
      </c>
      <c r="I27" s="93" t="n"/>
      <c r="J27" s="84">
        <f>+F27-H27</f>
        <v/>
      </c>
    </row>
    <row r="28">
      <c r="A28" s="93" t="n"/>
      <c r="B28" s="93" t="inlineStr">
        <is>
          <t>Other Miscellaneous State Revenue</t>
        </is>
      </c>
      <c r="C28" s="123" t="n"/>
      <c r="D28" s="123" t="n">
        <v>3399</v>
      </c>
      <c r="E28" s="93" t="n"/>
      <c r="F28" s="80" t="n">
        <v>0</v>
      </c>
      <c r="G28" s="84" t="n"/>
      <c r="H28" s="80" t="n">
        <v>-9168.040000000001</v>
      </c>
      <c r="I28" s="93" t="n"/>
      <c r="J28" s="80">
        <f>+F28-H28</f>
        <v/>
      </c>
    </row>
    <row r="29">
      <c r="A29" s="93" t="n"/>
      <c r="B29" s="93" t="n"/>
      <c r="C29" s="83" t="inlineStr">
        <is>
          <t>Total State Sources</t>
        </is>
      </c>
      <c r="D29" s="123" t="n"/>
      <c r="E29" s="93" t="n"/>
      <c r="F29" s="84">
        <f>SUM(F27:F28)</f>
        <v/>
      </c>
      <c r="G29" s="84" t="n"/>
      <c r="H29" s="84">
        <f>SUM(H26:H28)</f>
        <v/>
      </c>
      <c r="I29" s="93" t="n"/>
      <c r="J29" s="84">
        <f>SUM(J26:J28)</f>
        <v/>
      </c>
    </row>
    <row r="30">
      <c r="A30" s="93" t="n"/>
      <c r="B30" s="93" t="n"/>
      <c r="C30" s="122" t="n"/>
      <c r="D30" s="123" t="n"/>
      <c r="E30" s="93" t="n"/>
      <c r="F30" s="84" t="n"/>
      <c r="G30" s="84" t="n"/>
      <c r="H30" s="84" t="n"/>
      <c r="I30" s="93" t="n"/>
      <c r="J30" s="93" t="n"/>
    </row>
    <row r="31">
      <c r="A31" s="87" t="inlineStr">
        <is>
          <t>Local Sources:</t>
        </is>
      </c>
      <c r="B31" s="93" t="n"/>
      <c r="C31" s="123" t="n"/>
      <c r="D31" s="123" t="n"/>
      <c r="E31" s="93" t="n"/>
      <c r="F31" s="84" t="n"/>
      <c r="G31" s="84" t="n"/>
      <c r="H31" s="84" t="n"/>
      <c r="I31" s="93" t="n"/>
      <c r="J31" s="93" t="n"/>
    </row>
    <row r="32">
      <c r="A32" s="87" t="n"/>
      <c r="B32" s="93" t="inlineStr">
        <is>
          <t>Preschool Program Fees</t>
        </is>
      </c>
      <c r="C32" s="123" t="n"/>
      <c r="D32" s="123" t="n">
        <v>3471</v>
      </c>
      <c r="E32" s="93" t="n"/>
      <c r="F32" s="84" t="n">
        <v>0</v>
      </c>
      <c r="G32" s="84" t="n"/>
      <c r="H32" s="84" t="n">
        <v>0</v>
      </c>
      <c r="I32" s="93" t="n"/>
      <c r="J32" s="84">
        <f>+F32-H32</f>
        <v/>
      </c>
    </row>
    <row r="33">
      <c r="A33" s="93" t="n"/>
      <c r="B33" s="93" t="inlineStr">
        <is>
          <t>Other Course and Class Fees</t>
        </is>
      </c>
      <c r="C33" s="93" t="inlineStr">
        <is>
          <t>PreK Early Intervention Fees</t>
        </is>
      </c>
      <c r="D33" s="123" t="n">
        <v>3472</v>
      </c>
      <c r="E33" s="93" t="n"/>
      <c r="F33" s="84" t="n">
        <v>0</v>
      </c>
      <c r="G33" s="84" t="n"/>
      <c r="H33" s="84" t="n">
        <v>0</v>
      </c>
      <c r="I33" s="93" t="n"/>
      <c r="J33" s="84">
        <f>+F33-H33</f>
        <v/>
      </c>
    </row>
    <row r="34">
      <c r="A34" s="87" t="n"/>
      <c r="B34" s="93" t="inlineStr">
        <is>
          <t>School Aged Child Care Fees</t>
        </is>
      </c>
      <c r="C34" s="123" t="n"/>
      <c r="D34" s="123" t="n">
        <v>3473</v>
      </c>
      <c r="E34" s="93" t="n"/>
      <c r="F34" s="84" t="n">
        <v>0</v>
      </c>
      <c r="G34" s="84" t="n"/>
      <c r="H34" s="84" t="n">
        <v>0</v>
      </c>
      <c r="I34" s="93" t="n"/>
      <c r="J34" s="84">
        <f>+F34-H34</f>
        <v/>
      </c>
    </row>
    <row r="35">
      <c r="A35" s="87" t="n"/>
      <c r="B35" s="93" t="inlineStr">
        <is>
          <t>Other School Course Fees</t>
        </is>
      </c>
      <c r="C35" s="123" t="n"/>
      <c r="D35" s="123" t="n">
        <v>3479</v>
      </c>
      <c r="E35" s="93" t="n"/>
      <c r="F35" s="84" t="n">
        <v>0</v>
      </c>
      <c r="G35" s="84" t="n"/>
      <c r="H35" s="84" t="n">
        <v>0</v>
      </c>
      <c r="I35" s="93" t="n"/>
      <c r="J35" s="84">
        <f>+F35-H35</f>
        <v/>
      </c>
    </row>
    <row r="36">
      <c r="A36" s="93" t="n"/>
      <c r="B36" s="93" t="inlineStr">
        <is>
          <t>Other Miscellaneous Local Revenue</t>
        </is>
      </c>
      <c r="C36" s="123" t="n"/>
      <c r="D36" s="123" t="n">
        <v>3490</v>
      </c>
      <c r="E36" s="93" t="n"/>
      <c r="F36" s="80" t="n">
        <v>0</v>
      </c>
      <c r="G36" s="84" t="n"/>
      <c r="H36" s="80" t="n">
        <v>0</v>
      </c>
      <c r="I36" s="93" t="n"/>
      <c r="J36" s="80">
        <f>+F36-H36</f>
        <v/>
      </c>
    </row>
    <row r="37">
      <c r="A37" s="93" t="n"/>
      <c r="B37" s="93" t="n"/>
      <c r="C37" s="83" t="inlineStr">
        <is>
          <t>Total Local Sources</t>
        </is>
      </c>
      <c r="D37" s="123" t="n"/>
      <c r="E37" s="93" t="n"/>
      <c r="F37" s="84">
        <f>SUM(F31:F36)</f>
        <v/>
      </c>
      <c r="G37" s="84" t="n"/>
      <c r="H37" s="84">
        <f>SUM(H31:H36)</f>
        <v/>
      </c>
      <c r="I37" s="93" t="n"/>
      <c r="J37" s="84">
        <f>SUM(J31:J36)</f>
        <v/>
      </c>
    </row>
    <row r="38">
      <c r="A38" s="93" t="n"/>
      <c r="B38" s="93" t="n"/>
      <c r="C38" s="122" t="n"/>
      <c r="D38" s="123" t="n"/>
      <c r="E38" s="93" t="n"/>
      <c r="F38" s="84" t="n"/>
      <c r="G38" s="84" t="n"/>
      <c r="H38" s="84" t="n"/>
      <c r="I38" s="93" t="n"/>
      <c r="J38" s="93" t="n"/>
    </row>
    <row r="39">
      <c r="A39" s="87" t="inlineStr">
        <is>
          <t>Transfers-In:</t>
        </is>
      </c>
      <c r="B39" s="93" t="n"/>
      <c r="C39" s="122" t="n"/>
      <c r="D39" s="123" t="n"/>
      <c r="E39" s="93" t="n"/>
      <c r="F39" s="84" t="n"/>
      <c r="G39" s="84" t="n"/>
      <c r="H39" s="84" t="n"/>
      <c r="I39" s="93" t="n"/>
      <c r="J39" s="93" t="n"/>
    </row>
    <row r="40">
      <c r="A40" s="93" t="n"/>
      <c r="B40" s="93" t="inlineStr">
        <is>
          <t>From General Fund</t>
        </is>
      </c>
      <c r="C40" s="122" t="n"/>
      <c r="D40" s="123" t="n">
        <v>3610</v>
      </c>
      <c r="E40" s="93" t="n"/>
      <c r="F40" s="84" t="n">
        <v>108655.82</v>
      </c>
      <c r="G40" s="84" t="n"/>
      <c r="H40" s="84" t="n">
        <v>40186.71</v>
      </c>
      <c r="I40" s="93" t="n"/>
      <c r="J40" s="84">
        <f>+F40-H40</f>
        <v/>
      </c>
    </row>
    <row r="41">
      <c r="A41" s="93" t="n"/>
      <c r="B41" s="93" t="inlineStr">
        <is>
          <t>From Special Revenue Fund</t>
        </is>
      </c>
      <c r="C41" s="122" t="n"/>
      <c r="D41" s="123" t="n">
        <v>3640</v>
      </c>
      <c r="E41" s="93" t="n"/>
      <c r="F41" s="80" t="n">
        <v>0</v>
      </c>
      <c r="G41" s="84" t="n"/>
      <c r="H41" s="80" t="n">
        <v>0</v>
      </c>
      <c r="I41" s="93" t="n"/>
      <c r="J41" s="80">
        <f>+F41-H41</f>
        <v/>
      </c>
    </row>
    <row r="42">
      <c r="A42" s="93" t="n"/>
      <c r="B42" s="93" t="n"/>
      <c r="C42" s="83" t="inlineStr">
        <is>
          <t>Total Transfers-In</t>
        </is>
      </c>
      <c r="D42" s="123" t="n"/>
      <c r="E42" s="93" t="n"/>
      <c r="F42" s="84">
        <f>SUM(F39:F41)</f>
        <v/>
      </c>
      <c r="G42" s="84" t="n"/>
      <c r="H42" s="84">
        <f>SUM(H39:H41)</f>
        <v/>
      </c>
      <c r="I42" s="93" t="n"/>
      <c r="J42" s="84">
        <f>SUM(J39:J41)</f>
        <v/>
      </c>
    </row>
    <row r="43">
      <c r="A43" s="93" t="n"/>
      <c r="B43" s="93" t="n"/>
      <c r="C43" s="122" t="n"/>
      <c r="D43" s="123" t="n"/>
      <c r="E43" s="93" t="n"/>
      <c r="F43" s="84" t="n"/>
      <c r="G43" s="84" t="n"/>
      <c r="H43" s="84" t="n"/>
      <c r="I43" s="93" t="n"/>
      <c r="J43" s="84" t="n"/>
    </row>
    <row r="44">
      <c r="A44" s="93" t="inlineStr">
        <is>
          <t>BEGINNING FUND BALANCE</t>
        </is>
      </c>
      <c r="B44" s="93" t="n"/>
      <c r="C44" s="122" t="n"/>
      <c r="D44" s="123" t="n">
        <v>2700</v>
      </c>
      <c r="E44" s="93" t="n"/>
      <c r="F44" s="84" t="n">
        <v>0</v>
      </c>
      <c r="G44" s="84" t="n"/>
      <c r="H44" s="84" t="n">
        <v>0</v>
      </c>
      <c r="I44" s="93" t="n"/>
      <c r="J44" s="84" t="n"/>
    </row>
    <row r="45">
      <c r="A45" s="93" t="n"/>
      <c r="B45" s="93" t="n"/>
      <c r="C45" s="122" t="n"/>
      <c r="D45" s="123" t="n"/>
      <c r="E45" s="93" t="n"/>
      <c r="F45" s="84" t="n"/>
      <c r="G45" s="84" t="n"/>
      <c r="H45" s="80" t="n"/>
      <c r="I45" s="93" t="n"/>
      <c r="J45" s="93" t="n"/>
    </row>
    <row customHeight="1" ht="13.5" r="46" s="47" thickBot="1">
      <c r="A46" s="87" t="inlineStr">
        <is>
          <t>TOTAL REVENUES AND BEGINNING BALANCES</t>
        </is>
      </c>
      <c r="B46" s="93" t="n"/>
      <c r="C46" s="123" t="n"/>
      <c r="D46" s="123" t="n"/>
      <c r="E46" s="93" t="n"/>
      <c r="F46" s="254">
        <f>F12+F24+F29+F37+F42</f>
        <v/>
      </c>
      <c r="G46" s="93" t="n"/>
      <c r="H46" s="254">
        <f>H12+H24+H29+H37+H42+H44</f>
        <v/>
      </c>
      <c r="I46" s="93" t="n"/>
      <c r="J46" s="254">
        <f>J12+J24+J29+J37+J42</f>
        <v/>
      </c>
    </row>
    <row customHeight="1" ht="13.5" r="47" s="47" thickTop="1">
      <c r="A47" s="87" t="n"/>
      <c r="B47" s="93" t="n"/>
      <c r="C47" s="123" t="n"/>
      <c r="D47" s="123" t="n"/>
      <c r="E47" s="93" t="n"/>
      <c r="F47" s="110" t="n"/>
      <c r="G47" s="93" t="n"/>
      <c r="H47" s="110" t="n"/>
      <c r="I47" s="93" t="n"/>
      <c r="J47" s="110" t="n"/>
    </row>
    <row r="48">
      <c r="A48" s="93" t="n"/>
      <c r="B48" s="93" t="n"/>
      <c r="C48" s="123" t="n"/>
      <c r="D48" s="123" t="n"/>
      <c r="E48" s="93" t="n"/>
      <c r="F48" s="84" t="n"/>
      <c r="G48" s="84" t="n"/>
      <c r="H48" s="84" t="n"/>
      <c r="I48" s="84" t="n"/>
      <c r="J48" s="93" t="n"/>
    </row>
    <row r="49">
      <c r="A49" s="87" t="inlineStr">
        <is>
          <t>EXPENDITURES:</t>
        </is>
      </c>
      <c r="B49" s="93" t="n"/>
      <c r="C49" s="123" t="n"/>
      <c r="D49" s="123" t="n"/>
      <c r="E49" s="93" t="n"/>
      <c r="F49" s="84" t="n"/>
      <c r="G49" s="84" t="n"/>
      <c r="I49" s="84" t="n"/>
      <c r="J49" s="93" t="n"/>
    </row>
    <row r="50">
      <c r="A50" s="87" t="inlineStr">
        <is>
          <t>Instruction:</t>
        </is>
      </c>
      <c r="B50" s="93" t="n"/>
      <c r="C50" s="123" t="n"/>
      <c r="D50" s="122" t="n">
        <v>5000</v>
      </c>
      <c r="E50" s="93" t="n"/>
      <c r="F50" s="84" t="n"/>
      <c r="G50" s="84" t="n"/>
      <c r="H50" s="84" t="n"/>
      <c r="I50" s="93" t="n"/>
      <c r="J50" s="93" t="n"/>
    </row>
    <row r="51">
      <c r="A51" s="93" t="n"/>
      <c r="B51" s="93" t="inlineStr">
        <is>
          <t>Basic Instruction</t>
        </is>
      </c>
      <c r="C51" s="123" t="n"/>
      <c r="D51" s="123" t="n">
        <v>5100</v>
      </c>
      <c r="E51" s="93" t="n"/>
      <c r="F51" s="84" t="n">
        <v>30745231.41</v>
      </c>
      <c r="G51" s="84" t="n"/>
      <c r="H51" s="84" t="n">
        <v>7756720.76</v>
      </c>
      <c r="I51" s="93" t="n"/>
      <c r="J51" s="84">
        <f>+F51-H51</f>
        <v/>
      </c>
    </row>
    <row r="52">
      <c r="A52" s="93" t="n"/>
      <c r="B52" s="93" t="inlineStr">
        <is>
          <t>Exceptional Student</t>
        </is>
      </c>
      <c r="C52" s="123" t="n"/>
      <c r="D52" s="123" t="n">
        <v>5200</v>
      </c>
      <c r="E52" s="93" t="n"/>
      <c r="F52" s="84" t="n">
        <v>14589805.59</v>
      </c>
      <c r="G52" s="84" t="n"/>
      <c r="H52" s="84" t="n">
        <v>2304682.77</v>
      </c>
      <c r="I52" s="93" t="n"/>
      <c r="J52" s="84">
        <f>+F52-H52</f>
        <v/>
      </c>
    </row>
    <row r="53">
      <c r="A53" s="93" t="n"/>
      <c r="B53" s="93" t="inlineStr">
        <is>
          <t>Vocational-Technical</t>
        </is>
      </c>
      <c r="C53" s="123" t="n"/>
      <c r="D53" s="123" t="n">
        <v>5300</v>
      </c>
      <c r="E53" s="93" t="n"/>
      <c r="F53" s="84" t="n">
        <v>266994.56</v>
      </c>
      <c r="G53" s="84" t="n"/>
      <c r="H53" s="84" t="n">
        <v>124883.79</v>
      </c>
      <c r="I53" s="93" t="n"/>
      <c r="J53" s="84">
        <f>+F53-H53</f>
        <v/>
      </c>
    </row>
    <row r="54">
      <c r="A54" s="93" t="n"/>
      <c r="B54" s="93" t="inlineStr">
        <is>
          <t>Other Instruction</t>
        </is>
      </c>
      <c r="C54" s="123" t="n"/>
      <c r="D54" s="123" t="n">
        <v>5500</v>
      </c>
      <c r="E54" s="93" t="n"/>
      <c r="F54" s="80" t="n">
        <v>3074098.32</v>
      </c>
      <c r="G54" s="84" t="n"/>
      <c r="H54" s="80" t="n">
        <v>246315.09</v>
      </c>
      <c r="I54" s="93" t="n"/>
      <c r="J54" s="80">
        <f>+F54-H54</f>
        <v/>
      </c>
    </row>
    <row r="55">
      <c r="A55" s="93" t="n"/>
      <c r="C55" s="83" t="inlineStr">
        <is>
          <t>Total Instruction</t>
        </is>
      </c>
      <c r="D55" s="123" t="n"/>
      <c r="E55" s="93" t="n"/>
      <c r="F55" s="84">
        <f>SUM(F50:F54)</f>
        <v/>
      </c>
      <c r="G55" s="84" t="n"/>
      <c r="H55" s="84">
        <f>SUM(H50:H54)</f>
        <v/>
      </c>
      <c r="I55" s="93" t="n"/>
      <c r="J55" s="84">
        <f>SUM(J50:J54)</f>
        <v/>
      </c>
    </row>
    <row r="56">
      <c r="A56" s="93" t="n"/>
      <c r="C56" s="122" t="n"/>
      <c r="D56" s="123" t="n"/>
      <c r="E56" s="93" t="n"/>
      <c r="F56" s="84" t="n"/>
      <c r="G56" s="84" t="n"/>
      <c r="H56" s="84" t="n"/>
      <c r="I56" s="93" t="n"/>
      <c r="J56" s="93" t="n"/>
    </row>
    <row r="57">
      <c r="A57" s="87" t="inlineStr">
        <is>
          <t>Instructional Support Services:</t>
        </is>
      </c>
      <c r="B57" s="93" t="n"/>
      <c r="C57" s="123" t="n"/>
      <c r="D57" s="122" t="n">
        <v>6000</v>
      </c>
      <c r="E57" s="93" t="n"/>
      <c r="F57" s="84" t="n"/>
      <c r="G57" s="84" t="n"/>
      <c r="H57" s="84" t="n"/>
      <c r="I57" s="93" t="n"/>
      <c r="J57" s="93" t="n"/>
    </row>
    <row r="58">
      <c r="A58" s="93" t="n"/>
      <c r="B58" s="93" t="inlineStr">
        <is>
          <t>Pupil Personnel Services</t>
        </is>
      </c>
      <c r="C58" s="123" t="n"/>
      <c r="D58" s="123" t="n">
        <v>6100</v>
      </c>
      <c r="E58" s="93" t="n"/>
      <c r="F58" s="84" t="n">
        <v>11666821.71</v>
      </c>
      <c r="G58" s="84" t="n"/>
      <c r="H58" s="84" t="n">
        <v>3130058.88</v>
      </c>
      <c r="I58" s="93" t="n"/>
      <c r="J58" s="84">
        <f>+F58-H58</f>
        <v/>
      </c>
    </row>
    <row r="59">
      <c r="A59" s="93" t="n"/>
      <c r="B59" s="93" t="inlineStr">
        <is>
          <t>Instructional Media Services</t>
        </is>
      </c>
      <c r="C59" s="123" t="n"/>
      <c r="D59" s="123" t="n">
        <v>6200</v>
      </c>
      <c r="E59" s="93" t="n"/>
      <c r="F59" s="84" t="n">
        <v>457824.23</v>
      </c>
      <c r="G59" s="84" t="n"/>
      <c r="H59" s="84" t="n">
        <v>-1018.05</v>
      </c>
      <c r="I59" s="93" t="n"/>
      <c r="J59" s="84">
        <f>+F59-H59</f>
        <v/>
      </c>
    </row>
    <row r="60">
      <c r="A60" s="93" t="n"/>
      <c r="B60" s="93" t="inlineStr">
        <is>
          <t>Curriculum Development</t>
        </is>
      </c>
      <c r="C60" s="123" t="n"/>
      <c r="D60" s="123" t="n">
        <v>6300</v>
      </c>
      <c r="E60" s="93" t="n"/>
      <c r="F60" s="84" t="n">
        <v>5906951.14</v>
      </c>
      <c r="G60" s="84" t="n"/>
      <c r="H60" s="84" t="n">
        <v>1576170.04</v>
      </c>
      <c r="I60" s="93" t="n"/>
      <c r="J60" s="84">
        <f>+F60-H60</f>
        <v/>
      </c>
    </row>
    <row r="61">
      <c r="A61" s="93" t="n"/>
      <c r="B61" s="93" t="inlineStr">
        <is>
          <t>Instructional Staff Training</t>
        </is>
      </c>
      <c r="C61" s="123" t="n"/>
      <c r="D61" s="123" t="n">
        <v>6400</v>
      </c>
      <c r="E61" s="93" t="n"/>
      <c r="F61" s="80" t="n">
        <v>16899311.6</v>
      </c>
      <c r="G61" s="84" t="n"/>
      <c r="H61" s="80" t="n">
        <v>3257726.78</v>
      </c>
      <c r="I61" s="93" t="n"/>
      <c r="J61" s="80">
        <f>+F61-H61</f>
        <v/>
      </c>
    </row>
    <row r="62">
      <c r="A62" s="93" t="n"/>
      <c r="C62" s="83" t="inlineStr">
        <is>
          <t>Total Instructional Support</t>
        </is>
      </c>
      <c r="D62" s="123" t="n"/>
      <c r="E62" s="93" t="n"/>
      <c r="F62" s="84">
        <f>SUM(F57:F61)</f>
        <v/>
      </c>
      <c r="G62" s="84" t="n"/>
      <c r="H62" s="84">
        <f>SUM(H57:H61)</f>
        <v/>
      </c>
      <c r="I62" s="93" t="n"/>
      <c r="J62" s="84">
        <f>SUM(J57:J61)</f>
        <v/>
      </c>
    </row>
    <row r="63">
      <c r="A63" s="93" t="n"/>
      <c r="C63" s="122" t="n"/>
      <c r="D63" s="123" t="n"/>
      <c r="E63" s="93" t="n"/>
      <c r="F63" s="84" t="n"/>
      <c r="G63" s="84" t="n"/>
      <c r="H63" s="84" t="n"/>
      <c r="I63" s="93" t="n"/>
      <c r="J63" s="93" t="n"/>
    </row>
    <row r="64">
      <c r="A64" s="87" t="inlineStr">
        <is>
          <t>General Support Services:</t>
        </is>
      </c>
      <c r="B64" s="93" t="n"/>
      <c r="C64" s="123" t="n"/>
      <c r="D64" s="122" t="n">
        <v>7000</v>
      </c>
      <c r="E64" s="93" t="n"/>
      <c r="F64" s="84" t="n"/>
      <c r="G64" s="84" t="n"/>
      <c r="H64" s="84" t="n"/>
      <c r="I64" s="93" t="n"/>
      <c r="J64" s="93" t="n"/>
    </row>
    <row r="65">
      <c r="A65" s="93" t="n"/>
      <c r="B65" s="93" t="inlineStr">
        <is>
          <t>Board Office</t>
        </is>
      </c>
      <c r="C65" s="123" t="n"/>
      <c r="D65" s="123" t="n">
        <v>7100</v>
      </c>
      <c r="E65" s="93" t="n"/>
      <c r="F65" s="84" t="n">
        <v>0</v>
      </c>
      <c r="G65" s="84" t="n"/>
      <c r="H65" s="84" t="n">
        <v>0</v>
      </c>
      <c r="I65" s="93" t="n"/>
      <c r="J65" s="84">
        <f>+F65-H65</f>
        <v/>
      </c>
    </row>
    <row r="66">
      <c r="A66" s="93" t="n"/>
      <c r="B66" s="93" t="inlineStr">
        <is>
          <t>General Administration</t>
        </is>
      </c>
      <c r="C66" s="123" t="n"/>
      <c r="D66" s="123" t="n">
        <v>7200</v>
      </c>
      <c r="E66" s="93" t="n"/>
      <c r="F66" s="84" t="n">
        <v>4390873.61</v>
      </c>
      <c r="G66" s="84" t="n"/>
      <c r="H66" s="84" t="n">
        <v>1240388.04</v>
      </c>
      <c r="I66" s="93" t="n"/>
      <c r="J66" s="84">
        <f>+F66-H66</f>
        <v/>
      </c>
    </row>
    <row r="67">
      <c r="A67" s="93" t="n"/>
      <c r="B67" s="93" t="inlineStr">
        <is>
          <t>School Administration</t>
        </is>
      </c>
      <c r="C67" s="123" t="n"/>
      <c r="D67" s="123" t="n">
        <v>7300</v>
      </c>
      <c r="E67" s="93" t="n"/>
      <c r="F67" s="84" t="n">
        <v>2828.86</v>
      </c>
      <c r="G67" s="84" t="n"/>
      <c r="H67" s="84" t="n">
        <v>859.1900000000001</v>
      </c>
      <c r="I67" s="93" t="n"/>
      <c r="J67" s="84">
        <f>+F67-H67</f>
        <v/>
      </c>
    </row>
    <row r="68">
      <c r="A68" s="93" t="n"/>
      <c r="B68" s="93" t="inlineStr">
        <is>
          <t>Facilities Acquisition and Construction</t>
        </is>
      </c>
      <c r="C68" s="123" t="n"/>
      <c r="D68" s="123" t="n">
        <v>7400</v>
      </c>
      <c r="E68" s="93" t="n"/>
      <c r="F68" s="84" t="n">
        <v>1621188.71</v>
      </c>
      <c r="G68" s="84" t="n"/>
      <c r="H68" s="84" t="n">
        <v>0</v>
      </c>
      <c r="I68" s="93" t="n"/>
      <c r="J68" s="84">
        <f>+F68-H68</f>
        <v/>
      </c>
    </row>
    <row r="69">
      <c r="A69" s="93" t="n"/>
      <c r="B69" s="93" t="inlineStr">
        <is>
          <t>Fiscal Services</t>
        </is>
      </c>
      <c r="C69" s="123" t="n"/>
      <c r="D69" s="123" t="n">
        <v>7500</v>
      </c>
      <c r="E69" s="93" t="n"/>
      <c r="F69" s="84" t="n">
        <v>79903</v>
      </c>
      <c r="G69" s="84" t="n"/>
      <c r="H69" s="84" t="n">
        <v>79903</v>
      </c>
      <c r="I69" s="93" t="n"/>
      <c r="J69" s="84">
        <f>+F69-H69</f>
        <v/>
      </c>
    </row>
    <row r="70">
      <c r="A70" s="93" t="n"/>
      <c r="B70" s="93" t="inlineStr">
        <is>
          <t>Central Services</t>
        </is>
      </c>
      <c r="C70" s="123" t="n"/>
      <c r="D70" s="123" t="n">
        <v>7700</v>
      </c>
      <c r="E70" s="93" t="n"/>
      <c r="F70" s="84" t="n">
        <v>544480.95</v>
      </c>
      <c r="G70" s="84" t="n"/>
      <c r="H70" s="84" t="n">
        <v>124362.25</v>
      </c>
      <c r="I70" s="93" t="n"/>
      <c r="J70" s="84">
        <f>+F70-H70</f>
        <v/>
      </c>
    </row>
    <row r="71">
      <c r="A71" s="93" t="n"/>
      <c r="B71" s="93" t="inlineStr">
        <is>
          <t>Pupil Transportation Services</t>
        </is>
      </c>
      <c r="C71" s="123" t="n"/>
      <c r="D71" s="123" t="n">
        <v>7800</v>
      </c>
      <c r="E71" s="93" t="n"/>
      <c r="F71" s="84" t="n">
        <v>3178542.8</v>
      </c>
      <c r="G71" s="84" t="n"/>
      <c r="H71" s="84" t="n">
        <v>2853900.28</v>
      </c>
      <c r="I71" s="93" t="n"/>
      <c r="J71" s="84">
        <f>+F71-H71</f>
        <v/>
      </c>
    </row>
    <row r="72">
      <c r="A72" s="93" t="n"/>
      <c r="B72" s="93" t="inlineStr">
        <is>
          <t>Operation of Plant</t>
        </is>
      </c>
      <c r="C72" s="123" t="n"/>
      <c r="D72" s="123" t="n">
        <v>7900</v>
      </c>
      <c r="E72" s="93" t="n"/>
      <c r="F72" s="80" t="n">
        <v>14969.99</v>
      </c>
      <c r="G72" s="84" t="n"/>
      <c r="H72" s="80" t="n">
        <v>3112.71</v>
      </c>
      <c r="I72" s="93" t="n"/>
      <c r="J72" s="80">
        <f>+F72-H72</f>
        <v/>
      </c>
    </row>
    <row r="73">
      <c r="A73" s="93" t="n"/>
      <c r="C73" s="83" t="inlineStr">
        <is>
          <t>Total General Support</t>
        </is>
      </c>
      <c r="D73" s="123" t="n"/>
      <c r="E73" s="93" t="n"/>
      <c r="F73" s="84">
        <f>SUM(F64:F72)</f>
        <v/>
      </c>
      <c r="G73" s="84" t="n"/>
      <c r="H73" s="84">
        <f>SUM(H64:H72)</f>
        <v/>
      </c>
      <c r="I73" s="93" t="n"/>
      <c r="J73" s="84">
        <f>SUM(J64:J72)</f>
        <v/>
      </c>
    </row>
    <row r="74">
      <c r="A74" s="93" t="n"/>
      <c r="C74" s="122" t="n"/>
      <c r="D74" s="123" t="n"/>
      <c r="E74" s="93" t="n"/>
      <c r="F74" s="84" t="n"/>
      <c r="G74" s="84" t="n"/>
      <c r="H74" s="84" t="n"/>
      <c r="I74" s="93" t="n"/>
      <c r="J74" s="93" t="n"/>
    </row>
    <row r="75">
      <c r="A75" s="87" t="inlineStr">
        <is>
          <t>Maintenance of Plant</t>
        </is>
      </c>
      <c r="C75" s="122" t="n"/>
      <c r="D75" s="122" t="n">
        <v>8100</v>
      </c>
      <c r="E75" s="93" t="n"/>
      <c r="F75" s="84" t="n">
        <v>0</v>
      </c>
      <c r="G75" s="84" t="n"/>
      <c r="H75" s="84" t="n">
        <v>0</v>
      </c>
      <c r="I75" s="93" t="n"/>
      <c r="J75" s="84">
        <f>+F75-H75</f>
        <v/>
      </c>
    </row>
    <row r="76">
      <c r="A76" s="87" t="inlineStr">
        <is>
          <t>Community Services</t>
        </is>
      </c>
      <c r="C76" s="122" t="n"/>
      <c r="D76" s="122" t="n">
        <v>9100</v>
      </c>
      <c r="E76" s="93" t="n"/>
      <c r="F76" s="84" t="n">
        <v>591043.3</v>
      </c>
      <c r="G76" s="84" t="n"/>
      <c r="H76" s="84" t="n">
        <v>220988.28</v>
      </c>
      <c r="I76" s="93" t="n"/>
      <c r="J76" s="84">
        <f>+F76-H76</f>
        <v/>
      </c>
    </row>
    <row r="77">
      <c r="A77" s="87" t="inlineStr">
        <is>
          <t>Debt Service</t>
        </is>
      </c>
      <c r="C77" s="122" t="n"/>
      <c r="D77" s="122" t="n">
        <v>9200</v>
      </c>
      <c r="E77" s="93" t="n"/>
      <c r="F77" s="84" t="n">
        <v>0</v>
      </c>
      <c r="G77" s="84" t="n"/>
      <c r="H77" s="84" t="n">
        <v>0</v>
      </c>
      <c r="I77" s="93" t="n"/>
      <c r="J77" s="84">
        <f>+F77-H77</f>
        <v/>
      </c>
    </row>
    <row r="78">
      <c r="A78" s="87" t="inlineStr">
        <is>
          <t>Transfers Out:</t>
        </is>
      </c>
      <c r="B78" s="93" t="n"/>
      <c r="C78" s="123" t="n"/>
      <c r="D78" s="122" t="n">
        <v>9700</v>
      </c>
      <c r="E78" s="93" t="n"/>
      <c r="F78" s="84" t="n"/>
      <c r="G78" s="84" t="n"/>
      <c r="H78" s="84" t="n"/>
      <c r="I78" s="93" t="n"/>
      <c r="J78" s="84" t="n"/>
    </row>
    <row r="79">
      <c r="A79" s="87" t="n"/>
      <c r="B79" s="93" t="inlineStr">
        <is>
          <t>To General Fund</t>
        </is>
      </c>
      <c r="C79" s="123" t="n"/>
      <c r="D79" s="123" t="n">
        <v>910</v>
      </c>
      <c r="E79" s="93" t="n"/>
      <c r="F79" s="84" t="n">
        <v>464876</v>
      </c>
      <c r="G79" s="84" t="n"/>
      <c r="H79" s="84" t="n">
        <v>464876</v>
      </c>
      <c r="I79" s="93" t="n"/>
      <c r="J79" s="84">
        <f>+F79-H79</f>
        <v/>
      </c>
    </row>
    <row r="80">
      <c r="A80" s="93" t="n"/>
      <c r="B80" s="93" t="n"/>
      <c r="C80" s="123" t="n"/>
      <c r="D80" s="123" t="n"/>
      <c r="E80" s="93" t="n"/>
      <c r="F80" s="80" t="n"/>
      <c r="G80" s="84" t="n"/>
      <c r="H80" s="80" t="n"/>
      <c r="I80" s="93" t="n"/>
      <c r="J80" s="90" t="n"/>
    </row>
    <row r="81">
      <c r="A81" s="87" t="inlineStr">
        <is>
          <t>TOTAL EXPENDITURES AND TRANSFERS</t>
        </is>
      </c>
      <c r="B81" s="93" t="n"/>
      <c r="C81" s="123" t="n"/>
      <c r="D81" s="123" t="n"/>
      <c r="E81" s="93" t="n"/>
      <c r="F81" s="84">
        <f>F55+F62+F73+F75+F76+F77+F79</f>
        <v/>
      </c>
      <c r="G81" s="84" t="n"/>
      <c r="H81" s="84">
        <f>H55+H62+H73+H75+H76+H77+H79</f>
        <v/>
      </c>
      <c r="I81" s="93" t="n"/>
      <c r="J81" s="84">
        <f>J55+J62+J73+J75+J76+J77+J79</f>
        <v/>
      </c>
      <c r="L81" s="36" t="n"/>
    </row>
    <row r="82">
      <c r="A82" s="87" t="n"/>
      <c r="B82" s="93" t="n"/>
      <c r="C82" s="123" t="n"/>
      <c r="D82" s="123" t="n"/>
      <c r="E82" s="93" t="n"/>
      <c r="F82" s="84" t="n"/>
      <c r="G82" s="84" t="n"/>
      <c r="H82" s="84" t="n"/>
      <c r="I82" s="93" t="n"/>
      <c r="J82" s="93" t="n"/>
    </row>
    <row r="83">
      <c r="A83" s="93" t="inlineStr">
        <is>
          <t>ENDING FUND BALANCE</t>
        </is>
      </c>
      <c r="B83" s="93" t="n"/>
      <c r="C83" s="123" t="n"/>
      <c r="D83" s="123" t="n">
        <v>2700</v>
      </c>
      <c r="E83" s="93" t="n"/>
      <c r="F83" s="84" t="n">
        <v>0</v>
      </c>
      <c r="G83" s="84" t="n"/>
      <c r="H83" s="84">
        <f>+H46-H81</f>
        <v/>
      </c>
      <c r="I83" s="93" t="n"/>
      <c r="J83" s="84">
        <f>+F83-H83</f>
        <v/>
      </c>
    </row>
    <row r="84">
      <c r="A84" s="87" t="n"/>
      <c r="B84" s="93" t="n"/>
      <c r="C84" s="123" t="n"/>
      <c r="D84" s="123" t="n"/>
      <c r="E84" s="93" t="n"/>
      <c r="F84" s="84" t="n"/>
      <c r="G84" s="84" t="n"/>
      <c r="H84" s="84" t="n"/>
      <c r="I84" s="84" t="n"/>
      <c r="J84" s="84" t="n"/>
      <c r="K84" s="84" t="n"/>
    </row>
    <row customHeight="1" ht="13.5" r="85" s="47" thickBot="1">
      <c r="A85" s="87" t="inlineStr">
        <is>
          <t>TOTAL EXPENDITURES, RESERVES &amp; FUND BALANCE</t>
        </is>
      </c>
      <c r="B85" s="93" t="n"/>
      <c r="C85" s="123" t="n"/>
      <c r="D85" s="123" t="n"/>
      <c r="E85" s="93" t="n"/>
      <c r="F85" s="254">
        <f>SUM(F81:F84)</f>
        <v/>
      </c>
      <c r="G85" s="84" t="n"/>
      <c r="H85" s="254">
        <f>SUM(H81:H84)</f>
        <v/>
      </c>
      <c r="I85" s="84" t="n"/>
      <c r="J85" s="254">
        <f>SUM(J81:J84)</f>
        <v/>
      </c>
      <c r="K85" s="84" t="n"/>
      <c r="L85" s="249" t="n"/>
    </row>
    <row customHeight="1" ht="13.5" r="86" s="47" thickTop="1">
      <c r="A86" s="93" t="n"/>
      <c r="B86" s="93" t="n"/>
      <c r="C86" s="123" t="n"/>
      <c r="D86" s="123" t="n"/>
      <c r="E86" s="93" t="n"/>
      <c r="F86" s="84" t="n"/>
      <c r="G86" s="84" t="n"/>
      <c r="H86" s="84" t="n"/>
      <c r="I86" s="93" t="n"/>
      <c r="J86" s="93" t="n"/>
    </row>
    <row r="87">
      <c r="A87" s="93" t="n"/>
      <c r="B87" s="93" t="n"/>
      <c r="C87" s="123" t="n"/>
      <c r="D87" s="123" t="n"/>
      <c r="E87" s="93" t="n"/>
      <c r="F87" s="84" t="n"/>
      <c r="G87" s="84" t="n"/>
      <c r="H87" s="84" t="n"/>
      <c r="I87" s="93" t="n"/>
      <c r="J87" s="93" t="n"/>
    </row>
    <row r="88">
      <c r="A88" s="93" t="n"/>
      <c r="B88" s="93" t="n"/>
      <c r="C88" s="93" t="n"/>
      <c r="D88" s="93" t="n"/>
      <c r="E88" s="93" t="n"/>
      <c r="F88" s="84" t="n"/>
      <c r="G88" s="84" t="n"/>
      <c r="H88" s="84" t="n"/>
      <c r="I88" s="93" t="n"/>
      <c r="J88" s="93" t="n"/>
    </row>
    <row r="89">
      <c r="A89" s="93" t="n"/>
      <c r="B89" s="93" t="n"/>
      <c r="C89" s="93" t="n"/>
      <c r="D89" s="93" t="n"/>
      <c r="E89" s="93" t="n"/>
      <c r="F89" s="84" t="n"/>
      <c r="G89" s="84" t="n"/>
      <c r="H89" s="84" t="n"/>
      <c r="I89" s="93" t="n"/>
      <c r="J89" s="93" t="n"/>
    </row>
    <row hidden="1" r="90" s="47">
      <c r="A90" s="93" t="n"/>
      <c r="B90" s="93" t="n"/>
      <c r="C90" s="93" t="n"/>
      <c r="D90" s="93" t="n"/>
      <c r="E90" s="93" t="n"/>
      <c r="F90" s="84">
        <f>+F46-F85</f>
        <v/>
      </c>
      <c r="G90" s="84" t="n"/>
      <c r="H90" s="84">
        <f>+H46-H85</f>
        <v/>
      </c>
      <c r="I90" s="93" t="n"/>
      <c r="J90" s="93" t="n"/>
    </row>
    <row r="91">
      <c r="A91" s="93" t="n"/>
      <c r="B91" s="93" t="n"/>
      <c r="C91" s="93" t="n"/>
      <c r="D91" s="93" t="n"/>
      <c r="E91" s="93" t="n"/>
      <c r="F91" s="84" t="n"/>
      <c r="G91" s="84" t="n"/>
      <c r="H91" s="84" t="n"/>
      <c r="I91" s="93" t="n"/>
      <c r="J91" s="93" t="n"/>
    </row>
    <row r="92">
      <c r="A92" s="93" t="n"/>
      <c r="B92" s="93" t="n"/>
      <c r="C92" s="93" t="n"/>
      <c r="D92" s="93" t="n"/>
      <c r="E92" s="93" t="n"/>
      <c r="F92" s="84" t="n"/>
      <c r="G92" s="84" t="n"/>
      <c r="H92" s="84" t="n"/>
      <c r="I92" s="93" t="n"/>
      <c r="J92" s="93" t="n"/>
    </row>
    <row r="93">
      <c r="A93" s="93" t="n"/>
      <c r="B93" s="93" t="n"/>
      <c r="C93" s="93" t="n"/>
      <c r="D93" s="93" t="n"/>
      <c r="E93" s="93" t="n"/>
      <c r="F93" s="84" t="n"/>
      <c r="G93" s="84" t="n"/>
      <c r="H93" s="84" t="n"/>
      <c r="I93" s="93" t="n"/>
      <c r="J93" s="93" t="n"/>
    </row>
    <row r="94">
      <c r="A94" s="93" t="n"/>
      <c r="B94" s="93" t="n"/>
      <c r="C94" s="93" t="n"/>
      <c r="D94" s="93" t="n"/>
      <c r="E94" s="93" t="n"/>
      <c r="F94" s="84" t="n"/>
      <c r="G94" s="84" t="n"/>
      <c r="H94" s="84" t="n"/>
      <c r="I94" s="93" t="n"/>
      <c r="J94" s="93" t="n"/>
    </row>
    <row r="95">
      <c r="A95" s="93" t="n"/>
      <c r="B95" s="93" t="n"/>
      <c r="C95" s="93" t="n"/>
      <c r="D95" s="93" t="n"/>
      <c r="E95" s="93" t="n"/>
      <c r="F95" s="84" t="n"/>
      <c r="G95" s="84" t="n"/>
      <c r="H95" s="84" t="n"/>
      <c r="I95" s="93" t="n"/>
      <c r="J95" s="93" t="n"/>
    </row>
    <row r="96">
      <c r="A96" s="93" t="n"/>
      <c r="B96" s="93" t="n"/>
      <c r="C96" s="93" t="n"/>
      <c r="D96" s="93" t="n"/>
      <c r="E96" s="93" t="n"/>
      <c r="F96" s="84" t="n"/>
      <c r="G96" s="84" t="n"/>
      <c r="H96" s="84" t="n"/>
      <c r="I96" s="93" t="n"/>
      <c r="J96" s="93" t="n"/>
    </row>
    <row r="97">
      <c r="A97" s="93" t="n"/>
      <c r="B97" s="93" t="n"/>
      <c r="C97" s="93" t="n"/>
      <c r="D97" s="93" t="n"/>
      <c r="E97" s="93" t="n"/>
      <c r="F97" s="84" t="n"/>
      <c r="G97" s="84" t="n"/>
      <c r="H97" s="84" t="n"/>
      <c r="I97" s="93" t="n"/>
      <c r="J97" s="93" t="n"/>
    </row>
    <row r="98">
      <c r="A98" s="93" t="n"/>
      <c r="B98" s="93" t="n"/>
      <c r="C98" s="93" t="n"/>
      <c r="D98" s="93" t="n"/>
      <c r="E98" s="93" t="n"/>
      <c r="F98" s="84" t="n"/>
      <c r="G98" s="84" t="n"/>
      <c r="H98" s="84" t="n"/>
      <c r="I98" s="93" t="n"/>
      <c r="J98" s="93" t="n"/>
    </row>
    <row r="99">
      <c r="A99" s="93" t="n"/>
      <c r="B99" s="93" t="n"/>
      <c r="C99" s="93" t="n"/>
      <c r="D99" s="93" t="n"/>
      <c r="E99" s="93" t="n"/>
      <c r="F99" s="84" t="n"/>
      <c r="G99" s="84" t="n"/>
      <c r="H99" s="84" t="n"/>
      <c r="I99" s="93" t="n"/>
      <c r="J99" s="93" t="n"/>
    </row>
    <row r="100">
      <c r="A100" s="93" t="n"/>
      <c r="B100" s="93" t="n"/>
      <c r="C100" s="93" t="n"/>
      <c r="D100" s="93" t="n"/>
      <c r="E100" s="93" t="n"/>
      <c r="F100" s="84" t="n"/>
      <c r="G100" s="84" t="n"/>
      <c r="H100" s="84" t="n"/>
      <c r="I100" s="93" t="n"/>
      <c r="J100" s="93" t="n"/>
    </row>
    <row r="101">
      <c r="A101" s="93" t="n"/>
      <c r="B101" s="93" t="n"/>
      <c r="C101" s="93" t="n"/>
      <c r="D101" s="93" t="n"/>
      <c r="E101" s="93" t="n"/>
      <c r="F101" s="84" t="n"/>
      <c r="G101" s="84" t="n"/>
      <c r="H101" s="84" t="n"/>
      <c r="I101" s="93" t="n"/>
      <c r="J101" s="93" t="n"/>
    </row>
    <row r="102">
      <c r="A102" s="93" t="n"/>
      <c r="B102" s="93" t="n"/>
      <c r="C102" s="93" t="n"/>
      <c r="D102" s="93" t="n"/>
      <c r="E102" s="93" t="n"/>
      <c r="F102" s="84" t="n"/>
      <c r="G102" s="84" t="n"/>
      <c r="H102" s="84" t="n"/>
      <c r="I102" s="93" t="n"/>
      <c r="J102" s="93" t="n"/>
    </row>
    <row r="103">
      <c r="A103" s="93" t="n"/>
      <c r="B103" s="93" t="n"/>
      <c r="C103" s="93" t="n"/>
      <c r="D103" s="93" t="n"/>
      <c r="E103" s="93" t="n"/>
      <c r="F103" s="84" t="n"/>
      <c r="G103" s="84" t="n"/>
      <c r="H103" s="84" t="n"/>
      <c r="I103" s="93" t="n"/>
      <c r="J103" s="93" t="n"/>
    </row>
    <row r="104">
      <c r="A104" s="93" t="n"/>
      <c r="B104" s="93" t="n"/>
      <c r="C104" s="93" t="n"/>
      <c r="D104" s="93" t="n"/>
      <c r="E104" s="93" t="n"/>
      <c r="F104" s="84" t="n"/>
      <c r="G104" s="84" t="n"/>
      <c r="H104" s="84" t="n"/>
      <c r="I104" s="93" t="n"/>
      <c r="J104" s="93" t="n"/>
    </row>
    <row r="105">
      <c r="A105" s="93" t="n"/>
      <c r="B105" s="93" t="n"/>
      <c r="C105" s="93" t="n"/>
      <c r="D105" s="93" t="n"/>
      <c r="E105" s="93" t="n"/>
      <c r="F105" s="84" t="n"/>
      <c r="G105" s="84" t="n"/>
      <c r="H105" s="84" t="n"/>
      <c r="I105" s="93" t="n"/>
      <c r="J105" s="93" t="n"/>
    </row>
    <row r="106">
      <c r="A106" s="93" t="n"/>
      <c r="B106" s="93" t="n"/>
      <c r="C106" s="93" t="n"/>
      <c r="D106" s="93" t="n"/>
      <c r="E106" s="93" t="n"/>
      <c r="F106" s="84" t="n"/>
      <c r="G106" s="84" t="n"/>
      <c r="H106" s="84" t="n"/>
      <c r="I106" s="93" t="n"/>
      <c r="J106" s="93" t="n"/>
    </row>
    <row r="107">
      <c r="A107" t="inlineStr">
        <is>
          <t>suspicious:</t>
        </is>
      </c>
    </row>
  </sheetData>
  <printOptions horizontalCentered="1" verticalCentered="1"/>
  <pageMargins bottom="0.5" footer="0.5" header="0.5" left="0.5" right="0.5" top="0.5"/>
  <pageSetup horizontalDpi="300" orientation="portrait" scale="62" verticalDpi="300"/>
  <headerFooter alignWithMargins="0">
    <oddHeader>&amp;RPAGE 8 OF 9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Connie Faulkner</dc:creator>
  <dc:title>Superintendent's Monthly Financial Statement</dc:title>
  <dc:subject>October 2002</dc:subject>
  <dcterms:created xsi:type="dcterms:W3CDTF">2000-02-08T20:50:27Z</dcterms:created>
  <dcterms:modified xsi:type="dcterms:W3CDTF">2020-06-05T04:49:30Z</dcterms:modified>
  <cp:lastModifiedBy>xbany</cp:lastModifiedBy>
  <cp:category>Financials</cp:category>
  <cp:lastPrinted>2003-01-09T17:11:05Z</cp:lastPrinted>
</cp:coreProperties>
</file>