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8F1DA374-72EC-4EC3-ADF6-97821A645332}" xr6:coauthVersionLast="45" xr6:coauthVersionMax="45" xr10:uidLastSave="{00000000-0000-0000-0000-000000000000}"/>
  <bookViews>
    <workbookView xWindow="1380" yWindow="0" windowWidth="21750" windowHeight="15750" tabRatio="761" firstSheet="3" activeTab="4" xr2:uid="{00000000-000D-0000-FFFF-FFFF00000000}"/>
  </bookViews>
  <sheets>
    <sheet name="System Budget" sheetId="1" r:id="rId1"/>
    <sheet name="Power (W)" sheetId="2" r:id="rId2"/>
    <sheet name="(MFLOPS)" sheetId="3" r:id="rId3"/>
    <sheet name="Mass(kg)" sheetId="4" r:id="rId4"/>
    <sheet name="Cost($)" sheetId="5" r:id="rId5"/>
    <sheet name="Actual vs. Anticipatory($)" sheetId="6" r:id="rId6"/>
    <sheet name="Actual vs. Anticipatory(kg)" sheetId="7" r:id="rId7"/>
    <sheet name="Cost Budget Trend($)" sheetId="8" r:id="rId8"/>
    <sheet name="Team $ Use" sheetId="9" r:id="rId9"/>
    <sheet name="Historical Data" sheetId="10" r:id="rId10"/>
  </sheets>
  <externalReferences>
    <externalReference r:id="rId11"/>
  </externalReferences>
  <calcPr calcId="181029"/>
</workbook>
</file>

<file path=xl/calcChain.xml><?xml version="1.0" encoding="utf-8"?>
<calcChain xmlns="http://schemas.openxmlformats.org/spreadsheetml/2006/main">
  <c r="B16" i="10" l="1"/>
  <c r="G9" i="10"/>
  <c r="H8" i="10"/>
  <c r="H7" i="10"/>
  <c r="G7" i="10"/>
  <c r="J7" i="10" s="1"/>
  <c r="E16" i="10" s="1"/>
  <c r="F7" i="10"/>
  <c r="E7" i="10"/>
  <c r="D7" i="10"/>
  <c r="C7" i="10"/>
  <c r="B7" i="10"/>
  <c r="J6" i="10"/>
  <c r="E15" i="10" s="1"/>
  <c r="J5" i="10"/>
  <c r="G122" i="5"/>
  <c r="J11" i="1" s="1"/>
  <c r="F122" i="5"/>
  <c r="F121" i="5"/>
  <c r="F120" i="5"/>
  <c r="F119" i="5"/>
  <c r="F118" i="5"/>
  <c r="G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112" i="5" s="1"/>
  <c r="F94" i="5"/>
  <c r="F93" i="5"/>
  <c r="F92" i="5"/>
  <c r="F91" i="5"/>
  <c r="F90" i="5"/>
  <c r="F89" i="5"/>
  <c r="G83" i="5"/>
  <c r="F9" i="10" s="1"/>
  <c r="F83" i="5"/>
  <c r="F8" i="10" s="1"/>
  <c r="F82" i="5"/>
  <c r="F81" i="5"/>
  <c r="F80" i="5"/>
  <c r="F79" i="5"/>
  <c r="G73" i="5"/>
  <c r="E9" i="10" s="1"/>
  <c r="F71" i="5"/>
  <c r="F70" i="5"/>
  <c r="F69" i="5"/>
  <c r="F68" i="5"/>
  <c r="F67" i="5"/>
  <c r="F66" i="5"/>
  <c r="F65" i="5"/>
  <c r="F64" i="5"/>
  <c r="F63" i="5"/>
  <c r="F62" i="5"/>
  <c r="F73" i="5" s="1"/>
  <c r="F61" i="5"/>
  <c r="C61" i="5"/>
  <c r="G55" i="5"/>
  <c r="D9" i="10" s="1"/>
  <c r="F54" i="5"/>
  <c r="F53" i="5"/>
  <c r="F52" i="5"/>
  <c r="F51" i="5"/>
  <c r="F50" i="5"/>
  <c r="C49" i="5"/>
  <c r="F49" i="5" s="1"/>
  <c r="F46" i="5"/>
  <c r="F45" i="5"/>
  <c r="F44" i="5"/>
  <c r="G38" i="5"/>
  <c r="C9" i="10" s="1"/>
  <c r="F37" i="5"/>
  <c r="F36" i="5"/>
  <c r="F35" i="5"/>
  <c r="F34" i="5"/>
  <c r="F33" i="5"/>
  <c r="F32" i="5"/>
  <c r="F31" i="5"/>
  <c r="F30" i="5"/>
  <c r="F38" i="5" s="1"/>
  <c r="F29" i="5"/>
  <c r="F28" i="5"/>
  <c r="F27" i="5"/>
  <c r="F26" i="5"/>
  <c r="F25" i="5"/>
  <c r="G19" i="5"/>
  <c r="B9" i="10" s="1"/>
  <c r="F18" i="5"/>
  <c r="F17" i="5"/>
  <c r="F16" i="5"/>
  <c r="F15" i="5"/>
  <c r="F14" i="5"/>
  <c r="F13" i="5"/>
  <c r="F12" i="5"/>
  <c r="F11" i="5"/>
  <c r="F10" i="5"/>
  <c r="F19" i="5" s="1"/>
  <c r="F9" i="5"/>
  <c r="F8" i="5"/>
  <c r="F7" i="5"/>
  <c r="F6" i="5"/>
  <c r="F5" i="5"/>
  <c r="F74" i="4"/>
  <c r="F73" i="4"/>
  <c r="F72" i="4"/>
  <c r="F71" i="4"/>
  <c r="F70" i="4"/>
  <c r="F69" i="4"/>
  <c r="F68" i="4"/>
  <c r="F67" i="4"/>
  <c r="F66" i="4"/>
  <c r="F75" i="4" s="1"/>
  <c r="G10" i="1" s="1"/>
  <c r="F65" i="4"/>
  <c r="F64" i="4"/>
  <c r="G64" i="4" s="1"/>
  <c r="G75" i="4" s="1"/>
  <c r="H10" i="1" s="1"/>
  <c r="C64" i="4"/>
  <c r="G59" i="4"/>
  <c r="F58" i="4"/>
  <c r="F59" i="4" s="1"/>
  <c r="G9" i="1" s="1"/>
  <c r="G53" i="4"/>
  <c r="H8" i="1" s="1"/>
  <c r="H12" i="1" s="1"/>
  <c r="F53" i="4"/>
  <c r="G8" i="1" s="1"/>
  <c r="F52" i="4"/>
  <c r="F51" i="4"/>
  <c r="F50" i="4"/>
  <c r="G45" i="4"/>
  <c r="F44" i="4"/>
  <c r="F45" i="4" s="1"/>
  <c r="G7" i="1" s="1"/>
  <c r="C43" i="4"/>
  <c r="F42" i="4"/>
  <c r="F41" i="4"/>
  <c r="F40" i="4"/>
  <c r="G31" i="4"/>
  <c r="F26" i="4"/>
  <c r="F25" i="4"/>
  <c r="F24" i="4"/>
  <c r="F23" i="4"/>
  <c r="F22" i="4"/>
  <c r="F31" i="4" s="1"/>
  <c r="G6" i="1" s="1"/>
  <c r="G16" i="4"/>
  <c r="F15" i="4"/>
  <c r="F9" i="4"/>
  <c r="F8" i="4"/>
  <c r="F7" i="4"/>
  <c r="F6" i="4"/>
  <c r="F16" i="4" s="1"/>
  <c r="G5" i="1" s="1"/>
  <c r="G54" i="3"/>
  <c r="F10" i="1" s="1"/>
  <c r="C46" i="3"/>
  <c r="F46" i="3" s="1"/>
  <c r="F54" i="3" s="1"/>
  <c r="E10" i="1" s="1"/>
  <c r="G41" i="3"/>
  <c r="F9" i="1" s="1"/>
  <c r="F41" i="3"/>
  <c r="E9" i="1" s="1"/>
  <c r="G30" i="3"/>
  <c r="F7" i="1" s="1"/>
  <c r="F30" i="3"/>
  <c r="E7" i="1" s="1"/>
  <c r="F29" i="3"/>
  <c r="G24" i="3"/>
  <c r="F6" i="1" s="1"/>
  <c r="F23" i="3"/>
  <c r="F22" i="3"/>
  <c r="F21" i="3"/>
  <c r="F20" i="3"/>
  <c r="F19" i="3"/>
  <c r="F18" i="3"/>
  <c r="F24" i="3" s="1"/>
  <c r="E6" i="1" s="1"/>
  <c r="G11" i="3"/>
  <c r="F5" i="1" s="1"/>
  <c r="F10" i="3"/>
  <c r="F9" i="3"/>
  <c r="F8" i="3"/>
  <c r="F7" i="3"/>
  <c r="F6" i="3"/>
  <c r="F11" i="3" s="1"/>
  <c r="E5" i="1" s="1"/>
  <c r="G44" i="2"/>
  <c r="F43" i="2"/>
  <c r="F42" i="2"/>
  <c r="F41" i="2"/>
  <c r="F44" i="2" s="1"/>
  <c r="C10" i="1" s="1"/>
  <c r="G35" i="2"/>
  <c r="F35" i="2"/>
  <c r="F34" i="2"/>
  <c r="G23" i="2"/>
  <c r="F22" i="2"/>
  <c r="F19" i="2"/>
  <c r="F18" i="2"/>
  <c r="F23" i="2" s="1"/>
  <c r="C7" i="1" s="1"/>
  <c r="G12" i="2"/>
  <c r="D6" i="1" s="1"/>
  <c r="F12" i="2"/>
  <c r="C6" i="1" s="1"/>
  <c r="F11" i="2"/>
  <c r="C11" i="2"/>
  <c r="G7" i="2"/>
  <c r="F6" i="2"/>
  <c r="F7" i="2" s="1"/>
  <c r="C5" i="1" s="1"/>
  <c r="J17" i="1"/>
  <c r="I17" i="1"/>
  <c r="H17" i="1"/>
  <c r="G17" i="1"/>
  <c r="F17" i="1"/>
  <c r="E17" i="1"/>
  <c r="D17" i="1"/>
  <c r="C17" i="1"/>
  <c r="I11" i="1"/>
  <c r="J10" i="1"/>
  <c r="D10" i="1"/>
  <c r="J9" i="1"/>
  <c r="H9" i="1"/>
  <c r="D9" i="1"/>
  <c r="C9" i="1"/>
  <c r="J8" i="1"/>
  <c r="F8" i="1"/>
  <c r="E8" i="1"/>
  <c r="D8" i="1"/>
  <c r="C8" i="1"/>
  <c r="J7" i="1"/>
  <c r="H7" i="1"/>
  <c r="D7" i="1"/>
  <c r="J6" i="1"/>
  <c r="H6" i="1"/>
  <c r="J5" i="1"/>
  <c r="J12" i="1" s="1"/>
  <c r="H5" i="1"/>
  <c r="D5" i="1"/>
  <c r="D12" i="1" s="1"/>
  <c r="I6" i="1" l="1"/>
  <c r="C8" i="10"/>
  <c r="J18" i="1"/>
  <c r="I5" i="1"/>
  <c r="B8" i="10"/>
  <c r="F55" i="5"/>
  <c r="I8" i="1"/>
  <c r="E8" i="10"/>
  <c r="G18" i="1"/>
  <c r="C12" i="1"/>
  <c r="C18" i="1" s="1"/>
  <c r="E12" i="1"/>
  <c r="H18" i="1"/>
  <c r="G12" i="1"/>
  <c r="F12" i="1"/>
  <c r="F18" i="1" s="1"/>
  <c r="J9" i="10"/>
  <c r="C17" i="10" s="1"/>
  <c r="D18" i="1"/>
  <c r="E18" i="1"/>
  <c r="I10" i="1"/>
  <c r="G8" i="10"/>
  <c r="H9" i="10"/>
  <c r="I9" i="1"/>
  <c r="I7" i="1" l="1"/>
  <c r="I12" i="1" s="1"/>
  <c r="I18" i="1" s="1"/>
  <c r="D8" i="10"/>
  <c r="J8" i="10" s="1"/>
  <c r="E1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2" authorId="0" shapeId="0" xr:uid="{00000000-0006-0000-0000-000001000000}">
      <text>
        <r>
          <rPr>
            <sz val="10"/>
            <rFont val="Arial"/>
          </rPr>
          <t>reference:C5,C6,C7,C8,C9,C10,C11
mrs:(C5,+,10.0000)  (C6,+,10.0000)  (C7,+,10.0000)  (C8,+,10.0000)  (C9,+,10.0000)  (C10,+,10.0000)  (C11,+,10.0000)  
Rotate:True</t>
        </r>
      </text>
    </comment>
    <comment ref="D12" authorId="0" shapeId="0" xr:uid="{00000000-0006-0000-0000-000002000000}">
      <text>
        <r>
          <rPr>
            <sz val="10"/>
            <rFont val="Arial"/>
          </rPr>
          <t>reference:D5,D6,D7,D8,D9,D10,D11
mrs:(D5,+,10.0000)  (D6,+,10.0000)  (D7,+,10.0000)  (D8,+,10.0000)  (D9,+,10.0000)  (D10,+,10.0000)  (D11,+,10.0000)  
Rotate:True</t>
        </r>
      </text>
    </comment>
    <comment ref="E12" authorId="0" shapeId="0" xr:uid="{00000000-0006-0000-0000-000003000000}">
      <text>
        <r>
          <rPr>
            <sz val="10"/>
            <rFont val="Arial"/>
          </rPr>
          <t>reference:E5,E6,E7,E8,E9,E10,E11
mrs:(E5,+,10.0000)  (E6,+,10.0000)  (E7,+,10.0000)  (E8,+,10.0000)  (E9,+,10.0000)  (E10,+,10.0000)  (E11,+,10.0000)  
Rotate:True</t>
        </r>
      </text>
    </comment>
    <comment ref="F12" authorId="0" shapeId="0" xr:uid="{00000000-0006-0000-0000-000004000000}">
      <text>
        <r>
          <rPr>
            <sz val="10"/>
            <rFont val="Arial"/>
          </rPr>
          <t>reference:F5,F6,F7,F8,F9,F10,F11
mrs:(F5,+,10.0000)  (F6,+,10.0000)  (F7,+,10.0000)  (F8,+,10.0000)  (F9,+,10.0000)  (F10,+,10.0000)  (F11,+,10.0000)  
Rotate:True</t>
        </r>
      </text>
    </comment>
    <comment ref="G12" authorId="0" shapeId="0" xr:uid="{00000000-0006-0000-0000-000005000000}">
      <text>
        <r>
          <rPr>
            <sz val="10"/>
            <rFont val="Arial"/>
          </rPr>
          <t>reference:G5,G6,G7,G8,G9,G10,G11
mrs:(G5,+,10.0000)  (G6,+,10.0000)  (G7,+,10.0000)  (G8,+,10.0000)  (G9,+,10.0000)  (G10,+,10.0000)  (G11,+,10.0000)  
Rotate:True</t>
        </r>
      </text>
    </comment>
    <comment ref="H12" authorId="0" shapeId="0" xr:uid="{00000000-0006-0000-0000-000006000000}">
      <text>
        <r>
          <rPr>
            <sz val="10"/>
            <rFont val="Arial"/>
          </rPr>
          <t>reference:H5,H6,H7,H8,H9,H10,H11
mrs:(H5,+,10.0000)  (H6,+,10.0000)  (H7,+,10.0000)  (H8,+,10.0000)  (H9,+,10.0000)  (H10,+,10.0000)  (H11,+,10.0000)  
Rotate:True</t>
        </r>
      </text>
    </comment>
    <comment ref="I12" authorId="0" shapeId="0" xr:uid="{00000000-0006-0000-0000-000007000000}">
      <text>
        <r>
          <rPr>
            <sz val="10"/>
            <rFont val="Arial"/>
          </rPr>
          <t>reference:I5,I6,I7,I8,I9,I10,I11
mrs:(I5,+,10.0000)  (I6,+,10.0000)  (I7,+,10.0000)  (I8,+,10.0000)  (I9,+,10.0000)  (I10,+,10.0000)  (I11,+,10.0000)  
Rotate:True</t>
        </r>
      </text>
    </comment>
    <comment ref="J12" authorId="0" shapeId="0" xr:uid="{00000000-0006-0000-0000-000008000000}">
      <text>
        <r>
          <rPr>
            <sz val="10"/>
            <rFont val="Arial"/>
          </rPr>
          <t>reference:J5,J6,J7,J8,J9,J10,J11
mrs:(J5,+,10.0000)  (J6,+,10.0000)  (J7,+,10.0000)  (J8,+,10.0000)  (J9,+,10.0000)  (J10,+,10.0000)  (J11,+,10.0000)  
Rotate:True</t>
        </r>
      </text>
    </comment>
    <comment ref="C17" authorId="0" shapeId="0" xr:uid="{00000000-0006-0000-0000-000009000000}">
      <text>
        <r>
          <rPr>
            <sz val="10"/>
            <rFont val="Arial"/>
          </rPr>
          <t>reference:C14,C16
mrs:(C14,+,9.0000)  
Rotate:True</t>
        </r>
      </text>
    </comment>
    <comment ref="D17" authorId="0" shapeId="0" xr:uid="{00000000-0006-0000-0000-00000A000000}">
      <text>
        <r>
          <rPr>
            <sz val="10"/>
            <rFont val="Arial"/>
          </rPr>
          <t>reference:D14,D16
mrs:(D14,+,9.0000)  
Rotate:True</t>
        </r>
      </text>
    </comment>
    <comment ref="E17" authorId="0" shapeId="0" xr:uid="{00000000-0006-0000-0000-00000B000000}">
      <text>
        <r>
          <rPr>
            <sz val="10"/>
            <rFont val="Arial"/>
          </rPr>
          <t>reference:E14,E16
mrs:(E14,+,9.0000)  
Rotate:True</t>
        </r>
      </text>
    </comment>
    <comment ref="F17" authorId="0" shapeId="0" xr:uid="{00000000-0006-0000-0000-00000C000000}">
      <text>
        <r>
          <rPr>
            <sz val="10"/>
            <rFont val="Arial"/>
          </rPr>
          <t>reference:F14,F16
mrs:(F14,+,9.0000)  
Rotate:True</t>
        </r>
      </text>
    </comment>
    <comment ref="G17" authorId="0" shapeId="0" xr:uid="{00000000-0006-0000-0000-00000D000000}">
      <text>
        <r>
          <rPr>
            <sz val="10"/>
            <rFont val="Arial"/>
          </rPr>
          <t>reference:G14,G16
mrs:(G14,+,9.0000)  
Rotate:True</t>
        </r>
      </text>
    </comment>
    <comment ref="H17" authorId="0" shapeId="0" xr:uid="{00000000-0006-0000-0000-00000E000000}">
      <text>
        <r>
          <rPr>
            <sz val="10"/>
            <rFont val="Arial"/>
          </rPr>
          <t>reference:H14,H16
mrs:(H14,+,9.0000)  
Rotate:True</t>
        </r>
      </text>
    </comment>
    <comment ref="I17" authorId="0" shapeId="0" xr:uid="{00000000-0006-0000-0000-00000F000000}">
      <text>
        <r>
          <rPr>
            <sz val="10"/>
            <rFont val="Arial"/>
          </rPr>
          <t>reference:I14,I16
mrs:(I14,+,9.0000)  
Rotate:True</t>
        </r>
      </text>
    </comment>
    <comment ref="J17" authorId="0" shapeId="0" xr:uid="{00000000-0006-0000-0000-000010000000}">
      <text>
        <r>
          <rPr>
            <sz val="10"/>
            <rFont val="Arial"/>
          </rPr>
          <t>reference:J14,J16
mrs:(J14,+,9.0000)  
Rotate:True</t>
        </r>
      </text>
    </comment>
    <comment ref="C18" authorId="0" shapeId="0" xr:uid="{00000000-0006-0000-0000-000011000000}">
      <text>
        <r>
          <rPr>
            <sz val="10"/>
            <rFont val="Arial"/>
          </rPr>
          <t>reference:C12,C17
mrs:(C12,+,-10.0000)  (C17,+,10.0000)  
Rotate:True</t>
        </r>
      </text>
    </comment>
    <comment ref="D18" authorId="0" shapeId="0" xr:uid="{00000000-0006-0000-0000-000012000000}">
      <text>
        <r>
          <rPr>
            <sz val="10"/>
            <rFont val="Arial"/>
          </rPr>
          <t>reference:D12,D17
mrs:(D12,+,-10.0000)  (D17,+,10.0000)  
Rotate:True</t>
        </r>
      </text>
    </comment>
    <comment ref="E18" authorId="0" shapeId="0" xr:uid="{00000000-0006-0000-0000-000013000000}">
      <text>
        <r>
          <rPr>
            <sz val="10"/>
            <rFont val="Arial"/>
          </rPr>
          <t>reference:E12,E17
mrs:(E12,+,-10.0000)  (E17,+,10.0000)  
Rotate:True</t>
        </r>
      </text>
    </comment>
    <comment ref="F18" authorId="0" shapeId="0" xr:uid="{00000000-0006-0000-0000-000014000000}">
      <text>
        <r>
          <rPr>
            <sz val="10"/>
            <rFont val="Arial"/>
          </rPr>
          <t>reference:F12,F17
mrs:(F12,+,-10.0000)  (F17,+,10.0000)  
Rotate:True</t>
        </r>
      </text>
    </comment>
    <comment ref="G18" authorId="0" shapeId="0" xr:uid="{00000000-0006-0000-0000-000015000000}">
      <text>
        <r>
          <rPr>
            <sz val="10"/>
            <rFont val="Arial"/>
          </rPr>
          <t>reference:G12,G17
mrs:(G12,+,-10.0000)  (G17,+,10.0000)  
Rotate:True</t>
        </r>
      </text>
    </comment>
    <comment ref="H18" authorId="0" shapeId="0" xr:uid="{00000000-0006-0000-0000-000016000000}">
      <text>
        <r>
          <rPr>
            <sz val="10"/>
            <rFont val="Arial"/>
          </rPr>
          <t>reference:H12,H17
mrs:(H12,+,-10.0000)  (H17,+,10.0000)  
Rotate:True</t>
        </r>
      </text>
    </comment>
    <comment ref="I18" authorId="0" shapeId="0" xr:uid="{00000000-0006-0000-0000-000017000000}">
      <text>
        <r>
          <rPr>
            <sz val="10"/>
            <rFont val="Arial"/>
          </rPr>
          <t>reference:I12,I17
mrs:(I12,+,-10.0000)  (I17,+,10.0000)  
Rotate:True</t>
        </r>
      </text>
    </comment>
    <comment ref="J18" authorId="0" shapeId="0" xr:uid="{00000000-0006-0000-0000-000018000000}">
      <text>
        <r>
          <rPr>
            <sz val="10"/>
            <rFont val="Arial"/>
          </rPr>
          <t>reference:J12,J17
mrs:(J12,+,-10.0000)  (J17,+,10.0000)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100-000001000000}">
      <text>
        <r>
          <rPr>
            <sz val="10"/>
            <rFont val="Arial"/>
          </rPr>
          <t>reference:C6,E6
mrs:
Rotate:True</t>
        </r>
      </text>
    </comment>
    <comment ref="F7" authorId="0" shapeId="0" xr:uid="{00000000-0006-0000-0100-000002000000}">
      <text>
        <r>
          <rPr>
            <sz val="10"/>
            <rFont val="Arial"/>
          </rPr>
          <t>reference:F6
mrs:(F6,+,10.0000)  
Rotate:True</t>
        </r>
      </text>
    </comment>
    <comment ref="G7" authorId="0" shapeId="0" xr:uid="{00000000-0006-0000-0100-000003000000}">
      <text>
        <r>
          <rPr>
            <sz val="10"/>
            <rFont val="Arial"/>
          </rPr>
          <t>reference:G6
mrs:(G6,+,10.0000)  
Rotate:True</t>
        </r>
      </text>
    </comment>
    <comment ref="F11" authorId="0" shapeId="0" xr:uid="{00000000-0006-0000-0100-000004000000}">
      <text>
        <r>
          <rPr>
            <sz val="10"/>
            <rFont val="Arial"/>
          </rPr>
          <t>reference:C11,E11
mrs:
Rotate:True</t>
        </r>
      </text>
    </comment>
    <comment ref="F12" authorId="0" shapeId="0" xr:uid="{00000000-0006-0000-0100-000005000000}">
      <text>
        <r>
          <rPr>
            <sz val="10"/>
            <rFont val="Arial"/>
          </rPr>
          <t>reference:F11
mrs:(F11,+,10.0000)  
Rotate:True</t>
        </r>
      </text>
    </comment>
    <comment ref="G12" authorId="0" shapeId="0" xr:uid="{00000000-0006-0000-0100-000006000000}">
      <text>
        <r>
          <rPr>
            <sz val="10"/>
            <rFont val="Arial"/>
          </rPr>
          <t>reference:G11
mrs:(G11,+,10.0000)  
Rotate:True</t>
        </r>
      </text>
    </comment>
    <comment ref="F18" authorId="0" shapeId="0" xr:uid="{00000000-0006-0000-0100-000007000000}">
      <text>
        <r>
          <rPr>
            <sz val="10"/>
            <rFont val="Arial"/>
          </rPr>
          <t>reference:C18,E18
mrs:
Rotate:True</t>
        </r>
      </text>
    </comment>
    <comment ref="F19" authorId="0" shapeId="0" xr:uid="{00000000-0006-0000-0100-000008000000}">
      <text>
        <r>
          <rPr>
            <sz val="10"/>
            <rFont val="Arial"/>
          </rPr>
          <t>reference:C19,E19
mrs:
Rotate:True</t>
        </r>
      </text>
    </comment>
    <comment ref="F22" authorId="0" shapeId="0" xr:uid="{00000000-0006-0000-0100-000009000000}">
      <text>
        <r>
          <rPr>
            <sz val="10"/>
            <rFont val="Arial"/>
          </rPr>
          <t>reference:C22,E22
mrs:
Rotate:True</t>
        </r>
      </text>
    </comment>
    <comment ref="F23" authorId="0" shapeId="0" xr:uid="{00000000-0006-0000-0100-00000A000000}">
      <text>
        <r>
          <rPr>
            <sz val="10"/>
            <rFont val="Arial"/>
          </rPr>
          <t>reference:F16,F17,F18,F19,F20,F21,F22
mrs:(F16,+,10.0000)  (F17,+,10.0000)  (F18,+,10.0000)  (F19,+,10.0000)  (F20,+,10.0000)  (F21,+,10.0000)  (F22,+,10.0000)  
Rotate:True</t>
        </r>
      </text>
    </comment>
    <comment ref="G23" authorId="0" shapeId="0" xr:uid="{00000000-0006-0000-0100-00000B000000}">
      <text>
        <r>
          <rPr>
            <sz val="10"/>
            <rFont val="Arial"/>
          </rPr>
          <t>reference:G16,G17,G18,G19,G20,G21,G22
mrs:(G16,+,10.0000)  (G17,+,10.0000)  (G18,+,10.0000)  (G19,+,10.0000)  (G20,+,10.0000)  (G21,+,10.0000)  (G22,+,10.0000)  
Rotate:True</t>
        </r>
      </text>
    </comment>
    <comment ref="F34" authorId="0" shapeId="0" xr:uid="{00000000-0006-0000-0100-00000C000000}">
      <text>
        <r>
          <rPr>
            <sz val="10"/>
            <rFont val="Arial"/>
          </rPr>
          <t>reference:C34,E34
mrs:
Rotate:True</t>
        </r>
      </text>
    </comment>
    <comment ref="F35" authorId="0" shapeId="0" xr:uid="{00000000-0006-0000-0100-00000D000000}">
      <text>
        <r>
          <rPr>
            <sz val="10"/>
            <rFont val="Arial"/>
          </rPr>
          <t>reference:F34
mrs:(F34,+,10.0000)  
Rotate:True</t>
        </r>
      </text>
    </comment>
    <comment ref="G35" authorId="0" shapeId="0" xr:uid="{00000000-0006-0000-0100-00000E000000}">
      <text>
        <r>
          <rPr>
            <sz val="10"/>
            <rFont val="Arial"/>
          </rPr>
          <t>reference:G34
mrs:(G34,+,10.0000)  
Rotate:True</t>
        </r>
      </text>
    </comment>
    <comment ref="F41" authorId="0" shapeId="0" xr:uid="{00000000-0006-0000-0100-00000F000000}">
      <text>
        <r>
          <rPr>
            <sz val="10"/>
            <rFont val="Arial"/>
          </rPr>
          <t>reference:C41,E41
mrs:
Rotate:True</t>
        </r>
      </text>
    </comment>
    <comment ref="F42" authorId="0" shapeId="0" xr:uid="{00000000-0006-0000-0100-000010000000}">
      <text>
        <r>
          <rPr>
            <sz val="10"/>
            <rFont val="Arial"/>
          </rPr>
          <t>reference:C42,E42
mrs:
Rotate:True</t>
        </r>
      </text>
    </comment>
    <comment ref="F43" authorId="0" shapeId="0" xr:uid="{00000000-0006-0000-0100-000011000000}">
      <text>
        <r>
          <rPr>
            <sz val="10"/>
            <rFont val="Arial"/>
          </rPr>
          <t>reference:C43,E43
mrs:
Rotate:True</t>
        </r>
      </text>
    </comment>
    <comment ref="F44" authorId="0" shapeId="0" xr:uid="{00000000-0006-0000-0100-000012000000}">
      <text>
        <r>
          <rPr>
            <sz val="10"/>
            <rFont val="Arial"/>
          </rPr>
          <t>reference:F41,F42,F43
mrs:(F41,+,10.0000)  (F42,+,10.0000)  (F43,+,10.0000)  
Rotate:True</t>
        </r>
      </text>
    </comment>
    <comment ref="G44" authorId="0" shapeId="0" xr:uid="{00000000-0006-0000-0100-000013000000}">
      <text>
        <r>
          <rPr>
            <sz val="10"/>
            <rFont val="Arial"/>
          </rPr>
          <t>reference:G41,G42,G43
mrs:(G41,+,10.0000)  (G42,+,10.0000)  (G43,+,10.0000)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200-000001000000}">
      <text>
        <r>
          <rPr>
            <sz val="10"/>
            <rFont val="Arial"/>
          </rPr>
          <t>reference:C6,E6
mrs:
Rotate:True</t>
        </r>
      </text>
    </comment>
    <comment ref="F7" authorId="0" shapeId="0" xr:uid="{00000000-0006-0000-0200-000002000000}">
      <text>
        <r>
          <rPr>
            <sz val="10"/>
            <rFont val="Arial"/>
          </rPr>
          <t>reference:C7,E7
mrs:
Rotate:True</t>
        </r>
      </text>
    </comment>
    <comment ref="F8" authorId="0" shapeId="0" xr:uid="{00000000-0006-0000-0200-000003000000}">
      <text>
        <r>
          <rPr>
            <sz val="10"/>
            <rFont val="Arial"/>
          </rPr>
          <t>reference:C8,E8
mrs:
Rotate:True</t>
        </r>
      </text>
    </comment>
    <comment ref="F9" authorId="0" shapeId="0" xr:uid="{00000000-0006-0000-0200-000004000000}">
      <text>
        <r>
          <rPr>
            <sz val="10"/>
            <rFont val="Arial"/>
          </rPr>
          <t>reference:C9,E9
mrs:
Rotate:True</t>
        </r>
      </text>
    </comment>
    <comment ref="F10" authorId="0" shapeId="0" xr:uid="{00000000-0006-0000-0200-000005000000}">
      <text>
        <r>
          <rPr>
            <sz val="10"/>
            <rFont val="Arial"/>
          </rPr>
          <t>reference:C10,E10
mrs:
Rotate:True</t>
        </r>
      </text>
    </comment>
    <comment ref="F11" authorId="0" shapeId="0" xr:uid="{00000000-0006-0000-0200-000006000000}">
      <text>
        <r>
          <rPr>
            <sz val="10"/>
            <rFont val="Arial"/>
          </rPr>
          <t>reference:F6,F7,F8,F9,F10
mrs:(F6,+,10.0000)  (F7,+,10.0000)  (F8,+,10.0000)  (F9,+,10.0000)  (F10,+,10.0000)  
Rotate:True</t>
        </r>
      </text>
    </comment>
    <comment ref="G11" authorId="0" shapeId="0" xr:uid="{00000000-0006-0000-0200-000007000000}">
      <text>
        <r>
          <rPr>
            <sz val="10"/>
            <rFont val="Arial"/>
          </rPr>
          <t>reference:G6,G7,G8,G9,G10
mrs:(G6,+,10.0000)  (G7,+,10.0000)  (G8,+,10.0000)  (G9,+,10.0000)  (G10,+,10.0000)  
Rotate:True</t>
        </r>
      </text>
    </comment>
    <comment ref="F18" authorId="0" shapeId="0" xr:uid="{00000000-0006-0000-0200-000008000000}">
      <text>
        <r>
          <rPr>
            <sz val="10"/>
            <rFont val="Arial"/>
          </rPr>
          <t>reference:C18,E18
mrs:
Rotate:True</t>
        </r>
      </text>
    </comment>
    <comment ref="F19" authorId="0" shapeId="0" xr:uid="{00000000-0006-0000-0200-000009000000}">
      <text>
        <r>
          <rPr>
            <sz val="10"/>
            <rFont val="Arial"/>
          </rPr>
          <t>reference:C19,E19
mrs:
Rotate:True</t>
        </r>
      </text>
    </comment>
    <comment ref="F20" authorId="0" shapeId="0" xr:uid="{00000000-0006-0000-0200-00000A000000}">
      <text>
        <r>
          <rPr>
            <sz val="10"/>
            <rFont val="Arial"/>
          </rPr>
          <t>reference:C20,E20
mrs:
Rotate:True</t>
        </r>
      </text>
    </comment>
    <comment ref="F21" authorId="0" shapeId="0" xr:uid="{00000000-0006-0000-0200-00000B000000}">
      <text>
        <r>
          <rPr>
            <sz val="10"/>
            <rFont val="Arial"/>
          </rPr>
          <t>reference:C21,E21
mrs:
Rotate:True</t>
        </r>
      </text>
    </comment>
    <comment ref="F22" authorId="0" shapeId="0" xr:uid="{00000000-0006-0000-0200-00000C000000}">
      <text>
        <r>
          <rPr>
            <sz val="10"/>
            <rFont val="Arial"/>
          </rPr>
          <t>reference:C22,E22
mrs:
Rotate:True</t>
        </r>
      </text>
    </comment>
    <comment ref="F23" authorId="0" shapeId="0" xr:uid="{00000000-0006-0000-0200-00000D000000}">
      <text>
        <r>
          <rPr>
            <sz val="10"/>
            <rFont val="Arial"/>
          </rPr>
          <t>reference:C23,E23
mrs:
Rotate:True</t>
        </r>
      </text>
    </comment>
    <comment ref="F24" authorId="0" shapeId="0" xr:uid="{00000000-0006-0000-0200-00000E000000}">
      <text>
        <r>
          <rPr>
            <sz val="10"/>
            <rFont val="Arial"/>
          </rPr>
          <t>reference:F18,F19,F20,F21,F22,F23
mrs:(F18,+,10.0000)  (F19,+,10.0000)  (F20,+,10.0000)  (F21,+,10.0000)  (F22,+,10.0000)  (F23,+,10.0000)  
Rotate:True</t>
        </r>
      </text>
    </comment>
    <comment ref="G24" authorId="0" shapeId="0" xr:uid="{00000000-0006-0000-0200-00000F000000}">
      <text>
        <r>
          <rPr>
            <sz val="10"/>
            <rFont val="Arial"/>
          </rPr>
          <t>reference:G18,G19,G20,G21,G22,G23
mrs:(G18,+,10.0000)  (G19,+,10.0000)  (G20,+,10.0000)  (G21,+,10.0000)  (G22,+,10.0000)  (G23,+,10.0000)  
Rotate:True</t>
        </r>
      </text>
    </comment>
    <comment ref="F29" authorId="0" shapeId="0" xr:uid="{00000000-0006-0000-0200-000010000000}">
      <text>
        <r>
          <rPr>
            <sz val="10"/>
            <rFont val="Arial"/>
          </rPr>
          <t>reference:C29
mrs:(C29,+,10.0000)  
Rotate:True</t>
        </r>
      </text>
    </comment>
    <comment ref="F30" authorId="0" shapeId="0" xr:uid="{00000000-0006-0000-0200-000011000000}">
      <text>
        <r>
          <rPr>
            <sz val="10"/>
            <rFont val="Arial"/>
          </rPr>
          <t>reference:F29
mrs:(F29,+,10.0000)  
Rotate:True</t>
        </r>
      </text>
    </comment>
    <comment ref="G30" authorId="0" shapeId="0" xr:uid="{00000000-0006-0000-0200-000012000000}">
      <text>
        <r>
          <rPr>
            <sz val="10"/>
            <rFont val="Arial"/>
          </rPr>
          <t>reference:G29
mrs:(G29,+,10.0000)  
Rotate:True</t>
        </r>
      </text>
    </comment>
    <comment ref="F41" authorId="0" shapeId="0" xr:uid="{00000000-0006-0000-0200-000013000000}">
      <text>
        <r>
          <rPr>
            <sz val="10"/>
            <rFont val="Arial"/>
          </rPr>
          <t>reference:F40
mrs:(F40,+,10.0000)  
Rotate:True</t>
        </r>
      </text>
    </comment>
    <comment ref="G41" authorId="0" shapeId="0" xr:uid="{00000000-0006-0000-0200-000014000000}">
      <text>
        <r>
          <rPr>
            <sz val="10"/>
            <rFont val="Arial"/>
          </rPr>
          <t>reference:G40
mrs:(G40,+,10.0000)  
Rotate:True</t>
        </r>
      </text>
    </comment>
    <comment ref="F46" authorId="0" shapeId="0" xr:uid="{00000000-0006-0000-0200-000015000000}">
      <text>
        <r>
          <rPr>
            <sz val="10"/>
            <rFont val="Arial"/>
          </rPr>
          <t>reference:C46,E46
mrs:
Rotate:True</t>
        </r>
      </text>
    </comment>
    <comment ref="F54" authorId="0" shapeId="0" xr:uid="{00000000-0006-0000-0200-000016000000}">
      <text>
        <r>
          <rPr>
            <sz val="10"/>
            <rFont val="Arial"/>
          </rPr>
          <t>reference:F46,F47,F48,F49,F50,F51,F52,F53
mrs:(F46,+,10.0000)  (F47,+,10.0000)  (F48,+,10.0000)  (F49,+,10.0000)  (F50,+,10.0000)  (F51,+,10.0000)  (F52,+,10.0000)  (F53,+,10.0000)  
Rotate:True</t>
        </r>
      </text>
    </comment>
    <comment ref="G54" authorId="0" shapeId="0" xr:uid="{00000000-0006-0000-0200-000017000000}">
      <text>
        <r>
          <rPr>
            <sz val="10"/>
            <rFont val="Arial"/>
          </rPr>
          <t>reference:G46,G47,G48,G49,G50,G51,G52,G53
mrs:(G46,+,10.0000)  (G47,+,10.0000)  (G48,+,10.0000)  (G49,+,10.0000)  (G50,+,10.0000)  (G51,+,10.0000)  (G52,+,10.0000)  (G53,+,10.0000)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300-000001000000}">
      <text>
        <r>
          <rPr>
            <sz val="10"/>
            <rFont val="Arial"/>
          </rPr>
          <t>reference:C6,E6
mrs:
Rotate:True</t>
        </r>
      </text>
    </comment>
    <comment ref="F7" authorId="0" shapeId="0" xr:uid="{00000000-0006-0000-0300-000002000000}">
      <text>
        <r>
          <rPr>
            <sz val="10"/>
            <rFont val="Arial"/>
          </rPr>
          <t>reference:C7,E7
mrs:
Rotate:True</t>
        </r>
      </text>
    </comment>
    <comment ref="F8" authorId="0" shapeId="0" xr:uid="{00000000-0006-0000-0300-000003000000}">
      <text>
        <r>
          <rPr>
            <sz val="10"/>
            <rFont val="Arial"/>
          </rPr>
          <t>reference:C8,E8
mrs:
Rotate:True</t>
        </r>
      </text>
    </comment>
    <comment ref="F9" authorId="0" shapeId="0" xr:uid="{00000000-0006-0000-0300-000004000000}">
      <text>
        <r>
          <rPr>
            <sz val="10"/>
            <rFont val="Arial"/>
          </rPr>
          <t>reference:C9,E9
mrs:
Rotate:True</t>
        </r>
      </text>
    </comment>
    <comment ref="F15" authorId="0" shapeId="0" xr:uid="{00000000-0006-0000-0300-000005000000}">
      <text>
        <r>
          <rPr>
            <sz val="10"/>
            <rFont val="Arial"/>
          </rPr>
          <t>reference:C15,E15
mrs:
Rotate:True</t>
        </r>
      </text>
    </comment>
    <comment ref="F16" authorId="0" shapeId="0" xr:uid="{00000000-0006-0000-0300-000006000000}">
      <text>
        <r>
          <rPr>
            <sz val="10"/>
            <rFont val="Arial"/>
          </rPr>
          <t>reference:F6,F7,F8,F9,F10,F11,F12,F13,F14,F15
mrs:(F6,+,10.0000)  (F7,+,10.0000)  (F8,+,10.0000)  (F9,+,10.0000)  (F10,+,10.0000)  (F11,+,10.0000)  (F12,+,10.0000)  (F13,+,10.0000)  (F14,+,10.0000)  (F15,+,10.0000)  
Rotate:True</t>
        </r>
      </text>
    </comment>
    <comment ref="G16" authorId="0" shapeId="0" xr:uid="{00000000-0006-0000-0300-000007000000}">
      <text>
        <r>
          <rPr>
            <sz val="10"/>
            <rFont val="Arial"/>
          </rPr>
          <t>reference:G6,G7,G8,G9,G10,G11,G12,G13,G14,G15
mrs:(G6,+,10.0000)  (G7,+,10.0000)  (G8,+,10.0000)  (G9,+,10.0000)  (G10,+,10.0000)  (G11,+,10.0000)  (G12,+,10.0000)  (G13,+,10.0000)  (G14,+,10.0000)  (G15,+,10.0000)  
Rotate:True</t>
        </r>
      </text>
    </comment>
    <comment ref="F22" authorId="0" shapeId="0" xr:uid="{00000000-0006-0000-0300-000008000000}">
      <text>
        <r>
          <rPr>
            <sz val="10"/>
            <rFont val="Arial"/>
          </rPr>
          <t>reference:C22,E22
mrs:
Rotate:True</t>
        </r>
      </text>
    </comment>
    <comment ref="F23" authorId="0" shapeId="0" xr:uid="{00000000-0006-0000-0300-000009000000}">
      <text>
        <r>
          <rPr>
            <sz val="10"/>
            <rFont val="Arial"/>
          </rPr>
          <t>reference:C23,E23
mrs:
Rotate:True</t>
        </r>
      </text>
    </comment>
    <comment ref="F24" authorId="0" shapeId="0" xr:uid="{00000000-0006-0000-0300-00000A000000}">
      <text>
        <r>
          <rPr>
            <sz val="10"/>
            <rFont val="Arial"/>
          </rPr>
          <t>reference:C24,E24
mrs:
Rotate:True</t>
        </r>
      </text>
    </comment>
    <comment ref="F25" authorId="0" shapeId="0" xr:uid="{00000000-0006-0000-0300-00000B000000}">
      <text>
        <r>
          <rPr>
            <sz val="10"/>
            <rFont val="Arial"/>
          </rPr>
          <t>reference:C25,E25
mrs:
Rotate:True</t>
        </r>
      </text>
    </comment>
    <comment ref="F26" authorId="0" shapeId="0" xr:uid="{00000000-0006-0000-0300-00000C000000}">
      <text>
        <r>
          <rPr>
            <sz val="10"/>
            <rFont val="Arial"/>
          </rPr>
          <t>reference:C26,E26
mrs:
Rotate:True</t>
        </r>
      </text>
    </comment>
    <comment ref="F31" authorId="0" shapeId="0" xr:uid="{00000000-0006-0000-0300-00000D000000}">
      <text>
        <r>
          <rPr>
            <sz val="10"/>
            <rFont val="Arial"/>
          </rPr>
          <t>reference:F22,F23,F24,F25,F26,F27,F28,F29,F30
mrs:(F22,+,10.0000)  (F23,+,10.0000)  (F24,+,10.0000)  (F25,+,10.0000)  (F26,+,10.0000)  (F27,+,10.0000)  (F28,+,10.0000)  (F29,+,10.0000)  (F30,+,10.0000)  
Rotate:True</t>
        </r>
      </text>
    </comment>
    <comment ref="G31" authorId="0" shapeId="0" xr:uid="{00000000-0006-0000-0300-00000E000000}">
      <text>
        <r>
          <rPr>
            <sz val="10"/>
            <rFont val="Arial"/>
          </rPr>
          <t>reference:G22,G23,G24,G25,G26,G27,G28,G29,G30
mrs:(G22,+,10.0000)  (G23,+,10.0000)  (G24,+,10.0000)  (G25,+,10.0000)  (G26,+,10.0000)  (G27,+,10.0000)  (G28,+,10.0000)  (G29,+,10.0000)  (G30,+,10.0000)  
Rotate:True</t>
        </r>
      </text>
    </comment>
    <comment ref="F40" authorId="0" shapeId="0" xr:uid="{00000000-0006-0000-0300-00000F000000}">
      <text>
        <r>
          <rPr>
            <sz val="10"/>
            <rFont val="Arial"/>
          </rPr>
          <t>reference:C40,E40
mrs:
Rotate:True</t>
        </r>
      </text>
    </comment>
    <comment ref="F41" authorId="0" shapeId="0" xr:uid="{00000000-0006-0000-0300-000010000000}">
      <text>
        <r>
          <rPr>
            <sz val="10"/>
            <rFont val="Arial"/>
          </rPr>
          <t>reference:C41,E41
mrs:
Rotate:True</t>
        </r>
      </text>
    </comment>
    <comment ref="F42" authorId="0" shapeId="0" xr:uid="{00000000-0006-0000-0300-000011000000}">
      <text>
        <r>
          <rPr>
            <sz val="10"/>
            <rFont val="Arial"/>
          </rPr>
          <t>reference:C42,E42
mrs:
Rotate:True</t>
        </r>
      </text>
    </comment>
    <comment ref="F44" authorId="0" shapeId="0" xr:uid="{00000000-0006-0000-0300-000012000000}">
      <text>
        <r>
          <rPr>
            <sz val="10"/>
            <rFont val="Arial"/>
          </rPr>
          <t>reference:C44,E44
mrs:
Rotate:True</t>
        </r>
      </text>
    </comment>
    <comment ref="F45" authorId="0" shapeId="0" xr:uid="{00000000-0006-0000-0300-000013000000}">
      <text>
        <r>
          <rPr>
            <sz val="10"/>
            <rFont val="Arial"/>
          </rPr>
          <t>reference:F39,F40,F41,F42,F43,F44
mrs:(F39,+,10.0000)  (F40,+,10.0000)  (F41,+,10.0000)  (F42,+,10.0000)  (F43,+,10.0000)  (F44,+,10.0000)  
Rotate:True</t>
        </r>
      </text>
    </comment>
    <comment ref="G45" authorId="0" shapeId="0" xr:uid="{00000000-0006-0000-0300-000014000000}">
      <text>
        <r>
          <rPr>
            <sz val="10"/>
            <rFont val="Arial"/>
          </rPr>
          <t>reference:G39,G40,G41,G42,G43,G44
mrs:(G39,+,10.0000)  (G40,+,10.0000)  (G41,+,10.0000)  (G42,+,10.0000)  (G43,+,10.0000)  (G44,+,10.0000)  
Rotate:True</t>
        </r>
      </text>
    </comment>
    <comment ref="F50" authorId="0" shapeId="0" xr:uid="{00000000-0006-0000-0300-000015000000}">
      <text>
        <r>
          <rPr>
            <sz val="10"/>
            <rFont val="Arial"/>
          </rPr>
          <t>reference:C50,E50
mrs:
Rotate:True</t>
        </r>
      </text>
    </comment>
    <comment ref="F51" authorId="0" shapeId="0" xr:uid="{00000000-0006-0000-0300-000016000000}">
      <text>
        <r>
          <rPr>
            <sz val="10"/>
            <rFont val="Arial"/>
          </rPr>
          <t>reference:C51,E51
mrs:
Rotate:True</t>
        </r>
      </text>
    </comment>
    <comment ref="F52" authorId="0" shapeId="0" xr:uid="{00000000-0006-0000-0300-000017000000}">
      <text>
        <r>
          <rPr>
            <sz val="10"/>
            <rFont val="Arial"/>
          </rPr>
          <t>reference:C52,E52
mrs:
Rotate:True</t>
        </r>
      </text>
    </comment>
    <comment ref="F53" authorId="0" shapeId="0" xr:uid="{00000000-0006-0000-0300-000018000000}">
      <text>
        <r>
          <rPr>
            <sz val="10"/>
            <rFont val="Arial"/>
          </rPr>
          <t>reference:F50,F51,F52
mrs:(F50,+,10.0000)  (F51,+,10.0000)  (F52,+,10.0000)  
Rotate:True</t>
        </r>
      </text>
    </comment>
    <comment ref="G53" authorId="0" shapeId="0" xr:uid="{00000000-0006-0000-0300-000019000000}">
      <text>
        <r>
          <rPr>
            <sz val="10"/>
            <rFont val="Arial"/>
          </rPr>
          <t>reference:G50,G51,G52
mrs:(G50,+,10.0000)  (G51,+,10.0000)  (G52,+,10.0000)  
Rotate:True</t>
        </r>
      </text>
    </comment>
    <comment ref="F58" authorId="0" shapeId="0" xr:uid="{00000000-0006-0000-0300-00001A000000}">
      <text>
        <r>
          <rPr>
            <sz val="10"/>
            <rFont val="Arial"/>
          </rPr>
          <t>reference:C58,E58
mrs:
Rotate:True</t>
        </r>
      </text>
    </comment>
    <comment ref="F59" authorId="0" shapeId="0" xr:uid="{00000000-0006-0000-0300-00001B000000}">
      <text>
        <r>
          <rPr>
            <sz val="10"/>
            <rFont val="Arial"/>
          </rPr>
          <t>reference:F58
mrs:(F58,+,10.0000)  
Rotate:True</t>
        </r>
      </text>
    </comment>
    <comment ref="G59" authorId="0" shapeId="0" xr:uid="{00000000-0006-0000-0300-00001C000000}">
      <text>
        <r>
          <rPr>
            <sz val="10"/>
            <rFont val="Arial"/>
          </rPr>
          <t>reference:G58
mrs:(G58,+,10.0000)  
Rotate:True</t>
        </r>
      </text>
    </comment>
    <comment ref="F64" authorId="0" shapeId="0" xr:uid="{00000000-0006-0000-0300-00001D000000}">
      <text>
        <r>
          <rPr>
            <sz val="10"/>
            <rFont val="Arial"/>
          </rPr>
          <t>reference:C64,E64
mrs:
Rotate:True</t>
        </r>
      </text>
    </comment>
    <comment ref="G64" authorId="0" shapeId="0" xr:uid="{00000000-0006-0000-0300-00001E000000}">
      <text>
        <r>
          <rPr>
            <sz val="10"/>
            <rFont val="Arial"/>
          </rPr>
          <t>reference:F64
mrs:(F64,+,10.0000)  
Rotate:True</t>
        </r>
      </text>
    </comment>
    <comment ref="F65" authorId="0" shapeId="0" xr:uid="{00000000-0006-0000-0300-00001F000000}">
      <text>
        <r>
          <rPr>
            <sz val="10"/>
            <rFont val="Arial"/>
          </rPr>
          <t>reference:C65,E65
mrs:
Rotate:True</t>
        </r>
      </text>
    </comment>
    <comment ref="F66" authorId="0" shapeId="0" xr:uid="{00000000-0006-0000-0300-000020000000}">
      <text>
        <r>
          <rPr>
            <sz val="10"/>
            <rFont val="Arial"/>
          </rPr>
          <t>reference:C66,E66
mrs:
Rotate:True</t>
        </r>
      </text>
    </comment>
    <comment ref="F67" authorId="0" shapeId="0" xr:uid="{00000000-0006-0000-0300-000021000000}">
      <text>
        <r>
          <rPr>
            <sz val="10"/>
            <rFont val="Arial"/>
          </rPr>
          <t>reference:C67,E67
mrs:
Rotate:True</t>
        </r>
      </text>
    </comment>
    <comment ref="F68" authorId="0" shapeId="0" xr:uid="{00000000-0006-0000-0300-000022000000}">
      <text>
        <r>
          <rPr>
            <sz val="10"/>
            <rFont val="Arial"/>
          </rPr>
          <t>reference:C68,E68
mrs:
Rotate:True</t>
        </r>
      </text>
    </comment>
    <comment ref="F69" authorId="0" shapeId="0" xr:uid="{00000000-0006-0000-0300-000023000000}">
      <text>
        <r>
          <rPr>
            <sz val="10"/>
            <rFont val="Arial"/>
          </rPr>
          <t>reference:C69,E69
mrs:
Rotate:True</t>
        </r>
      </text>
    </comment>
    <comment ref="F70" authorId="0" shapeId="0" xr:uid="{00000000-0006-0000-0300-000024000000}">
      <text>
        <r>
          <rPr>
            <sz val="10"/>
            <rFont val="Arial"/>
          </rPr>
          <t>reference:C70,E70
mrs:
Rotate:True</t>
        </r>
      </text>
    </comment>
    <comment ref="F71" authorId="0" shapeId="0" xr:uid="{00000000-0006-0000-0300-000025000000}">
      <text>
        <r>
          <rPr>
            <sz val="10"/>
            <rFont val="Arial"/>
          </rPr>
          <t>reference:C71,E71
mrs:
Rotate:True</t>
        </r>
      </text>
    </comment>
    <comment ref="F72" authorId="0" shapeId="0" xr:uid="{00000000-0006-0000-0300-000026000000}">
      <text>
        <r>
          <rPr>
            <sz val="10"/>
            <rFont val="Arial"/>
          </rPr>
          <t>reference:C72,E72
mrs:
Rotate:True</t>
        </r>
      </text>
    </comment>
    <comment ref="F73" authorId="0" shapeId="0" xr:uid="{00000000-0006-0000-0300-000027000000}">
      <text>
        <r>
          <rPr>
            <sz val="10"/>
            <rFont val="Arial"/>
          </rPr>
          <t>reference:C73,E73
mrs:
Rotate:True</t>
        </r>
      </text>
    </comment>
    <comment ref="F74" authorId="0" shapeId="0" xr:uid="{00000000-0006-0000-0300-000028000000}">
      <text>
        <r>
          <rPr>
            <sz val="10"/>
            <rFont val="Arial"/>
          </rPr>
          <t>reference:C74,E74
mrs:
Rotate:True</t>
        </r>
      </text>
    </comment>
    <comment ref="F75" authorId="0" shapeId="0" xr:uid="{00000000-0006-0000-0300-000029000000}">
      <text>
        <r>
          <rPr>
            <sz val="10"/>
            <rFont val="Arial"/>
          </rPr>
          <t>reference:F64,F65,F66,F67,F68,F69,F70,F71,F72,F73,F74
mrs:(F64,+,10.0000)  (F65,+,10.0000)  (F66,+,10.0000)  (F67,+,10.0000)  (F68,+,10.0000)  (F69,+,10.0000)  (F70,+,10.0000)  (F71,+,10.0000)  (F72,+,10.0000)  (F73,+,10.0000)  (F74,+,10.0000)  
Rotate:True</t>
        </r>
      </text>
    </comment>
    <comment ref="G75" authorId="0" shapeId="0" xr:uid="{00000000-0006-0000-0300-00002A000000}">
      <text>
        <r>
          <rPr>
            <sz val="10"/>
            <rFont val="Arial"/>
          </rPr>
          <t>reference:G64,G65,G66,G67,G68,G69,G70,G71,G72,G73,G74
mrs:(G64,+,10.0000)  (G65,+,10.0000)  (G66,+,10.0000)  (G67,+,10.0000)  (G68,+,10.0000)  (G69,+,10.0000)  (G70,+,10.0000)  (G71,+,10.0000)  (G72,+,10.0000)  (G73,+,10.0000)  (G74,+,10.0000)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400-000001000000}">
      <text>
        <r>
          <rPr>
            <sz val="10"/>
            <rFont val="Arial"/>
          </rPr>
          <t>reference:C5,E5
mrs:
Rotate:True</t>
        </r>
      </text>
    </comment>
    <comment ref="F6" authorId="0" shapeId="0" xr:uid="{00000000-0006-0000-0400-000002000000}">
      <text>
        <r>
          <rPr>
            <sz val="10"/>
            <rFont val="Arial"/>
          </rPr>
          <t>reference:C6,E6
mrs:
Rotate:True</t>
        </r>
      </text>
    </comment>
    <comment ref="F7" authorId="0" shapeId="0" xr:uid="{00000000-0006-0000-0400-000003000000}">
      <text>
        <r>
          <rPr>
            <sz val="10"/>
            <rFont val="Arial"/>
          </rPr>
          <t>reference:C7,E7
mrs:
Rotate:True</t>
        </r>
      </text>
    </comment>
    <comment ref="F8" authorId="0" shapeId="0" xr:uid="{00000000-0006-0000-0400-000004000000}">
      <text>
        <r>
          <rPr>
            <sz val="10"/>
            <rFont val="Arial"/>
          </rPr>
          <t>reference:C8,E8
mrs:
Rotate:True</t>
        </r>
      </text>
    </comment>
    <comment ref="F9" authorId="0" shapeId="0" xr:uid="{00000000-0006-0000-0400-000005000000}">
      <text>
        <r>
          <rPr>
            <sz val="10"/>
            <rFont val="Arial"/>
          </rPr>
          <t>reference:C9,E9
mrs:
Rotate:True</t>
        </r>
      </text>
    </comment>
    <comment ref="F10" authorId="0" shapeId="0" xr:uid="{00000000-0006-0000-0400-000006000000}">
      <text>
        <r>
          <rPr>
            <sz val="10"/>
            <rFont val="Arial"/>
          </rPr>
          <t>reference:C10,E10
mrs:
Rotate:True</t>
        </r>
      </text>
    </comment>
    <comment ref="F11" authorId="0" shapeId="0" xr:uid="{00000000-0006-0000-0400-000007000000}">
      <text>
        <r>
          <rPr>
            <sz val="10"/>
            <rFont val="Arial"/>
          </rPr>
          <t>reference:C11,E11
mrs:
Rotate:True</t>
        </r>
      </text>
    </comment>
    <comment ref="F12" authorId="0" shapeId="0" xr:uid="{00000000-0006-0000-0400-000008000000}">
      <text>
        <r>
          <rPr>
            <sz val="10"/>
            <rFont val="Arial"/>
          </rPr>
          <t>reference:C12,E12
mrs:
Rotate:True</t>
        </r>
      </text>
    </comment>
    <comment ref="F13" authorId="0" shapeId="0" xr:uid="{00000000-0006-0000-0400-000009000000}">
      <text>
        <r>
          <rPr>
            <sz val="10"/>
            <rFont val="Arial"/>
          </rPr>
          <t>reference:C13,E13
mrs:
Rotate:True</t>
        </r>
      </text>
    </comment>
    <comment ref="F14" authorId="0" shapeId="0" xr:uid="{00000000-0006-0000-0400-00000A000000}">
      <text>
        <r>
          <rPr>
            <sz val="10"/>
            <rFont val="Arial"/>
          </rPr>
          <t>reference:C14,E14
mrs:
Rotate:True</t>
        </r>
      </text>
    </comment>
    <comment ref="F15" authorId="0" shapeId="0" xr:uid="{00000000-0006-0000-0400-00000B000000}">
      <text>
        <r>
          <rPr>
            <sz val="10"/>
            <rFont val="Arial"/>
          </rPr>
          <t>reference:C15,E15
mrs:
Rotate:True</t>
        </r>
      </text>
    </comment>
    <comment ref="F16" authorId="0" shapeId="0" xr:uid="{00000000-0006-0000-0400-00000C000000}">
      <text>
        <r>
          <rPr>
            <sz val="10"/>
            <rFont val="Arial"/>
          </rPr>
          <t>reference:C16,E16
mrs:
Rotate:True</t>
        </r>
      </text>
    </comment>
    <comment ref="F17" authorId="0" shapeId="0" xr:uid="{00000000-0006-0000-0400-00000D000000}">
      <text>
        <r>
          <rPr>
            <sz val="10"/>
            <rFont val="Arial"/>
          </rPr>
          <t>reference:C17,E17
mrs:
Rotate:True</t>
        </r>
      </text>
    </comment>
    <comment ref="F18" authorId="0" shapeId="0" xr:uid="{00000000-0006-0000-0400-00000E000000}">
      <text>
        <r>
          <rPr>
            <sz val="10"/>
            <rFont val="Arial"/>
          </rPr>
          <t>reference:C18,E18
mrs:
Rotate:True</t>
        </r>
      </text>
    </comment>
    <comment ref="F19" authorId="0" shapeId="0" xr:uid="{00000000-0006-0000-0400-00000F000000}">
      <text>
        <r>
          <rPr>
            <sz val="10"/>
            <rFont val="Arial"/>
          </rPr>
          <t>reference:F5,F6,F7,F8,F9,F10,F11,F12,F13,F14,F15,F16,F17,F18
mrs:(F5,+,10.0000)  (F6,+,10.0000)  (F7,+,10.0000)  (F8,+,10.0000)  (F9,+,10.0000)  (F10,+,10.0000)  (F11,+,10.0000)  (F12,+,10.0000)  (F13,+,10.0000)  (F14,+,10.0000)  (F15,+,10.0000)  (F16,+,10.0000)  (F17,+,10.0000)  (F18,+,10.0000)  
Rotate:True</t>
        </r>
      </text>
    </comment>
    <comment ref="G19" authorId="0" shapeId="0" xr:uid="{00000000-0006-0000-0400-000010000000}">
      <text>
        <r>
          <rPr>
            <sz val="10"/>
            <rFont val="Arial"/>
          </rPr>
          <t>reference:G5,G6,G7,G8,G9,G10,G11,G12,G13,G14,G15,G16,G17,G18
mrs:(G5,+,10.0000)  (G6,+,10.0000)  (G7,+,10.0000)  (G8,+,10.0000)  (G9,+,10.0000)  (G10,+,10.0000)  (G11,+,10.0000)  (G12,+,10.0000)  (G13,+,10.0000)  (G14,+,10.0000)  (G15,+,10.0000)  (G16,+,10.0000)  (G17,+,10.0000)  (G18,+,10.0000)  
Rotate:True</t>
        </r>
      </text>
    </comment>
    <comment ref="F25" authorId="0" shapeId="0" xr:uid="{00000000-0006-0000-0400-000011000000}">
      <text>
        <r>
          <rPr>
            <sz val="10"/>
            <rFont val="Arial"/>
          </rPr>
          <t>reference:C25,E25
mrs:
Rotate:True</t>
        </r>
      </text>
    </comment>
    <comment ref="F26" authorId="0" shapeId="0" xr:uid="{00000000-0006-0000-0400-000012000000}">
      <text>
        <r>
          <rPr>
            <sz val="10"/>
            <rFont val="Arial"/>
          </rPr>
          <t>reference:C26,E26
mrs:
Rotate:True</t>
        </r>
      </text>
    </comment>
    <comment ref="F27" authorId="0" shapeId="0" xr:uid="{00000000-0006-0000-0400-000013000000}">
      <text>
        <r>
          <rPr>
            <sz val="10"/>
            <rFont val="Arial"/>
          </rPr>
          <t>reference:C27,E27
mrs:
Rotate:True</t>
        </r>
      </text>
    </comment>
    <comment ref="F28" authorId="0" shapeId="0" xr:uid="{00000000-0006-0000-0400-000014000000}">
      <text>
        <r>
          <rPr>
            <sz val="10"/>
            <rFont val="Arial"/>
          </rPr>
          <t>reference:C28,E28
mrs:
Rotate:True</t>
        </r>
      </text>
    </comment>
    <comment ref="F29" authorId="0" shapeId="0" xr:uid="{00000000-0006-0000-0400-000015000000}">
      <text>
        <r>
          <rPr>
            <sz val="10"/>
            <rFont val="Arial"/>
          </rPr>
          <t>reference:C29,E29
mrs:
Rotate:True</t>
        </r>
      </text>
    </comment>
    <comment ref="F30" authorId="0" shapeId="0" xr:uid="{00000000-0006-0000-0400-000016000000}">
      <text>
        <r>
          <rPr>
            <sz val="10"/>
            <rFont val="Arial"/>
          </rPr>
          <t>reference:C30,E30
mrs:
Rotate:True</t>
        </r>
      </text>
    </comment>
    <comment ref="F31" authorId="0" shapeId="0" xr:uid="{00000000-0006-0000-0400-000017000000}">
      <text>
        <r>
          <rPr>
            <sz val="10"/>
            <rFont val="Arial"/>
          </rPr>
          <t>reference:C31,E31
mrs:
Rotate:True</t>
        </r>
      </text>
    </comment>
    <comment ref="F32" authorId="0" shapeId="0" xr:uid="{00000000-0006-0000-0400-000018000000}">
      <text>
        <r>
          <rPr>
            <sz val="10"/>
            <rFont val="Arial"/>
          </rPr>
          <t>reference:C32,E32
mrs:
Rotate:True</t>
        </r>
      </text>
    </comment>
    <comment ref="F33" authorId="0" shapeId="0" xr:uid="{00000000-0006-0000-0400-000019000000}">
      <text>
        <r>
          <rPr>
            <sz val="10"/>
            <rFont val="Arial"/>
          </rPr>
          <t>reference:C33,E33
mrs:
Rotate:True</t>
        </r>
      </text>
    </comment>
    <comment ref="F34" authorId="0" shapeId="0" xr:uid="{00000000-0006-0000-0400-00001A000000}">
      <text>
        <r>
          <rPr>
            <sz val="10"/>
            <rFont val="Arial"/>
          </rPr>
          <t>reference:C34,E34
mrs:
Rotate:True</t>
        </r>
      </text>
    </comment>
    <comment ref="F35" authorId="0" shapeId="0" xr:uid="{00000000-0006-0000-0400-00001B000000}">
      <text>
        <r>
          <rPr>
            <sz val="10"/>
            <rFont val="Arial"/>
          </rPr>
          <t>reference:C35,E35
mrs:
Rotate:True</t>
        </r>
      </text>
    </comment>
    <comment ref="F36" authorId="0" shapeId="0" xr:uid="{00000000-0006-0000-0400-00001C000000}">
      <text>
        <r>
          <rPr>
            <sz val="10"/>
            <rFont val="Arial"/>
          </rPr>
          <t>reference:C36,E36
mrs:
Rotate:True</t>
        </r>
      </text>
    </comment>
    <comment ref="F37" authorId="0" shapeId="0" xr:uid="{00000000-0006-0000-0400-00001D000000}">
      <text>
        <r>
          <rPr>
            <sz val="10"/>
            <rFont val="Arial"/>
          </rPr>
          <t>reference:C37,E37
mrs:
Rotate:True</t>
        </r>
      </text>
    </comment>
    <comment ref="F38" authorId="0" shapeId="0" xr:uid="{00000000-0006-0000-0400-00001E000000}">
      <text>
        <r>
          <rPr>
            <sz val="10"/>
            <rFont val="Arial"/>
          </rPr>
          <t>reference:F25,F26,F27,F28,F29,F30,F31,F32,F33,F34,F35,F36,F37
mrs:(F25,+,10.0000)  (F26,+,10.0000)  (F27,+,10.0000)  (F28,+,10.0000)  (F29,+,10.0000)  (F30,+,10.0000)  (F31,+,10.0000)  (F32,+,10.0000)  (F33,+,10.0000)  (F34,+,10.0000)  (F35,+,10.0000)  (F36,+,10.0000)  (F37,+,10.0000)  
Rotate:True</t>
        </r>
      </text>
    </comment>
    <comment ref="G38" authorId="0" shapeId="0" xr:uid="{00000000-0006-0000-0400-00001F000000}">
      <text>
        <r>
          <rPr>
            <sz val="10"/>
            <rFont val="Arial"/>
          </rPr>
          <t>reference:G25,G26,G27,G28,G29,G30,G31,G32,G33,G34,G35,G36,G37
mrs:(G25,+,10.0000)  (G26,+,10.0000)  (G27,+,10.0000)  (G28,+,10.0000)  (G29,+,10.0000)  (G30,+,10.0000)  (G31,+,10.0000)  (G32,+,10.0000)  (G33,+,10.0000)  (G34,+,10.0000)  (G35,+,10.0000)  (G36,+,10.0000)  (G37,+,10.0000)  
Rotate:True</t>
        </r>
      </text>
    </comment>
    <comment ref="F44" authorId="0" shapeId="0" xr:uid="{00000000-0006-0000-0400-000020000000}">
      <text>
        <r>
          <rPr>
            <sz val="10"/>
            <rFont val="Arial"/>
          </rPr>
          <t>reference:C44,E44
mrs:
Rotate:True</t>
        </r>
      </text>
    </comment>
    <comment ref="F45" authorId="0" shapeId="0" xr:uid="{00000000-0006-0000-0400-000021000000}">
      <text>
        <r>
          <rPr>
            <sz val="10"/>
            <rFont val="Arial"/>
          </rPr>
          <t>reference:C45,E45
mrs:
Rotate:True</t>
        </r>
      </text>
    </comment>
    <comment ref="F46" authorId="0" shapeId="0" xr:uid="{00000000-0006-0000-0400-000022000000}">
      <text>
        <r>
          <rPr>
            <sz val="10"/>
            <rFont val="Arial"/>
          </rPr>
          <t>reference:C46,E46
mrs:
Rotate:True</t>
        </r>
      </text>
    </comment>
    <comment ref="F49" authorId="0" shapeId="0" xr:uid="{00000000-0006-0000-0400-000023000000}">
      <text>
        <r>
          <rPr>
            <sz val="10"/>
            <rFont val="Arial"/>
          </rPr>
          <t>reference:C49,E49
mrs:
Rotate:True</t>
        </r>
      </text>
    </comment>
    <comment ref="F50" authorId="0" shapeId="0" xr:uid="{00000000-0006-0000-0400-000024000000}">
      <text>
        <r>
          <rPr>
            <sz val="10"/>
            <rFont val="Arial"/>
          </rPr>
          <t>reference:C50,E50
mrs:
Rotate:True</t>
        </r>
      </text>
    </comment>
    <comment ref="F51" authorId="0" shapeId="0" xr:uid="{00000000-0006-0000-0400-000025000000}">
      <text>
        <r>
          <rPr>
            <sz val="10"/>
            <rFont val="Arial"/>
          </rPr>
          <t>reference:C51,E51
mrs:
Rotate:True</t>
        </r>
      </text>
    </comment>
    <comment ref="F52" authorId="0" shapeId="0" xr:uid="{00000000-0006-0000-0400-000026000000}">
      <text>
        <r>
          <rPr>
            <sz val="10"/>
            <rFont val="Arial"/>
          </rPr>
          <t>reference:C52,E52
mrs:
Rotate:True</t>
        </r>
      </text>
    </comment>
    <comment ref="F53" authorId="0" shapeId="0" xr:uid="{00000000-0006-0000-0400-000027000000}">
      <text>
        <r>
          <rPr>
            <sz val="10"/>
            <rFont val="Arial"/>
          </rPr>
          <t>reference:C53,E53
mrs:
Rotate:True</t>
        </r>
      </text>
    </comment>
    <comment ref="F54" authorId="0" shapeId="0" xr:uid="{00000000-0006-0000-0400-000028000000}">
      <text>
        <r>
          <rPr>
            <sz val="10"/>
            <rFont val="Arial"/>
          </rPr>
          <t>reference:C54,E54
mrs:
Rotate:True</t>
        </r>
      </text>
    </comment>
    <comment ref="F55" authorId="0" shapeId="0" xr:uid="{00000000-0006-0000-0400-000029000000}">
      <text>
        <r>
          <rPr>
            <sz val="10"/>
            <rFont val="Arial"/>
          </rPr>
          <t>reference:F44,F45,F46,F47,F48,F49,F50,F51,F52,F53,F54
mrs:(F44,+,10.0000)  (F45,+,10.0000)  (F46,+,10.0000)  (F47,+,10.0000)  (F48,+,10.0000)  (F49,+,10.0000)  (F50,+,10.0000)  (F51,+,10.0000)  (F52,+,10.0000)  (F53,+,10.0000)  (F54,+,10.0000)  
Rotate:True</t>
        </r>
      </text>
    </comment>
    <comment ref="G55" authorId="0" shapeId="0" xr:uid="{00000000-0006-0000-0400-00002A000000}">
      <text>
        <r>
          <rPr>
            <sz val="10"/>
            <rFont val="Arial"/>
          </rPr>
          <t>reference:G44,G45,G46,G47,G48,G49,G50,G51,G52,G53,G54
mrs:(G44,+,10.0000)  (G45,+,10.0000)  (G46,+,10.0000)  (G47,+,10.0000)  (G48,+,10.0000)  (G49,+,10.0000)  (G50,+,10.0000)  (G51,+,10.0000)  (G52,+,10.0000)  (G53,+,10.0000)  (G54,+,10.0000)  
Rotate:True</t>
        </r>
      </text>
    </comment>
    <comment ref="F61" authorId="0" shapeId="0" xr:uid="{00000000-0006-0000-0400-00002B000000}">
      <text>
        <r>
          <rPr>
            <sz val="10"/>
            <rFont val="Arial"/>
          </rPr>
          <t>reference:C61,E61
mrs:
Rotate:True</t>
        </r>
      </text>
    </comment>
    <comment ref="F62" authorId="0" shapeId="0" xr:uid="{00000000-0006-0000-0400-00002C000000}">
      <text>
        <r>
          <rPr>
            <sz val="10"/>
            <rFont val="Arial"/>
          </rPr>
          <t>reference:C62,E62
mrs:
Rotate:True</t>
        </r>
      </text>
    </comment>
    <comment ref="F63" authorId="0" shapeId="0" xr:uid="{00000000-0006-0000-0400-00002D000000}">
      <text>
        <r>
          <rPr>
            <sz val="10"/>
            <rFont val="Arial"/>
          </rPr>
          <t>reference:C63,E63
mrs:
Rotate:True</t>
        </r>
      </text>
    </comment>
    <comment ref="F64" authorId="0" shapeId="0" xr:uid="{00000000-0006-0000-0400-00002E000000}">
      <text>
        <r>
          <rPr>
            <sz val="10"/>
            <rFont val="Arial"/>
          </rPr>
          <t>reference:C64,E64
mrs:
Rotate:True</t>
        </r>
      </text>
    </comment>
    <comment ref="F65" authorId="0" shapeId="0" xr:uid="{00000000-0006-0000-0400-00002F000000}">
      <text>
        <r>
          <rPr>
            <sz val="10"/>
            <rFont val="Arial"/>
          </rPr>
          <t>reference:C65,E65
mrs:
Rotate:True</t>
        </r>
      </text>
    </comment>
    <comment ref="F66" authorId="0" shapeId="0" xr:uid="{00000000-0006-0000-0400-000030000000}">
      <text>
        <r>
          <rPr>
            <sz val="10"/>
            <rFont val="Arial"/>
          </rPr>
          <t>reference:C66,E66
mrs:
Rotate:True</t>
        </r>
      </text>
    </comment>
    <comment ref="F67" authorId="0" shapeId="0" xr:uid="{00000000-0006-0000-0400-000031000000}">
      <text>
        <r>
          <rPr>
            <sz val="10"/>
            <rFont val="Arial"/>
          </rPr>
          <t>reference:C67,E67
mrs:
Rotate:True</t>
        </r>
      </text>
    </comment>
    <comment ref="F68" authorId="0" shapeId="0" xr:uid="{00000000-0006-0000-0400-000032000000}">
      <text>
        <r>
          <rPr>
            <sz val="10"/>
            <rFont val="Arial"/>
          </rPr>
          <t>reference:C68,E68
mrs:
Rotate:True</t>
        </r>
      </text>
    </comment>
    <comment ref="F69" authorId="0" shapeId="0" xr:uid="{00000000-0006-0000-0400-000033000000}">
      <text>
        <r>
          <rPr>
            <sz val="10"/>
            <rFont val="Arial"/>
          </rPr>
          <t>reference:C69,E69
mrs:
Rotate:True</t>
        </r>
      </text>
    </comment>
    <comment ref="F70" authorId="0" shapeId="0" xr:uid="{00000000-0006-0000-0400-000034000000}">
      <text>
        <r>
          <rPr>
            <sz val="10"/>
            <rFont val="Arial"/>
          </rPr>
          <t>reference:C70,E70
mrs:
Rotate:True</t>
        </r>
      </text>
    </comment>
    <comment ref="F71" authorId="0" shapeId="0" xr:uid="{00000000-0006-0000-0400-000035000000}">
      <text>
        <r>
          <rPr>
            <sz val="10"/>
            <rFont val="Arial"/>
          </rPr>
          <t>reference:C71,E71
mrs:
Rotate:True</t>
        </r>
      </text>
    </comment>
    <comment ref="F73" authorId="0" shapeId="0" xr:uid="{00000000-0006-0000-0400-000036000000}">
      <text>
        <r>
          <rPr>
            <sz val="10"/>
            <rFont val="Arial"/>
          </rPr>
          <t>reference:F61,F62,F63,F64,F65,F66,F67,F68,F69,F70,F71,F72
mrs:(F61,+,10.0000)  (F62,+,10.0000)  (F63,+,10.0000)  (F64,+,10.0000)  (F65,+,10.0000)  (F66,+,10.0000)  (F67,+,10.0000)  (F68,+,10.0000)  (F69,+,10.0000)  (F70,+,10.0000)  (F71,+,10.0000)  (F72,+,10.0000)  
Rotate:True</t>
        </r>
      </text>
    </comment>
    <comment ref="G73" authorId="0" shapeId="0" xr:uid="{00000000-0006-0000-0400-000037000000}">
      <text>
        <r>
          <rPr>
            <sz val="10"/>
            <rFont val="Arial"/>
          </rPr>
          <t>reference:G61,G62,G63,G64,G65,G66,G67,G68,G69,G70,G71,G72
mrs:(G61,+,10.0000)  (G62,+,10.0000)  (G63,+,10.0000)  (G64,+,10.0000)  (G65,+,10.0000)  (G66,+,10.0000)  (G67,+,10.0000)  (G68,+,10.0000)  (G69,+,10.0000)  (G70,+,10.0000)  (G71,+,10.0000)  (G72,+,10.0000)  
Rotate:True</t>
        </r>
      </text>
    </comment>
    <comment ref="F79" authorId="0" shapeId="0" xr:uid="{00000000-0006-0000-0400-000038000000}">
      <text>
        <r>
          <rPr>
            <sz val="10"/>
            <rFont val="Arial"/>
          </rPr>
          <t>reference:C79,E79
mrs:
Rotate:True</t>
        </r>
      </text>
    </comment>
    <comment ref="F80" authorId="0" shapeId="0" xr:uid="{00000000-0006-0000-0400-000039000000}">
      <text>
        <r>
          <rPr>
            <sz val="10"/>
            <rFont val="Arial"/>
          </rPr>
          <t>reference:C80,E80
mrs:
Rotate:True</t>
        </r>
      </text>
    </comment>
    <comment ref="F81" authorId="0" shapeId="0" xr:uid="{00000000-0006-0000-0400-00003A000000}">
      <text>
        <r>
          <rPr>
            <sz val="10"/>
            <rFont val="Arial"/>
          </rPr>
          <t>reference:C81,E81
mrs:
Rotate:True</t>
        </r>
      </text>
    </comment>
    <comment ref="F82" authorId="0" shapeId="0" xr:uid="{00000000-0006-0000-0400-00003B000000}">
      <text>
        <r>
          <rPr>
            <sz val="10"/>
            <rFont val="Arial"/>
          </rPr>
          <t>reference:C82,E82
mrs:
Rotate:True</t>
        </r>
      </text>
    </comment>
    <comment ref="F83" authorId="0" shapeId="0" xr:uid="{00000000-0006-0000-0400-00003C000000}">
      <text>
        <r>
          <rPr>
            <sz val="10"/>
            <rFont val="Arial"/>
          </rPr>
          <t>reference:F79,F80,F81,F82
mrs:(F79,+,10.0000)  (F80,+,10.0000)  (F81,+,10.0000)  (F82,+,10.0000)  
Rotate:True</t>
        </r>
      </text>
    </comment>
    <comment ref="G83" authorId="0" shapeId="0" xr:uid="{00000000-0006-0000-0400-00003D000000}">
      <text>
        <r>
          <rPr>
            <sz val="10"/>
            <rFont val="Arial"/>
          </rPr>
          <t>reference:G79,G80,G81,G82
mrs:(G79,+,10.0000)  (G80,+,10.0000)  (G81,+,10.0000)  (G82,+,10.0000)  
Rotate:True</t>
        </r>
      </text>
    </comment>
    <comment ref="F89" authorId="0" shapeId="0" xr:uid="{00000000-0006-0000-0400-00003E000000}">
      <text>
        <r>
          <rPr>
            <sz val="10"/>
            <rFont val="Arial"/>
          </rPr>
          <t>reference:C89,E89
mrs:
Rotate:True</t>
        </r>
      </text>
    </comment>
    <comment ref="F90" authorId="0" shapeId="0" xr:uid="{00000000-0006-0000-0400-00003F000000}">
      <text>
        <r>
          <rPr>
            <sz val="10"/>
            <rFont val="Arial"/>
          </rPr>
          <t>reference:C90,E90
mrs:
Rotate:True</t>
        </r>
      </text>
    </comment>
    <comment ref="F91" authorId="0" shapeId="0" xr:uid="{00000000-0006-0000-0400-000040000000}">
      <text>
        <r>
          <rPr>
            <sz val="10"/>
            <rFont val="Arial"/>
          </rPr>
          <t>reference:C91,E91
mrs:
Rotate:True</t>
        </r>
      </text>
    </comment>
    <comment ref="F92" authorId="0" shapeId="0" xr:uid="{00000000-0006-0000-0400-000041000000}">
      <text>
        <r>
          <rPr>
            <sz val="10"/>
            <rFont val="Arial"/>
          </rPr>
          <t>reference:C92,E92
mrs:
Rotate:True</t>
        </r>
      </text>
    </comment>
    <comment ref="F93" authorId="0" shapeId="0" xr:uid="{00000000-0006-0000-0400-000042000000}">
      <text>
        <r>
          <rPr>
            <sz val="10"/>
            <rFont val="Arial"/>
          </rPr>
          <t>reference:C93,E93
mrs:
Rotate:True</t>
        </r>
      </text>
    </comment>
    <comment ref="F94" authorId="0" shapeId="0" xr:uid="{00000000-0006-0000-0400-000043000000}">
      <text>
        <r>
          <rPr>
            <sz val="10"/>
            <rFont val="Arial"/>
          </rPr>
          <t>reference:C94,E94
mrs:
Rotate:True</t>
        </r>
      </text>
    </comment>
    <comment ref="F95" authorId="0" shapeId="0" xr:uid="{00000000-0006-0000-0400-000044000000}">
      <text>
        <r>
          <rPr>
            <sz val="10"/>
            <rFont val="Arial"/>
          </rPr>
          <t>reference:C95,E95
mrs:
Rotate:True</t>
        </r>
      </text>
    </comment>
    <comment ref="F96" authorId="0" shapeId="0" xr:uid="{00000000-0006-0000-0400-000045000000}">
      <text>
        <r>
          <rPr>
            <sz val="10"/>
            <rFont val="Arial"/>
          </rPr>
          <t>reference:C96,E96
mrs:
Rotate:True</t>
        </r>
      </text>
    </comment>
    <comment ref="F97" authorId="0" shapeId="0" xr:uid="{00000000-0006-0000-0400-000046000000}">
      <text>
        <r>
          <rPr>
            <sz val="10"/>
            <rFont val="Arial"/>
          </rPr>
          <t>reference:C97,E97
mrs:
Rotate:True</t>
        </r>
      </text>
    </comment>
    <comment ref="F98" authorId="0" shapeId="0" xr:uid="{00000000-0006-0000-0400-000047000000}">
      <text>
        <r>
          <rPr>
            <sz val="10"/>
            <rFont val="Arial"/>
          </rPr>
          <t>reference:C98,E98
mrs:
Rotate:True</t>
        </r>
      </text>
    </comment>
    <comment ref="F99" authorId="0" shapeId="0" xr:uid="{00000000-0006-0000-0400-000048000000}">
      <text>
        <r>
          <rPr>
            <sz val="10"/>
            <rFont val="Arial"/>
          </rPr>
          <t>reference:C99,E99
mrs:
Rotate:True</t>
        </r>
      </text>
    </comment>
    <comment ref="F100" authorId="0" shapeId="0" xr:uid="{00000000-0006-0000-0400-000049000000}">
      <text>
        <r>
          <rPr>
            <sz val="10"/>
            <rFont val="Arial"/>
          </rPr>
          <t>reference:C100,E100
mrs:
Rotate:True</t>
        </r>
      </text>
    </comment>
    <comment ref="F101" authorId="0" shapeId="0" xr:uid="{00000000-0006-0000-0400-00004A000000}">
      <text>
        <r>
          <rPr>
            <sz val="10"/>
            <rFont val="Arial"/>
          </rPr>
          <t>reference:C101,E101
mrs:
Rotate:True</t>
        </r>
      </text>
    </comment>
    <comment ref="F102" authorId="0" shapeId="0" xr:uid="{00000000-0006-0000-0400-00004B000000}">
      <text>
        <r>
          <rPr>
            <sz val="10"/>
            <rFont val="Arial"/>
          </rPr>
          <t>reference:C102,E102
mrs:
Rotate:True</t>
        </r>
      </text>
    </comment>
    <comment ref="F103" authorId="0" shapeId="0" xr:uid="{00000000-0006-0000-0400-00004C000000}">
      <text>
        <r>
          <rPr>
            <sz val="10"/>
            <rFont val="Arial"/>
          </rPr>
          <t>reference:C103,E103
mrs:
Rotate:True</t>
        </r>
      </text>
    </comment>
    <comment ref="F104" authorId="0" shapeId="0" xr:uid="{00000000-0006-0000-0400-00004D000000}">
      <text>
        <r>
          <rPr>
            <sz val="10"/>
            <rFont val="Arial"/>
          </rPr>
          <t>reference:C104,E104
mrs:
Rotate:True</t>
        </r>
      </text>
    </comment>
    <comment ref="F105" authorId="0" shapeId="0" xr:uid="{00000000-0006-0000-0400-00004E000000}">
      <text>
        <r>
          <rPr>
            <sz val="10"/>
            <rFont val="Arial"/>
          </rPr>
          <t>reference:C105,E105
mrs:
Rotate:True</t>
        </r>
      </text>
    </comment>
    <comment ref="F106" authorId="0" shapeId="0" xr:uid="{00000000-0006-0000-0400-00004F000000}">
      <text>
        <r>
          <rPr>
            <sz val="10"/>
            <rFont val="Arial"/>
          </rPr>
          <t>reference:C106,E106
mrs:
Rotate:True</t>
        </r>
      </text>
    </comment>
    <comment ref="F107" authorId="0" shapeId="0" xr:uid="{00000000-0006-0000-0400-000050000000}">
      <text>
        <r>
          <rPr>
            <sz val="10"/>
            <rFont val="Arial"/>
          </rPr>
          <t>reference:C107,E107
mrs:
Rotate:True</t>
        </r>
      </text>
    </comment>
    <comment ref="F108" authorId="0" shapeId="0" xr:uid="{00000000-0006-0000-0400-000051000000}">
      <text>
        <r>
          <rPr>
            <sz val="10"/>
            <rFont val="Arial"/>
          </rPr>
          <t>reference:C108,E108
mrs:
Rotate:True</t>
        </r>
      </text>
    </comment>
    <comment ref="F109" authorId="0" shapeId="0" xr:uid="{00000000-0006-0000-0400-000052000000}">
      <text>
        <r>
          <rPr>
            <sz val="10"/>
            <rFont val="Arial"/>
          </rPr>
          <t>reference:C109,E109
mrs:
Rotate:True</t>
        </r>
      </text>
    </comment>
    <comment ref="F110" authorId="0" shapeId="0" xr:uid="{00000000-0006-0000-0400-000053000000}">
      <text>
        <r>
          <rPr>
            <sz val="10"/>
            <rFont val="Arial"/>
          </rPr>
          <t>reference:C110,E110
mrs:
Rotate:True</t>
        </r>
      </text>
    </comment>
    <comment ref="F111" authorId="0" shapeId="0" xr:uid="{00000000-0006-0000-0400-000054000000}">
      <text>
        <r>
          <rPr>
            <sz val="10"/>
            <rFont val="Arial"/>
          </rPr>
          <t>reference:C111,E111
mrs:
Rotate:True</t>
        </r>
      </text>
    </comment>
    <comment ref="F112" authorId="0" shapeId="0" xr:uid="{00000000-0006-0000-0400-000055000000}">
      <text>
        <r>
          <rPr>
            <sz val="10"/>
            <rFont val="Arial"/>
          </rPr>
          <t>reference:F89,F90,F91,F92,F93,F94,F95,F96,F97,F98,F99,F100,F101,F102,F103,F104,F105,F106,F107,F108,F109,F110,F111
mrs:(F89,+,10.0000)  (F90,+,10.0000)  (F91,+,10.0000)  (F92,+,10.0000)  (F93,+,10.0000)  (F94,+,10.0000)  (F95,+,10.0000)  (F96,+,10.0000)  (F97,+,10.0000)  (F98,+,10.0000)  (F99,+,10.0000)  (F100,+,10.0000)  (F101,+,10.0000)  (F102,+,10.0000)  (F103,+,10.0000)  (F104,+,10.0000)  (F105,+,10.0000)  (F106,+,10.0000)  (F107,+,10.0000)  (F108,+,10.0000)  (F109,+,10.0000)  (F110,+,10.0000)  (F111,+,10.0000)  
Rotate:True</t>
        </r>
      </text>
    </comment>
    <comment ref="G112" authorId="0" shapeId="0" xr:uid="{00000000-0006-0000-0400-000056000000}">
      <text>
        <r>
          <rPr>
            <sz val="10"/>
            <rFont val="Arial"/>
          </rPr>
          <t>reference:G89,G90,G91,G92,G93,G94,G95,G96,G97,G98,G99,G100,G101,G102,G103,G104,G105,G106,G107,G108,G109,G110,G111
mrs:(G89,+,10.0000)  (G90,+,10.0000)  (G91,+,10.0000)  (G92,+,10.0000)  (G93,+,10.0000)  (G94,+,10.0000)  (G95,+,10.0000)  (G96,+,10.0000)  (G97,+,10.0000)  (G98,+,10.0000)  (G99,+,10.0000)  (G100,+,10.0000)  (G101,+,10.0000)  (G102,+,10.0000)  (G103,+,10.0000)  (G104,+,10.0000)  (G105,+,10.0000)  (G106,+,10.0000)  (G107,+,10.0000)  (G108,+,10.0000)  (G109,+,10.0000)  (G110,+,10.0000)  (G111,+,10.0000)  
Rotate:True</t>
        </r>
      </text>
    </comment>
    <comment ref="F118" authorId="0" shapeId="0" xr:uid="{00000000-0006-0000-0400-000057000000}">
      <text>
        <r>
          <rPr>
            <sz val="10"/>
            <rFont val="Arial"/>
          </rPr>
          <t>reference:C118,E118
mrs:
Rotate:True</t>
        </r>
      </text>
    </comment>
    <comment ref="F119" authorId="0" shapeId="0" xr:uid="{00000000-0006-0000-0400-000058000000}">
      <text>
        <r>
          <rPr>
            <sz val="10"/>
            <rFont val="Arial"/>
          </rPr>
          <t>reference:C119,E119
mrs:
Rotate:True</t>
        </r>
      </text>
    </comment>
    <comment ref="F120" authorId="0" shapeId="0" xr:uid="{00000000-0006-0000-0400-000059000000}">
      <text>
        <r>
          <rPr>
            <sz val="10"/>
            <rFont val="Arial"/>
          </rPr>
          <t>reference:C120,E120
mrs:
Rotate:True</t>
        </r>
      </text>
    </comment>
    <comment ref="F121" authorId="0" shapeId="0" xr:uid="{00000000-0006-0000-0400-00005A000000}">
      <text>
        <r>
          <rPr>
            <sz val="10"/>
            <rFont val="Arial"/>
          </rPr>
          <t>reference:C121,E121
mrs:
Rotate:True</t>
        </r>
      </text>
    </comment>
    <comment ref="F122" authorId="0" shapeId="0" xr:uid="{00000000-0006-0000-0400-00005B000000}">
      <text>
        <r>
          <rPr>
            <sz val="10"/>
            <rFont val="Arial"/>
          </rPr>
          <t>reference:F118,F119,F120,F121
mrs:(F118,+,10.0000)  (F119,+,10.0000)  (F120,+,10.0000)  (F121,+,10.0000)  
Rotate:True</t>
        </r>
      </text>
    </comment>
    <comment ref="G122" authorId="0" shapeId="0" xr:uid="{00000000-0006-0000-0400-00005C000000}">
      <text>
        <r>
          <rPr>
            <sz val="10"/>
            <rFont val="Arial"/>
          </rPr>
          <t>reference:G118,G119,G120,G121
mrs:(G118,+,10.0000)  (G119,+,10.0000)  (G120,+,10.0000)  (G121,+,10.0000)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5" authorId="0" shapeId="0" xr:uid="{00000000-0006-0000-0900-000001000000}">
      <text>
        <r>
          <rPr>
            <sz val="10"/>
            <rFont val="Arial"/>
          </rPr>
          <t>reference:B5,C5,D5,E5,F5,G5,H5
mrs:(B5,+,10.0000)  (C5,+,10.0000)  (D5,+,10.0000)  (E5,+,10.0000)  (F5,+,10.0000)  (G5,+,10.0000)  (H5,+,10.0000)  
Rotate:True</t>
        </r>
      </text>
    </comment>
    <comment ref="J6" authorId="0" shapeId="0" xr:uid="{00000000-0006-0000-0900-000002000000}">
      <text>
        <r>
          <rPr>
            <sz val="10"/>
            <rFont val="Arial"/>
          </rPr>
          <t>reference:B6,C6,D6,E6,F6,G6,H6
mrs:(B6,+,10.0000)  (C6,+,10.0000)  (D6,+,10.0000)  (E6,+,10.0000)  (F6,+,10.0000)  (G6,+,10.0000)  (H6,+,10.0000)  
Rotate:True</t>
        </r>
      </text>
    </comment>
    <comment ref="J7" authorId="0" shapeId="0" xr:uid="{00000000-0006-0000-0900-000003000000}">
      <text>
        <r>
          <rPr>
            <sz val="10"/>
            <rFont val="Arial"/>
          </rPr>
          <t>reference:B7,C7,D7,E7,F7,G7,H7
mrs:(B7,+,10.0000)  (C7,+,10.0000)  (D7,+,10.0000)  (E7,+,10.0000)  (F7,+,10.0000)  (G7,+,10.0000)  (H7,+,10.0000)  
Rotate:True</t>
        </r>
      </text>
    </comment>
    <comment ref="J8" authorId="0" shapeId="0" xr:uid="{00000000-0006-0000-0900-000004000000}">
      <text>
        <r>
          <rPr>
            <sz val="10"/>
            <rFont val="Arial"/>
          </rPr>
          <t>reference:B8,C8,D8,E8,F8,G8,H8
mrs:(B8,+,10.0000)  (C8,+,10.0000)  (D8,+,10.0000)  (E8,+,10.0000)  (F8,+,10.0000)  (G8,+,10.0000)  (H8,+,10.0000)  
Rotate:True</t>
        </r>
      </text>
    </comment>
    <comment ref="J9" authorId="0" shapeId="0" xr:uid="{00000000-0006-0000-0900-000005000000}">
      <text>
        <r>
          <rPr>
            <sz val="10"/>
            <rFont val="Arial"/>
          </rPr>
          <t>reference:B9,C9,D9,E9,F9,G9,H9
mrs:(B9,+,10.0000)  (C9,+,10.0000)  (D9,+,10.0000)  (E9,+,10.0000)  (F9,+,10.0000)  (G9,+,10.0000)  (H9,+,10.0000)  
Rotate:True</t>
        </r>
      </text>
    </comment>
    <comment ref="E15" authorId="0" shapeId="0" xr:uid="{00000000-0006-0000-0900-000006000000}">
      <text>
        <r>
          <rPr>
            <sz val="10"/>
            <rFont val="Arial"/>
          </rPr>
          <t>reference:J6
mrs:(J6,+,10.0000)  
Rotate:True</t>
        </r>
      </text>
    </comment>
    <comment ref="E16" authorId="0" shapeId="0" xr:uid="{00000000-0006-0000-0900-000007000000}">
      <text>
        <r>
          <rPr>
            <sz val="10"/>
            <rFont val="Arial"/>
          </rPr>
          <t>reference:J7
mrs:(J7,+,10.0000)  
Rotate:True</t>
        </r>
      </text>
    </comment>
    <comment ref="C17" authorId="0" shapeId="0" xr:uid="{00000000-0006-0000-0900-000008000000}">
      <text>
        <r>
          <rPr>
            <sz val="10"/>
            <rFont val="Arial"/>
          </rPr>
          <t>reference:J9
mrs:(J9,+,10.0000)  
Rotate:True</t>
        </r>
      </text>
    </comment>
    <comment ref="E17" authorId="0" shapeId="0" xr:uid="{00000000-0006-0000-0900-000009000000}">
      <text>
        <r>
          <rPr>
            <sz val="10"/>
            <rFont val="Arial"/>
          </rPr>
          <t>reference:J8
mrs:(J8,+,10.0000)  
Rotate:True</t>
        </r>
      </text>
    </comment>
  </commentList>
</comments>
</file>

<file path=xl/sharedStrings.xml><?xml version="1.0" encoding="utf-8"?>
<sst xmlns="http://schemas.openxmlformats.org/spreadsheetml/2006/main" count="486" uniqueCount="193">
  <si>
    <t>ARGOS</t>
  </si>
  <si>
    <t>System Budget</t>
  </si>
  <si>
    <t>Sub-System</t>
  </si>
  <si>
    <t>Anticipatory Power Consumption (W)</t>
  </si>
  <si>
    <t>Actual Power Consumption (W)</t>
  </si>
  <si>
    <t>Anticipatory MFLOPS</t>
  </si>
  <si>
    <t>Actual MFLOPS</t>
  </si>
  <si>
    <t>Anticipatory Mass (Kg)</t>
  </si>
  <si>
    <t>Actual Mass (Kg)</t>
  </si>
  <si>
    <t>Anticipatory Cost (US$)</t>
  </si>
  <si>
    <t>Acutal Cost (US$)</t>
  </si>
  <si>
    <t>Passive Optics</t>
  </si>
  <si>
    <t>Active Optics</t>
  </si>
  <si>
    <t>Attitude Control System</t>
  </si>
  <si>
    <t>Structure</t>
  </si>
  <si>
    <t>Science, Operations, &amp; Communications</t>
  </si>
  <si>
    <t>Power, Avionics, &amp; Software</t>
  </si>
  <si>
    <t>Miscellaneous</t>
  </si>
  <si>
    <t>Total</t>
  </si>
  <si>
    <t>Maximum Budget</t>
  </si>
  <si>
    <t>Margin</t>
  </si>
  <si>
    <t>Budget</t>
  </si>
  <si>
    <t>Total Remaining</t>
  </si>
  <si>
    <t>suspicious:</t>
  </si>
  <si>
    <t>Modular Space Telescope</t>
  </si>
  <si>
    <t>Sub-System Budget: Power</t>
  </si>
  <si>
    <t>Item</t>
  </si>
  <si>
    <t>Unit Power (W)</t>
  </si>
  <si>
    <t>Method</t>
  </si>
  <si>
    <t>Quantity Used</t>
  </si>
  <si>
    <t>Anticipatory Power (W)</t>
  </si>
  <si>
    <t>Actual Power (W)</t>
  </si>
  <si>
    <t>Color Codes</t>
  </si>
  <si>
    <t>Charged Coupled Device (CCD)+Framegrabber</t>
  </si>
  <si>
    <t>Estimation</t>
  </si>
  <si>
    <t>From database or catologue</t>
  </si>
  <si>
    <t>Estimations</t>
  </si>
  <si>
    <t>Fast Steering Mirror (FSM) Amps</t>
  </si>
  <si>
    <t>Internet</t>
  </si>
  <si>
    <t>Reaction Wheel Motors</t>
  </si>
  <si>
    <t>Load Cell Test</t>
  </si>
  <si>
    <t>Reaction Wheel Amps</t>
  </si>
  <si>
    <t>Rate Gyros</t>
  </si>
  <si>
    <t>TCM-2 Inclinometer/Magnetometer</t>
  </si>
  <si>
    <t>Rate Gyro Filters</t>
  </si>
  <si>
    <t>ABS Controller Card</t>
  </si>
  <si>
    <t>Active Balancing System Amps</t>
  </si>
  <si>
    <t>Structures</t>
  </si>
  <si>
    <t>Wireless LAN</t>
  </si>
  <si>
    <t>Voltage Regulators</t>
  </si>
  <si>
    <t>?</t>
  </si>
  <si>
    <t>Motherboard</t>
  </si>
  <si>
    <t>SMT320(DSP and I/O cards)</t>
  </si>
  <si>
    <t>Sub-System Budget: FLOPS</t>
  </si>
  <si>
    <t>MFLOPS</t>
  </si>
  <si>
    <t>Off- Shelf Cassegrain Telescope</t>
  </si>
  <si>
    <t>Beam Combiner</t>
  </si>
  <si>
    <t>Charged Coupled Device (CCD)</t>
  </si>
  <si>
    <t>Not sure/ Don't know</t>
  </si>
  <si>
    <t>Charged Coupled Device (CCD) (used)</t>
  </si>
  <si>
    <t>Collimnator</t>
  </si>
  <si>
    <t>Optical Instruments (Fold Mirrors etc.)</t>
  </si>
  <si>
    <t>Phase, Beam Tilting Sensing (Quad Cell, A)</t>
  </si>
  <si>
    <t>Fast Steering Mirror (FSM)</t>
  </si>
  <si>
    <t>Computation</t>
  </si>
  <si>
    <t>Voice Coil (VC)</t>
  </si>
  <si>
    <t>Piezoelectric Translator (PZT)</t>
  </si>
  <si>
    <t>ACS</t>
  </si>
  <si>
    <t>Battery</t>
  </si>
  <si>
    <t>DAC SMT357</t>
  </si>
  <si>
    <t>ADC SMT356</t>
  </si>
  <si>
    <t xml:space="preserve">SMT 320 4 SLOT PCI MOTHERBOARD          </t>
  </si>
  <si>
    <t>PC Motherboard and Processor</t>
  </si>
  <si>
    <t>SMT 375 6701 TIM Module</t>
  </si>
  <si>
    <t>Cables/Connectors</t>
  </si>
  <si>
    <t>Sub-System Budget: Mass</t>
  </si>
  <si>
    <t>Unit Mass (Kg)</t>
  </si>
  <si>
    <t>Actual Mass (kg)</t>
  </si>
  <si>
    <t>Takahashi Telescope</t>
  </si>
  <si>
    <t>Database</t>
  </si>
  <si>
    <t>Collimnator Mounting</t>
  </si>
  <si>
    <t>Pyramidal Mirror</t>
  </si>
  <si>
    <t>Firewire Card</t>
  </si>
  <si>
    <t>Telephoto Lens</t>
  </si>
  <si>
    <t>Collimator</t>
  </si>
  <si>
    <t>1 Channel PZT Amplifier</t>
  </si>
  <si>
    <t>Precision Mount For Combiner</t>
  </si>
  <si>
    <t>Pyramidal Mirror Mount Combo</t>
  </si>
  <si>
    <t>Mirror Mounts w/ High Precision screws</t>
  </si>
  <si>
    <t>Reaction Wheels</t>
  </si>
  <si>
    <t>Rate Gyros and Filters</t>
  </si>
  <si>
    <t>Motors and Tachometers</t>
  </si>
  <si>
    <t>TCM-2-50 / TCM-2-20 (Tilt Inclinometer/Magnetometer)</t>
  </si>
  <si>
    <t>Power Amplifiers</t>
  </si>
  <si>
    <t>Active Balancing System</t>
  </si>
  <si>
    <t>Hardware &amp; Materials</t>
  </si>
  <si>
    <t>Nuts, Bolts, Tools, Cables, Connections etc.</t>
  </si>
  <si>
    <t>Additional Hardware</t>
  </si>
  <si>
    <t>PC Power Supply</t>
  </si>
  <si>
    <t>Gas Gauge Chip</t>
  </si>
  <si>
    <t>Wires</t>
  </si>
  <si>
    <t>Relays, switches, connectors, etc</t>
  </si>
  <si>
    <t>Sub-System Budget: Cost</t>
  </si>
  <si>
    <t>Unit Cost (US$)</t>
  </si>
  <si>
    <t>Quantity Bought</t>
  </si>
  <si>
    <t>Actual Cost (US$)</t>
  </si>
  <si>
    <t>Takahashi Telescope (Used)</t>
  </si>
  <si>
    <t>Collimator Engineering</t>
  </si>
  <si>
    <t>Charged Coupled Device (CCD) Dragonfly</t>
  </si>
  <si>
    <t>Flock Paper/Adhesive</t>
  </si>
  <si>
    <t>Compression Ring/Adapter Sleeve</t>
  </si>
  <si>
    <t>Optical Posts/Shear Plate</t>
  </si>
  <si>
    <t>Test PC</t>
  </si>
  <si>
    <t>Optics Electronics</t>
  </si>
  <si>
    <t>Amplifier Boards</t>
  </si>
  <si>
    <t>Cleaning Materials</t>
  </si>
  <si>
    <t>Electronic Focuser and Adapter</t>
  </si>
  <si>
    <t>Optics Hardware</t>
  </si>
  <si>
    <t>Large Knobs</t>
  </si>
  <si>
    <t>DAC Channels</t>
  </si>
  <si>
    <t>Attitide Control System</t>
  </si>
  <si>
    <t>Fly Wheels</t>
  </si>
  <si>
    <t>SSL</t>
  </si>
  <si>
    <t>Motor, Tachometers, Amplifiers</t>
  </si>
  <si>
    <t>TCM-2-50 (Tilt Inclinometer/Magnetometer)</t>
  </si>
  <si>
    <t>www.pnicorp.com</t>
  </si>
  <si>
    <t>TCM-2-20 (Tilt Inclinomter/Magnetometer)</t>
  </si>
  <si>
    <t>Active Balancer</t>
  </si>
  <si>
    <t>Catalogue</t>
  </si>
  <si>
    <t>Lab/Power Supplies</t>
  </si>
  <si>
    <t>ADC Channels</t>
  </si>
  <si>
    <t>Filters for Rate Gyros</t>
  </si>
  <si>
    <t>Balancing Fly Wheels</t>
  </si>
  <si>
    <t>Collar</t>
  </si>
  <si>
    <t>CMS</t>
  </si>
  <si>
    <t>Translation Stages</t>
  </si>
  <si>
    <t>Bread Boards</t>
  </si>
  <si>
    <t>Adapter Plates</t>
  </si>
  <si>
    <t>Model SRA250 Spherical Air Bearing</t>
  </si>
  <si>
    <t>Paul Bauer</t>
  </si>
  <si>
    <t>Pedestal for Spherical Air Bearing</t>
  </si>
  <si>
    <t>Air Supply Filter</t>
  </si>
  <si>
    <t>Vibration Suppression Mounts</t>
  </si>
  <si>
    <t>Angle Braces</t>
  </si>
  <si>
    <t>Machine Shop</t>
  </si>
  <si>
    <t>Center Structure Assembly</t>
  </si>
  <si>
    <t>WLS LAN PCI Cards 11 Mbps</t>
  </si>
  <si>
    <t>Wireless Broadband Gateway</t>
  </si>
  <si>
    <t>Wireless LAN card</t>
  </si>
  <si>
    <t>Portable Computer</t>
  </si>
  <si>
    <t>Batteries</t>
  </si>
  <si>
    <t>Chargers</t>
  </si>
  <si>
    <t>Power Electronics</t>
  </si>
  <si>
    <t>Gas Gauge Chip Circuit Boards</t>
  </si>
  <si>
    <t>Misc PC Parts for test computer</t>
  </si>
  <si>
    <t>Shuttle AK31 Motherboard</t>
  </si>
  <si>
    <t>AMD 1.4 GHz Athlon CPU</t>
  </si>
  <si>
    <t>Mushkin 512 MB DDR RAM</t>
  </si>
  <si>
    <t>Simpletech 512 MB Compact Flash Card</t>
  </si>
  <si>
    <t xml:space="preserve">TI Code Composer Studio: TMD S324685C-07   </t>
  </si>
  <si>
    <t>TI 6701 EVM: TMD X32006701</t>
  </si>
  <si>
    <t>SMT 6012 Drivers for 6701</t>
  </si>
  <si>
    <t>HEPC8 Module Carrier</t>
  </si>
  <si>
    <t>HEGD14 DAC</t>
  </si>
  <si>
    <t>HEGD2 ADC</t>
  </si>
  <si>
    <t>MagicRAM Internal IDE Compact Flash Adapter</t>
  </si>
  <si>
    <t>DSP Board Repair</t>
  </si>
  <si>
    <t>HESDP Software Developers Pack</t>
  </si>
  <si>
    <t>Heron4 (6701)</t>
  </si>
  <si>
    <t>RTX Training</t>
  </si>
  <si>
    <t>Office Tools</t>
  </si>
  <si>
    <t>Dspace board</t>
  </si>
  <si>
    <t>Summer '01 Supplies</t>
  </si>
  <si>
    <t>Air Compressor</t>
  </si>
  <si>
    <t xml:space="preserve">suspicious:F72,  F47,  </t>
  </si>
  <si>
    <t>Phase</t>
  </si>
  <si>
    <t>SOC</t>
  </si>
  <si>
    <t>PAS</t>
  </si>
  <si>
    <t>Trades Analysis</t>
  </si>
  <si>
    <t>Premlinary Design Phase</t>
  </si>
  <si>
    <t>Summer</t>
  </si>
  <si>
    <t>Critical Design Phase</t>
  </si>
  <si>
    <t>Final Phase</t>
  </si>
  <si>
    <t>FInal (real)</t>
  </si>
  <si>
    <t>Max Cost Budget</t>
  </si>
  <si>
    <t>Actual Cost</t>
  </si>
  <si>
    <t>Cost Cap with Margin</t>
  </si>
  <si>
    <t>Estimated Cost</t>
  </si>
  <si>
    <t>Preliminary Design Phase</t>
  </si>
  <si>
    <t>Mass Cap with margin</t>
  </si>
  <si>
    <t>Max Mass Budget</t>
  </si>
  <si>
    <t>Estimated Mass</t>
  </si>
  <si>
    <t>Actual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</si>
</sst>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77" formatCode="&quot;$&quot;#,##0.00;[Red]&quot;$&quot;#,##0.00"/>
  </numFmts>
  <fonts count="17" x14ac:knownFonts="1">
    <font>
      <sz val="10"/>
      <name val="Arial"/>
    </font>
    <font>
      <sz val="12"/>
      <name val="Arial"/>
      <family val="2"/>
    </font>
    <font>
      <sz val="12"/>
      <name val="Tahoma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u/>
      <sz val="18"/>
      <name val="Tahoma"/>
      <family val="2"/>
    </font>
    <font>
      <sz val="14"/>
      <name val="Tahoma"/>
      <family val="2"/>
    </font>
    <font>
      <u/>
      <sz val="16"/>
      <name val="Tahoma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8"/>
      <name val="Tahoma"/>
      <family val="2"/>
    </font>
    <font>
      <sz val="12"/>
      <color indexed="12"/>
      <name val="Tahoma"/>
      <family val="2"/>
    </font>
    <font>
      <sz val="12"/>
      <color indexed="10"/>
      <name val="Tahoma"/>
      <family val="2"/>
    </font>
    <font>
      <sz val="12"/>
      <color indexed="57"/>
      <name val="Tahoma"/>
      <family val="2"/>
    </font>
    <font>
      <u/>
      <sz val="12"/>
      <name val="Tahoma"/>
      <family val="2"/>
    </font>
    <font>
      <sz val="12"/>
      <name val="Arial"/>
      <family val="2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4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top"/>
      <protection locked="0"/>
    </xf>
  </cellStyleXfs>
  <cellXfs count="195">
    <xf numFmtId="0" fontId="0" fillId="0" borderId="0" xfId="0"/>
    <xf numFmtId="0" fontId="2" fillId="0" borderId="0" xfId="0" applyFont="1" applyAlignment="1">
      <alignment wrapText="1"/>
    </xf>
    <xf numFmtId="0" fontId="0" fillId="2" borderId="2" xfId="0" applyFill="1" applyBorder="1"/>
    <xf numFmtId="0" fontId="2" fillId="0" borderId="3" xfId="0" applyFont="1" applyBorder="1" applyAlignment="1">
      <alignment horizont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8" fillId="0" borderId="12" xfId="0" applyFont="1" applyBorder="1"/>
    <xf numFmtId="0" fontId="2" fillId="0" borderId="13" xfId="0" applyFont="1" applyBorder="1" applyAlignment="1">
      <alignment horizontal="center"/>
    </xf>
    <xf numFmtId="0" fontId="9" fillId="0" borderId="17" xfId="0" applyFont="1" applyBorder="1"/>
    <xf numFmtId="0" fontId="9" fillId="0" borderId="0" xfId="0" applyFont="1"/>
    <xf numFmtId="0" fontId="2" fillId="2" borderId="20" xfId="0" applyFont="1" applyFill="1" applyBorder="1" applyAlignment="1">
      <alignment horizontal="center"/>
    </xf>
    <xf numFmtId="0" fontId="2" fillId="2" borderId="20" xfId="0" applyFont="1" applyFill="1" applyBorder="1"/>
    <xf numFmtId="0" fontId="2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/>
    <xf numFmtId="0" fontId="2" fillId="0" borderId="9" xfId="0" applyFont="1" applyBorder="1"/>
    <xf numFmtId="0" fontId="2" fillId="0" borderId="14" xfId="0" applyFont="1" applyBorder="1"/>
    <xf numFmtId="0" fontId="3" fillId="0" borderId="14" xfId="1" applyBorder="1" applyAlignment="1" applyProtection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14" xfId="0" applyFont="1" applyBorder="1"/>
    <xf numFmtId="0" fontId="2" fillId="0" borderId="11" xfId="0" applyFont="1" applyBorder="1" applyAlignment="1">
      <alignment horizontal="center" vertical="center" wrapText="1"/>
    </xf>
    <xf numFmtId="0" fontId="11" fillId="0" borderId="18" xfId="0" applyFont="1" applyBorder="1"/>
    <xf numFmtId="0" fontId="2" fillId="0" borderId="1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4" fillId="0" borderId="0" xfId="0" applyFont="1" applyAlignment="1">
      <alignment wrapText="1"/>
    </xf>
    <xf numFmtId="0" fontId="0" fillId="0" borderId="0" xfId="0"/>
    <xf numFmtId="0" fontId="11" fillId="0" borderId="4" xfId="0" applyFont="1" applyBorder="1"/>
    <xf numFmtId="0" fontId="4" fillId="0" borderId="0" xfId="0" applyFont="1"/>
    <xf numFmtId="0" fontId="2" fillId="0" borderId="6" xfId="0" applyFont="1" applyBorder="1"/>
    <xf numFmtId="0" fontId="12" fillId="0" borderId="14" xfId="0" applyFont="1" applyBorder="1"/>
    <xf numFmtId="0" fontId="2" fillId="0" borderId="16" xfId="0" applyFont="1" applyBorder="1"/>
    <xf numFmtId="0" fontId="2" fillId="0" borderId="0" xfId="0" applyFont="1"/>
    <xf numFmtId="0" fontId="12" fillId="0" borderId="18" xfId="0" applyFont="1" applyBorder="1"/>
    <xf numFmtId="0" fontId="13" fillId="0" borderId="25" xfId="0" applyFont="1" applyBorder="1"/>
    <xf numFmtId="0" fontId="12" fillId="0" borderId="4" xfId="0" applyFont="1" applyBorder="1"/>
    <xf numFmtId="0" fontId="2" fillId="2" borderId="2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11" xfId="0" applyFont="1" applyBorder="1"/>
    <xf numFmtId="0" fontId="2" fillId="0" borderId="18" xfId="0" applyFont="1" applyBorder="1"/>
    <xf numFmtId="0" fontId="2" fillId="0" borderId="23" xfId="0" applyFont="1" applyBorder="1"/>
    <xf numFmtId="2" fontId="2" fillId="2" borderId="1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2" fontId="2" fillId="0" borderId="14" xfId="0" applyNumberFormat="1" applyFont="1" applyBorder="1"/>
    <xf numFmtId="2" fontId="2" fillId="2" borderId="1" xfId="0" applyNumberFormat="1" applyFont="1" applyFill="1" applyBorder="1"/>
    <xf numFmtId="2" fontId="0" fillId="0" borderId="0" xfId="0" applyNumberFormat="1"/>
    <xf numFmtId="2" fontId="4" fillId="0" borderId="0" xfId="0" applyNumberFormat="1" applyFont="1"/>
    <xf numFmtId="0" fontId="2" fillId="0" borderId="27" xfId="0" applyFont="1" applyBorder="1" applyAlignment="1">
      <alignment horizontal="center"/>
    </xf>
    <xf numFmtId="2" fontId="2" fillId="0" borderId="4" xfId="0" applyNumberFormat="1" applyFont="1" applyBorder="1"/>
    <xf numFmtId="0" fontId="2" fillId="0" borderId="28" xfId="0" applyFont="1" applyBorder="1" applyAlignment="1">
      <alignment horizontal="center"/>
    </xf>
    <xf numFmtId="2" fontId="2" fillId="0" borderId="9" xfId="0" applyNumberFormat="1" applyFont="1" applyBorder="1"/>
    <xf numFmtId="2" fontId="11" fillId="0" borderId="14" xfId="0" applyNumberFormat="1" applyFont="1" applyBorder="1"/>
    <xf numFmtId="2" fontId="15" fillId="0" borderId="0" xfId="0" applyNumberFormat="1" applyFont="1"/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2" xfId="0" quotePrefix="1" applyFont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5" fillId="0" borderId="0" xfId="0" applyFont="1"/>
    <xf numFmtId="0" fontId="1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1" fontId="15" fillId="2" borderId="29" xfId="0" applyNumberFormat="1" applyFont="1" applyFill="1" applyBorder="1" applyAlignment="1">
      <alignment horizontal="center"/>
    </xf>
    <xf numFmtId="1" fontId="15" fillId="2" borderId="30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center"/>
    </xf>
    <xf numFmtId="2" fontId="15" fillId="2" borderId="30" xfId="0" applyNumberFormat="1" applyFont="1" applyFill="1" applyBorder="1" applyAlignment="1">
      <alignment horizontal="center"/>
    </xf>
    <xf numFmtId="2" fontId="15" fillId="2" borderId="37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/>
    <xf numFmtId="0" fontId="2" fillId="0" borderId="4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5" xfId="0" applyFont="1" applyBorder="1"/>
    <xf numFmtId="0" fontId="2" fillId="0" borderId="0" xfId="0" applyFont="1" applyAlignment="1">
      <alignment horizontal="center"/>
    </xf>
    <xf numFmtId="176" fontId="15" fillId="0" borderId="15" xfId="0" quotePrefix="1" applyNumberFormat="1" applyFont="1" applyBorder="1" applyAlignment="1">
      <alignment horizontal="center" vertical="center"/>
    </xf>
    <xf numFmtId="176" fontId="15" fillId="0" borderId="6" xfId="0" quotePrefix="1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23" xfId="0" applyNumberFormat="1" applyFont="1" applyBorder="1" applyAlignment="1">
      <alignment horizontal="center" vertical="center"/>
    </xf>
    <xf numFmtId="2" fontId="15" fillId="5" borderId="34" xfId="0" applyNumberFormat="1" applyFont="1" applyFill="1" applyBorder="1" applyAlignment="1">
      <alignment horizontal="center"/>
    </xf>
    <xf numFmtId="2" fontId="15" fillId="5" borderId="35" xfId="0" applyNumberFormat="1" applyFont="1" applyFill="1" applyBorder="1" applyAlignment="1">
      <alignment horizontal="center"/>
    </xf>
    <xf numFmtId="176" fontId="15" fillId="5" borderId="34" xfId="0" applyNumberFormat="1" applyFont="1" applyFill="1" applyBorder="1" applyAlignment="1">
      <alignment horizontal="center"/>
    </xf>
    <xf numFmtId="176" fontId="15" fillId="5" borderId="36" xfId="0" applyNumberFormat="1" applyFont="1" applyFill="1" applyBorder="1" applyAlignment="1">
      <alignment horizontal="center"/>
    </xf>
    <xf numFmtId="176" fontId="15" fillId="2" borderId="35" xfId="0" applyNumberFormat="1" applyFont="1" applyFill="1" applyBorder="1" applyAlignment="1">
      <alignment horizontal="center"/>
    </xf>
    <xf numFmtId="176" fontId="15" fillId="2" borderId="30" xfId="0" applyNumberFormat="1" applyFont="1" applyFill="1" applyBorder="1" applyAlignment="1">
      <alignment horizontal="center"/>
    </xf>
    <xf numFmtId="2" fontId="15" fillId="6" borderId="34" xfId="0" applyNumberFormat="1" applyFont="1" applyFill="1" applyBorder="1" applyAlignment="1">
      <alignment horizontal="center"/>
    </xf>
    <xf numFmtId="2" fontId="15" fillId="6" borderId="35" xfId="0" applyNumberFormat="1" applyFont="1" applyFill="1" applyBorder="1" applyAlignment="1">
      <alignment horizontal="center"/>
    </xf>
    <xf numFmtId="176" fontId="15" fillId="6" borderId="34" xfId="0" applyNumberFormat="1" applyFont="1" applyFill="1" applyBorder="1" applyAlignment="1">
      <alignment horizontal="center"/>
    </xf>
    <xf numFmtId="176" fontId="15" fillId="6" borderId="38" xfId="0" applyNumberFormat="1" applyFont="1" applyFill="1" applyBorder="1" applyAlignment="1">
      <alignment horizontal="center"/>
    </xf>
    <xf numFmtId="2" fontId="15" fillId="7" borderId="34" xfId="0" applyNumberFormat="1" applyFont="1" applyFill="1" applyBorder="1" applyAlignment="1">
      <alignment horizontal="center"/>
    </xf>
    <xf numFmtId="2" fontId="15" fillId="7" borderId="35" xfId="0" applyNumberFormat="1" applyFont="1" applyFill="1" applyBorder="1" applyAlignment="1">
      <alignment horizontal="center"/>
    </xf>
    <xf numFmtId="176" fontId="15" fillId="7" borderId="34" xfId="0" applyNumberFormat="1" applyFont="1" applyFill="1" applyBorder="1" applyAlignment="1">
      <alignment horizontal="center"/>
    </xf>
    <xf numFmtId="176" fontId="15" fillId="7" borderId="30" xfId="0" applyNumberFormat="1" applyFont="1" applyFill="1" applyBorder="1" applyAlignment="1">
      <alignment horizontal="center"/>
    </xf>
    <xf numFmtId="0" fontId="2" fillId="5" borderId="14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2" fontId="2" fillId="5" borderId="14" xfId="0" applyNumberFormat="1" applyFont="1" applyFill="1" applyBorder="1"/>
    <xf numFmtId="2" fontId="2" fillId="6" borderId="1" xfId="0" applyNumberFormat="1" applyFont="1" applyFill="1" applyBorder="1"/>
    <xf numFmtId="0" fontId="2" fillId="8" borderId="1" xfId="0" applyFont="1" applyFill="1" applyBorder="1"/>
    <xf numFmtId="0" fontId="2" fillId="5" borderId="4" xfId="0" applyFont="1" applyFill="1" applyBorder="1"/>
    <xf numFmtId="176" fontId="2" fillId="0" borderId="14" xfId="0" applyNumberFormat="1" applyFont="1" applyBorder="1"/>
    <xf numFmtId="176" fontId="2" fillId="0" borderId="18" xfId="0" applyNumberFormat="1" applyFont="1" applyBorder="1"/>
    <xf numFmtId="176" fontId="2" fillId="0" borderId="4" xfId="0" applyNumberFormat="1" applyFont="1" applyBorder="1"/>
    <xf numFmtId="0" fontId="2" fillId="8" borderId="4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4" xfId="0" applyFont="1" applyFill="1" applyBorder="1"/>
    <xf numFmtId="0" fontId="2" fillId="5" borderId="18" xfId="0" applyFont="1" applyFill="1" applyBorder="1"/>
    <xf numFmtId="0" fontId="2" fillId="12" borderId="1" xfId="0" applyFont="1" applyFill="1" applyBorder="1"/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 wrapText="1"/>
    </xf>
    <xf numFmtId="176" fontId="2" fillId="5" borderId="5" xfId="0" applyNumberFormat="1" applyFont="1" applyFill="1" applyBorder="1"/>
    <xf numFmtId="176" fontId="2" fillId="0" borderId="6" xfId="0" applyNumberFormat="1" applyFont="1" applyBorder="1"/>
    <xf numFmtId="176" fontId="2" fillId="0" borderId="9" xfId="0" applyNumberFormat="1" applyFont="1" applyBorder="1"/>
    <xf numFmtId="176" fontId="2" fillId="5" borderId="10" xfId="0" applyNumberFormat="1" applyFont="1" applyFill="1" applyBorder="1"/>
    <xf numFmtId="176" fontId="2" fillId="0" borderId="11" xfId="0" applyNumberFormat="1" applyFont="1" applyBorder="1"/>
    <xf numFmtId="176" fontId="2" fillId="5" borderId="15" xfId="0" applyNumberFormat="1" applyFont="1" applyFill="1" applyBorder="1"/>
    <xf numFmtId="176" fontId="2" fillId="0" borderId="16" xfId="0" applyNumberFormat="1" applyFont="1" applyBorder="1"/>
    <xf numFmtId="176" fontId="2" fillId="5" borderId="14" xfId="0" applyNumberFormat="1" applyFont="1" applyFill="1" applyBorder="1"/>
    <xf numFmtId="176" fontId="2" fillId="5" borderId="19" xfId="0" applyNumberFormat="1" applyFont="1" applyFill="1" applyBorder="1"/>
    <xf numFmtId="176" fontId="2" fillId="2" borderId="20" xfId="0" applyNumberFormat="1" applyFont="1" applyFill="1" applyBorder="1"/>
    <xf numFmtId="176" fontId="2" fillId="6" borderId="21" xfId="0" applyNumberFormat="1" applyFont="1" applyFill="1" applyBorder="1"/>
    <xf numFmtId="176" fontId="2" fillId="6" borderId="20" xfId="0" applyNumberFormat="1" applyFont="1" applyFill="1" applyBorder="1"/>
    <xf numFmtId="176" fontId="2" fillId="5" borderId="4" xfId="0" applyNumberFormat="1" applyFont="1" applyFill="1" applyBorder="1"/>
    <xf numFmtId="176" fontId="10" fillId="0" borderId="18" xfId="0" applyNumberFormat="1" applyFont="1" applyBorder="1"/>
    <xf numFmtId="176" fontId="2" fillId="0" borderId="23" xfId="0" applyNumberFormat="1" applyFont="1" applyBorder="1"/>
    <xf numFmtId="177" fontId="2" fillId="0" borderId="16" xfId="0" applyNumberFormat="1" applyFont="1" applyBorder="1"/>
    <xf numFmtId="176" fontId="2" fillId="2" borderId="1" xfId="0" applyNumberFormat="1" applyFont="1" applyFill="1" applyBorder="1"/>
    <xf numFmtId="176" fontId="2" fillId="7" borderId="1" xfId="0" applyNumberFormat="1" applyFont="1" applyFill="1" applyBorder="1"/>
    <xf numFmtId="176" fontId="2" fillId="5" borderId="24" xfId="0" applyNumberFormat="1" applyFont="1" applyFill="1" applyBorder="1"/>
    <xf numFmtId="176" fontId="3" fillId="0" borderId="18" xfId="1" applyNumberFormat="1" applyBorder="1" applyAlignment="1" applyProtection="1"/>
    <xf numFmtId="176" fontId="2" fillId="8" borderId="1" xfId="0" applyNumberFormat="1" applyFont="1" applyFill="1" applyBorder="1"/>
    <xf numFmtId="176" fontId="2" fillId="5" borderId="9" xfId="0" applyNumberFormat="1" applyFont="1" applyFill="1" applyBorder="1"/>
    <xf numFmtId="176" fontId="2" fillId="13" borderId="14" xfId="0" applyNumberFormat="1" applyFont="1" applyFill="1" applyBorder="1"/>
    <xf numFmtId="176" fontId="2" fillId="9" borderId="1" xfId="0" applyNumberFormat="1" applyFont="1" applyFill="1" applyBorder="1"/>
    <xf numFmtId="176" fontId="2" fillId="11" borderId="1" xfId="0" applyNumberFormat="1" applyFont="1" applyFill="1" applyBorder="1"/>
    <xf numFmtId="176" fontId="2" fillId="2" borderId="26" xfId="0" applyNumberFormat="1" applyFont="1" applyFill="1" applyBorder="1" applyAlignment="1">
      <alignment horizontal="center" vertical="center" wrapText="1"/>
    </xf>
    <xf numFmtId="176" fontId="10" fillId="0" borderId="40" xfId="0" applyNumberFormat="1" applyFont="1" applyBorder="1"/>
    <xf numFmtId="176" fontId="2" fillId="0" borderId="40" xfId="0" applyNumberFormat="1" applyFont="1" applyBorder="1"/>
    <xf numFmtId="176" fontId="2" fillId="5" borderId="40" xfId="0" applyNumberFormat="1" applyFont="1" applyFill="1" applyBorder="1"/>
    <xf numFmtId="176" fontId="2" fillId="0" borderId="41" xfId="0" applyNumberFormat="1" applyFont="1" applyBorder="1"/>
    <xf numFmtId="176" fontId="10" fillId="0" borderId="14" xfId="0" applyNumberFormat="1" applyFont="1" applyBorder="1"/>
    <xf numFmtId="176" fontId="2" fillId="0" borderId="42" xfId="0" applyNumberFormat="1" applyFont="1" applyBorder="1"/>
    <xf numFmtId="176" fontId="10" fillId="0" borderId="43" xfId="0" applyNumberFormat="1" applyFont="1" applyBorder="1"/>
    <xf numFmtId="176" fontId="2" fillId="0" borderId="43" xfId="0" applyNumberFormat="1" applyFont="1" applyBorder="1"/>
    <xf numFmtId="176" fontId="2" fillId="0" borderId="45" xfId="0" applyNumberFormat="1" applyFont="1" applyBorder="1"/>
    <xf numFmtId="176" fontId="2" fillId="5" borderId="45" xfId="0" applyNumberFormat="1" applyFont="1" applyFill="1" applyBorder="1"/>
    <xf numFmtId="176" fontId="2" fillId="0" borderId="46" xfId="0" applyNumberFormat="1" applyFont="1" applyBorder="1"/>
    <xf numFmtId="176" fontId="2" fillId="12" borderId="20" xfId="0" applyNumberFormat="1" applyFont="1" applyFill="1" applyBorder="1"/>
    <xf numFmtId="176" fontId="2" fillId="10" borderId="1" xfId="0" applyNumberFormat="1" applyFont="1" applyFill="1" applyBorder="1"/>
    <xf numFmtId="176" fontId="4" fillId="0" borderId="0" xfId="0" applyNumberFormat="1" applyFont="1"/>
    <xf numFmtId="176" fontId="0" fillId="0" borderId="0" xfId="0" applyNumberFormat="1"/>
    <xf numFmtId="4" fontId="0" fillId="5" borderId="0" xfId="0" applyNumberFormat="1" applyFill="1"/>
    <xf numFmtId="176" fontId="0" fillId="6" borderId="0" xfId="0" applyNumberFormat="1" applyFill="1"/>
    <xf numFmtId="176" fontId="0" fillId="7" borderId="0" xfId="0" applyNumberFormat="1" applyFill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2" fontId="15" fillId="0" borderId="0" xfId="0" applyNumberFormat="1" applyFont="1"/>
    <xf numFmtId="0" fontId="2" fillId="0" borderId="0" xfId="0" applyFont="1" applyAlignment="1">
      <alignment horizontal="center"/>
    </xf>
    <xf numFmtId="0" fontId="7" fillId="0" borderId="47" xfId="0" applyFont="1" applyBorder="1" applyAlignment="1">
      <alignment horizontal="center"/>
    </xf>
    <xf numFmtId="0" fontId="0" fillId="0" borderId="47" xfId="0" applyBorder="1"/>
    <xf numFmtId="0" fontId="5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8" xfId="0" applyBorder="1"/>
    <xf numFmtId="0" fontId="0" fillId="0" borderId="9" xfId="0" applyBorder="1"/>
    <xf numFmtId="0" fontId="2" fillId="5" borderId="4" xfId="0" applyFont="1" applyFill="1" applyBorder="1" applyAlignment="1">
      <alignment horizontal="center"/>
    </xf>
    <xf numFmtId="0" fontId="11" fillId="0" borderId="14" xfId="0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center" vertical="center"/>
    </xf>
    <xf numFmtId="0" fontId="0" fillId="0" borderId="11" xfId="0" applyBorder="1"/>
    <xf numFmtId="0" fontId="13" fillId="0" borderId="0" xfId="0" applyFont="1" applyAlignment="1">
      <alignment horizontal="center" vertical="center" wrapText="1"/>
    </xf>
    <xf numFmtId="176" fontId="2" fillId="13" borderId="14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4257748776508973E-2"/>
          <c:w val="0.88457269700332963"/>
          <c:h val="0.84665579119086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'Cost($)'!$F$4</c:f>
              <c:strCache>
                <c:ptCount val="1"/>
                <c:pt idx="0">
                  <c:v>Anticipatory Cost (US$)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7"/>
              <c:pt idx="0">
                <c:v>Passive Optics</c:v>
              </c:pt>
              <c:pt idx="1">
                <c:v>Structures</c:v>
              </c:pt>
              <c:pt idx="2">
                <c:v> Active Optics</c:v>
              </c:pt>
              <c:pt idx="3">
                <c:v> ACS</c:v>
              </c:pt>
              <c:pt idx="4">
                <c:v>PAS</c:v>
              </c:pt>
              <c:pt idx="5">
                <c:v>SOC</c:v>
              </c:pt>
              <c:pt idx="6">
                <c:v>Misc</c:v>
              </c:pt>
            </c:strLit>
          </c:cat>
          <c:val>
            <c:numRef>
              <c:f>('Cost($)'!$F$19,'Cost($)'!$F$73,'Cost($)'!$F$38,'Cost($)'!$F$55,'Cost($)'!$F$112,'Cost($)'!$F$83,'Cost($)'!$F$122)</c:f>
              <c:numCache>
                <c:formatCode>"$"#,##0.00</c:formatCode>
                <c:ptCount val="7"/>
                <c:pt idx="0">
                  <c:v>36729.799999999996</c:v>
                </c:pt>
                <c:pt idx="1">
                  <c:v>30058.409999999498</c:v>
                </c:pt>
                <c:pt idx="2">
                  <c:v>22716.050000000003</c:v>
                </c:pt>
                <c:pt idx="3">
                  <c:v>14486.769999999999</c:v>
                </c:pt>
                <c:pt idx="4">
                  <c:v>21329.57</c:v>
                </c:pt>
                <c:pt idx="5">
                  <c:v>2307.4899999999998</c:v>
                </c:pt>
                <c:pt idx="6">
                  <c:v>2934.3299999999995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A-4951-B7C9-1A6266188908}"/>
            </c:ext>
          </c:extLst>
        </c:ser>
        <c:ser>
          <c:idx val="1"/>
          <c:order val="1"/>
          <c:tx>
            <c:strRef>
              <c:f>'Cost($)'!$G$4</c:f>
              <c:strCache>
                <c:ptCount val="1"/>
                <c:pt idx="0">
                  <c:v>Actual Cost (US$)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7"/>
              <c:pt idx="0">
                <c:v>Passive Optics</c:v>
              </c:pt>
              <c:pt idx="1">
                <c:v>Structures</c:v>
              </c:pt>
              <c:pt idx="2">
                <c:v> Active Optics</c:v>
              </c:pt>
              <c:pt idx="3">
                <c:v> ACS</c:v>
              </c:pt>
              <c:pt idx="4">
                <c:v>PAS</c:v>
              </c:pt>
              <c:pt idx="5">
                <c:v>SOC</c:v>
              </c:pt>
              <c:pt idx="6">
                <c:v>Misc</c:v>
              </c:pt>
            </c:strLit>
          </c:cat>
          <c:val>
            <c:numRef>
              <c:f>('Cost($)'!$G$19,'Cost($)'!$G$73,'Cost($)'!$G$38,'Cost($)'!$G$55,'Cost($)'!$G$112,'Cost($)'!$G$83,'Cost($)'!$G$122)</c:f>
              <c:numCache>
                <c:formatCode>"$"#,##0.00</c:formatCode>
                <c:ptCount val="7"/>
                <c:pt idx="0">
                  <c:v>36729.799999999996</c:v>
                </c:pt>
                <c:pt idx="1">
                  <c:v>30058.41</c:v>
                </c:pt>
                <c:pt idx="2">
                  <c:v>22716.050000000003</c:v>
                </c:pt>
                <c:pt idx="3">
                  <c:v>14486.769999999999</c:v>
                </c:pt>
                <c:pt idx="4">
                  <c:v>21329.57</c:v>
                </c:pt>
                <c:pt idx="5">
                  <c:v>2307.4899999999998</c:v>
                </c:pt>
                <c:pt idx="6">
                  <c:v>2934.3299999999995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A-4951-B7C9-1A626618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70392"/>
        <c:axId val="1"/>
      </c:barChart>
      <c:catAx>
        <c:axId val="31587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158703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967813540510551"/>
          <c:y val="0.94453507340946163"/>
          <c:w val="0.4983351831298557"/>
          <c:h val="4.7308319738988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55604883462822E-2"/>
          <c:y val="3.2626427406199018E-2"/>
          <c:w val="0.95227524972253053"/>
          <c:h val="0.78629690048939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'System Budget'!$G$4</c:f>
              <c:strCache>
                <c:ptCount val="1"/>
                <c:pt idx="0">
                  <c:v>Anticipatory Mass (Kg)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6"/>
              <c:pt idx="0">
                <c:v>Passive Optics</c:v>
              </c:pt>
              <c:pt idx="1">
                <c:v> Active Optics</c:v>
              </c:pt>
              <c:pt idx="2">
                <c:v> Attitude Control System</c:v>
              </c:pt>
              <c:pt idx="3">
                <c:v> Structure</c:v>
              </c:pt>
              <c:pt idx="4">
                <c:v> SOC</c:v>
              </c:pt>
              <c:pt idx="5">
                <c:v> PAS</c:v>
              </c:pt>
            </c:strLit>
          </c:cat>
          <c:val>
            <c:numRef>
              <c:f>'System Budget'!$G$5:$G$10</c:f>
              <c:numCache>
                <c:formatCode>General</c:formatCode>
                <c:ptCount val="6"/>
                <c:pt idx="0">
                  <c:v>40.049999999999997</c:v>
                </c:pt>
                <c:pt idx="1">
                  <c:v>11</c:v>
                </c:pt>
                <c:pt idx="2">
                  <c:v>47.585359999999994</c:v>
                </c:pt>
                <c:pt idx="3">
                  <c:v>43</c:v>
                </c:pt>
                <c:pt idx="4">
                  <c:v>0.5</c:v>
                </c:pt>
                <c:pt idx="5">
                  <c:v>19.642992000000003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1-4A12-9D19-B794102D025E}"/>
            </c:ext>
          </c:extLst>
        </c:ser>
        <c:ser>
          <c:idx val="1"/>
          <c:order val="1"/>
          <c:tx>
            <c:strRef>
              <c:f>'System Budget'!$H$4</c:f>
              <c:strCache>
                <c:ptCount val="1"/>
                <c:pt idx="0">
                  <c:v>Actual Mass (Kg)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6"/>
              <c:pt idx="0">
                <c:v>Passive Optics</c:v>
              </c:pt>
              <c:pt idx="1">
                <c:v> Active Optics</c:v>
              </c:pt>
              <c:pt idx="2">
                <c:v> Attitude Control System</c:v>
              </c:pt>
              <c:pt idx="3">
                <c:v> Structure</c:v>
              </c:pt>
              <c:pt idx="4">
                <c:v> SOC</c:v>
              </c:pt>
              <c:pt idx="5">
                <c:v> PAS</c:v>
              </c:pt>
            </c:strLit>
          </c:cat>
          <c:val>
            <c:numRef>
              <c:f>'System Budget'!$H$5:$H$10</c:f>
              <c:numCache>
                <c:formatCode>General</c:formatCode>
                <c:ptCount val="6"/>
                <c:pt idx="0">
                  <c:v>36.5</c:v>
                </c:pt>
                <c:pt idx="1">
                  <c:v>0</c:v>
                </c:pt>
                <c:pt idx="2">
                  <c:v>26.585359999999998</c:v>
                </c:pt>
                <c:pt idx="3">
                  <c:v>28</c:v>
                </c:pt>
                <c:pt idx="4">
                  <c:v>0.5</c:v>
                </c:pt>
                <c:pt idx="5">
                  <c:v>11.212992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1-4A12-9D19-B794102D0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471336"/>
        <c:axId val="1"/>
      </c:barChart>
      <c:catAx>
        <c:axId val="73547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5471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630410654827968"/>
          <c:y val="0.90048939641109293"/>
          <c:w val="0.34295227524972249"/>
          <c:h val="7.1778140293637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Cost Budget Trend</a:t>
            </a:r>
          </a:p>
        </c:rich>
      </c:tx>
      <c:layout>
        <c:manualLayout>
          <c:xMode val="edge"/>
          <c:yMode val="edge"/>
          <c:x val="0.39067702552719202"/>
          <c:y val="1.957585644371941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20532741398446"/>
          <c:y val="0.19086460032626429"/>
          <c:w val="0.83684794672586016"/>
          <c:h val="0.71125611745513861"/>
        </c:manualLayout>
      </c:layout>
      <c:lineChart>
        <c:grouping val="standard"/>
        <c:varyColors val="0"/>
        <c:ser>
          <c:idx val="0"/>
          <c:order val="0"/>
          <c:tx>
            <c:v>Cost Cap with Margin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Data'!$D$13:$D$17</c:f>
              <c:numCache>
                <c:formatCode>"$"#,##0.00</c:formatCode>
                <c:ptCount val="5"/>
                <c:pt idx="0">
                  <c:v>170000</c:v>
                </c:pt>
                <c:pt idx="1">
                  <c:v>170000</c:v>
                </c:pt>
                <c:pt idx="2">
                  <c:v>170000</c:v>
                </c:pt>
                <c:pt idx="3">
                  <c:v>170000</c:v>
                </c:pt>
                <c:pt idx="4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F-42F9-B20E-9917850B6348}"/>
            </c:ext>
          </c:extLst>
        </c:ser>
        <c:ser>
          <c:idx val="1"/>
          <c:order val="1"/>
          <c:tx>
            <c:strRef>
              <c:f>'Historical Data'!$B$12</c:f>
              <c:strCache>
                <c:ptCount val="1"/>
                <c:pt idx="0">
                  <c:v>Max Cost Budget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25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EF-42F9-B20E-9917850B6348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25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EF-42F9-B20E-9917850B6348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25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EF-42F9-B20E-9917850B6348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Data'!$B$13:$B$17</c:f>
              <c:numCache>
                <c:formatCode>"$"#,##0.00</c:formatCode>
                <c:ptCount val="5"/>
                <c:pt idx="0">
                  <c:v>119000</c:v>
                </c:pt>
                <c:pt idx="1">
                  <c:v>136000</c:v>
                </c:pt>
                <c:pt idx="2">
                  <c:v>136000</c:v>
                </c:pt>
                <c:pt idx="3">
                  <c:v>153000</c:v>
                </c:pt>
                <c:pt idx="4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F-42F9-B20E-9917850B6348}"/>
            </c:ext>
          </c:extLst>
        </c:ser>
        <c:ser>
          <c:idx val="2"/>
          <c:order val="2"/>
          <c:tx>
            <c:v>Estimated Cost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10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25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EF-42F9-B20E-9917850B6348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25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EF-42F9-B20E-9917850B6348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Data'!$E$13:$E$17</c:f>
              <c:numCache>
                <c:formatCode>"$"#,##0.00</c:formatCode>
                <c:ptCount val="5"/>
                <c:pt idx="0">
                  <c:v>92590</c:v>
                </c:pt>
                <c:pt idx="1">
                  <c:v>130535.48</c:v>
                </c:pt>
                <c:pt idx="2">
                  <c:v>126645.48</c:v>
                </c:pt>
                <c:pt idx="3">
                  <c:v>115619.70999999999</c:v>
                </c:pt>
                <c:pt idx="4">
                  <c:v>130562.4199999995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EF-42F9-B20E-9917850B6348}"/>
            </c:ext>
          </c:extLst>
        </c:ser>
        <c:ser>
          <c:idx val="3"/>
          <c:order val="3"/>
          <c:tx>
            <c:strRef>
              <c:f>'Historical Data'!$C$12</c:f>
              <c:strCache>
                <c:ptCount val="1"/>
                <c:pt idx="0">
                  <c:v>Actual Cost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25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EF-42F9-B20E-9917850B6348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'Historical Data'!$A$13:$A$17</c:f>
              <c:strCache>
                <c:ptCount val="5"/>
                <c:pt idx="0">
                  <c:v>Trades Analysis</c:v>
                </c:pt>
                <c:pt idx="1">
                  <c:v>Preliminary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Data'!$C$13:$C$17</c:f>
              <c:numCache>
                <c:formatCode>"$"#,##0.00</c:formatCode>
                <c:ptCount val="5"/>
                <c:pt idx="0">
                  <c:v>0</c:v>
                </c:pt>
                <c:pt idx="1">
                  <c:v>30078.42</c:v>
                </c:pt>
                <c:pt idx="2">
                  <c:v>75275.08</c:v>
                </c:pt>
                <c:pt idx="3">
                  <c:v>98065.71</c:v>
                </c:pt>
                <c:pt idx="4">
                  <c:v>130562.42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F-42F9-B20E-9917850B63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397560"/>
        <c:axId val="1"/>
      </c:lineChart>
      <c:catAx>
        <c:axId val="71239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123975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541620421753607"/>
          <c:y val="0.1060358890701468"/>
          <c:w val="0.63152053274139841"/>
          <c:h val="4.07830342577487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Cost Budget Estimation</a:t>
            </a:r>
          </a:p>
        </c:rich>
      </c:tx>
      <c:layout>
        <c:manualLayout>
          <c:xMode val="edge"/>
          <c:yMode val="edge"/>
          <c:x val="0.32075471698113212"/>
          <c:y val="1.957585644371941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31631520532741"/>
          <c:y val="0.27569331158238181"/>
          <c:w val="0.83573806881243062"/>
          <c:h val="0.5807504078303426"/>
        </c:manualLayout>
      </c:layout>
      <c:lineChart>
        <c:grouping val="standard"/>
        <c:varyColors val="0"/>
        <c:ser>
          <c:idx val="0"/>
          <c:order val="0"/>
          <c:tx>
            <c:strRef>
              <c:f>'Historical Data'!$B$3</c:f>
              <c:strCache>
                <c:ptCount val="1"/>
                <c:pt idx="0">
                  <c:v>Passive Optics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Data'!$B$4:$B$8</c:f>
              <c:numCache>
                <c:formatCode>"$"#,##0.00</c:formatCode>
                <c:ptCount val="5"/>
                <c:pt idx="0">
                  <c:v>18000</c:v>
                </c:pt>
                <c:pt idx="1">
                  <c:v>41404</c:v>
                </c:pt>
                <c:pt idx="2">
                  <c:v>39854</c:v>
                </c:pt>
                <c:pt idx="3">
                  <c:v>31310.6</c:v>
                </c:pt>
                <c:pt idx="4">
                  <c:v>36729.799999999996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5-414B-B82B-C4264B3FA216}"/>
            </c:ext>
          </c:extLst>
        </c:ser>
        <c:ser>
          <c:idx val="1"/>
          <c:order val="1"/>
          <c:tx>
            <c:strRef>
              <c:f>'Historical Data'!$C$3</c:f>
              <c:strCache>
                <c:ptCount val="1"/>
                <c:pt idx="0">
                  <c:v>Active Optics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Data'!$C$4:$C$8</c:f>
              <c:numCache>
                <c:formatCode>"$"#,##0.00</c:formatCode>
                <c:ptCount val="5"/>
                <c:pt idx="0">
                  <c:v>20500</c:v>
                </c:pt>
                <c:pt idx="1">
                  <c:v>16334.29</c:v>
                </c:pt>
                <c:pt idx="2">
                  <c:v>23494.29</c:v>
                </c:pt>
                <c:pt idx="3">
                  <c:v>23091.955714285712</c:v>
                </c:pt>
                <c:pt idx="4">
                  <c:v>22716.050000000003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5-414B-B82B-C4264B3FA216}"/>
            </c:ext>
          </c:extLst>
        </c:ser>
        <c:ser>
          <c:idx val="2"/>
          <c:order val="2"/>
          <c:tx>
            <c:strRef>
              <c:f>'Historical Data'!$D$3</c:f>
              <c:strCache>
                <c:ptCount val="1"/>
                <c:pt idx="0">
                  <c:v>ACS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Data'!$D$4:$D$8</c:f>
              <c:numCache>
                <c:formatCode>"$"#,##0.00</c:formatCode>
                <c:ptCount val="5"/>
                <c:pt idx="0">
                  <c:v>22790</c:v>
                </c:pt>
                <c:pt idx="1">
                  <c:v>26918.71</c:v>
                </c:pt>
                <c:pt idx="2">
                  <c:v>17918.71</c:v>
                </c:pt>
                <c:pt idx="3">
                  <c:v>16596.714285714283</c:v>
                </c:pt>
                <c:pt idx="4">
                  <c:v>14486.769999999999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5-414B-B82B-C4264B3FA216}"/>
            </c:ext>
          </c:extLst>
        </c:ser>
        <c:ser>
          <c:idx val="3"/>
          <c:order val="3"/>
          <c:tx>
            <c:strRef>
              <c:f>'Historical Data'!$E$3</c:f>
              <c:strCache>
                <c:ptCount val="1"/>
                <c:pt idx="0">
                  <c:v>Structures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x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Data'!$E$4:$E$8</c:f>
              <c:numCache>
                <c:formatCode>"$"#,##0.00</c:formatCode>
                <c:ptCount val="5"/>
                <c:pt idx="0">
                  <c:v>11500</c:v>
                </c:pt>
                <c:pt idx="1">
                  <c:v>27250</c:v>
                </c:pt>
                <c:pt idx="2">
                  <c:v>27250</c:v>
                </c:pt>
                <c:pt idx="3">
                  <c:v>24315.200000000001</c:v>
                </c:pt>
                <c:pt idx="4">
                  <c:v>30058.409999999498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5-414B-B82B-C4264B3FA216}"/>
            </c:ext>
          </c:extLst>
        </c:ser>
        <c:ser>
          <c:idx val="4"/>
          <c:order val="4"/>
          <c:tx>
            <c:strRef>
              <c:f>'Historical Data'!$F$3</c:f>
              <c:strCache>
                <c:ptCount val="1"/>
                <c:pt idx="0">
                  <c:v>SOC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Data'!$F$4:$F$8</c:f>
              <c:numCache>
                <c:formatCode>"$"#,##0.00</c:formatCode>
                <c:ptCount val="5"/>
                <c:pt idx="0">
                  <c:v>5300</c:v>
                </c:pt>
                <c:pt idx="1">
                  <c:v>3399.98</c:v>
                </c:pt>
                <c:pt idx="2">
                  <c:v>3199.98</c:v>
                </c:pt>
                <c:pt idx="3">
                  <c:v>2096.98</c:v>
                </c:pt>
                <c:pt idx="4">
                  <c:v>2307.4899999999998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5-414B-B82B-C4264B3FA216}"/>
            </c:ext>
          </c:extLst>
        </c:ser>
        <c:ser>
          <c:idx val="5"/>
          <c:order val="5"/>
          <c:tx>
            <c:strRef>
              <c:f>'Historical Data'!$G$3</c:f>
              <c:strCache>
                <c:ptCount val="1"/>
                <c:pt idx="0">
                  <c:v>PAS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Data'!$G$4:$G$8</c:f>
              <c:numCache>
                <c:formatCode>"$"#,##0.00</c:formatCode>
                <c:ptCount val="5"/>
                <c:pt idx="0">
                  <c:v>14500</c:v>
                </c:pt>
                <c:pt idx="1">
                  <c:v>14228.5</c:v>
                </c:pt>
                <c:pt idx="2">
                  <c:v>14228.5</c:v>
                </c:pt>
                <c:pt idx="3">
                  <c:v>17508.260000000002</c:v>
                </c:pt>
                <c:pt idx="4">
                  <c:v>21329.57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15-414B-B82B-C4264B3FA216}"/>
            </c:ext>
          </c:extLst>
        </c:ser>
        <c:ser>
          <c:idx val="6"/>
          <c:order val="6"/>
          <c:tx>
            <c:strRef>
              <c:f>'Historical Data'!$H$3</c:f>
              <c:strCache>
                <c:ptCount val="1"/>
                <c:pt idx="0">
                  <c:v>Miscellaneous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plus"/>
            <c:size val="10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'Historical Data'!$A$4:$A$8</c:f>
              <c:strCache>
                <c:ptCount val="5"/>
                <c:pt idx="0">
                  <c:v>Trades Analysis</c:v>
                </c:pt>
                <c:pt idx="1">
                  <c:v>Premlinary Design Phase</c:v>
                </c:pt>
                <c:pt idx="2">
                  <c:v>Summer</c:v>
                </c:pt>
                <c:pt idx="3">
                  <c:v>Critical Design Phase</c:v>
                </c:pt>
                <c:pt idx="4">
                  <c:v>Final Phase</c:v>
                </c:pt>
              </c:strCache>
            </c:strRef>
          </c:cat>
          <c:val>
            <c:numRef>
              <c:f>'Historical Data'!$H$4:$H$8</c:f>
              <c:numCache>
                <c:formatCode>"$"#,##0.00</c:formatCode>
                <c:ptCount val="5"/>
                <c:pt idx="0">
                  <c:v>0</c:v>
                </c:pt>
                <c:pt idx="1">
                  <c:v>400</c:v>
                </c:pt>
                <c:pt idx="2">
                  <c:v>700</c:v>
                </c:pt>
                <c:pt idx="3">
                  <c:v>700</c:v>
                </c:pt>
                <c:pt idx="4">
                  <c:v>2934.3299999999995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15-414B-B82B-C4264B3F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2816"/>
        <c:axId val="1"/>
      </c:lineChart>
      <c:catAx>
        <c:axId val="6853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5328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7.6581576026637066E-2"/>
          <c:y val="0.1256117455138662"/>
          <c:w val="0.84572697003329633"/>
          <c:h val="0.10277324632952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1"/>
  <sheetViews>
    <sheetView workbookViewId="0" zoomToFit="1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2"/>
  <sheetViews>
    <sheetView workbookViewId="0" zoomToFit="1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7"/>
  <sheetViews>
    <sheetView workbookViewId="0" zoomToFit="1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8"/>
  <sheetViews>
    <sheetView zoomScale="135" workbookViewId="0"/>
  </sheetViews>
  <pageMargins left="0.75" right="0.75" top="1" bottom="1" header="0.5" footer="0.5"/>
  <pageSetup orientation="landscape" verticalDpi="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date/EXCEL/custodes/Default%20original%20spreadsheets/After%20CD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Budget"/>
      <sheetName val="Power (W)"/>
      <sheetName val="(MFLOPS)"/>
      <sheetName val="Mass(kg)"/>
      <sheetName val="Cost($)"/>
      <sheetName val="Actual vs. Anticipatory($)"/>
      <sheetName val="Actual vs. Anticipatory(kg)"/>
      <sheetName val="Cost Budget Trend($)"/>
      <sheetName val="Team $ Use"/>
      <sheetName val="Historical Data"/>
    </sheetNames>
    <sheetDataSet>
      <sheetData sheetId="0"/>
      <sheetData sheetId="1"/>
      <sheetData sheetId="2"/>
      <sheetData sheetId="3"/>
      <sheetData sheetId="4">
        <row r="16">
          <cell r="F16">
            <v>31310.6</v>
          </cell>
        </row>
        <row r="29">
          <cell r="F29">
            <v>23091.955714285712</v>
          </cell>
        </row>
        <row r="47">
          <cell r="F47">
            <v>16596.714285714283</v>
          </cell>
        </row>
        <row r="64">
          <cell r="F64">
            <v>24315.200000000001</v>
          </cell>
        </row>
        <row r="73">
          <cell r="F73">
            <v>2096.98</v>
          </cell>
        </row>
        <row r="101">
          <cell r="F101">
            <v>17508.260000000002</v>
          </cell>
        </row>
        <row r="110">
          <cell r="F110">
            <v>700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http://www.pnicorp.com/" TargetMode="External"/><Relationship Id="rId1" Type="http://schemas.openxmlformats.org/officeDocument/2006/relationships/hyperlink" Target="http://www.pnicorp.com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J20"/>
  <sheetViews>
    <sheetView showGridLines="0" topLeftCell="A2" zoomScale="75" zoomScaleNormal="80" workbookViewId="0">
      <selection activeCell="G12" sqref="G12"/>
    </sheetView>
  </sheetViews>
  <sheetFormatPr defaultRowHeight="15" x14ac:dyDescent="0.2"/>
  <cols>
    <col min="1" max="1" width="3.42578125" style="78" customWidth="1"/>
    <col min="2" max="2" width="22.85546875" style="86" customWidth="1"/>
    <col min="3" max="3" width="18.85546875" style="78" customWidth="1"/>
    <col min="4" max="4" width="18.7109375" style="54" customWidth="1"/>
    <col min="5" max="6" width="18.7109375" style="78" customWidth="1"/>
    <col min="7" max="7" width="18.5703125" style="78" customWidth="1"/>
    <col min="8" max="8" width="17.85546875" style="78" customWidth="1"/>
    <col min="9" max="9" width="20" style="78" customWidth="1"/>
    <col min="10" max="10" width="18.7109375" style="78" customWidth="1"/>
    <col min="11" max="11" width="4.42578125" style="78" customWidth="1"/>
    <col min="12" max="12" width="9.140625" style="78" customWidth="1"/>
    <col min="13" max="16384" width="9.140625" style="78"/>
  </cols>
  <sheetData>
    <row r="1" spans="1:10" x14ac:dyDescent="0.2">
      <c r="A1" s="175" t="s">
        <v>0</v>
      </c>
      <c r="B1" s="176"/>
      <c r="C1" s="177"/>
      <c r="D1" s="178"/>
      <c r="E1" s="177"/>
      <c r="F1" s="177"/>
      <c r="G1" s="177"/>
      <c r="H1" s="177"/>
      <c r="I1" s="177"/>
      <c r="J1" s="177"/>
    </row>
    <row r="2" spans="1:10" ht="18" customHeight="1" x14ac:dyDescent="0.2">
      <c r="A2" s="179" t="s">
        <v>1</v>
      </c>
      <c r="B2" s="176"/>
      <c r="C2" s="177"/>
      <c r="D2" s="178"/>
      <c r="E2" s="177"/>
      <c r="F2" s="177"/>
      <c r="G2" s="177"/>
      <c r="H2" s="177"/>
      <c r="I2" s="177"/>
      <c r="J2" s="177"/>
    </row>
    <row r="3" spans="1:10" ht="6" customHeight="1" thickBot="1" x14ac:dyDescent="0.25">
      <c r="A3" s="34"/>
      <c r="B3" s="93"/>
    </row>
    <row r="4" spans="1:10" ht="60" customHeight="1" thickTop="1" thickBot="1" x14ac:dyDescent="0.25">
      <c r="B4" s="19" t="s">
        <v>2</v>
      </c>
      <c r="C4" s="55" t="s">
        <v>3</v>
      </c>
      <c r="D4" s="56" t="s">
        <v>4</v>
      </c>
      <c r="E4" s="57" t="s">
        <v>5</v>
      </c>
      <c r="F4" s="58" t="s">
        <v>6</v>
      </c>
      <c r="G4" s="55" t="s">
        <v>7</v>
      </c>
      <c r="H4" s="56" t="s">
        <v>8</v>
      </c>
      <c r="I4" s="55" t="s">
        <v>9</v>
      </c>
      <c r="J4" s="56" t="s">
        <v>10</v>
      </c>
    </row>
    <row r="5" spans="1:10" ht="60" customHeight="1" thickTop="1" x14ac:dyDescent="0.2">
      <c r="A5" s="1"/>
      <c r="B5" s="59" t="s">
        <v>11</v>
      </c>
      <c r="C5" s="60">
        <f>'Power (W)'!F7</f>
        <v>8.33</v>
      </c>
      <c r="D5" s="61">
        <f>'Power (W)'!G7</f>
        <v>8.33</v>
      </c>
      <c r="E5" s="62">
        <f>'(MFLOPS)'!F11</f>
        <v>1</v>
      </c>
      <c r="F5" s="63">
        <f>'(MFLOPS)'!G11</f>
        <v>0</v>
      </c>
      <c r="G5" s="64">
        <f>'Mass(kg)'!F16</f>
        <v>40.049999999999997</v>
      </c>
      <c r="H5" s="65">
        <f>'Mass(kg)'!G16</f>
        <v>36.5</v>
      </c>
      <c r="I5" s="94">
        <f>'Cost($)'!F19</f>
        <v>36729.799999999996</v>
      </c>
      <c r="J5" s="95">
        <f>'Cost($)'!G19</f>
        <v>36729.799999999996</v>
      </c>
    </row>
    <row r="6" spans="1:10" ht="60" customHeight="1" x14ac:dyDescent="0.2">
      <c r="B6" s="66" t="s">
        <v>12</v>
      </c>
      <c r="C6" s="67">
        <f>'Power (W)'!F12</f>
        <v>30</v>
      </c>
      <c r="D6" s="63">
        <f>'Power (W)'!G12</f>
        <v>30</v>
      </c>
      <c r="E6" s="68">
        <f>'(MFLOPS)'!F24</f>
        <v>1.8299999999999998</v>
      </c>
      <c r="F6" s="63">
        <f>'(MFLOPS)'!G24</f>
        <v>0</v>
      </c>
      <c r="G6" s="69">
        <f>'Mass(kg)'!F31</f>
        <v>11</v>
      </c>
      <c r="H6" s="70">
        <f>'Mass(kg)'!G31</f>
        <v>0</v>
      </c>
      <c r="I6" s="96">
        <f>'Cost($)'!F38</f>
        <v>22716.050000000003</v>
      </c>
      <c r="J6" s="97">
        <f>'Cost($)'!G38</f>
        <v>22716.050000000003</v>
      </c>
    </row>
    <row r="7" spans="1:10" ht="60" customHeight="1" x14ac:dyDescent="0.2">
      <c r="B7" s="71" t="s">
        <v>13</v>
      </c>
      <c r="C7" s="67">
        <f>'Power (W)'!F23</f>
        <v>55.199999999999996</v>
      </c>
      <c r="D7" s="63">
        <f>'Power (W)'!G23</f>
        <v>55.199999999999996</v>
      </c>
      <c r="E7" s="72">
        <f>'(MFLOPS)'!F30</f>
        <v>3.2099999999999997E-2</v>
      </c>
      <c r="F7" s="63">
        <f>'(MFLOPS)'!G30</f>
        <v>0</v>
      </c>
      <c r="G7" s="67">
        <f>'Mass(kg)'!F45</f>
        <v>47.585359999999994</v>
      </c>
      <c r="H7" s="70">
        <f>'Mass(kg)'!G45</f>
        <v>26.585359999999998</v>
      </c>
      <c r="I7" s="96">
        <f>'Cost($)'!F55</f>
        <v>14486.769999999999</v>
      </c>
      <c r="J7" s="97">
        <f>'Cost($)'!G55</f>
        <v>14486.769999999999</v>
      </c>
    </row>
    <row r="8" spans="1:10" ht="60" customHeight="1" x14ac:dyDescent="0.2">
      <c r="B8" s="71" t="s">
        <v>14</v>
      </c>
      <c r="C8" s="67">
        <f>'Power (W)'!F28</f>
        <v>0</v>
      </c>
      <c r="D8" s="63">
        <f>'Power (W)'!G28</f>
        <v>0</v>
      </c>
      <c r="E8" s="72">
        <f>'(MFLOPS)'!F35</f>
        <v>0</v>
      </c>
      <c r="F8" s="63">
        <f>'(MFLOPS)'!G35</f>
        <v>0</v>
      </c>
      <c r="G8" s="69">
        <f>'Mass(kg)'!F53</f>
        <v>43</v>
      </c>
      <c r="H8" s="70">
        <f>'Mass(kg)'!G53</f>
        <v>28</v>
      </c>
      <c r="I8" s="96">
        <f>'Cost($)'!F73</f>
        <v>30058.409999999498</v>
      </c>
      <c r="J8" s="97">
        <f>'Cost($)'!G73</f>
        <v>30058.41</v>
      </c>
    </row>
    <row r="9" spans="1:10" ht="60" customHeight="1" x14ac:dyDescent="0.2">
      <c r="B9" s="71" t="s">
        <v>15</v>
      </c>
      <c r="C9" s="87">
        <f>'Power (W)'!F34</f>
        <v>8.3333333333333339</v>
      </c>
      <c r="D9" s="63">
        <f>'Power (W)'!G34</f>
        <v>8.33</v>
      </c>
      <c r="E9" s="72">
        <f>'(MFLOPS)'!F41</f>
        <v>0</v>
      </c>
      <c r="F9" s="63">
        <f>'(MFLOPS)'!G41</f>
        <v>0</v>
      </c>
      <c r="G9" s="69">
        <f>'Mass(kg)'!F59</f>
        <v>0.5</v>
      </c>
      <c r="H9" s="70">
        <f>'Mass(kg)'!G59</f>
        <v>0.5</v>
      </c>
      <c r="I9" s="96">
        <f>'Cost($)'!F83</f>
        <v>2307.4899999999998</v>
      </c>
      <c r="J9" s="97">
        <f>'Cost($)'!G83</f>
        <v>2307.4899999999998</v>
      </c>
    </row>
    <row r="10" spans="1:10" ht="60" customHeight="1" x14ac:dyDescent="0.2">
      <c r="B10" s="73" t="s">
        <v>16</v>
      </c>
      <c r="C10" s="87">
        <f>'Power (W)'!F44</f>
        <v>161.67000000000002</v>
      </c>
      <c r="D10" s="63">
        <f>'Power (W)'!G44</f>
        <v>161.67000000000002</v>
      </c>
      <c r="E10" s="72">
        <f>'(MFLOPS)'!F54</f>
        <v>1.6049999999999998E-2</v>
      </c>
      <c r="F10" s="63">
        <f>'(MFLOPS)'!G54</f>
        <v>0</v>
      </c>
      <c r="G10" s="69">
        <f>'Mass(kg)'!F75</f>
        <v>19.642992000000003</v>
      </c>
      <c r="H10" s="70">
        <f>'Mass(kg)'!G75</f>
        <v>11.212992</v>
      </c>
      <c r="I10" s="96">
        <f>'Cost($)'!F112</f>
        <v>21329.57</v>
      </c>
      <c r="J10" s="97">
        <f>'Cost($)'!G112</f>
        <v>21329.57</v>
      </c>
    </row>
    <row r="11" spans="1:10" ht="60" customHeight="1" thickBot="1" x14ac:dyDescent="0.25">
      <c r="B11" s="74" t="s">
        <v>17</v>
      </c>
      <c r="C11" s="67"/>
      <c r="D11" s="75"/>
      <c r="E11" s="72"/>
      <c r="F11" s="63"/>
      <c r="G11" s="76">
        <v>8.32</v>
      </c>
      <c r="H11" s="70">
        <v>67.3</v>
      </c>
      <c r="I11" s="96">
        <f>'Cost($)'!F122</f>
        <v>2934.3299999999995</v>
      </c>
      <c r="J11" s="98">
        <f>'Cost($)'!G122</f>
        <v>2934.3299999999995</v>
      </c>
    </row>
    <row r="12" spans="1:10" ht="16.5" customHeight="1" thickTop="1" thickBot="1" x14ac:dyDescent="0.25">
      <c r="B12" s="77" t="s">
        <v>18</v>
      </c>
      <c r="C12" s="99">
        <f t="shared" ref="C12:J12" si="0">SUM(C5:C11)</f>
        <v>263.53333333333336</v>
      </c>
      <c r="D12" s="100">
        <f t="shared" si="0"/>
        <v>263.53000000000003</v>
      </c>
      <c r="E12" s="99">
        <f t="shared" si="0"/>
        <v>2.8781499999999998</v>
      </c>
      <c r="F12" s="100">
        <f t="shared" si="0"/>
        <v>0</v>
      </c>
      <c r="G12" s="99">
        <f t="shared" si="0"/>
        <v>170.09835199999998</v>
      </c>
      <c r="H12" s="100">
        <f t="shared" si="0"/>
        <v>170.09835199999998</v>
      </c>
      <c r="I12" s="101">
        <f t="shared" si="0"/>
        <v>130562.4199999995</v>
      </c>
      <c r="J12" s="102">
        <f t="shared" si="0"/>
        <v>130562.42</v>
      </c>
    </row>
    <row r="13" spans="1:10" ht="16.5" customHeight="1" thickTop="1" thickBot="1" x14ac:dyDescent="0.25">
      <c r="B13" s="79"/>
      <c r="C13" s="80"/>
      <c r="D13" s="80"/>
      <c r="E13" s="80"/>
      <c r="F13" s="80"/>
      <c r="G13" s="80"/>
      <c r="H13" s="80"/>
      <c r="I13" s="80"/>
      <c r="J13" s="80"/>
    </row>
    <row r="14" spans="1:10" ht="16.5" customHeight="1" thickTop="1" thickBot="1" x14ac:dyDescent="0.25">
      <c r="B14" s="77" t="s">
        <v>19</v>
      </c>
      <c r="C14" s="81">
        <v>546</v>
      </c>
      <c r="D14" s="82">
        <v>546</v>
      </c>
      <c r="E14" s="83">
        <v>1000</v>
      </c>
      <c r="F14" s="84">
        <v>1000</v>
      </c>
      <c r="G14" s="81">
        <v>230</v>
      </c>
      <c r="H14" s="82">
        <v>230</v>
      </c>
      <c r="I14" s="103">
        <v>170000</v>
      </c>
      <c r="J14" s="104">
        <v>170000</v>
      </c>
    </row>
    <row r="15" spans="1:10" ht="16.5" customHeight="1" thickTop="1" thickBot="1" x14ac:dyDescent="0.25">
      <c r="B15" s="79"/>
      <c r="C15" s="80"/>
      <c r="D15" s="80"/>
      <c r="E15" s="80"/>
      <c r="F15" s="80"/>
      <c r="G15" s="80"/>
      <c r="H15" s="80"/>
      <c r="I15" s="80"/>
      <c r="J15" s="80"/>
    </row>
    <row r="16" spans="1:10" ht="16.5" customHeight="1" thickTop="1" thickBot="1" x14ac:dyDescent="0.25">
      <c r="B16" s="77" t="s">
        <v>20</v>
      </c>
      <c r="C16" s="83">
        <v>0.1</v>
      </c>
      <c r="D16" s="83">
        <v>0.1</v>
      </c>
      <c r="E16" s="83">
        <v>0.1</v>
      </c>
      <c r="F16" s="83">
        <v>0.1</v>
      </c>
      <c r="G16" s="83">
        <v>0.1</v>
      </c>
      <c r="H16" s="83">
        <v>0.1</v>
      </c>
      <c r="I16" s="83">
        <v>0.1</v>
      </c>
      <c r="J16" s="85">
        <v>0.1</v>
      </c>
    </row>
    <row r="17" spans="1:10" ht="16.5" customHeight="1" thickTop="1" thickBot="1" x14ac:dyDescent="0.25">
      <c r="B17" s="77" t="s">
        <v>21</v>
      </c>
      <c r="C17" s="105">
        <f t="shared" ref="C17:J17" si="1">C14*(1-C16)</f>
        <v>491.40000000000003</v>
      </c>
      <c r="D17" s="106">
        <f t="shared" si="1"/>
        <v>491.40000000000003</v>
      </c>
      <c r="E17" s="105">
        <f t="shared" si="1"/>
        <v>900</v>
      </c>
      <c r="F17" s="106">
        <f t="shared" si="1"/>
        <v>900</v>
      </c>
      <c r="G17" s="105">
        <f t="shared" si="1"/>
        <v>207</v>
      </c>
      <c r="H17" s="106">
        <f t="shared" si="1"/>
        <v>207</v>
      </c>
      <c r="I17" s="107">
        <f t="shared" si="1"/>
        <v>153000</v>
      </c>
      <c r="J17" s="108">
        <f t="shared" si="1"/>
        <v>153000</v>
      </c>
    </row>
    <row r="18" spans="1:10" ht="16.5" customHeight="1" thickTop="1" thickBot="1" x14ac:dyDescent="0.25">
      <c r="B18" s="77" t="s">
        <v>22</v>
      </c>
      <c r="C18" s="109">
        <f t="shared" ref="C18:J18" si="2">C17-C12</f>
        <v>227.86666666666667</v>
      </c>
      <c r="D18" s="110">
        <f t="shared" si="2"/>
        <v>227.87</v>
      </c>
      <c r="E18" s="109">
        <f t="shared" si="2"/>
        <v>897.12184999999999</v>
      </c>
      <c r="F18" s="110">
        <f t="shared" si="2"/>
        <v>900</v>
      </c>
      <c r="G18" s="109">
        <f t="shared" si="2"/>
        <v>36.901648000000023</v>
      </c>
      <c r="H18" s="110">
        <f t="shared" si="2"/>
        <v>36.901648000000023</v>
      </c>
      <c r="I18" s="111">
        <f t="shared" si="2"/>
        <v>22437.580000000497</v>
      </c>
      <c r="J18" s="112">
        <f t="shared" si="2"/>
        <v>22437.58</v>
      </c>
    </row>
    <row r="19" spans="1:10" ht="15.75" customHeight="1" thickTop="1" x14ac:dyDescent="0.2">
      <c r="A19" t="s">
        <v>23</v>
      </c>
    </row>
    <row r="20" spans="1:10" ht="15.75" customHeight="1" x14ac:dyDescent="0.2"/>
  </sheetData>
  <mergeCells count="2">
    <mergeCell ref="A1:J1"/>
    <mergeCell ref="A2:J2"/>
  </mergeCells>
  <phoneticPr fontId="16" type="noConversion"/>
  <pageMargins left="0.75" right="0.75" top="1" bottom="1" header="0.5" footer="0.5"/>
  <pageSetup scale="70"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J45"/>
  <sheetViews>
    <sheetView topLeftCell="A19" zoomScale="75" workbookViewId="0"/>
  </sheetViews>
  <sheetFormatPr defaultRowHeight="15" x14ac:dyDescent="0.2"/>
  <cols>
    <col min="1" max="1" width="5.7109375" style="30" customWidth="1"/>
    <col min="2" max="2" width="50.7109375" style="14" customWidth="1"/>
    <col min="3" max="3" width="14.7109375" style="48" customWidth="1"/>
    <col min="4" max="4" width="23.42578125" style="30" customWidth="1"/>
    <col min="5" max="5" width="14.7109375" style="30" customWidth="1"/>
    <col min="6" max="6" width="18.7109375" style="30" customWidth="1"/>
    <col min="7" max="7" width="13.28515625" style="34" customWidth="1"/>
    <col min="8" max="8" width="13.28515625" style="30" customWidth="1"/>
    <col min="9" max="9" width="9.140625" style="30" customWidth="1"/>
    <col min="10" max="10" width="26.28515625" style="30" customWidth="1"/>
    <col min="11" max="14" width="14.7109375" style="30" customWidth="1"/>
    <col min="15" max="15" width="9.140625" style="30" customWidth="1"/>
    <col min="16" max="16384" width="9.140625" style="30"/>
  </cols>
  <sheetData>
    <row r="1" spans="2:10" ht="22.5" customHeight="1" x14ac:dyDescent="0.3">
      <c r="B1" s="182" t="s">
        <v>24</v>
      </c>
      <c r="C1" s="183"/>
      <c r="D1" s="184"/>
      <c r="E1" s="184"/>
      <c r="F1" s="184"/>
    </row>
    <row r="2" spans="2:10" ht="18" customHeight="1" x14ac:dyDescent="0.25">
      <c r="B2" s="185" t="s">
        <v>25</v>
      </c>
      <c r="C2" s="183"/>
      <c r="D2" s="184"/>
      <c r="E2" s="184"/>
      <c r="F2" s="184"/>
    </row>
    <row r="4" spans="2:10" ht="20.25" customHeight="1" thickBot="1" x14ac:dyDescent="0.3">
      <c r="B4" s="180" t="s">
        <v>11</v>
      </c>
      <c r="C4" s="181"/>
      <c r="D4" s="181"/>
      <c r="E4" s="181"/>
      <c r="F4" s="181"/>
    </row>
    <row r="5" spans="2:10" s="27" customFormat="1" ht="31.5" customHeight="1" thickTop="1" thickBot="1" x14ac:dyDescent="0.25">
      <c r="B5" s="19" t="s">
        <v>26</v>
      </c>
      <c r="C5" s="43" t="s">
        <v>27</v>
      </c>
      <c r="D5" s="19" t="s">
        <v>28</v>
      </c>
      <c r="E5" s="19" t="s">
        <v>29</v>
      </c>
      <c r="F5" s="19" t="s">
        <v>30</v>
      </c>
      <c r="G5" s="19" t="s">
        <v>31</v>
      </c>
      <c r="H5" s="20"/>
      <c r="J5" s="2" t="s">
        <v>32</v>
      </c>
    </row>
    <row r="6" spans="2:10" ht="18" customHeight="1" thickTop="1" thickBot="1" x14ac:dyDescent="0.25">
      <c r="B6" s="44" t="s">
        <v>33</v>
      </c>
      <c r="C6" s="45">
        <v>8.33</v>
      </c>
      <c r="D6" s="16" t="s">
        <v>34</v>
      </c>
      <c r="E6" s="17">
        <v>1</v>
      </c>
      <c r="F6" s="113">
        <f>C6*E6</f>
        <v>8.33</v>
      </c>
      <c r="G6" s="23">
        <v>8.33</v>
      </c>
      <c r="H6" s="20"/>
      <c r="J6" s="4" t="s">
        <v>35</v>
      </c>
    </row>
    <row r="7" spans="2:10" ht="18" customHeight="1" thickTop="1" thickBot="1" x14ac:dyDescent="0.25">
      <c r="B7" s="13" t="s">
        <v>18</v>
      </c>
      <c r="C7" s="46"/>
      <c r="D7" s="26"/>
      <c r="E7" s="26"/>
      <c r="F7" s="114">
        <f>SUM(F6:F6)</f>
        <v>8.33</v>
      </c>
      <c r="G7" s="114">
        <f>SUM(G6:G6)</f>
        <v>8.33</v>
      </c>
      <c r="H7" s="20"/>
      <c r="J7" s="6" t="s">
        <v>36</v>
      </c>
    </row>
    <row r="8" spans="2:10" ht="18" customHeight="1" thickTop="1" x14ac:dyDescent="0.2">
      <c r="C8" s="47"/>
    </row>
    <row r="9" spans="2:10" ht="20.25" customHeight="1" thickBot="1" x14ac:dyDescent="0.3">
      <c r="B9" s="180" t="s">
        <v>12</v>
      </c>
      <c r="C9" s="181"/>
      <c r="D9" s="181"/>
      <c r="E9" s="181"/>
      <c r="F9" s="181"/>
    </row>
    <row r="10" spans="2:10" ht="26.25" customHeight="1" thickTop="1" thickBot="1" x14ac:dyDescent="0.25">
      <c r="B10" s="19" t="s">
        <v>26</v>
      </c>
      <c r="C10" s="43" t="s">
        <v>27</v>
      </c>
      <c r="D10" s="19" t="s">
        <v>28</v>
      </c>
      <c r="E10" s="19" t="s">
        <v>29</v>
      </c>
      <c r="F10" s="19" t="s">
        <v>30</v>
      </c>
      <c r="G10" s="19" t="s">
        <v>31</v>
      </c>
    </row>
    <row r="11" spans="2:10" ht="16.5" customHeight="1" thickTop="1" thickBot="1" x14ac:dyDescent="0.25">
      <c r="B11" s="44" t="s">
        <v>37</v>
      </c>
      <c r="C11" s="45">
        <f>30/9</f>
        <v>3.3333333333333335</v>
      </c>
      <c r="D11" s="17" t="s">
        <v>38</v>
      </c>
      <c r="E11" s="17">
        <v>9</v>
      </c>
      <c r="F11" s="113">
        <f>C11*E11</f>
        <v>30</v>
      </c>
      <c r="G11" s="23">
        <v>30</v>
      </c>
      <c r="I11" s="27"/>
    </row>
    <row r="12" spans="2:10" ht="16.5" customHeight="1" thickTop="1" thickBot="1" x14ac:dyDescent="0.25">
      <c r="B12" s="13" t="s">
        <v>18</v>
      </c>
      <c r="C12" s="46"/>
      <c r="D12" s="26"/>
      <c r="E12" s="26"/>
      <c r="F12" s="114">
        <f>SUM(F11:F11)</f>
        <v>30</v>
      </c>
      <c r="G12" s="114">
        <f>SUM(G11:G11)</f>
        <v>30</v>
      </c>
    </row>
    <row r="13" spans="2:10" ht="15.75" customHeight="1" thickTop="1" x14ac:dyDescent="0.2"/>
    <row r="14" spans="2:10" ht="20.25" customHeight="1" thickBot="1" x14ac:dyDescent="0.3">
      <c r="B14" s="180" t="s">
        <v>13</v>
      </c>
      <c r="C14" s="181"/>
      <c r="D14" s="181"/>
      <c r="E14" s="181"/>
      <c r="F14" s="181"/>
    </row>
    <row r="15" spans="2:10" ht="31.5" customHeight="1" thickTop="1" thickBot="1" x14ac:dyDescent="0.25">
      <c r="B15" s="19" t="s">
        <v>26</v>
      </c>
      <c r="C15" s="43" t="s">
        <v>27</v>
      </c>
      <c r="D15" s="19" t="s">
        <v>28</v>
      </c>
      <c r="E15" s="19" t="s">
        <v>29</v>
      </c>
      <c r="F15" s="19" t="s">
        <v>30</v>
      </c>
      <c r="G15" s="19" t="s">
        <v>31</v>
      </c>
    </row>
    <row r="16" spans="2:10" ht="15.75" customHeight="1" thickTop="1" x14ac:dyDescent="0.2">
      <c r="B16" s="49" t="s">
        <v>39</v>
      </c>
      <c r="C16" s="50">
        <v>26</v>
      </c>
      <c r="D16" s="15" t="s">
        <v>40</v>
      </c>
      <c r="E16" s="15">
        <v>1</v>
      </c>
      <c r="F16" s="15">
        <v>26</v>
      </c>
      <c r="G16" s="21">
        <v>26</v>
      </c>
    </row>
    <row r="17" spans="2:7" x14ac:dyDescent="0.2">
      <c r="B17" s="51" t="s">
        <v>41</v>
      </c>
      <c r="C17" s="52">
        <v>2.5</v>
      </c>
      <c r="D17" s="16"/>
      <c r="E17" s="16">
        <v>1</v>
      </c>
      <c r="F17" s="16">
        <v>2.5</v>
      </c>
      <c r="G17" s="23">
        <v>2.5</v>
      </c>
    </row>
    <row r="18" spans="2:7" x14ac:dyDescent="0.2">
      <c r="B18" s="7" t="s">
        <v>42</v>
      </c>
      <c r="C18" s="45">
        <v>5</v>
      </c>
      <c r="D18" s="17" t="s">
        <v>38</v>
      </c>
      <c r="E18" s="17">
        <v>3</v>
      </c>
      <c r="F18" s="113">
        <f>C18*E18</f>
        <v>15</v>
      </c>
      <c r="G18" s="23">
        <v>15</v>
      </c>
    </row>
    <row r="19" spans="2:7" x14ac:dyDescent="0.2">
      <c r="B19" s="7" t="s">
        <v>43</v>
      </c>
      <c r="C19" s="45">
        <v>0.15</v>
      </c>
      <c r="D19" s="17"/>
      <c r="E19" s="17">
        <v>1</v>
      </c>
      <c r="F19" s="113">
        <f>C19*E19</f>
        <v>0.15</v>
      </c>
      <c r="G19" s="23">
        <v>0.15</v>
      </c>
    </row>
    <row r="20" spans="2:7" x14ac:dyDescent="0.2">
      <c r="B20" s="12" t="s">
        <v>44</v>
      </c>
      <c r="C20" s="45">
        <v>2</v>
      </c>
      <c r="D20" s="17"/>
      <c r="E20" s="17">
        <v>1</v>
      </c>
      <c r="F20" s="17">
        <v>2</v>
      </c>
      <c r="G20" s="23">
        <v>2</v>
      </c>
    </row>
    <row r="21" spans="2:7" x14ac:dyDescent="0.2">
      <c r="B21" s="12" t="s">
        <v>45</v>
      </c>
      <c r="C21" s="45">
        <v>7.05</v>
      </c>
      <c r="D21" s="17"/>
      <c r="E21" s="17">
        <v>1</v>
      </c>
      <c r="F21" s="17">
        <v>7.05</v>
      </c>
      <c r="G21" s="23">
        <v>7.05</v>
      </c>
    </row>
    <row r="22" spans="2:7" ht="15.75" customHeight="1" thickBot="1" x14ac:dyDescent="0.25">
      <c r="B22" s="12" t="s">
        <v>46</v>
      </c>
      <c r="C22" s="45">
        <v>2.5</v>
      </c>
      <c r="D22" s="17"/>
      <c r="E22" s="17">
        <v>1</v>
      </c>
      <c r="F22" s="113">
        <f>C22*E22</f>
        <v>2.5</v>
      </c>
      <c r="G22" s="23">
        <v>2.5</v>
      </c>
    </row>
    <row r="23" spans="2:7" ht="16.5" customHeight="1" thickTop="1" thickBot="1" x14ac:dyDescent="0.25">
      <c r="B23" s="13" t="s">
        <v>18</v>
      </c>
      <c r="C23" s="46"/>
      <c r="D23" s="26"/>
      <c r="E23" s="26"/>
      <c r="F23" s="115">
        <f>SUM(F16:F22)</f>
        <v>55.199999999999996</v>
      </c>
      <c r="G23" s="115">
        <f>SUM(G16:G22)</f>
        <v>55.199999999999996</v>
      </c>
    </row>
    <row r="24" spans="2:7" ht="15.75" customHeight="1" thickTop="1" x14ac:dyDescent="0.2"/>
    <row r="26" spans="2:7" ht="20.25" customHeight="1" thickBot="1" x14ac:dyDescent="0.3">
      <c r="B26" s="180" t="s">
        <v>47</v>
      </c>
      <c r="C26" s="181"/>
      <c r="D26" s="181"/>
      <c r="E26" s="181"/>
      <c r="F26" s="181"/>
    </row>
    <row r="27" spans="2:7" ht="31.5" customHeight="1" thickTop="1" thickBot="1" x14ac:dyDescent="0.25">
      <c r="B27" s="19" t="s">
        <v>26</v>
      </c>
      <c r="C27" s="43" t="s">
        <v>27</v>
      </c>
      <c r="D27" s="19" t="s">
        <v>28</v>
      </c>
      <c r="E27" s="19" t="s">
        <v>29</v>
      </c>
      <c r="F27" s="19" t="s">
        <v>30</v>
      </c>
      <c r="G27" s="19" t="s">
        <v>31</v>
      </c>
    </row>
    <row r="28" spans="2:7" ht="16.5" customHeight="1" thickTop="1" thickBot="1" x14ac:dyDescent="0.25">
      <c r="B28" s="13" t="s">
        <v>18</v>
      </c>
      <c r="C28" s="46"/>
      <c r="D28" s="26"/>
      <c r="E28" s="26"/>
      <c r="F28" s="26">
        <v>0</v>
      </c>
      <c r="G28" s="26">
        <v>0</v>
      </c>
    </row>
    <row r="29" spans="2:7" ht="15.75" customHeight="1" thickTop="1" x14ac:dyDescent="0.2"/>
    <row r="32" spans="2:7" ht="20.25" customHeight="1" thickBot="1" x14ac:dyDescent="0.3">
      <c r="B32" s="180" t="s">
        <v>15</v>
      </c>
      <c r="C32" s="181"/>
      <c r="D32" s="181"/>
      <c r="E32" s="181"/>
      <c r="F32" s="181"/>
    </row>
    <row r="33" spans="1:7" ht="31.5" customHeight="1" thickTop="1" thickBot="1" x14ac:dyDescent="0.25">
      <c r="B33" s="19" t="s">
        <v>26</v>
      </c>
      <c r="C33" s="43" t="s">
        <v>27</v>
      </c>
      <c r="D33" s="19" t="s">
        <v>28</v>
      </c>
      <c r="E33" s="19" t="s">
        <v>29</v>
      </c>
      <c r="F33" s="19" t="s">
        <v>30</v>
      </c>
      <c r="G33" s="19" t="s">
        <v>31</v>
      </c>
    </row>
    <row r="34" spans="1:7" ht="16.5" customHeight="1" thickTop="1" thickBot="1" x14ac:dyDescent="0.25">
      <c r="B34" s="44" t="s">
        <v>48</v>
      </c>
      <c r="C34" s="53">
        <v>8.3333333333333339</v>
      </c>
      <c r="D34" s="17" t="s">
        <v>38</v>
      </c>
      <c r="E34" s="17">
        <v>1</v>
      </c>
      <c r="F34" s="116">
        <f>C34*E34</f>
        <v>8.3333333333333339</v>
      </c>
      <c r="G34" s="23">
        <v>8.33</v>
      </c>
    </row>
    <row r="35" spans="1:7" ht="16.5" customHeight="1" thickTop="1" thickBot="1" x14ac:dyDescent="0.25">
      <c r="B35" s="13" t="s">
        <v>18</v>
      </c>
      <c r="C35" s="46"/>
      <c r="D35" s="26"/>
      <c r="E35" s="26"/>
      <c r="F35" s="117">
        <f>SUM(F34:F34)</f>
        <v>8.3333333333333339</v>
      </c>
      <c r="G35" s="114">
        <f>SUM(G34:G34)</f>
        <v>8.33</v>
      </c>
    </row>
    <row r="36" spans="1:7" ht="15.75" customHeight="1" thickTop="1" x14ac:dyDescent="0.2"/>
    <row r="39" spans="1:7" ht="20.25" customHeight="1" thickBot="1" x14ac:dyDescent="0.3">
      <c r="B39" s="180" t="s">
        <v>16</v>
      </c>
      <c r="C39" s="181"/>
      <c r="D39" s="181"/>
      <c r="E39" s="181"/>
      <c r="F39" s="181"/>
    </row>
    <row r="40" spans="1:7" ht="31.5" customHeight="1" thickTop="1" thickBot="1" x14ac:dyDescent="0.25">
      <c r="B40" s="19" t="s">
        <v>26</v>
      </c>
      <c r="C40" s="43" t="s">
        <v>27</v>
      </c>
      <c r="D40" s="19" t="s">
        <v>28</v>
      </c>
      <c r="E40" s="19" t="s">
        <v>29</v>
      </c>
      <c r="F40" s="19" t="s">
        <v>30</v>
      </c>
      <c r="G40" s="19" t="s">
        <v>31</v>
      </c>
    </row>
    <row r="41" spans="1:7" ht="15.75" customHeight="1" thickTop="1" x14ac:dyDescent="0.2">
      <c r="B41" s="44" t="s">
        <v>49</v>
      </c>
      <c r="C41" s="45">
        <v>0</v>
      </c>
      <c r="D41" s="17" t="s">
        <v>50</v>
      </c>
      <c r="E41" s="17">
        <v>3</v>
      </c>
      <c r="F41" s="113">
        <f>C41*E41</f>
        <v>0</v>
      </c>
      <c r="G41" s="23">
        <v>0</v>
      </c>
    </row>
    <row r="42" spans="1:7" x14ac:dyDescent="0.2">
      <c r="B42" s="44" t="s">
        <v>51</v>
      </c>
      <c r="C42" s="45">
        <v>120</v>
      </c>
      <c r="D42" s="17"/>
      <c r="E42" s="17">
        <v>1</v>
      </c>
      <c r="F42" s="113">
        <f>C42*E42</f>
        <v>120</v>
      </c>
      <c r="G42" s="23">
        <v>120</v>
      </c>
    </row>
    <row r="43" spans="1:7" ht="15.75" customHeight="1" thickBot="1" x14ac:dyDescent="0.25">
      <c r="B43" s="44" t="s">
        <v>52</v>
      </c>
      <c r="C43" s="45">
        <v>41.67</v>
      </c>
      <c r="D43" s="17" t="s">
        <v>50</v>
      </c>
      <c r="E43" s="17">
        <v>1</v>
      </c>
      <c r="F43" s="113">
        <f>C43*E43</f>
        <v>41.67</v>
      </c>
      <c r="G43" s="23">
        <v>41.67</v>
      </c>
    </row>
    <row r="44" spans="1:7" ht="16.5" customHeight="1" thickTop="1" thickBot="1" x14ac:dyDescent="0.25">
      <c r="B44" s="13" t="s">
        <v>18</v>
      </c>
      <c r="C44" s="46"/>
      <c r="D44" s="26"/>
      <c r="E44" s="26"/>
      <c r="F44" s="118">
        <f>SUM(F41:F43)</f>
        <v>161.67000000000002</v>
      </c>
      <c r="G44" s="118">
        <f>SUM(G41:G43)</f>
        <v>161.67000000000002</v>
      </c>
    </row>
    <row r="45" spans="1:7" ht="15.75" customHeight="1" thickTop="1" x14ac:dyDescent="0.2">
      <c r="A45" t="s">
        <v>23</v>
      </c>
    </row>
  </sheetData>
  <mergeCells count="8">
    <mergeCell ref="B26:F26"/>
    <mergeCell ref="B32:F32"/>
    <mergeCell ref="B39:F39"/>
    <mergeCell ref="B1:F1"/>
    <mergeCell ref="B2:F2"/>
    <mergeCell ref="B4:F4"/>
    <mergeCell ref="B9:F9"/>
    <mergeCell ref="B14:F14"/>
  </mergeCells>
  <phoneticPr fontId="16" type="noConversion"/>
  <pageMargins left="0.75" right="0.75" top="1" bottom="1" header="0.5" footer="0.5"/>
  <pageSetup scale="80"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J55"/>
  <sheetViews>
    <sheetView zoomScale="75" workbookViewId="0"/>
  </sheetViews>
  <sheetFormatPr defaultRowHeight="15" x14ac:dyDescent="0.2"/>
  <cols>
    <col min="1" max="1" width="5.7109375" style="30" customWidth="1"/>
    <col min="2" max="2" width="50.7109375" style="14" customWidth="1"/>
    <col min="3" max="5" width="14.7109375" style="30" customWidth="1"/>
    <col min="6" max="6" width="18.7109375" style="30" customWidth="1"/>
    <col min="7" max="7" width="9.85546875" style="34" customWidth="1"/>
    <col min="8" max="9" width="9.140625" style="30" customWidth="1"/>
    <col min="10" max="10" width="24.28515625" style="30" customWidth="1"/>
    <col min="11" max="14" width="14.7109375" style="30" customWidth="1"/>
    <col min="15" max="15" width="9.140625" style="30" customWidth="1"/>
    <col min="16" max="16384" width="9.140625" style="30"/>
  </cols>
  <sheetData>
    <row r="1" spans="2:10" ht="22.5" customHeight="1" x14ac:dyDescent="0.3">
      <c r="B1" s="182" t="s">
        <v>24</v>
      </c>
      <c r="C1" s="184"/>
      <c r="D1" s="184"/>
      <c r="E1" s="184"/>
      <c r="F1" s="184"/>
    </row>
    <row r="2" spans="2:10" ht="18" customHeight="1" x14ac:dyDescent="0.25">
      <c r="B2" s="185" t="s">
        <v>53</v>
      </c>
      <c r="C2" s="184"/>
      <c r="D2" s="184"/>
      <c r="E2" s="184"/>
      <c r="F2" s="184"/>
    </row>
    <row r="4" spans="2:10" ht="20.25" customHeight="1" thickBot="1" x14ac:dyDescent="0.3">
      <c r="B4" s="180" t="s">
        <v>11</v>
      </c>
      <c r="C4" s="181"/>
      <c r="D4" s="181"/>
      <c r="E4" s="181"/>
      <c r="F4" s="181"/>
    </row>
    <row r="5" spans="2:10" s="27" customFormat="1" ht="31.5" customHeight="1" thickTop="1" thickBot="1" x14ac:dyDescent="0.25">
      <c r="B5" s="19" t="s">
        <v>26</v>
      </c>
      <c r="C5" s="19" t="s">
        <v>54</v>
      </c>
      <c r="D5" s="19" t="s">
        <v>28</v>
      </c>
      <c r="E5" s="19" t="s">
        <v>29</v>
      </c>
      <c r="F5" s="19" t="s">
        <v>5</v>
      </c>
      <c r="G5" s="19" t="s">
        <v>6</v>
      </c>
      <c r="H5" s="20"/>
      <c r="J5" s="2" t="s">
        <v>32</v>
      </c>
    </row>
    <row r="6" spans="2:10" ht="18" customHeight="1" thickTop="1" x14ac:dyDescent="0.2">
      <c r="B6" s="3" t="s">
        <v>55</v>
      </c>
      <c r="C6" s="15">
        <v>0</v>
      </c>
      <c r="D6" s="15"/>
      <c r="E6" s="15">
        <v>3</v>
      </c>
      <c r="F6" s="119">
        <f>C6*E6</f>
        <v>0</v>
      </c>
      <c r="G6" s="21"/>
      <c r="H6" s="20"/>
      <c r="J6" s="4" t="s">
        <v>35</v>
      </c>
    </row>
    <row r="7" spans="2:10" ht="18" customHeight="1" x14ac:dyDescent="0.2">
      <c r="B7" s="7" t="s">
        <v>56</v>
      </c>
      <c r="C7" s="22">
        <v>0</v>
      </c>
      <c r="D7" s="17"/>
      <c r="E7" s="17">
        <v>1</v>
      </c>
      <c r="F7" s="113">
        <f>C7*E7</f>
        <v>0</v>
      </c>
      <c r="G7" s="40"/>
      <c r="H7" s="20"/>
      <c r="J7" s="6" t="s">
        <v>36</v>
      </c>
    </row>
    <row r="8" spans="2:10" ht="18" customHeight="1" thickBot="1" x14ac:dyDescent="0.25">
      <c r="B8" s="7" t="s">
        <v>57</v>
      </c>
      <c r="C8" s="190">
        <v>1</v>
      </c>
      <c r="D8" s="120"/>
      <c r="E8" s="17">
        <v>1</v>
      </c>
      <c r="F8" s="113">
        <f>C8*E8</f>
        <v>1</v>
      </c>
      <c r="G8" s="23"/>
      <c r="H8" s="20"/>
      <c r="J8" s="8" t="s">
        <v>58</v>
      </c>
    </row>
    <row r="9" spans="2:10" ht="18" customHeight="1" thickTop="1" x14ac:dyDescent="0.2">
      <c r="B9" s="7" t="s">
        <v>59</v>
      </c>
      <c r="C9" s="188"/>
      <c r="D9" s="120"/>
      <c r="E9" s="17">
        <v>1</v>
      </c>
      <c r="F9" s="113">
        <f>C9*E9</f>
        <v>0</v>
      </c>
      <c r="G9" s="23"/>
      <c r="H9" s="20"/>
    </row>
    <row r="10" spans="2:10" ht="15.75" customHeight="1" thickBot="1" x14ac:dyDescent="0.25">
      <c r="B10" s="12" t="s">
        <v>60</v>
      </c>
      <c r="C10" s="41">
        <v>0</v>
      </c>
      <c r="D10" s="121"/>
      <c r="E10" s="41">
        <v>3</v>
      </c>
      <c r="F10" s="113">
        <f>C10*E10</f>
        <v>0</v>
      </c>
      <c r="G10" s="25"/>
      <c r="H10" s="20"/>
    </row>
    <row r="11" spans="2:10" ht="16.5" customHeight="1" thickTop="1" thickBot="1" x14ac:dyDescent="0.25">
      <c r="B11" s="13" t="s">
        <v>18</v>
      </c>
      <c r="C11" s="26"/>
      <c r="D11" s="26"/>
      <c r="E11" s="26"/>
      <c r="F11" s="114">
        <f>SUM(F6:F10)</f>
        <v>1</v>
      </c>
      <c r="G11" s="114">
        <f>SUM(G6:G10)</f>
        <v>0</v>
      </c>
      <c r="H11" s="20"/>
    </row>
    <row r="12" spans="2:10" ht="17.25" customHeight="1" thickTop="1" x14ac:dyDescent="0.2">
      <c r="B12" s="93"/>
      <c r="C12" s="34"/>
      <c r="D12" s="34"/>
      <c r="E12" s="34"/>
      <c r="F12" s="34"/>
    </row>
    <row r="13" spans="2:10" x14ac:dyDescent="0.2">
      <c r="I13" s="27"/>
    </row>
    <row r="16" spans="2:10" ht="20.25" customHeight="1" thickBot="1" x14ac:dyDescent="0.3">
      <c r="B16" s="180" t="s">
        <v>12</v>
      </c>
      <c r="C16" s="181"/>
      <c r="D16" s="181"/>
      <c r="E16" s="181"/>
      <c r="F16" s="181"/>
    </row>
    <row r="17" spans="2:7" ht="31.5" customHeight="1" thickTop="1" thickBot="1" x14ac:dyDescent="0.25">
      <c r="B17" s="19" t="s">
        <v>26</v>
      </c>
      <c r="C17" s="19" t="s">
        <v>54</v>
      </c>
      <c r="D17" s="19" t="s">
        <v>28</v>
      </c>
      <c r="E17" s="19" t="s">
        <v>29</v>
      </c>
      <c r="F17" s="19" t="s">
        <v>5</v>
      </c>
      <c r="G17" s="19" t="s">
        <v>6</v>
      </c>
    </row>
    <row r="18" spans="2:7" ht="15.75" customHeight="1" thickTop="1" x14ac:dyDescent="0.2">
      <c r="B18" s="3" t="s">
        <v>61</v>
      </c>
      <c r="C18" s="15"/>
      <c r="D18" s="122" t="s">
        <v>50</v>
      </c>
      <c r="E18" s="15">
        <v>1</v>
      </c>
      <c r="F18" s="119">
        <f t="shared" ref="F18:F23" si="0">C18*E18</f>
        <v>0</v>
      </c>
      <c r="G18" s="21"/>
    </row>
    <row r="19" spans="2:7" x14ac:dyDescent="0.2">
      <c r="B19" s="7" t="s">
        <v>62</v>
      </c>
      <c r="C19" s="17">
        <v>0.01</v>
      </c>
      <c r="D19" s="120" t="s">
        <v>50</v>
      </c>
      <c r="E19" s="17">
        <v>3</v>
      </c>
      <c r="F19" s="113">
        <f t="shared" si="0"/>
        <v>0.03</v>
      </c>
      <c r="G19" s="23"/>
    </row>
    <row r="20" spans="2:7" x14ac:dyDescent="0.2">
      <c r="B20" s="7" t="s">
        <v>63</v>
      </c>
      <c r="C20" s="17">
        <v>0.6</v>
      </c>
      <c r="D20" s="120" t="s">
        <v>64</v>
      </c>
      <c r="E20" s="17">
        <v>3</v>
      </c>
      <c r="F20" s="113">
        <f t="shared" si="0"/>
        <v>1.7999999999999998</v>
      </c>
      <c r="G20" s="23"/>
    </row>
    <row r="21" spans="2:7" x14ac:dyDescent="0.2">
      <c r="B21" s="7" t="s">
        <v>57</v>
      </c>
      <c r="C21" s="17"/>
      <c r="D21" s="120" t="s">
        <v>50</v>
      </c>
      <c r="E21" s="17">
        <v>1</v>
      </c>
      <c r="F21" s="113">
        <f t="shared" si="0"/>
        <v>0</v>
      </c>
      <c r="G21" s="23"/>
    </row>
    <row r="22" spans="2:7" x14ac:dyDescent="0.2">
      <c r="B22" s="7" t="s">
        <v>65</v>
      </c>
      <c r="C22" s="17">
        <v>0</v>
      </c>
      <c r="D22" s="120" t="s">
        <v>64</v>
      </c>
      <c r="E22" s="17">
        <v>3</v>
      </c>
      <c r="F22" s="113">
        <f t="shared" si="0"/>
        <v>0</v>
      </c>
      <c r="G22" s="23"/>
    </row>
    <row r="23" spans="2:7" ht="15.75" customHeight="1" thickBot="1" x14ac:dyDescent="0.25">
      <c r="B23" s="7" t="s">
        <v>66</v>
      </c>
      <c r="C23" s="17">
        <v>0</v>
      </c>
      <c r="D23" s="120" t="s">
        <v>64</v>
      </c>
      <c r="E23" s="17">
        <v>3</v>
      </c>
      <c r="F23" s="113">
        <f t="shared" si="0"/>
        <v>0</v>
      </c>
      <c r="G23" s="23"/>
    </row>
    <row r="24" spans="2:7" ht="16.5" customHeight="1" thickTop="1" thickBot="1" x14ac:dyDescent="0.25">
      <c r="B24" s="13" t="s">
        <v>18</v>
      </c>
      <c r="C24" s="26"/>
      <c r="D24" s="26"/>
      <c r="E24" s="26"/>
      <c r="F24" s="115">
        <f>SUM(F18:F23)</f>
        <v>1.8299999999999998</v>
      </c>
      <c r="G24" s="115">
        <f>SUM(G18:G23)</f>
        <v>0</v>
      </c>
    </row>
    <row r="25" spans="2:7" ht="15.75" customHeight="1" thickTop="1" x14ac:dyDescent="0.2"/>
    <row r="27" spans="2:7" ht="20.25" customHeight="1" thickBot="1" x14ac:dyDescent="0.3">
      <c r="B27" s="180" t="s">
        <v>13</v>
      </c>
      <c r="C27" s="181"/>
      <c r="D27" s="181"/>
      <c r="E27" s="181"/>
      <c r="F27" s="181"/>
    </row>
    <row r="28" spans="2:7" ht="31.5" customHeight="1" thickTop="1" thickBot="1" x14ac:dyDescent="0.25">
      <c r="B28" s="19" t="s">
        <v>26</v>
      </c>
      <c r="C28" s="19" t="s">
        <v>54</v>
      </c>
      <c r="D28" s="19" t="s">
        <v>28</v>
      </c>
      <c r="E28" s="19" t="s">
        <v>29</v>
      </c>
      <c r="F28" s="19" t="s">
        <v>5</v>
      </c>
      <c r="G28" s="19" t="s">
        <v>6</v>
      </c>
    </row>
    <row r="29" spans="2:7" ht="16.5" customHeight="1" thickTop="1" thickBot="1" x14ac:dyDescent="0.25">
      <c r="B29" s="3" t="s">
        <v>67</v>
      </c>
      <c r="C29" s="15">
        <v>3.2099999999999997E-2</v>
      </c>
      <c r="D29" s="15"/>
      <c r="E29" s="15"/>
      <c r="F29" s="123">
        <f>C29</f>
        <v>3.2099999999999997E-2</v>
      </c>
      <c r="G29" s="21"/>
    </row>
    <row r="30" spans="2:7" ht="16.5" customHeight="1" thickTop="1" thickBot="1" x14ac:dyDescent="0.25">
      <c r="B30" s="13" t="s">
        <v>18</v>
      </c>
      <c r="C30" s="26"/>
      <c r="D30" s="26"/>
      <c r="E30" s="26"/>
      <c r="F30" s="124">
        <f>SUM(F29:F29)</f>
        <v>3.2099999999999997E-2</v>
      </c>
      <c r="G30" s="124">
        <f>SUM(G29:G29)</f>
        <v>0</v>
      </c>
    </row>
    <row r="31" spans="2:7" ht="15.75" customHeight="1" thickTop="1" x14ac:dyDescent="0.2"/>
    <row r="33" spans="2:7" ht="20.25" customHeight="1" thickBot="1" x14ac:dyDescent="0.3">
      <c r="B33" s="180" t="s">
        <v>47</v>
      </c>
      <c r="C33" s="181"/>
      <c r="D33" s="181"/>
      <c r="E33" s="181"/>
      <c r="F33" s="181"/>
    </row>
    <row r="34" spans="2:7" ht="31.5" customHeight="1" thickTop="1" thickBot="1" x14ac:dyDescent="0.25">
      <c r="B34" s="19" t="s">
        <v>26</v>
      </c>
      <c r="C34" s="19" t="s">
        <v>54</v>
      </c>
      <c r="D34" s="19" t="s">
        <v>28</v>
      </c>
      <c r="E34" s="19" t="s">
        <v>29</v>
      </c>
      <c r="F34" s="19" t="s">
        <v>5</v>
      </c>
      <c r="G34" s="19" t="s">
        <v>6</v>
      </c>
    </row>
    <row r="35" spans="2:7" ht="16.5" customHeight="1" thickTop="1" thickBot="1" x14ac:dyDescent="0.25">
      <c r="B35" s="13" t="s">
        <v>18</v>
      </c>
      <c r="C35" s="26"/>
      <c r="D35" s="26"/>
      <c r="E35" s="26"/>
      <c r="F35" s="26">
        <v>0</v>
      </c>
      <c r="G35" s="26">
        <v>0</v>
      </c>
    </row>
    <row r="36" spans="2:7" ht="15.75" customHeight="1" thickTop="1" x14ac:dyDescent="0.2"/>
    <row r="38" spans="2:7" ht="20.25" customHeight="1" thickBot="1" x14ac:dyDescent="0.3">
      <c r="B38" s="180" t="s">
        <v>15</v>
      </c>
      <c r="C38" s="181"/>
      <c r="D38" s="181"/>
      <c r="E38" s="181"/>
      <c r="F38" s="181"/>
    </row>
    <row r="39" spans="2:7" ht="31.5" customHeight="1" thickTop="1" thickBot="1" x14ac:dyDescent="0.25">
      <c r="B39" s="19" t="s">
        <v>26</v>
      </c>
      <c r="C39" s="19" t="s">
        <v>54</v>
      </c>
      <c r="D39" s="19" t="s">
        <v>28</v>
      </c>
      <c r="E39" s="19" t="s">
        <v>29</v>
      </c>
      <c r="F39" s="19" t="s">
        <v>5</v>
      </c>
      <c r="G39" s="19" t="s">
        <v>6</v>
      </c>
    </row>
    <row r="40" spans="2:7" ht="16.5" customHeight="1" thickTop="1" thickBot="1" x14ac:dyDescent="0.25">
      <c r="B40" s="7"/>
      <c r="C40" s="17"/>
      <c r="D40" s="17"/>
      <c r="E40" s="17"/>
      <c r="F40" s="17"/>
      <c r="G40" s="23"/>
    </row>
    <row r="41" spans="2:7" ht="16.5" customHeight="1" thickTop="1" thickBot="1" x14ac:dyDescent="0.25">
      <c r="B41" s="13" t="s">
        <v>18</v>
      </c>
      <c r="C41" s="26"/>
      <c r="D41" s="26"/>
      <c r="E41" s="26"/>
      <c r="F41" s="124">
        <f>SUM(F40:F40)</f>
        <v>0</v>
      </c>
      <c r="G41" s="124">
        <f>SUM(G40:G40)</f>
        <v>0</v>
      </c>
    </row>
    <row r="42" spans="2:7" ht="15.75" customHeight="1" thickTop="1" x14ac:dyDescent="0.2"/>
    <row r="44" spans="2:7" ht="20.25" customHeight="1" thickBot="1" x14ac:dyDescent="0.3">
      <c r="B44" s="180" t="s">
        <v>16</v>
      </c>
      <c r="C44" s="181"/>
      <c r="D44" s="181"/>
      <c r="E44" s="181"/>
      <c r="F44" s="181"/>
    </row>
    <row r="45" spans="2:7" ht="31.5" customHeight="1" thickTop="1" thickBot="1" x14ac:dyDescent="0.25">
      <c r="B45" s="19" t="s">
        <v>26</v>
      </c>
      <c r="C45" s="19" t="s">
        <v>54</v>
      </c>
      <c r="D45" s="19" t="s">
        <v>28</v>
      </c>
      <c r="E45" s="19" t="s">
        <v>29</v>
      </c>
      <c r="F45" s="19" t="s">
        <v>5</v>
      </c>
      <c r="G45" s="19" t="s">
        <v>6</v>
      </c>
    </row>
    <row r="46" spans="2:7" ht="15.75" customHeight="1" thickTop="1" x14ac:dyDescent="0.2">
      <c r="B46" s="7" t="s">
        <v>49</v>
      </c>
      <c r="C46" s="186">
        <f>0.5*0.0321</f>
        <v>1.6049999999999998E-2</v>
      </c>
      <c r="D46" s="15"/>
      <c r="E46" s="186">
        <v>1</v>
      </c>
      <c r="F46" s="189">
        <f>C46*E46</f>
        <v>1.6049999999999998E-2</v>
      </c>
      <c r="G46" s="21"/>
    </row>
    <row r="47" spans="2:7" x14ac:dyDescent="0.2">
      <c r="B47" s="7" t="s">
        <v>68</v>
      </c>
      <c r="C47" s="187"/>
      <c r="D47" s="17"/>
      <c r="E47" s="187"/>
      <c r="F47" s="187"/>
      <c r="G47" s="23"/>
    </row>
    <row r="48" spans="2:7" x14ac:dyDescent="0.2">
      <c r="B48" s="7" t="s">
        <v>69</v>
      </c>
      <c r="C48" s="187"/>
      <c r="D48" s="17"/>
      <c r="E48" s="187"/>
      <c r="F48" s="187"/>
      <c r="G48" s="23"/>
    </row>
    <row r="49" spans="1:7" x14ac:dyDescent="0.2">
      <c r="B49" s="7" t="s">
        <v>70</v>
      </c>
      <c r="C49" s="187"/>
      <c r="D49" s="17"/>
      <c r="E49" s="187"/>
      <c r="F49" s="187"/>
      <c r="G49" s="23"/>
    </row>
    <row r="50" spans="1:7" x14ac:dyDescent="0.2">
      <c r="B50" s="7" t="s">
        <v>71</v>
      </c>
      <c r="C50" s="187"/>
      <c r="D50" s="17"/>
      <c r="E50" s="187"/>
      <c r="F50" s="187"/>
      <c r="G50" s="23"/>
    </row>
    <row r="51" spans="1:7" x14ac:dyDescent="0.2">
      <c r="B51" s="7" t="s">
        <v>72</v>
      </c>
      <c r="C51" s="187"/>
      <c r="D51" s="17"/>
      <c r="E51" s="187"/>
      <c r="F51" s="187"/>
      <c r="G51" s="23"/>
    </row>
    <row r="52" spans="1:7" x14ac:dyDescent="0.2">
      <c r="B52" s="7" t="s">
        <v>73</v>
      </c>
      <c r="C52" s="187"/>
      <c r="D52" s="17"/>
      <c r="E52" s="187"/>
      <c r="F52" s="187"/>
      <c r="G52" s="40"/>
    </row>
    <row r="53" spans="1:7" ht="15.75" customHeight="1" thickBot="1" x14ac:dyDescent="0.25">
      <c r="B53" s="12" t="s">
        <v>74</v>
      </c>
      <c r="C53" s="188"/>
      <c r="D53" s="17"/>
      <c r="E53" s="188"/>
      <c r="F53" s="188"/>
      <c r="G53" s="40"/>
    </row>
    <row r="54" spans="1:7" ht="16.5" customHeight="1" thickTop="1" thickBot="1" x14ac:dyDescent="0.25">
      <c r="B54" s="13" t="s">
        <v>18</v>
      </c>
      <c r="C54" s="26"/>
      <c r="D54" s="26"/>
      <c r="E54" s="26"/>
      <c r="F54" s="125">
        <f>SUM(F46:F53)</f>
        <v>1.6049999999999998E-2</v>
      </c>
      <c r="G54" s="125">
        <f>SUM(G46:G53)</f>
        <v>0</v>
      </c>
    </row>
    <row r="55" spans="1:7" ht="15.75" customHeight="1" thickTop="1" x14ac:dyDescent="0.2">
      <c r="A55" t="s">
        <v>23</v>
      </c>
    </row>
  </sheetData>
  <mergeCells count="12">
    <mergeCell ref="B27:F27"/>
    <mergeCell ref="B33:F33"/>
    <mergeCell ref="B1:F1"/>
    <mergeCell ref="B2:F2"/>
    <mergeCell ref="B4:F4"/>
    <mergeCell ref="B16:F16"/>
    <mergeCell ref="C8:C9"/>
    <mergeCell ref="B38:F38"/>
    <mergeCell ref="B44:F44"/>
    <mergeCell ref="C46:C53"/>
    <mergeCell ref="E46:E53"/>
    <mergeCell ref="F46:F53"/>
  </mergeCells>
  <phoneticPr fontId="16" type="noConversion"/>
  <pageMargins left="0.75" right="0.75" top="1" bottom="1" header="0.5" footer="0.5"/>
  <pageSetup scale="70" fitToHeight="2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H80"/>
  <sheetViews>
    <sheetView showGridLines="0" topLeftCell="A10" zoomScale="75" workbookViewId="0">
      <selection activeCell="P25" sqref="P25"/>
    </sheetView>
  </sheetViews>
  <sheetFormatPr defaultRowHeight="15" x14ac:dyDescent="0.2"/>
  <cols>
    <col min="1" max="1" width="5.7109375" style="30" customWidth="1"/>
    <col min="2" max="2" width="50.5703125" style="14" customWidth="1"/>
    <col min="3" max="5" width="14.7109375" style="30" customWidth="1"/>
    <col min="6" max="6" width="18.7109375" style="30" customWidth="1"/>
    <col min="7" max="7" width="12.140625" style="34" customWidth="1"/>
    <col min="8" max="8" width="12.140625" style="30" customWidth="1"/>
    <col min="9" max="9" width="9.140625" style="30" customWidth="1"/>
    <col min="10" max="10" width="24.28515625" style="30" customWidth="1"/>
    <col min="11" max="11" width="9.140625" style="30" customWidth="1"/>
    <col min="12" max="16384" width="9.140625" style="30"/>
  </cols>
  <sheetData>
    <row r="1" spans="2:10" ht="22.5" customHeight="1" x14ac:dyDescent="0.3">
      <c r="B1" s="182" t="s">
        <v>24</v>
      </c>
      <c r="C1" s="184"/>
      <c r="D1" s="184"/>
      <c r="E1" s="184"/>
      <c r="F1" s="184"/>
    </row>
    <row r="2" spans="2:10" ht="18" customHeight="1" x14ac:dyDescent="0.25">
      <c r="B2" s="185" t="s">
        <v>75</v>
      </c>
      <c r="C2" s="184"/>
      <c r="D2" s="184"/>
      <c r="E2" s="184"/>
      <c r="F2" s="184"/>
    </row>
    <row r="4" spans="2:10" ht="20.25" customHeight="1" thickBot="1" x14ac:dyDescent="0.3">
      <c r="B4" s="180" t="s">
        <v>11</v>
      </c>
      <c r="C4" s="181"/>
      <c r="D4" s="181"/>
      <c r="E4" s="181"/>
      <c r="F4" s="181"/>
    </row>
    <row r="5" spans="2:10" s="27" customFormat="1" ht="31.5" customHeight="1" thickTop="1" thickBot="1" x14ac:dyDescent="0.25">
      <c r="B5" s="19" t="s">
        <v>26</v>
      </c>
      <c r="C5" s="19" t="s">
        <v>76</v>
      </c>
      <c r="D5" s="19" t="s">
        <v>28</v>
      </c>
      <c r="E5" s="19" t="s">
        <v>29</v>
      </c>
      <c r="F5" s="19" t="s">
        <v>7</v>
      </c>
      <c r="G5" s="19" t="s">
        <v>77</v>
      </c>
      <c r="H5" s="20"/>
      <c r="J5" s="2" t="s">
        <v>32</v>
      </c>
    </row>
    <row r="6" spans="2:10" ht="18" customHeight="1" thickTop="1" x14ac:dyDescent="0.2">
      <c r="B6" s="3" t="s">
        <v>78</v>
      </c>
      <c r="C6" s="15">
        <v>8.1</v>
      </c>
      <c r="D6" s="15" t="s">
        <v>79</v>
      </c>
      <c r="E6" s="15">
        <v>3</v>
      </c>
      <c r="F6" s="119">
        <f>C6*E6</f>
        <v>24.299999999999997</v>
      </c>
      <c r="G6" s="21">
        <v>24.3</v>
      </c>
      <c r="H6" s="20"/>
      <c r="J6" s="4" t="s">
        <v>35</v>
      </c>
    </row>
    <row r="7" spans="2:10" ht="18" customHeight="1" x14ac:dyDescent="0.2">
      <c r="B7" s="7" t="s">
        <v>56</v>
      </c>
      <c r="C7" s="22">
        <v>4</v>
      </c>
      <c r="D7" s="17"/>
      <c r="E7" s="17">
        <v>1</v>
      </c>
      <c r="F7" s="113">
        <f>C7*E7</f>
        <v>4</v>
      </c>
      <c r="G7" s="40">
        <v>6</v>
      </c>
      <c r="J7" s="6" t="s">
        <v>36</v>
      </c>
    </row>
    <row r="8" spans="2:10" ht="18" customHeight="1" thickBot="1" x14ac:dyDescent="0.25">
      <c r="B8" s="7" t="s">
        <v>57</v>
      </c>
      <c r="C8" s="22">
        <v>1.5</v>
      </c>
      <c r="D8" s="120" t="s">
        <v>50</v>
      </c>
      <c r="E8" s="17">
        <v>1</v>
      </c>
      <c r="F8" s="113">
        <f>C8*E8</f>
        <v>1.5</v>
      </c>
      <c r="G8" s="23">
        <v>0.5</v>
      </c>
      <c r="J8" s="8" t="s">
        <v>58</v>
      </c>
    </row>
    <row r="9" spans="2:10" ht="18" customHeight="1" thickTop="1" x14ac:dyDescent="0.2">
      <c r="B9" s="7" t="s">
        <v>59</v>
      </c>
      <c r="C9" s="22">
        <v>1.5</v>
      </c>
      <c r="D9" s="120" t="s">
        <v>50</v>
      </c>
      <c r="E9" s="17">
        <v>1</v>
      </c>
      <c r="F9" s="113">
        <f>C9*E9</f>
        <v>1.5</v>
      </c>
      <c r="G9" s="23">
        <v>0</v>
      </c>
      <c r="J9" s="9"/>
    </row>
    <row r="10" spans="2:10" ht="18" customHeight="1" x14ac:dyDescent="0.2">
      <c r="B10" s="7" t="s">
        <v>80</v>
      </c>
      <c r="C10" s="24"/>
      <c r="D10" s="121"/>
      <c r="E10" s="41"/>
      <c r="F10" s="17"/>
      <c r="G10" s="23"/>
      <c r="J10" s="9"/>
    </row>
    <row r="11" spans="2:10" ht="18" customHeight="1" x14ac:dyDescent="0.2">
      <c r="B11" s="7" t="s">
        <v>81</v>
      </c>
      <c r="C11" s="24"/>
      <c r="D11" s="121"/>
      <c r="E11" s="41"/>
      <c r="F11" s="17">
        <v>7</v>
      </c>
      <c r="G11" s="23">
        <v>5</v>
      </c>
      <c r="J11" s="9"/>
    </row>
    <row r="12" spans="2:10" ht="18" customHeight="1" x14ac:dyDescent="0.2">
      <c r="B12" s="5" t="s">
        <v>61</v>
      </c>
      <c r="C12" s="24"/>
      <c r="D12" s="121"/>
      <c r="E12" s="41"/>
      <c r="F12" s="17"/>
      <c r="G12" s="23"/>
      <c r="J12" s="9"/>
    </row>
    <row r="13" spans="2:10" ht="18" customHeight="1" x14ac:dyDescent="0.2">
      <c r="B13" s="7" t="s">
        <v>82</v>
      </c>
      <c r="C13" s="24"/>
      <c r="D13" s="121"/>
      <c r="E13" s="41"/>
      <c r="F13" s="17"/>
      <c r="G13" s="23"/>
      <c r="J13" s="9"/>
    </row>
    <row r="14" spans="2:10" ht="18" customHeight="1" x14ac:dyDescent="0.2">
      <c r="B14" s="7" t="s">
        <v>83</v>
      </c>
      <c r="C14" s="24"/>
      <c r="D14" s="121"/>
      <c r="E14" s="41"/>
      <c r="F14" s="17">
        <v>1</v>
      </c>
      <c r="G14" s="23">
        <v>0.7</v>
      </c>
      <c r="J14" s="9"/>
    </row>
    <row r="15" spans="2:10" ht="18" customHeight="1" thickBot="1" x14ac:dyDescent="0.25">
      <c r="B15" s="12" t="s">
        <v>84</v>
      </c>
      <c r="C15" s="35">
        <v>0.25</v>
      </c>
      <c r="D15" s="121"/>
      <c r="E15" s="41">
        <v>3</v>
      </c>
      <c r="F15" s="113">
        <f>C15*E15</f>
        <v>0.75</v>
      </c>
      <c r="G15" s="25"/>
      <c r="J15" s="9"/>
    </row>
    <row r="16" spans="2:10" ht="16.5" customHeight="1" thickTop="1" thickBot="1" x14ac:dyDescent="0.25">
      <c r="B16" s="13" t="s">
        <v>18</v>
      </c>
      <c r="C16" s="26"/>
      <c r="D16" s="26"/>
      <c r="E16" s="26"/>
      <c r="F16" s="114">
        <f>SUM(F6:F15)</f>
        <v>40.049999999999997</v>
      </c>
      <c r="G16" s="114">
        <f>SUM(G6:G15)</f>
        <v>36.5</v>
      </c>
    </row>
    <row r="17" spans="2:9" ht="15.75" customHeight="1" thickTop="1" x14ac:dyDescent="0.2">
      <c r="B17" s="93"/>
      <c r="C17" s="34"/>
      <c r="D17" s="34"/>
      <c r="E17" s="34"/>
      <c r="F17" s="34"/>
      <c r="H17" s="27"/>
    </row>
    <row r="18" spans="2:9" x14ac:dyDescent="0.2">
      <c r="G18" s="1"/>
    </row>
    <row r="20" spans="2:9" ht="31.5" customHeight="1" thickBot="1" x14ac:dyDescent="0.3">
      <c r="B20" s="180" t="s">
        <v>12</v>
      </c>
      <c r="C20" s="181"/>
      <c r="D20" s="181"/>
      <c r="E20" s="181"/>
      <c r="F20" s="181"/>
      <c r="H20" s="20"/>
    </row>
    <row r="21" spans="2:9" ht="31.5" customHeight="1" thickTop="1" thickBot="1" x14ac:dyDescent="0.25">
      <c r="B21" s="19" t="s">
        <v>26</v>
      </c>
      <c r="C21" s="19" t="s">
        <v>76</v>
      </c>
      <c r="D21" s="19" t="s">
        <v>28</v>
      </c>
      <c r="E21" s="19" t="s">
        <v>29</v>
      </c>
      <c r="F21" s="19" t="s">
        <v>7</v>
      </c>
      <c r="G21" s="19" t="s">
        <v>77</v>
      </c>
      <c r="H21" s="20"/>
      <c r="I21" s="27"/>
    </row>
    <row r="22" spans="2:9" ht="15.75" customHeight="1" thickTop="1" x14ac:dyDescent="0.2">
      <c r="B22" s="3" t="s">
        <v>61</v>
      </c>
      <c r="C22" s="29">
        <v>5</v>
      </c>
      <c r="D22" s="122" t="s">
        <v>50</v>
      </c>
      <c r="E22" s="15">
        <v>1</v>
      </c>
      <c r="F22" s="119">
        <f>C22*E22</f>
        <v>5</v>
      </c>
      <c r="G22" s="21"/>
      <c r="H22" s="20"/>
      <c r="I22" s="93"/>
    </row>
    <row r="23" spans="2:9" x14ac:dyDescent="0.2">
      <c r="B23" s="7" t="s">
        <v>62</v>
      </c>
      <c r="C23" s="22">
        <v>0.5</v>
      </c>
      <c r="D23" s="120" t="s">
        <v>50</v>
      </c>
      <c r="E23" s="17">
        <v>3</v>
      </c>
      <c r="F23" s="113">
        <f>C23*E23</f>
        <v>1.5</v>
      </c>
      <c r="G23" s="23"/>
      <c r="H23" s="20"/>
      <c r="I23" s="93"/>
    </row>
    <row r="24" spans="2:9" x14ac:dyDescent="0.2">
      <c r="B24" s="7" t="s">
        <v>63</v>
      </c>
      <c r="C24" s="22">
        <v>0.5</v>
      </c>
      <c r="D24" s="120" t="s">
        <v>79</v>
      </c>
      <c r="E24" s="17">
        <v>3</v>
      </c>
      <c r="F24" s="113">
        <f>C24*E24</f>
        <v>1.5</v>
      </c>
      <c r="G24" s="23"/>
      <c r="H24" s="20"/>
      <c r="I24" s="93"/>
    </row>
    <row r="25" spans="2:9" x14ac:dyDescent="0.2">
      <c r="B25" s="7" t="s">
        <v>65</v>
      </c>
      <c r="C25" s="22">
        <v>0.5</v>
      </c>
      <c r="D25" s="120" t="s">
        <v>50</v>
      </c>
      <c r="E25" s="17">
        <v>3</v>
      </c>
      <c r="F25" s="113">
        <f>C25*E25</f>
        <v>1.5</v>
      </c>
      <c r="G25" s="23"/>
      <c r="H25" s="20"/>
      <c r="I25" s="93"/>
    </row>
    <row r="26" spans="2:9" x14ac:dyDescent="0.2">
      <c r="B26" s="7" t="s">
        <v>66</v>
      </c>
      <c r="C26" s="22">
        <v>0.5</v>
      </c>
      <c r="D26" s="120" t="s">
        <v>50</v>
      </c>
      <c r="E26" s="17">
        <v>3</v>
      </c>
      <c r="F26" s="113">
        <f>C26*E26</f>
        <v>1.5</v>
      </c>
      <c r="G26" s="23"/>
      <c r="H26" s="20"/>
      <c r="I26" s="93"/>
    </row>
    <row r="27" spans="2:9" x14ac:dyDescent="0.2">
      <c r="B27" s="7" t="s">
        <v>85</v>
      </c>
      <c r="C27" s="22"/>
      <c r="D27" s="120"/>
      <c r="E27" s="17"/>
      <c r="F27" s="17"/>
      <c r="G27" s="23"/>
      <c r="H27" s="20"/>
      <c r="I27" s="93"/>
    </row>
    <row r="28" spans="2:9" x14ac:dyDescent="0.2">
      <c r="B28" s="12" t="s">
        <v>86</v>
      </c>
      <c r="C28" s="22"/>
      <c r="D28" s="120"/>
      <c r="E28" s="17"/>
      <c r="F28" s="17"/>
      <c r="G28" s="23"/>
      <c r="H28" s="20"/>
      <c r="I28" s="93"/>
    </row>
    <row r="29" spans="2:9" x14ac:dyDescent="0.2">
      <c r="B29" s="7" t="s">
        <v>87</v>
      </c>
      <c r="C29" s="22"/>
      <c r="D29" s="120"/>
      <c r="E29" s="17"/>
      <c r="F29" s="17"/>
      <c r="G29" s="23"/>
      <c r="H29" s="20"/>
      <c r="I29" s="93"/>
    </row>
    <row r="30" spans="2:9" ht="15.75" customHeight="1" thickBot="1" x14ac:dyDescent="0.25">
      <c r="B30" s="12" t="s">
        <v>88</v>
      </c>
      <c r="C30" s="22"/>
      <c r="D30" s="120"/>
      <c r="E30" s="17"/>
      <c r="F30" s="17"/>
      <c r="G30" s="23"/>
      <c r="H30" s="20"/>
      <c r="I30" s="93"/>
    </row>
    <row r="31" spans="2:9" ht="16.5" customHeight="1" thickTop="1" thickBot="1" x14ac:dyDescent="0.25">
      <c r="B31" s="13" t="s">
        <v>18</v>
      </c>
      <c r="C31" s="26"/>
      <c r="D31" s="26"/>
      <c r="E31" s="26"/>
      <c r="F31" s="115">
        <f>SUM(F22:F30)</f>
        <v>11</v>
      </c>
      <c r="G31" s="115">
        <f>SUM(G22:G30)</f>
        <v>0</v>
      </c>
    </row>
    <row r="32" spans="2:9" ht="15.75" customHeight="1" thickTop="1" x14ac:dyDescent="0.2"/>
    <row r="37" spans="1:242" ht="20.25" customHeight="1" thickBot="1" x14ac:dyDescent="0.3">
      <c r="B37" s="180" t="s">
        <v>13</v>
      </c>
      <c r="C37" s="181"/>
      <c r="D37" s="181"/>
      <c r="E37" s="181"/>
      <c r="F37" s="181"/>
    </row>
    <row r="38" spans="1:242" ht="31.5" customHeight="1" thickTop="1" thickBot="1" x14ac:dyDescent="0.25">
      <c r="B38" s="19" t="s">
        <v>26</v>
      </c>
      <c r="C38" s="19" t="s">
        <v>76</v>
      </c>
      <c r="D38" s="19" t="s">
        <v>28</v>
      </c>
      <c r="E38" s="19" t="s">
        <v>29</v>
      </c>
      <c r="F38" s="19" t="s">
        <v>7</v>
      </c>
      <c r="G38" s="19" t="s">
        <v>77</v>
      </c>
    </row>
    <row r="39" spans="1:242" ht="15.75" customHeight="1" thickTop="1" x14ac:dyDescent="0.2">
      <c r="B39" s="3" t="s">
        <v>89</v>
      </c>
      <c r="C39" s="29">
        <v>7</v>
      </c>
      <c r="D39" s="15" t="s">
        <v>50</v>
      </c>
      <c r="E39" s="15">
        <v>3</v>
      </c>
      <c r="F39" s="15">
        <v>14.7</v>
      </c>
      <c r="G39" s="31">
        <v>14.7</v>
      </c>
      <c r="H39" s="20"/>
    </row>
    <row r="40" spans="1:242" x14ac:dyDescent="0.2">
      <c r="B40" s="7" t="s">
        <v>90</v>
      </c>
      <c r="C40" s="32">
        <v>0.8</v>
      </c>
      <c r="D40" s="17" t="s">
        <v>50</v>
      </c>
      <c r="E40" s="17">
        <v>1</v>
      </c>
      <c r="F40" s="113">
        <f>C40*E40</f>
        <v>0.8</v>
      </c>
      <c r="G40" s="33">
        <v>0.8</v>
      </c>
      <c r="H40" s="34"/>
    </row>
    <row r="41" spans="1:242" x14ac:dyDescent="0.2">
      <c r="B41" s="7" t="s">
        <v>91</v>
      </c>
      <c r="C41" s="32">
        <v>3</v>
      </c>
      <c r="D41" s="17" t="s">
        <v>50</v>
      </c>
      <c r="E41" s="17">
        <v>3</v>
      </c>
      <c r="F41" s="113">
        <f>C41*E41</f>
        <v>9</v>
      </c>
      <c r="G41" s="33">
        <v>9</v>
      </c>
      <c r="H41" s="34"/>
    </row>
    <row r="42" spans="1:242" x14ac:dyDescent="0.2">
      <c r="B42" s="7" t="s">
        <v>92</v>
      </c>
      <c r="C42" s="17">
        <v>4.5359999999999998E-2</v>
      </c>
      <c r="D42" s="17" t="s">
        <v>79</v>
      </c>
      <c r="E42" s="17">
        <v>1</v>
      </c>
      <c r="F42" s="113">
        <f>C42*E42</f>
        <v>4.5359999999999998E-2</v>
      </c>
      <c r="G42" s="33">
        <v>4.5359999999999998E-2</v>
      </c>
      <c r="H42" s="34"/>
      <c r="J42" s="93"/>
    </row>
    <row r="43" spans="1:242" x14ac:dyDescent="0.2">
      <c r="A43" s="93"/>
      <c r="B43" s="7" t="s">
        <v>93</v>
      </c>
      <c r="C43" s="32">
        <f>2.04/3</f>
        <v>0.68</v>
      </c>
      <c r="D43" s="17" t="s">
        <v>50</v>
      </c>
      <c r="E43" s="17">
        <v>3</v>
      </c>
      <c r="F43" s="17">
        <v>2.04</v>
      </c>
      <c r="G43" s="33">
        <v>2.04</v>
      </c>
      <c r="H43" s="93"/>
      <c r="I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3"/>
      <c r="DS43" s="93"/>
      <c r="DT43" s="93"/>
      <c r="DU43" s="93"/>
      <c r="DV43" s="93"/>
      <c r="DW43" s="93"/>
      <c r="DX43" s="93"/>
      <c r="DY43" s="93"/>
      <c r="DZ43" s="93"/>
      <c r="EA43" s="93"/>
      <c r="EB43" s="93"/>
      <c r="EC43" s="93"/>
      <c r="ED43" s="93"/>
      <c r="EE43" s="93"/>
      <c r="EF43" s="93"/>
      <c r="EG43" s="93"/>
      <c r="EH43" s="93"/>
      <c r="EI43" s="93"/>
      <c r="EJ43" s="93"/>
      <c r="EK43" s="93"/>
      <c r="EL43" s="93"/>
      <c r="EM43" s="93"/>
      <c r="EN43" s="93"/>
      <c r="EO43" s="93"/>
      <c r="EP43" s="93"/>
      <c r="EQ43" s="93"/>
      <c r="ER43" s="93"/>
      <c r="ES43" s="93"/>
      <c r="ET43" s="93"/>
      <c r="EU43" s="93"/>
      <c r="EV43" s="93"/>
      <c r="EW43" s="93"/>
      <c r="EX43" s="93"/>
      <c r="EY43" s="93"/>
      <c r="EZ43" s="93"/>
      <c r="FA43" s="93"/>
      <c r="FB43" s="93"/>
      <c r="FC43" s="93"/>
      <c r="FD43" s="93"/>
      <c r="FE43" s="93"/>
      <c r="FF43" s="93"/>
      <c r="FG43" s="93"/>
      <c r="FH43" s="93"/>
      <c r="FI43" s="93"/>
      <c r="FJ43" s="93"/>
      <c r="FK43" s="93"/>
      <c r="FL43" s="93"/>
      <c r="FM43" s="93"/>
      <c r="FN43" s="93"/>
      <c r="FO43" s="93"/>
      <c r="FP43" s="93"/>
      <c r="FQ43" s="93"/>
      <c r="FR43" s="93"/>
      <c r="FS43" s="93"/>
      <c r="FT43" s="93"/>
      <c r="FU43" s="93"/>
      <c r="FV43" s="93"/>
      <c r="FW43" s="93"/>
      <c r="FX43" s="93"/>
      <c r="FY43" s="93"/>
      <c r="FZ43" s="93"/>
      <c r="GA43" s="93"/>
      <c r="GB43" s="93"/>
      <c r="GC43" s="93"/>
      <c r="GD43" s="93"/>
      <c r="GE43" s="93"/>
      <c r="GF43" s="93"/>
      <c r="GG43" s="93"/>
      <c r="GH43" s="93"/>
      <c r="GI43" s="93"/>
      <c r="GJ43" s="93"/>
      <c r="GK43" s="93"/>
      <c r="GL43" s="93"/>
      <c r="GM43" s="93"/>
      <c r="GN43" s="93"/>
      <c r="GO43" s="93"/>
      <c r="GP43" s="93"/>
      <c r="GQ43" s="93"/>
      <c r="GR43" s="93"/>
      <c r="GS43" s="93"/>
      <c r="GT43" s="93"/>
      <c r="GU43" s="93"/>
      <c r="GV43" s="93"/>
      <c r="GW43" s="93"/>
      <c r="GX43" s="93"/>
      <c r="GY43" s="93"/>
      <c r="GZ43" s="93"/>
      <c r="HA43" s="93"/>
      <c r="HB43" s="93"/>
      <c r="HC43" s="93"/>
      <c r="HD43" s="93"/>
      <c r="HE43" s="93"/>
      <c r="HF43" s="93"/>
      <c r="HG43" s="93"/>
      <c r="HH43" s="93"/>
      <c r="HI43" s="93"/>
      <c r="HJ43" s="93"/>
      <c r="HK43" s="93"/>
      <c r="HL43" s="93"/>
      <c r="HM43" s="93"/>
      <c r="HN43" s="93"/>
      <c r="HO43" s="93"/>
      <c r="HP43" s="93"/>
      <c r="HQ43" s="93"/>
      <c r="HR43" s="93"/>
      <c r="HS43" s="93"/>
      <c r="HT43" s="93"/>
      <c r="HU43" s="93"/>
      <c r="HV43" s="93"/>
      <c r="HW43" s="93"/>
      <c r="HX43" s="93"/>
      <c r="HY43" s="93"/>
      <c r="HZ43" s="93"/>
      <c r="IA43" s="93"/>
      <c r="IB43" s="93"/>
      <c r="IC43" s="93"/>
      <c r="ID43" s="93"/>
      <c r="IE43" s="93"/>
      <c r="IF43" s="93"/>
      <c r="IG43" s="93"/>
      <c r="IH43" s="93"/>
    </row>
    <row r="44" spans="1:242" ht="15.75" customHeight="1" thickBot="1" x14ac:dyDescent="0.25">
      <c r="B44" s="12" t="s">
        <v>94</v>
      </c>
      <c r="C44" s="35">
        <v>7</v>
      </c>
      <c r="D44" s="41"/>
      <c r="E44" s="41">
        <v>3</v>
      </c>
      <c r="F44" s="113">
        <f>C44*E44</f>
        <v>21</v>
      </c>
      <c r="G44" s="42"/>
      <c r="H44" s="36"/>
      <c r="J44" s="93"/>
    </row>
    <row r="45" spans="1:242" ht="16.5" customHeight="1" thickTop="1" thickBot="1" x14ac:dyDescent="0.25">
      <c r="B45" s="13" t="s">
        <v>18</v>
      </c>
      <c r="C45" s="26"/>
      <c r="D45" s="26"/>
      <c r="E45" s="26"/>
      <c r="F45" s="118">
        <f>SUM(F39:F44)</f>
        <v>47.585359999999994</v>
      </c>
      <c r="G45" s="118">
        <f>SUM(G39:G44)</f>
        <v>26.585359999999998</v>
      </c>
      <c r="H45" s="34"/>
    </row>
    <row r="46" spans="1:242" ht="15.75" customHeight="1" thickTop="1" x14ac:dyDescent="0.2"/>
    <row r="48" spans="1:242" ht="20.25" customHeight="1" thickBot="1" x14ac:dyDescent="0.3">
      <c r="B48" s="180" t="s">
        <v>47</v>
      </c>
      <c r="C48" s="181"/>
      <c r="D48" s="181"/>
      <c r="E48" s="181"/>
      <c r="F48" s="181"/>
    </row>
    <row r="49" spans="2:9" ht="31.5" customHeight="1" thickTop="1" thickBot="1" x14ac:dyDescent="0.25">
      <c r="B49" s="19" t="s">
        <v>26</v>
      </c>
      <c r="C49" s="19" t="s">
        <v>76</v>
      </c>
      <c r="D49" s="19" t="s">
        <v>28</v>
      </c>
      <c r="E49" s="19" t="s">
        <v>29</v>
      </c>
      <c r="F49" s="19" t="s">
        <v>7</v>
      </c>
      <c r="G49" s="19" t="s">
        <v>77</v>
      </c>
      <c r="H49" s="20"/>
    </row>
    <row r="50" spans="2:9" ht="15.75" customHeight="1" thickTop="1" x14ac:dyDescent="0.2">
      <c r="B50" s="3" t="s">
        <v>95</v>
      </c>
      <c r="C50" s="37">
        <v>24</v>
      </c>
      <c r="D50" s="15" t="s">
        <v>50</v>
      </c>
      <c r="E50" s="15">
        <v>1</v>
      </c>
      <c r="F50" s="119">
        <f>C50*E50</f>
        <v>24</v>
      </c>
      <c r="G50" s="31">
        <v>24</v>
      </c>
      <c r="H50" s="34"/>
    </row>
    <row r="51" spans="2:9" x14ac:dyDescent="0.2">
      <c r="B51" s="7" t="s">
        <v>96</v>
      </c>
      <c r="C51" s="32">
        <v>4</v>
      </c>
      <c r="D51" s="17" t="s">
        <v>50</v>
      </c>
      <c r="E51" s="17">
        <v>1</v>
      </c>
      <c r="F51" s="113">
        <f>C51*E51</f>
        <v>4</v>
      </c>
      <c r="G51" s="33">
        <v>4</v>
      </c>
      <c r="H51" s="34"/>
    </row>
    <row r="52" spans="2:9" ht="15.75" customHeight="1" thickBot="1" x14ac:dyDescent="0.25">
      <c r="B52" s="7" t="s">
        <v>97</v>
      </c>
      <c r="C52" s="32">
        <v>15</v>
      </c>
      <c r="D52" s="17"/>
      <c r="E52" s="17">
        <v>1</v>
      </c>
      <c r="F52" s="113">
        <f>C52*E52</f>
        <v>15</v>
      </c>
      <c r="G52" s="33"/>
      <c r="H52" s="34"/>
    </row>
    <row r="53" spans="2:9" ht="16.5" customHeight="1" thickTop="1" thickBot="1" x14ac:dyDescent="0.25">
      <c r="B53" s="13" t="s">
        <v>18</v>
      </c>
      <c r="C53" s="26"/>
      <c r="D53" s="26"/>
      <c r="E53" s="26"/>
      <c r="F53" s="124">
        <f>SUM(F50:F52)</f>
        <v>43</v>
      </c>
      <c r="G53" s="124">
        <f>SUM(G50:G52)</f>
        <v>28</v>
      </c>
      <c r="H53" s="34"/>
    </row>
    <row r="54" spans="2:9" ht="15.75" customHeight="1" thickTop="1" x14ac:dyDescent="0.2"/>
    <row r="56" spans="2:9" ht="20.25" customHeight="1" thickBot="1" x14ac:dyDescent="0.3">
      <c r="B56" s="180" t="s">
        <v>15</v>
      </c>
      <c r="C56" s="181"/>
      <c r="D56" s="181"/>
      <c r="E56" s="181"/>
      <c r="F56" s="181"/>
    </row>
    <row r="57" spans="2:9" ht="31.5" customHeight="1" thickTop="1" thickBot="1" x14ac:dyDescent="0.25">
      <c r="B57" s="19" t="s">
        <v>26</v>
      </c>
      <c r="C57" s="19" t="s">
        <v>76</v>
      </c>
      <c r="D57" s="19" t="s">
        <v>28</v>
      </c>
      <c r="E57" s="19" t="s">
        <v>29</v>
      </c>
      <c r="F57" s="19" t="s">
        <v>7</v>
      </c>
      <c r="G57" s="19" t="s">
        <v>77</v>
      </c>
      <c r="H57" s="20"/>
    </row>
    <row r="58" spans="2:9" ht="16.5" customHeight="1" thickTop="1" thickBot="1" x14ac:dyDescent="0.25">
      <c r="B58" s="7" t="s">
        <v>48</v>
      </c>
      <c r="C58" s="32">
        <v>0.5</v>
      </c>
      <c r="D58" s="17" t="s">
        <v>50</v>
      </c>
      <c r="E58" s="17">
        <v>1</v>
      </c>
      <c r="F58" s="113">
        <f>C58*E58</f>
        <v>0.5</v>
      </c>
      <c r="G58" s="33">
        <v>0.5</v>
      </c>
      <c r="H58" s="34"/>
    </row>
    <row r="59" spans="2:9" ht="16.5" customHeight="1" thickTop="1" thickBot="1" x14ac:dyDescent="0.25">
      <c r="B59" s="13" t="s">
        <v>18</v>
      </c>
      <c r="C59" s="26"/>
      <c r="D59" s="26"/>
      <c r="E59" s="26"/>
      <c r="F59" s="125">
        <f>SUM(F58:F58)</f>
        <v>0.5</v>
      </c>
      <c r="G59" s="125">
        <f>SUM(G58:G58)</f>
        <v>0.5</v>
      </c>
      <c r="H59" s="34"/>
    </row>
    <row r="60" spans="2:9" ht="15.75" customHeight="1" thickTop="1" x14ac:dyDescent="0.2">
      <c r="H60" s="34"/>
    </row>
    <row r="62" spans="2:9" ht="20.25" customHeight="1" thickBot="1" x14ac:dyDescent="0.3">
      <c r="B62" s="180" t="s">
        <v>16</v>
      </c>
      <c r="C62" s="181"/>
      <c r="D62" s="181"/>
      <c r="E62" s="181"/>
      <c r="F62" s="181"/>
    </row>
    <row r="63" spans="2:9" ht="31.5" customHeight="1" thickTop="1" thickBot="1" x14ac:dyDescent="0.25">
      <c r="B63" s="19" t="s">
        <v>26</v>
      </c>
      <c r="C63" s="19" t="s">
        <v>76</v>
      </c>
      <c r="D63" s="19" t="s">
        <v>28</v>
      </c>
      <c r="E63" s="19" t="s">
        <v>29</v>
      </c>
      <c r="F63" s="19" t="s">
        <v>7</v>
      </c>
      <c r="G63" s="38" t="s">
        <v>77</v>
      </c>
    </row>
    <row r="64" spans="2:9" ht="15.75" customHeight="1" thickTop="1" x14ac:dyDescent="0.2">
      <c r="B64" s="7" t="s">
        <v>68</v>
      </c>
      <c r="C64" s="22">
        <f>4.12*0.4536</f>
        <v>1.868832</v>
      </c>
      <c r="D64" s="17" t="s">
        <v>50</v>
      </c>
      <c r="E64" s="17">
        <v>6</v>
      </c>
      <c r="F64" s="113">
        <f t="shared" ref="F64:F72" si="0">C64*E64</f>
        <v>11.212992</v>
      </c>
      <c r="G64" s="126">
        <f>F64</f>
        <v>11.212992</v>
      </c>
      <c r="H64" s="34"/>
      <c r="I64" s="39"/>
    </row>
    <row r="65" spans="1:9" x14ac:dyDescent="0.2">
      <c r="B65" s="7" t="s">
        <v>98</v>
      </c>
      <c r="C65" s="22">
        <v>3</v>
      </c>
      <c r="D65" s="17" t="s">
        <v>50</v>
      </c>
      <c r="E65" s="17">
        <v>1</v>
      </c>
      <c r="F65" s="113">
        <f t="shared" si="0"/>
        <v>3</v>
      </c>
      <c r="G65" s="40"/>
      <c r="H65" s="34"/>
      <c r="I65" s="39"/>
    </row>
    <row r="66" spans="1:9" x14ac:dyDescent="0.2">
      <c r="B66" s="7" t="s">
        <v>69</v>
      </c>
      <c r="C66" s="22">
        <v>0.2</v>
      </c>
      <c r="D66" s="17"/>
      <c r="E66" s="17">
        <v>2</v>
      </c>
      <c r="F66" s="113">
        <f t="shared" si="0"/>
        <v>0.4</v>
      </c>
      <c r="G66" s="33"/>
      <c r="H66" s="34"/>
      <c r="I66" s="39"/>
    </row>
    <row r="67" spans="1:9" x14ac:dyDescent="0.2">
      <c r="B67" s="7" t="s">
        <v>70</v>
      </c>
      <c r="C67" s="22">
        <v>0.2</v>
      </c>
      <c r="D67" s="17"/>
      <c r="E67" s="17">
        <v>1</v>
      </c>
      <c r="F67" s="113">
        <f t="shared" si="0"/>
        <v>0.2</v>
      </c>
      <c r="G67" s="33"/>
      <c r="H67" s="34"/>
      <c r="I67" s="39"/>
    </row>
    <row r="68" spans="1:9" x14ac:dyDescent="0.2">
      <c r="B68" s="7" t="s">
        <v>71</v>
      </c>
      <c r="C68" s="24">
        <v>0.4</v>
      </c>
      <c r="D68" s="41"/>
      <c r="E68" s="41">
        <v>1</v>
      </c>
      <c r="F68" s="127">
        <f t="shared" si="0"/>
        <v>0.4</v>
      </c>
      <c r="G68" s="42"/>
      <c r="H68" s="34"/>
      <c r="I68" s="39"/>
    </row>
    <row r="69" spans="1:9" x14ac:dyDescent="0.2">
      <c r="B69" s="7" t="s">
        <v>72</v>
      </c>
      <c r="C69" s="24">
        <v>0.5</v>
      </c>
      <c r="D69" s="41"/>
      <c r="E69" s="41">
        <v>1</v>
      </c>
      <c r="F69" s="127">
        <f t="shared" si="0"/>
        <v>0.5</v>
      </c>
      <c r="G69" s="42"/>
      <c r="H69" s="34"/>
      <c r="I69" s="39"/>
    </row>
    <row r="70" spans="1:9" x14ac:dyDescent="0.2">
      <c r="B70" s="7" t="s">
        <v>73</v>
      </c>
      <c r="C70" s="24">
        <v>0.3</v>
      </c>
      <c r="D70" s="41"/>
      <c r="E70" s="41">
        <v>1</v>
      </c>
      <c r="F70" s="127">
        <f t="shared" si="0"/>
        <v>0.3</v>
      </c>
      <c r="G70" s="42"/>
      <c r="H70" s="34"/>
      <c r="I70" s="39"/>
    </row>
    <row r="71" spans="1:9" x14ac:dyDescent="0.2">
      <c r="B71" s="12" t="s">
        <v>74</v>
      </c>
      <c r="C71" s="24">
        <v>1.5</v>
      </c>
      <c r="D71" s="41"/>
      <c r="E71" s="41">
        <v>1</v>
      </c>
      <c r="F71" s="127">
        <f t="shared" si="0"/>
        <v>1.5</v>
      </c>
      <c r="G71" s="42"/>
      <c r="H71" s="34"/>
      <c r="I71" s="39"/>
    </row>
    <row r="72" spans="1:9" x14ac:dyDescent="0.2">
      <c r="B72" s="7" t="s">
        <v>99</v>
      </c>
      <c r="C72" s="24">
        <v>5.0000000000000001E-3</v>
      </c>
      <c r="D72" s="41"/>
      <c r="E72" s="41">
        <v>6</v>
      </c>
      <c r="F72" s="127">
        <f t="shared" si="0"/>
        <v>0.03</v>
      </c>
      <c r="G72" s="42"/>
      <c r="H72" s="34"/>
      <c r="I72" s="39"/>
    </row>
    <row r="73" spans="1:9" x14ac:dyDescent="0.2">
      <c r="B73" s="7" t="s">
        <v>100</v>
      </c>
      <c r="C73" s="24">
        <v>2</v>
      </c>
      <c r="D73" s="41"/>
      <c r="E73" s="41">
        <v>1</v>
      </c>
      <c r="F73" s="127">
        <f>E73*C73</f>
        <v>2</v>
      </c>
      <c r="G73" s="42"/>
      <c r="H73" s="34"/>
      <c r="I73" s="39"/>
    </row>
    <row r="74" spans="1:9" ht="15.75" customHeight="1" thickBot="1" x14ac:dyDescent="0.25">
      <c r="B74" s="7" t="s">
        <v>101</v>
      </c>
      <c r="C74" s="41">
        <v>0.1</v>
      </c>
      <c r="D74" s="41"/>
      <c r="E74" s="41">
        <v>1</v>
      </c>
      <c r="F74" s="127">
        <f>C74*E74</f>
        <v>0.1</v>
      </c>
      <c r="G74" s="42"/>
      <c r="H74" s="34"/>
      <c r="I74" s="39"/>
    </row>
    <row r="75" spans="1:9" ht="16.5" customHeight="1" thickTop="1" thickBot="1" x14ac:dyDescent="0.25">
      <c r="B75" s="13" t="s">
        <v>18</v>
      </c>
      <c r="C75" s="26"/>
      <c r="D75" s="26"/>
      <c r="E75" s="26"/>
      <c r="F75" s="128">
        <f>SUM(F64:F74)</f>
        <v>19.642992000000003</v>
      </c>
      <c r="G75" s="128">
        <f>SUM(G64:G74)</f>
        <v>11.212992</v>
      </c>
      <c r="I75" s="39"/>
    </row>
    <row r="76" spans="1:9" ht="15.75" customHeight="1" thickTop="1" x14ac:dyDescent="0.2">
      <c r="I76" s="39"/>
    </row>
    <row r="77" spans="1:9" x14ac:dyDescent="0.2">
      <c r="I77" s="39"/>
    </row>
    <row r="78" spans="1:9" x14ac:dyDescent="0.2">
      <c r="I78" s="39"/>
    </row>
    <row r="80" spans="1:9" x14ac:dyDescent="0.2">
      <c r="A80" t="s">
        <v>23</v>
      </c>
    </row>
  </sheetData>
  <mergeCells count="8">
    <mergeCell ref="B56:F56"/>
    <mergeCell ref="B62:F62"/>
    <mergeCell ref="B1:F1"/>
    <mergeCell ref="B2:F2"/>
    <mergeCell ref="B4:F4"/>
    <mergeCell ref="B20:F20"/>
    <mergeCell ref="B37:F37"/>
    <mergeCell ref="B48:F48"/>
  </mergeCells>
  <phoneticPr fontId="16" type="noConversion"/>
  <pageMargins left="0.75" right="0.75" top="1" bottom="1" header="0.5" footer="0.5"/>
  <pageSetup scale="80" orientation="landscape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26"/>
  <sheetViews>
    <sheetView showGridLines="0" tabSelected="1" topLeftCell="A73" zoomScale="75" workbookViewId="0">
      <selection activeCell="F106" sqref="F106"/>
    </sheetView>
  </sheetViews>
  <sheetFormatPr defaultRowHeight="15" x14ac:dyDescent="0.2"/>
  <cols>
    <col min="1" max="1" width="5.7109375" style="30" customWidth="1"/>
    <col min="2" max="2" width="50.7109375" style="14" customWidth="1"/>
    <col min="3" max="5" width="14.7109375" style="30" customWidth="1"/>
    <col min="6" max="6" width="18.7109375" style="30" customWidth="1"/>
    <col min="7" max="7" width="15.140625" style="129" customWidth="1"/>
    <col min="8" max="9" width="9.140625" style="30" customWidth="1"/>
    <col min="10" max="10" width="26.5703125" style="30" customWidth="1"/>
    <col min="11" max="14" width="14.7109375" style="30" customWidth="1"/>
    <col min="15" max="15" width="9.140625" style="30" customWidth="1"/>
    <col min="16" max="16384" width="9.140625" style="30"/>
  </cols>
  <sheetData>
    <row r="1" spans="2:10" ht="22.5" customHeight="1" x14ac:dyDescent="0.3">
      <c r="B1" s="182" t="s">
        <v>24</v>
      </c>
      <c r="C1" s="184"/>
      <c r="D1" s="184"/>
      <c r="E1" s="184"/>
      <c r="F1" s="184"/>
    </row>
    <row r="2" spans="2:10" ht="18" customHeight="1" x14ac:dyDescent="0.25">
      <c r="B2" s="185" t="s">
        <v>102</v>
      </c>
      <c r="C2" s="184"/>
      <c r="D2" s="184"/>
      <c r="E2" s="184"/>
      <c r="F2" s="184"/>
    </row>
    <row r="3" spans="2:10" ht="31.5" customHeight="1" thickBot="1" x14ac:dyDescent="0.3">
      <c r="B3" s="180" t="s">
        <v>11</v>
      </c>
      <c r="C3" s="181"/>
      <c r="D3" s="181"/>
      <c r="E3" s="181"/>
      <c r="F3" s="181"/>
    </row>
    <row r="4" spans="2:10" s="27" customFormat="1" ht="31.5" customHeight="1" thickTop="1" thickBot="1" x14ac:dyDescent="0.25">
      <c r="B4" s="19" t="s">
        <v>26</v>
      </c>
      <c r="C4" s="19" t="s">
        <v>103</v>
      </c>
      <c r="D4" s="19" t="s">
        <v>28</v>
      </c>
      <c r="E4" s="19" t="s">
        <v>104</v>
      </c>
      <c r="F4" s="19" t="s">
        <v>9</v>
      </c>
      <c r="G4" s="130" t="s">
        <v>105</v>
      </c>
      <c r="H4" s="1"/>
      <c r="J4" s="2" t="s">
        <v>32</v>
      </c>
    </row>
    <row r="5" spans="2:10" ht="18" customHeight="1" thickTop="1" x14ac:dyDescent="0.2">
      <c r="B5" s="3" t="s">
        <v>106</v>
      </c>
      <c r="C5" s="122">
        <v>2339</v>
      </c>
      <c r="D5" s="122" t="s">
        <v>79</v>
      </c>
      <c r="E5" s="15">
        <v>1</v>
      </c>
      <c r="F5" s="131">
        <f t="shared" ref="F5:F18" si="0">C5*E5</f>
        <v>2339</v>
      </c>
      <c r="G5" s="132">
        <v>2339</v>
      </c>
      <c r="J5" s="4" t="s">
        <v>35</v>
      </c>
    </row>
    <row r="6" spans="2:10" ht="18" customHeight="1" x14ac:dyDescent="0.2">
      <c r="B6" s="5" t="s">
        <v>78</v>
      </c>
      <c r="C6" s="133">
        <v>2800</v>
      </c>
      <c r="D6" s="133" t="s">
        <v>79</v>
      </c>
      <c r="E6" s="16">
        <v>2</v>
      </c>
      <c r="F6" s="134">
        <f t="shared" si="0"/>
        <v>5600</v>
      </c>
      <c r="G6" s="135">
        <v>5600</v>
      </c>
      <c r="J6" s="6" t="s">
        <v>36</v>
      </c>
    </row>
    <row r="7" spans="2:10" ht="18" customHeight="1" thickBot="1" x14ac:dyDescent="0.25">
      <c r="B7" s="7" t="s">
        <v>56</v>
      </c>
      <c r="C7" s="120">
        <v>3623.6</v>
      </c>
      <c r="D7" s="120"/>
      <c r="E7" s="17">
        <v>1</v>
      </c>
      <c r="F7" s="136">
        <f t="shared" si="0"/>
        <v>3623.6</v>
      </c>
      <c r="G7" s="137">
        <v>3623.6</v>
      </c>
      <c r="J7" s="8" t="s">
        <v>58</v>
      </c>
    </row>
    <row r="8" spans="2:10" ht="18" customHeight="1" thickTop="1" x14ac:dyDescent="0.2">
      <c r="B8" s="7" t="s">
        <v>84</v>
      </c>
      <c r="C8" s="120">
        <v>2300</v>
      </c>
      <c r="D8" s="120"/>
      <c r="E8" s="17">
        <v>4</v>
      </c>
      <c r="F8" s="136">
        <f t="shared" si="0"/>
        <v>9200</v>
      </c>
      <c r="G8" s="135">
        <v>9200</v>
      </c>
      <c r="J8" s="9"/>
    </row>
    <row r="9" spans="2:10" ht="18" customHeight="1" x14ac:dyDescent="0.2">
      <c r="B9" s="7" t="s">
        <v>107</v>
      </c>
      <c r="C9" s="120">
        <v>2500</v>
      </c>
      <c r="D9" s="120"/>
      <c r="E9" s="17">
        <v>1</v>
      </c>
      <c r="F9" s="138">
        <f t="shared" si="0"/>
        <v>2500</v>
      </c>
      <c r="G9" s="135">
        <v>2500</v>
      </c>
    </row>
    <row r="10" spans="2:10" ht="18" customHeight="1" x14ac:dyDescent="0.2">
      <c r="B10" s="7" t="s">
        <v>80</v>
      </c>
      <c r="C10" s="120">
        <v>500</v>
      </c>
      <c r="D10" s="120"/>
      <c r="E10" s="17">
        <v>3</v>
      </c>
      <c r="F10" s="138">
        <f t="shared" si="0"/>
        <v>1500</v>
      </c>
      <c r="G10" s="135">
        <v>1500</v>
      </c>
    </row>
    <row r="11" spans="2:10" ht="18" customHeight="1" x14ac:dyDescent="0.2">
      <c r="B11" s="7" t="s">
        <v>81</v>
      </c>
      <c r="C11" s="120">
        <v>3000</v>
      </c>
      <c r="D11" s="120"/>
      <c r="E11" s="17">
        <v>1</v>
      </c>
      <c r="F11" s="138">
        <f t="shared" si="0"/>
        <v>3000</v>
      </c>
      <c r="G11" s="137">
        <v>3000</v>
      </c>
    </row>
    <row r="12" spans="2:10" ht="18" customHeight="1" x14ac:dyDescent="0.2">
      <c r="B12" s="5" t="s">
        <v>61</v>
      </c>
      <c r="C12" s="133">
        <v>1948</v>
      </c>
      <c r="D12" s="121"/>
      <c r="E12" s="16">
        <v>1</v>
      </c>
      <c r="F12" s="139">
        <f t="shared" si="0"/>
        <v>1948</v>
      </c>
      <c r="G12" s="135">
        <v>1948</v>
      </c>
    </row>
    <row r="13" spans="2:10" ht="18" customHeight="1" x14ac:dyDescent="0.2">
      <c r="B13" s="7" t="s">
        <v>108</v>
      </c>
      <c r="C13" s="120">
        <v>1495</v>
      </c>
      <c r="D13" s="121"/>
      <c r="E13" s="17">
        <v>3</v>
      </c>
      <c r="F13" s="139">
        <f t="shared" si="0"/>
        <v>4485</v>
      </c>
      <c r="G13" s="135">
        <v>4485</v>
      </c>
    </row>
    <row r="14" spans="2:10" x14ac:dyDescent="0.2">
      <c r="B14" s="7" t="s">
        <v>82</v>
      </c>
      <c r="C14" s="120">
        <v>90</v>
      </c>
      <c r="D14" s="120"/>
      <c r="E14" s="17">
        <v>2</v>
      </c>
      <c r="F14" s="138">
        <f t="shared" si="0"/>
        <v>180</v>
      </c>
      <c r="G14" s="137">
        <v>180</v>
      </c>
    </row>
    <row r="15" spans="2:10" x14ac:dyDescent="0.2">
      <c r="B15" s="7" t="s">
        <v>109</v>
      </c>
      <c r="C15" s="120">
        <v>105.7</v>
      </c>
      <c r="D15" s="120"/>
      <c r="E15" s="17">
        <v>1</v>
      </c>
      <c r="F15" s="138">
        <f t="shared" si="0"/>
        <v>105.7</v>
      </c>
      <c r="G15" s="137">
        <v>105.7</v>
      </c>
    </row>
    <row r="16" spans="2:10" x14ac:dyDescent="0.2">
      <c r="B16" s="7" t="s">
        <v>110</v>
      </c>
      <c r="C16" s="120">
        <v>131.5</v>
      </c>
      <c r="D16" s="120"/>
      <c r="E16" s="17">
        <v>1</v>
      </c>
      <c r="F16" s="138">
        <f t="shared" si="0"/>
        <v>131.5</v>
      </c>
      <c r="G16" s="137">
        <v>131.5</v>
      </c>
    </row>
    <row r="17" spans="2:9" x14ac:dyDescent="0.2">
      <c r="B17" s="7" t="s">
        <v>111</v>
      </c>
      <c r="C17" s="120">
        <v>1617</v>
      </c>
      <c r="D17" s="120"/>
      <c r="E17" s="17">
        <v>1</v>
      </c>
      <c r="F17" s="138">
        <f t="shared" si="0"/>
        <v>1617</v>
      </c>
      <c r="G17" s="137">
        <v>1617</v>
      </c>
    </row>
    <row r="18" spans="2:9" x14ac:dyDescent="0.2">
      <c r="B18" s="7" t="s">
        <v>83</v>
      </c>
      <c r="C18" s="120">
        <v>500</v>
      </c>
      <c r="D18" s="120"/>
      <c r="E18" s="17">
        <v>1</v>
      </c>
      <c r="F18" s="138">
        <f t="shared" si="0"/>
        <v>500</v>
      </c>
      <c r="G18" s="137">
        <v>500</v>
      </c>
    </row>
    <row r="19" spans="2:9" ht="15.75" customHeight="1" thickBot="1" x14ac:dyDescent="0.25">
      <c r="B19" s="10" t="s">
        <v>18</v>
      </c>
      <c r="C19" s="140"/>
      <c r="D19" s="140"/>
      <c r="E19" s="11"/>
      <c r="F19" s="141">
        <f>SUM(F5:F18)</f>
        <v>36729.799999999996</v>
      </c>
      <c r="G19" s="142">
        <f>SUM(G5:G18)</f>
        <v>36729.799999999996</v>
      </c>
    </row>
    <row r="20" spans="2:9" ht="15.75" customHeight="1" thickTop="1" x14ac:dyDescent="0.2">
      <c r="B20" s="93"/>
      <c r="C20" s="34"/>
      <c r="D20" s="34"/>
      <c r="E20" s="34"/>
      <c r="F20" s="34"/>
    </row>
    <row r="22" spans="2:9" ht="15.75" customHeight="1" x14ac:dyDescent="0.2"/>
    <row r="23" spans="2:9" ht="15.75" customHeight="1" thickBot="1" x14ac:dyDescent="0.3">
      <c r="B23" s="180" t="s">
        <v>12</v>
      </c>
      <c r="C23" s="181"/>
      <c r="D23" s="181"/>
      <c r="E23" s="181"/>
      <c r="F23" s="181"/>
      <c r="H23" s="27"/>
      <c r="I23" s="27"/>
    </row>
    <row r="24" spans="2:9" ht="31.5" customHeight="1" thickTop="1" thickBot="1" x14ac:dyDescent="0.25">
      <c r="B24" s="19" t="s">
        <v>26</v>
      </c>
      <c r="C24" s="19" t="s">
        <v>103</v>
      </c>
      <c r="D24" s="19" t="s">
        <v>28</v>
      </c>
      <c r="E24" s="19" t="s">
        <v>104</v>
      </c>
      <c r="F24" s="19" t="s">
        <v>9</v>
      </c>
      <c r="G24" s="130" t="s">
        <v>105</v>
      </c>
    </row>
    <row r="25" spans="2:9" ht="15.75" customHeight="1" thickTop="1" x14ac:dyDescent="0.2">
      <c r="B25" s="7" t="s">
        <v>63</v>
      </c>
      <c r="C25" s="120">
        <v>2575</v>
      </c>
      <c r="D25" s="122"/>
      <c r="E25" s="17">
        <v>3</v>
      </c>
      <c r="F25" s="143">
        <f t="shared" ref="F25:F37" si="1">C25*E25</f>
        <v>7725</v>
      </c>
      <c r="G25" s="135">
        <v>7725</v>
      </c>
    </row>
    <row r="26" spans="2:9" x14ac:dyDescent="0.2">
      <c r="B26" s="12" t="s">
        <v>86</v>
      </c>
      <c r="C26" s="144">
        <v>3000</v>
      </c>
      <c r="D26" s="120"/>
      <c r="E26" s="41">
        <v>1</v>
      </c>
      <c r="F26" s="138">
        <f t="shared" si="1"/>
        <v>3000</v>
      </c>
      <c r="G26" s="145">
        <v>3000</v>
      </c>
    </row>
    <row r="27" spans="2:9" x14ac:dyDescent="0.2">
      <c r="B27" s="12" t="s">
        <v>85</v>
      </c>
      <c r="C27" s="121">
        <v>515</v>
      </c>
      <c r="D27" s="121"/>
      <c r="E27" s="41">
        <v>9</v>
      </c>
      <c r="F27" s="138">
        <f t="shared" si="1"/>
        <v>4635</v>
      </c>
      <c r="G27" s="145">
        <v>4635</v>
      </c>
    </row>
    <row r="28" spans="2:9" x14ac:dyDescent="0.2">
      <c r="B28" s="12" t="s">
        <v>88</v>
      </c>
      <c r="C28" s="121">
        <v>177</v>
      </c>
      <c r="D28" s="121"/>
      <c r="E28" s="41">
        <v>4</v>
      </c>
      <c r="F28" s="138">
        <f t="shared" si="1"/>
        <v>708</v>
      </c>
      <c r="G28" s="145">
        <v>708</v>
      </c>
    </row>
    <row r="29" spans="2:9" x14ac:dyDescent="0.2">
      <c r="B29" s="7" t="s">
        <v>87</v>
      </c>
      <c r="C29" s="121">
        <v>1048</v>
      </c>
      <c r="D29" s="121"/>
      <c r="E29" s="41">
        <v>1</v>
      </c>
      <c r="F29" s="138">
        <f t="shared" si="1"/>
        <v>1048</v>
      </c>
      <c r="G29" s="145">
        <v>1048</v>
      </c>
    </row>
    <row r="30" spans="2:9" x14ac:dyDescent="0.2">
      <c r="B30" s="7" t="s">
        <v>112</v>
      </c>
      <c r="C30" s="121">
        <v>841.67</v>
      </c>
      <c r="D30" s="121"/>
      <c r="E30" s="41">
        <v>1</v>
      </c>
      <c r="F30" s="138">
        <f t="shared" si="1"/>
        <v>841.67</v>
      </c>
      <c r="G30" s="146">
        <v>841.67</v>
      </c>
    </row>
    <row r="31" spans="2:9" x14ac:dyDescent="0.2">
      <c r="B31" s="7" t="s">
        <v>113</v>
      </c>
      <c r="C31" s="121">
        <v>583.80999999999995</v>
      </c>
      <c r="D31" s="121"/>
      <c r="E31" s="41">
        <v>1</v>
      </c>
      <c r="F31" s="138">
        <f t="shared" si="1"/>
        <v>583.80999999999995</v>
      </c>
      <c r="G31" s="146">
        <v>583.80999999999995</v>
      </c>
    </row>
    <row r="32" spans="2:9" x14ac:dyDescent="0.2">
      <c r="B32" s="7" t="s">
        <v>114</v>
      </c>
      <c r="C32" s="121">
        <v>45</v>
      </c>
      <c r="D32" s="121"/>
      <c r="E32" s="41">
        <v>6</v>
      </c>
      <c r="F32" s="138">
        <f t="shared" si="1"/>
        <v>270</v>
      </c>
      <c r="G32" s="146">
        <v>270</v>
      </c>
    </row>
    <row r="33" spans="2:7" x14ac:dyDescent="0.2">
      <c r="B33" s="7" t="s">
        <v>115</v>
      </c>
      <c r="C33" s="121">
        <v>54.9</v>
      </c>
      <c r="D33" s="121"/>
      <c r="E33" s="41">
        <v>1</v>
      </c>
      <c r="F33" s="138">
        <f t="shared" si="1"/>
        <v>54.9</v>
      </c>
      <c r="G33" s="146">
        <v>54.9</v>
      </c>
    </row>
    <row r="34" spans="2:7" x14ac:dyDescent="0.2">
      <c r="B34" s="7" t="s">
        <v>116</v>
      </c>
      <c r="C34" s="121">
        <v>683.9</v>
      </c>
      <c r="D34" s="121"/>
      <c r="E34" s="41">
        <v>1</v>
      </c>
      <c r="F34" s="138">
        <f t="shared" si="1"/>
        <v>683.9</v>
      </c>
      <c r="G34" s="146">
        <v>683.9</v>
      </c>
    </row>
    <row r="35" spans="2:7" x14ac:dyDescent="0.2">
      <c r="B35" s="7" t="s">
        <v>117</v>
      </c>
      <c r="C35" s="121">
        <v>13.27</v>
      </c>
      <c r="D35" s="121"/>
      <c r="E35" s="41">
        <v>1</v>
      </c>
      <c r="F35" s="138">
        <f t="shared" si="1"/>
        <v>13.27</v>
      </c>
      <c r="G35" s="146">
        <v>13.27</v>
      </c>
    </row>
    <row r="36" spans="2:7" x14ac:dyDescent="0.2">
      <c r="B36" s="7" t="s">
        <v>118</v>
      </c>
      <c r="C36" s="121">
        <v>4</v>
      </c>
      <c r="D36" s="121"/>
      <c r="E36" s="41">
        <v>10</v>
      </c>
      <c r="F36" s="138">
        <f t="shared" si="1"/>
        <v>40</v>
      </c>
      <c r="G36" s="146">
        <v>40</v>
      </c>
    </row>
    <row r="37" spans="2:7" ht="15.75" customHeight="1" thickBot="1" x14ac:dyDescent="0.25">
      <c r="B37" s="7" t="s">
        <v>119</v>
      </c>
      <c r="C37" s="120">
        <v>259.375</v>
      </c>
      <c r="D37" s="120"/>
      <c r="E37" s="17">
        <v>12</v>
      </c>
      <c r="F37" s="138">
        <f t="shared" si="1"/>
        <v>3112.5</v>
      </c>
      <c r="G37" s="137">
        <v>3112.5</v>
      </c>
    </row>
    <row r="38" spans="2:7" ht="16.5" customHeight="1" thickTop="1" thickBot="1" x14ac:dyDescent="0.25">
      <c r="B38" s="13" t="s">
        <v>18</v>
      </c>
      <c r="C38" s="147"/>
      <c r="D38" s="147"/>
      <c r="E38" s="26"/>
      <c r="F38" s="148">
        <f>SUM(F25:F37)</f>
        <v>22716.050000000003</v>
      </c>
      <c r="G38" s="148">
        <f>SUM(G25:G37)</f>
        <v>22716.050000000003</v>
      </c>
    </row>
    <row r="39" spans="2:7" ht="15.75" customHeight="1" thickTop="1" x14ac:dyDescent="0.2"/>
    <row r="42" spans="2:7" ht="20.25" customHeight="1" thickBot="1" x14ac:dyDescent="0.3">
      <c r="B42" s="180" t="s">
        <v>120</v>
      </c>
      <c r="C42" s="181"/>
      <c r="D42" s="181"/>
      <c r="E42" s="181"/>
      <c r="F42" s="181"/>
    </row>
    <row r="43" spans="2:7" ht="31.5" customHeight="1" thickTop="1" thickBot="1" x14ac:dyDescent="0.25">
      <c r="B43" s="19" t="s">
        <v>26</v>
      </c>
      <c r="C43" s="19" t="s">
        <v>103</v>
      </c>
      <c r="D43" s="19" t="s">
        <v>28</v>
      </c>
      <c r="E43" s="19" t="s">
        <v>104</v>
      </c>
      <c r="F43" s="19" t="s">
        <v>9</v>
      </c>
      <c r="G43" s="130" t="s">
        <v>105</v>
      </c>
    </row>
    <row r="44" spans="2:7" ht="15.75" customHeight="1" thickTop="1" x14ac:dyDescent="0.2">
      <c r="B44" s="3" t="s">
        <v>121</v>
      </c>
      <c r="C44" s="122">
        <v>300</v>
      </c>
      <c r="D44" s="15"/>
      <c r="E44" s="15">
        <v>3</v>
      </c>
      <c r="F44" s="149">
        <f>C44*E44</f>
        <v>900</v>
      </c>
      <c r="G44" s="132">
        <v>900</v>
      </c>
    </row>
    <row r="45" spans="2:7" x14ac:dyDescent="0.2">
      <c r="B45" s="7" t="s">
        <v>42</v>
      </c>
      <c r="C45" s="120">
        <v>0</v>
      </c>
      <c r="D45" s="16" t="s">
        <v>122</v>
      </c>
      <c r="E45" s="17">
        <v>1</v>
      </c>
      <c r="F45" s="138">
        <f>C45*E45</f>
        <v>0</v>
      </c>
      <c r="G45" s="135">
        <v>0</v>
      </c>
    </row>
    <row r="46" spans="2:7" x14ac:dyDescent="0.2">
      <c r="B46" s="7" t="s">
        <v>123</v>
      </c>
      <c r="C46" s="120">
        <v>802</v>
      </c>
      <c r="D46" s="17"/>
      <c r="E46" s="17">
        <v>3</v>
      </c>
      <c r="F46" s="138">
        <f>C46*E46</f>
        <v>2406</v>
      </c>
      <c r="G46" s="135">
        <v>2406</v>
      </c>
    </row>
    <row r="47" spans="2:7" x14ac:dyDescent="0.2">
      <c r="B47" s="7" t="s">
        <v>124</v>
      </c>
      <c r="C47" s="120">
        <v>769</v>
      </c>
      <c r="D47" s="18" t="s">
        <v>125</v>
      </c>
      <c r="E47" s="17">
        <v>1</v>
      </c>
      <c r="F47" s="194">
        <v>1500</v>
      </c>
      <c r="G47" s="191">
        <v>1500</v>
      </c>
    </row>
    <row r="48" spans="2:7" x14ac:dyDescent="0.2">
      <c r="B48" s="7" t="s">
        <v>126</v>
      </c>
      <c r="C48" s="120">
        <v>699</v>
      </c>
      <c r="D48" s="18" t="s">
        <v>125</v>
      </c>
      <c r="E48" s="17">
        <v>1</v>
      </c>
      <c r="F48" s="188"/>
      <c r="G48" s="192"/>
    </row>
    <row r="49" spans="2:10" x14ac:dyDescent="0.2">
      <c r="B49" s="7" t="s">
        <v>127</v>
      </c>
      <c r="C49" s="120">
        <f>6490/3</f>
        <v>2163.3333333333335</v>
      </c>
      <c r="D49" s="120" t="s">
        <v>128</v>
      </c>
      <c r="E49" s="17">
        <v>3</v>
      </c>
      <c r="F49" s="138">
        <f t="shared" ref="F49:F54" si="2">C49*E49</f>
        <v>6490</v>
      </c>
      <c r="G49" s="137">
        <v>6490</v>
      </c>
    </row>
    <row r="50" spans="2:10" x14ac:dyDescent="0.2">
      <c r="B50" s="12" t="s">
        <v>129</v>
      </c>
      <c r="C50" s="121">
        <v>442.13</v>
      </c>
      <c r="D50" s="121"/>
      <c r="E50" s="41">
        <v>1</v>
      </c>
      <c r="F50" s="138">
        <f t="shared" si="2"/>
        <v>442.13</v>
      </c>
      <c r="G50" s="145">
        <v>442.13</v>
      </c>
    </row>
    <row r="51" spans="2:10" x14ac:dyDescent="0.2">
      <c r="B51" s="12" t="s">
        <v>119</v>
      </c>
      <c r="C51" s="120">
        <v>259.38</v>
      </c>
      <c r="D51" s="150"/>
      <c r="E51" s="41">
        <v>3</v>
      </c>
      <c r="F51" s="138">
        <f t="shared" si="2"/>
        <v>778.14</v>
      </c>
      <c r="G51" s="145">
        <v>778.14</v>
      </c>
    </row>
    <row r="52" spans="2:10" x14ac:dyDescent="0.2">
      <c r="B52" s="12" t="s">
        <v>130</v>
      </c>
      <c r="C52" s="120">
        <v>281.25</v>
      </c>
      <c r="D52" s="150"/>
      <c r="E52" s="41">
        <v>6</v>
      </c>
      <c r="F52" s="138">
        <f t="shared" si="2"/>
        <v>1687.5</v>
      </c>
      <c r="G52" s="137">
        <v>1687.5</v>
      </c>
    </row>
    <row r="53" spans="2:10" x14ac:dyDescent="0.2">
      <c r="B53" s="7" t="s">
        <v>131</v>
      </c>
      <c r="C53" s="120">
        <v>283</v>
      </c>
      <c r="D53" s="120"/>
      <c r="E53" s="17">
        <v>1</v>
      </c>
      <c r="F53" s="138">
        <f t="shared" si="2"/>
        <v>283</v>
      </c>
      <c r="G53" s="135">
        <v>283</v>
      </c>
    </row>
    <row r="54" spans="2:10" ht="15.75" customHeight="1" thickBot="1" x14ac:dyDescent="0.25">
      <c r="B54" s="12" t="s">
        <v>132</v>
      </c>
      <c r="C54" s="121">
        <v>0</v>
      </c>
      <c r="D54" s="121"/>
      <c r="E54" s="41">
        <v>1</v>
      </c>
      <c r="F54" s="138">
        <f t="shared" si="2"/>
        <v>0</v>
      </c>
      <c r="G54" s="145">
        <v>0</v>
      </c>
    </row>
    <row r="55" spans="2:10" ht="16.5" customHeight="1" thickTop="1" thickBot="1" x14ac:dyDescent="0.25">
      <c r="B55" s="13" t="s">
        <v>18</v>
      </c>
      <c r="C55" s="147"/>
      <c r="D55" s="147"/>
      <c r="E55" s="26"/>
      <c r="F55" s="151">
        <f>SUM(F44:F54)</f>
        <v>14486.769999999999</v>
      </c>
      <c r="G55" s="151">
        <f>SUM(G44:G54)</f>
        <v>14486.769999999999</v>
      </c>
    </row>
    <row r="56" spans="2:10" ht="15.75" customHeight="1" thickTop="1" x14ac:dyDescent="0.2">
      <c r="I56" s="193"/>
      <c r="J56" s="184"/>
    </row>
    <row r="57" spans="2:10" ht="15.75" customHeight="1" x14ac:dyDescent="0.2">
      <c r="I57" s="184"/>
      <c r="J57" s="184"/>
    </row>
    <row r="58" spans="2:10" x14ac:dyDescent="0.2">
      <c r="I58" s="184"/>
      <c r="J58" s="184"/>
    </row>
    <row r="59" spans="2:10" ht="20.25" customHeight="1" thickBot="1" x14ac:dyDescent="0.3">
      <c r="B59" s="180" t="s">
        <v>47</v>
      </c>
      <c r="C59" s="181"/>
      <c r="D59" s="181"/>
      <c r="E59" s="181"/>
      <c r="F59" s="181"/>
    </row>
    <row r="60" spans="2:10" ht="31.5" customHeight="1" thickTop="1" thickBot="1" x14ac:dyDescent="0.25">
      <c r="B60" s="19" t="s">
        <v>26</v>
      </c>
      <c r="C60" s="19" t="s">
        <v>103</v>
      </c>
      <c r="D60" s="19" t="s">
        <v>28</v>
      </c>
      <c r="E60" s="19" t="s">
        <v>104</v>
      </c>
      <c r="F60" s="19" t="s">
        <v>9</v>
      </c>
      <c r="G60" s="130" t="s">
        <v>105</v>
      </c>
    </row>
    <row r="61" spans="2:10" ht="15.75" customHeight="1" thickTop="1" x14ac:dyDescent="0.2">
      <c r="B61" s="5" t="s">
        <v>133</v>
      </c>
      <c r="C61" s="133">
        <f>1750/3</f>
        <v>583.33333333333337</v>
      </c>
      <c r="D61" s="133" t="s">
        <v>134</v>
      </c>
      <c r="E61" s="16">
        <v>3</v>
      </c>
      <c r="F61" s="152">
        <f t="shared" ref="F61:F71" si="3">C61*E61</f>
        <v>1750</v>
      </c>
      <c r="G61" s="135">
        <v>1750</v>
      </c>
    </row>
    <row r="62" spans="2:10" x14ac:dyDescent="0.2">
      <c r="B62" s="7" t="s">
        <v>135</v>
      </c>
      <c r="C62" s="120">
        <v>234</v>
      </c>
      <c r="D62" s="120"/>
      <c r="E62" s="17">
        <v>9</v>
      </c>
      <c r="F62" s="138">
        <f t="shared" si="3"/>
        <v>2106</v>
      </c>
      <c r="G62" s="135">
        <v>2106</v>
      </c>
    </row>
    <row r="63" spans="2:10" x14ac:dyDescent="0.2">
      <c r="B63" s="7" t="s">
        <v>136</v>
      </c>
      <c r="C63" s="120">
        <v>176.4</v>
      </c>
      <c r="D63" s="120"/>
      <c r="E63" s="17">
        <v>4</v>
      </c>
      <c r="F63" s="138">
        <f t="shared" si="3"/>
        <v>705.6</v>
      </c>
      <c r="G63" s="135">
        <v>705.6</v>
      </c>
    </row>
    <row r="64" spans="2:10" x14ac:dyDescent="0.2">
      <c r="B64" s="7" t="s">
        <v>137</v>
      </c>
      <c r="C64" s="120">
        <v>38</v>
      </c>
      <c r="D64" s="120"/>
      <c r="E64" s="17">
        <v>10</v>
      </c>
      <c r="F64" s="138">
        <f t="shared" si="3"/>
        <v>380</v>
      </c>
      <c r="G64" s="135">
        <v>380</v>
      </c>
    </row>
    <row r="65" spans="2:7" x14ac:dyDescent="0.2">
      <c r="B65" s="7" t="s">
        <v>96</v>
      </c>
      <c r="C65" s="120">
        <v>377.61</v>
      </c>
      <c r="D65" s="120" t="s">
        <v>50</v>
      </c>
      <c r="E65" s="17">
        <v>1</v>
      </c>
      <c r="F65" s="138">
        <f t="shared" si="3"/>
        <v>377.61</v>
      </c>
      <c r="G65" s="135">
        <v>377.61</v>
      </c>
    </row>
    <row r="66" spans="2:7" x14ac:dyDescent="0.2">
      <c r="B66" s="7" t="s">
        <v>138</v>
      </c>
      <c r="C66" s="120">
        <v>12900</v>
      </c>
      <c r="D66" s="17" t="s">
        <v>139</v>
      </c>
      <c r="E66" s="17">
        <v>1</v>
      </c>
      <c r="F66" s="138">
        <f t="shared" si="3"/>
        <v>12900</v>
      </c>
      <c r="G66" s="135">
        <v>12900</v>
      </c>
    </row>
    <row r="67" spans="2:7" x14ac:dyDescent="0.2">
      <c r="B67" s="7" t="s">
        <v>140</v>
      </c>
      <c r="C67" s="120">
        <v>980</v>
      </c>
      <c r="D67" s="17" t="s">
        <v>139</v>
      </c>
      <c r="E67" s="17">
        <v>1</v>
      </c>
      <c r="F67" s="138">
        <f t="shared" si="3"/>
        <v>980</v>
      </c>
      <c r="G67" s="135">
        <v>980</v>
      </c>
    </row>
    <row r="68" spans="2:7" x14ac:dyDescent="0.2">
      <c r="B68" s="7" t="s">
        <v>141</v>
      </c>
      <c r="C68" s="120">
        <v>1870</v>
      </c>
      <c r="D68" s="17" t="s">
        <v>139</v>
      </c>
      <c r="E68" s="17">
        <v>1</v>
      </c>
      <c r="F68" s="138">
        <f t="shared" si="3"/>
        <v>1870</v>
      </c>
      <c r="G68" s="135">
        <v>1870</v>
      </c>
    </row>
    <row r="69" spans="2:7" x14ac:dyDescent="0.2">
      <c r="B69" s="7" t="s">
        <v>142</v>
      </c>
      <c r="C69" s="120">
        <v>2.4133333333000002</v>
      </c>
      <c r="D69" s="17"/>
      <c r="E69" s="17">
        <v>15</v>
      </c>
      <c r="F69" s="138">
        <f t="shared" si="3"/>
        <v>36.199999999500001</v>
      </c>
      <c r="G69" s="135">
        <v>36.200000000000003</v>
      </c>
    </row>
    <row r="70" spans="2:7" x14ac:dyDescent="0.2">
      <c r="B70" s="7" t="s">
        <v>143</v>
      </c>
      <c r="C70" s="120">
        <v>199</v>
      </c>
      <c r="D70" s="17"/>
      <c r="E70" s="17">
        <v>6</v>
      </c>
      <c r="F70" s="138">
        <f t="shared" si="3"/>
        <v>1194</v>
      </c>
      <c r="G70" s="135">
        <v>1194</v>
      </c>
    </row>
    <row r="71" spans="2:7" x14ac:dyDescent="0.2">
      <c r="B71" s="7" t="s">
        <v>144</v>
      </c>
      <c r="C71" s="120">
        <v>7059</v>
      </c>
      <c r="D71" s="17"/>
      <c r="E71" s="17">
        <v>1</v>
      </c>
      <c r="F71" s="138">
        <f t="shared" si="3"/>
        <v>7059</v>
      </c>
      <c r="G71" s="135">
        <v>7059</v>
      </c>
    </row>
    <row r="72" spans="2:7" ht="15.75" customHeight="1" thickBot="1" x14ac:dyDescent="0.25">
      <c r="B72" s="7" t="s">
        <v>145</v>
      </c>
      <c r="C72" s="120">
        <v>700</v>
      </c>
      <c r="D72" s="120" t="s">
        <v>134</v>
      </c>
      <c r="E72" s="17">
        <v>1</v>
      </c>
      <c r="F72" s="153">
        <v>700</v>
      </c>
      <c r="G72" s="137">
        <v>700</v>
      </c>
    </row>
    <row r="73" spans="2:7" ht="16.5" customHeight="1" thickTop="1" thickBot="1" x14ac:dyDescent="0.25">
      <c r="B73" s="13" t="s">
        <v>18</v>
      </c>
      <c r="C73" s="147"/>
      <c r="D73" s="147"/>
      <c r="E73" s="26"/>
      <c r="F73" s="154">
        <f>SUM(F61:F72)</f>
        <v>30058.409999999498</v>
      </c>
      <c r="G73" s="154">
        <f>SUM(G61:G72)</f>
        <v>30058.41</v>
      </c>
    </row>
    <row r="74" spans="2:7" ht="15.75" customHeight="1" thickTop="1" x14ac:dyDescent="0.2"/>
    <row r="77" spans="2:7" ht="20.25" customHeight="1" thickBot="1" x14ac:dyDescent="0.3">
      <c r="B77" s="180" t="s">
        <v>15</v>
      </c>
      <c r="C77" s="181"/>
      <c r="D77" s="181"/>
      <c r="E77" s="181"/>
      <c r="F77" s="181"/>
    </row>
    <row r="78" spans="2:7" ht="31.5" customHeight="1" thickTop="1" thickBot="1" x14ac:dyDescent="0.25">
      <c r="B78" s="19" t="s">
        <v>26</v>
      </c>
      <c r="C78" s="19" t="s">
        <v>103</v>
      </c>
      <c r="D78" s="19" t="s">
        <v>28</v>
      </c>
      <c r="E78" s="19" t="s">
        <v>104</v>
      </c>
      <c r="F78" s="19" t="s">
        <v>9</v>
      </c>
      <c r="G78" s="130" t="s">
        <v>105</v>
      </c>
    </row>
    <row r="79" spans="2:7" ht="15.75" customHeight="1" thickTop="1" x14ac:dyDescent="0.2">
      <c r="B79" s="7" t="s">
        <v>146</v>
      </c>
      <c r="C79" s="120">
        <v>229.99</v>
      </c>
      <c r="D79" s="120"/>
      <c r="E79" s="17">
        <v>1</v>
      </c>
      <c r="F79" s="138">
        <f>C79*E79</f>
        <v>229.99</v>
      </c>
      <c r="G79" s="135">
        <v>229.99</v>
      </c>
    </row>
    <row r="80" spans="2:7" x14ac:dyDescent="0.2">
      <c r="B80" s="7" t="s">
        <v>147</v>
      </c>
      <c r="C80" s="120">
        <v>249.99</v>
      </c>
      <c r="D80" s="120"/>
      <c r="E80" s="17">
        <v>1</v>
      </c>
      <c r="F80" s="138">
        <f>C80*E80</f>
        <v>249.99</v>
      </c>
      <c r="G80" s="135">
        <v>249.99</v>
      </c>
    </row>
    <row r="81" spans="2:7" x14ac:dyDescent="0.2">
      <c r="B81" s="7" t="s">
        <v>148</v>
      </c>
      <c r="C81" s="120">
        <v>130.51</v>
      </c>
      <c r="D81" s="120"/>
      <c r="E81" s="17">
        <v>1</v>
      </c>
      <c r="F81" s="138">
        <f>C81*E81</f>
        <v>130.51</v>
      </c>
      <c r="G81" s="135">
        <v>130.51</v>
      </c>
    </row>
    <row r="82" spans="2:7" ht="15.75" customHeight="1" thickBot="1" x14ac:dyDescent="0.25">
      <c r="B82" s="7" t="s">
        <v>149</v>
      </c>
      <c r="C82" s="120">
        <v>1697</v>
      </c>
      <c r="D82" s="120"/>
      <c r="E82" s="17">
        <v>1</v>
      </c>
      <c r="F82" s="138">
        <f>C82*E82</f>
        <v>1697</v>
      </c>
      <c r="G82" s="135">
        <v>1697</v>
      </c>
    </row>
    <row r="83" spans="2:7" ht="16.5" customHeight="1" thickTop="1" thickBot="1" x14ac:dyDescent="0.25">
      <c r="B83" s="13" t="s">
        <v>18</v>
      </c>
      <c r="C83" s="147"/>
      <c r="D83" s="147"/>
      <c r="E83" s="26"/>
      <c r="F83" s="155">
        <f>SUM(F79:F82)</f>
        <v>2307.4899999999998</v>
      </c>
      <c r="G83" s="155">
        <f>SUM(G79:G82)</f>
        <v>2307.4899999999998</v>
      </c>
    </row>
    <row r="84" spans="2:7" ht="15.75" customHeight="1" thickTop="1" x14ac:dyDescent="0.2"/>
    <row r="87" spans="2:7" ht="20.25" customHeight="1" thickBot="1" x14ac:dyDescent="0.3">
      <c r="B87" s="180" t="s">
        <v>16</v>
      </c>
      <c r="C87" s="181"/>
      <c r="D87" s="181"/>
      <c r="E87" s="181"/>
      <c r="F87" s="181"/>
    </row>
    <row r="88" spans="2:7" ht="31.5" customHeight="1" thickTop="1" thickBot="1" x14ac:dyDescent="0.25">
      <c r="B88" s="38" t="s">
        <v>26</v>
      </c>
      <c r="C88" s="38" t="s">
        <v>103</v>
      </c>
      <c r="D88" s="38" t="s">
        <v>28</v>
      </c>
      <c r="E88" s="38" t="s">
        <v>104</v>
      </c>
      <c r="F88" s="38" t="s">
        <v>9</v>
      </c>
      <c r="G88" s="156" t="s">
        <v>105</v>
      </c>
    </row>
    <row r="89" spans="2:7" x14ac:dyDescent="0.2">
      <c r="B89" s="88" t="s">
        <v>98</v>
      </c>
      <c r="C89" s="157">
        <v>165.45</v>
      </c>
      <c r="D89" s="158"/>
      <c r="E89" s="89">
        <v>2</v>
      </c>
      <c r="F89" s="159">
        <f>C89*E89</f>
        <v>330.9</v>
      </c>
      <c r="G89" s="160">
        <v>330.9</v>
      </c>
    </row>
    <row r="90" spans="2:7" x14ac:dyDescent="0.2">
      <c r="B90" s="51" t="s">
        <v>150</v>
      </c>
      <c r="C90" s="161">
        <v>165.13</v>
      </c>
      <c r="D90" s="120"/>
      <c r="E90" s="17">
        <v>10</v>
      </c>
      <c r="F90" s="138">
        <f>C90*E90</f>
        <v>1651.3</v>
      </c>
      <c r="G90" s="162">
        <v>1651.3</v>
      </c>
    </row>
    <row r="91" spans="2:7" x14ac:dyDescent="0.2">
      <c r="B91" s="51" t="s">
        <v>151</v>
      </c>
      <c r="C91" s="161">
        <v>130.30000000000001</v>
      </c>
      <c r="D91" s="120"/>
      <c r="E91" s="17">
        <v>6</v>
      </c>
      <c r="F91" s="138">
        <f>C91*E91</f>
        <v>781.80000000000007</v>
      </c>
      <c r="G91" s="162">
        <v>781.8</v>
      </c>
    </row>
    <row r="92" spans="2:7" x14ac:dyDescent="0.2">
      <c r="B92" s="51" t="s">
        <v>152</v>
      </c>
      <c r="C92" s="161">
        <v>412.66</v>
      </c>
      <c r="D92" s="120"/>
      <c r="E92" s="17">
        <v>1</v>
      </c>
      <c r="F92" s="138">
        <f>E92*C92</f>
        <v>412.66</v>
      </c>
      <c r="G92" s="162">
        <v>412.66</v>
      </c>
    </row>
    <row r="93" spans="2:7" x14ac:dyDescent="0.2">
      <c r="B93" s="51" t="s">
        <v>153</v>
      </c>
      <c r="C93" s="161">
        <v>43.875</v>
      </c>
      <c r="D93" s="120"/>
      <c r="E93" s="17">
        <v>10</v>
      </c>
      <c r="F93" s="138">
        <f t="shared" ref="F93:F111" si="4">C93*E93</f>
        <v>438.75</v>
      </c>
      <c r="G93" s="162">
        <v>438.75</v>
      </c>
    </row>
    <row r="94" spans="2:7" x14ac:dyDescent="0.2">
      <c r="B94" s="51" t="s">
        <v>154</v>
      </c>
      <c r="C94" s="161">
        <v>527.66999999999996</v>
      </c>
      <c r="D94" s="120"/>
      <c r="E94" s="17">
        <v>1</v>
      </c>
      <c r="F94" s="138">
        <f t="shared" si="4"/>
        <v>527.66999999999996</v>
      </c>
      <c r="G94" s="163">
        <v>527.66999999999996</v>
      </c>
    </row>
    <row r="95" spans="2:7" x14ac:dyDescent="0.2">
      <c r="B95" s="51" t="s">
        <v>155</v>
      </c>
      <c r="C95" s="161">
        <v>102</v>
      </c>
      <c r="D95" s="120"/>
      <c r="E95" s="17">
        <v>1</v>
      </c>
      <c r="F95" s="138">
        <f t="shared" si="4"/>
        <v>102</v>
      </c>
      <c r="G95" s="163">
        <v>102</v>
      </c>
    </row>
    <row r="96" spans="2:7" x14ac:dyDescent="0.2">
      <c r="B96" s="51" t="s">
        <v>156</v>
      </c>
      <c r="C96" s="161">
        <v>138.5</v>
      </c>
      <c r="D96" s="120"/>
      <c r="E96" s="17">
        <v>1</v>
      </c>
      <c r="F96" s="138">
        <f t="shared" si="4"/>
        <v>138.5</v>
      </c>
      <c r="G96" s="163">
        <v>138.5</v>
      </c>
    </row>
    <row r="97" spans="2:7" x14ac:dyDescent="0.2">
      <c r="B97" s="51" t="s">
        <v>157</v>
      </c>
      <c r="C97" s="161">
        <v>273.5</v>
      </c>
      <c r="D97" s="120"/>
      <c r="E97" s="17">
        <v>3</v>
      </c>
      <c r="F97" s="138">
        <f t="shared" si="4"/>
        <v>820.5</v>
      </c>
      <c r="G97" s="163">
        <v>820.5</v>
      </c>
    </row>
    <row r="98" spans="2:7" x14ac:dyDescent="0.2">
      <c r="B98" s="51" t="s">
        <v>158</v>
      </c>
      <c r="C98" s="161">
        <v>352.99</v>
      </c>
      <c r="D98" s="120"/>
      <c r="E98" s="17">
        <v>1</v>
      </c>
      <c r="F98" s="138">
        <f t="shared" si="4"/>
        <v>352.99</v>
      </c>
      <c r="G98" s="162">
        <v>352.99</v>
      </c>
    </row>
    <row r="99" spans="2:7" x14ac:dyDescent="0.2">
      <c r="B99" s="51" t="s">
        <v>159</v>
      </c>
      <c r="C99" s="120">
        <v>999</v>
      </c>
      <c r="D99" s="120" t="s">
        <v>139</v>
      </c>
      <c r="E99" s="17">
        <v>0.5</v>
      </c>
      <c r="F99" s="138">
        <f t="shared" si="4"/>
        <v>499.5</v>
      </c>
      <c r="G99" s="162">
        <v>499.5</v>
      </c>
    </row>
    <row r="100" spans="2:7" x14ac:dyDescent="0.2">
      <c r="B100" s="51" t="s">
        <v>160</v>
      </c>
      <c r="C100" s="120">
        <v>1495</v>
      </c>
      <c r="D100" s="120" t="s">
        <v>139</v>
      </c>
      <c r="E100" s="17">
        <v>2</v>
      </c>
      <c r="F100" s="138">
        <f t="shared" si="4"/>
        <v>2990</v>
      </c>
      <c r="G100" s="162">
        <v>2990</v>
      </c>
    </row>
    <row r="101" spans="2:7" x14ac:dyDescent="0.2">
      <c r="B101" s="51" t="s">
        <v>71</v>
      </c>
      <c r="C101" s="120">
        <v>1435.5</v>
      </c>
      <c r="D101" s="120" t="s">
        <v>139</v>
      </c>
      <c r="E101" s="17">
        <v>1</v>
      </c>
      <c r="F101" s="138">
        <f t="shared" si="4"/>
        <v>1435.5</v>
      </c>
      <c r="G101" s="162">
        <v>1435.5</v>
      </c>
    </row>
    <row r="102" spans="2:7" x14ac:dyDescent="0.2">
      <c r="B102" s="51" t="s">
        <v>161</v>
      </c>
      <c r="C102" s="120">
        <v>382.5</v>
      </c>
      <c r="D102" s="120" t="s">
        <v>139</v>
      </c>
      <c r="E102" s="17">
        <v>1</v>
      </c>
      <c r="F102" s="138">
        <f t="shared" si="4"/>
        <v>382.5</v>
      </c>
      <c r="G102" s="162">
        <v>382.5</v>
      </c>
    </row>
    <row r="103" spans="2:7" x14ac:dyDescent="0.2">
      <c r="B103" s="51" t="s">
        <v>162</v>
      </c>
      <c r="C103" s="120">
        <v>3125</v>
      </c>
      <c r="D103" s="120"/>
      <c r="E103" s="17">
        <v>1</v>
      </c>
      <c r="F103" s="138">
        <f t="shared" si="4"/>
        <v>3125</v>
      </c>
      <c r="G103" s="162">
        <v>3125</v>
      </c>
    </row>
    <row r="104" spans="2:7" x14ac:dyDescent="0.2">
      <c r="B104" s="51" t="s">
        <v>163</v>
      </c>
      <c r="C104" s="120"/>
      <c r="D104" s="120"/>
      <c r="E104" s="17">
        <v>2</v>
      </c>
      <c r="F104" s="138">
        <f t="shared" si="4"/>
        <v>0</v>
      </c>
      <c r="G104" s="162"/>
    </row>
    <row r="105" spans="2:7" x14ac:dyDescent="0.2">
      <c r="B105" s="51" t="s">
        <v>164</v>
      </c>
      <c r="C105" s="120"/>
      <c r="D105" s="120"/>
      <c r="E105" s="17">
        <v>1</v>
      </c>
      <c r="F105" s="138">
        <f t="shared" si="4"/>
        <v>0</v>
      </c>
      <c r="G105" s="162"/>
    </row>
    <row r="106" spans="2:7" x14ac:dyDescent="0.2">
      <c r="B106" s="51" t="s">
        <v>74</v>
      </c>
      <c r="C106" s="120">
        <v>200</v>
      </c>
      <c r="D106" s="120"/>
      <c r="E106" s="17">
        <v>1</v>
      </c>
      <c r="F106" s="138">
        <f t="shared" si="4"/>
        <v>200</v>
      </c>
      <c r="G106" s="164">
        <v>200</v>
      </c>
    </row>
    <row r="107" spans="2:7" x14ac:dyDescent="0.2">
      <c r="B107" s="90" t="s">
        <v>165</v>
      </c>
      <c r="C107" s="133">
        <v>90</v>
      </c>
      <c r="D107" s="133"/>
      <c r="E107" s="16">
        <v>1</v>
      </c>
      <c r="F107" s="152">
        <f t="shared" si="4"/>
        <v>90</v>
      </c>
      <c r="G107" s="162">
        <v>90</v>
      </c>
    </row>
    <row r="108" spans="2:7" x14ac:dyDescent="0.2">
      <c r="B108" s="7" t="s">
        <v>166</v>
      </c>
      <c r="C108" s="120">
        <v>450</v>
      </c>
      <c r="D108" s="120"/>
      <c r="E108" s="17">
        <v>1</v>
      </c>
      <c r="F108" s="138">
        <f t="shared" si="4"/>
        <v>450</v>
      </c>
      <c r="G108" s="137">
        <v>450</v>
      </c>
    </row>
    <row r="109" spans="2:7" x14ac:dyDescent="0.2">
      <c r="B109" s="7" t="s">
        <v>167</v>
      </c>
      <c r="C109" s="120">
        <v>1600</v>
      </c>
      <c r="D109" s="120"/>
      <c r="E109" s="17">
        <v>1</v>
      </c>
      <c r="F109" s="138">
        <f t="shared" si="4"/>
        <v>1600</v>
      </c>
      <c r="G109" s="137">
        <v>1600</v>
      </c>
    </row>
    <row r="110" spans="2:7" x14ac:dyDescent="0.2">
      <c r="B110" s="7" t="s">
        <v>168</v>
      </c>
      <c r="C110" s="120">
        <v>2000</v>
      </c>
      <c r="D110" s="120"/>
      <c r="E110" s="17">
        <v>1</v>
      </c>
      <c r="F110" s="138">
        <f t="shared" si="4"/>
        <v>2000</v>
      </c>
      <c r="G110" s="137">
        <v>2000</v>
      </c>
    </row>
    <row r="111" spans="2:7" ht="15.75" customHeight="1" thickBot="1" x14ac:dyDescent="0.25">
      <c r="B111" s="91" t="s">
        <v>169</v>
      </c>
      <c r="C111" s="165">
        <v>3000</v>
      </c>
      <c r="D111" s="165"/>
      <c r="E111" s="92">
        <v>1</v>
      </c>
      <c r="F111" s="166">
        <f t="shared" si="4"/>
        <v>3000</v>
      </c>
      <c r="G111" s="167">
        <v>3000</v>
      </c>
    </row>
    <row r="112" spans="2:7" ht="16.5" customHeight="1" thickTop="1" thickBot="1" x14ac:dyDescent="0.25">
      <c r="B112" s="10" t="s">
        <v>18</v>
      </c>
      <c r="C112" s="140"/>
      <c r="D112" s="140"/>
      <c r="E112" s="11"/>
      <c r="F112" s="168">
        <f>SUM(F89:F111)</f>
        <v>21329.57</v>
      </c>
      <c r="G112" s="168">
        <f>SUM(G89:G111)</f>
        <v>21329.57</v>
      </c>
    </row>
    <row r="113" spans="1:7" ht="15.75" customHeight="1" thickTop="1" x14ac:dyDescent="0.2"/>
    <row r="116" spans="1:7" ht="20.25" customHeight="1" thickBot="1" x14ac:dyDescent="0.3">
      <c r="B116" s="180" t="s">
        <v>17</v>
      </c>
      <c r="C116" s="181"/>
      <c r="D116" s="181"/>
      <c r="E116" s="181"/>
      <c r="F116" s="181"/>
    </row>
    <row r="117" spans="1:7" ht="31.5" customHeight="1" thickTop="1" thickBot="1" x14ac:dyDescent="0.25">
      <c r="B117" s="19" t="s">
        <v>26</v>
      </c>
      <c r="C117" s="19" t="s">
        <v>103</v>
      </c>
      <c r="D117" s="19" t="s">
        <v>28</v>
      </c>
      <c r="E117" s="19" t="s">
        <v>104</v>
      </c>
      <c r="F117" s="19" t="s">
        <v>9</v>
      </c>
      <c r="G117" s="130" t="s">
        <v>105</v>
      </c>
    </row>
    <row r="118" spans="1:7" ht="15.75" customHeight="1" thickTop="1" x14ac:dyDescent="0.2">
      <c r="B118" s="3" t="s">
        <v>170</v>
      </c>
      <c r="C118" s="122">
        <v>426.74</v>
      </c>
      <c r="D118" s="122"/>
      <c r="E118" s="15">
        <v>1</v>
      </c>
      <c r="F118" s="143">
        <f>C118*E118</f>
        <v>426.74</v>
      </c>
      <c r="G118" s="132">
        <v>426.74</v>
      </c>
    </row>
    <row r="119" spans="1:7" x14ac:dyDescent="0.2">
      <c r="B119" s="5" t="s">
        <v>171</v>
      </c>
      <c r="C119" s="133">
        <v>1945</v>
      </c>
      <c r="D119" s="133"/>
      <c r="E119" s="16">
        <v>1</v>
      </c>
      <c r="F119" s="152">
        <f>C119*E119</f>
        <v>1945</v>
      </c>
      <c r="G119" s="135">
        <v>1945</v>
      </c>
    </row>
    <row r="120" spans="1:7" x14ac:dyDescent="0.2">
      <c r="B120" s="5" t="s">
        <v>172</v>
      </c>
      <c r="C120" s="133">
        <v>257.64</v>
      </c>
      <c r="D120" s="133"/>
      <c r="E120" s="16">
        <v>1</v>
      </c>
      <c r="F120" s="152">
        <f>C120*E120</f>
        <v>257.64</v>
      </c>
      <c r="G120" s="135">
        <v>257.64</v>
      </c>
    </row>
    <row r="121" spans="1:7" ht="15.75" customHeight="1" thickBot="1" x14ac:dyDescent="0.25">
      <c r="B121" s="7" t="s">
        <v>173</v>
      </c>
      <c r="C121" s="120">
        <v>304.95</v>
      </c>
      <c r="D121" s="120" t="s">
        <v>139</v>
      </c>
      <c r="E121" s="17">
        <v>1</v>
      </c>
      <c r="F121" s="138">
        <f>E121*C121</f>
        <v>304.95</v>
      </c>
      <c r="G121" s="135">
        <v>304.95</v>
      </c>
    </row>
    <row r="122" spans="1:7" ht="16.5" customHeight="1" thickTop="1" thickBot="1" x14ac:dyDescent="0.25">
      <c r="B122" s="13" t="s">
        <v>18</v>
      </c>
      <c r="C122" s="147"/>
      <c r="D122" s="147"/>
      <c r="E122" s="26"/>
      <c r="F122" s="169">
        <f>SUM(F118:F121)</f>
        <v>2934.3299999999995</v>
      </c>
      <c r="G122" s="169">
        <f>SUM(G118:G121)</f>
        <v>2934.3299999999995</v>
      </c>
    </row>
    <row r="123" spans="1:7" ht="15.75" customHeight="1" thickTop="1" x14ac:dyDescent="0.2"/>
    <row r="125" spans="1:7" x14ac:dyDescent="0.2">
      <c r="F125" s="170"/>
    </row>
    <row r="126" spans="1:7" x14ac:dyDescent="0.2">
      <c r="A126" t="s">
        <v>174</v>
      </c>
    </row>
  </sheetData>
  <mergeCells count="12">
    <mergeCell ref="B42:F42"/>
    <mergeCell ref="B59:F59"/>
    <mergeCell ref="B1:F1"/>
    <mergeCell ref="B2:F2"/>
    <mergeCell ref="B3:F3"/>
    <mergeCell ref="B23:F23"/>
    <mergeCell ref="F47:F48"/>
    <mergeCell ref="B77:F77"/>
    <mergeCell ref="B116:F116"/>
    <mergeCell ref="G47:G48"/>
    <mergeCell ref="I56:J58"/>
    <mergeCell ref="B87:F87"/>
  </mergeCells>
  <phoneticPr fontId="16" type="noConversion"/>
  <hyperlinks>
    <hyperlink ref="D47" r:id="rId1" xr:uid="{00000000-0004-0000-0400-000000000000}"/>
    <hyperlink ref="D48" r:id="rId2" xr:uid="{00000000-0004-0000-0400-000001000000}"/>
  </hyperlinks>
  <pageMargins left="0.75" right="0.75" top="1" bottom="1" header="0.5" footer="0.5"/>
  <pageSetup scale="60" orientation="portrait" horizontalDpi="300" verticalDpi="30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3:J23"/>
  <sheetViews>
    <sheetView workbookViewId="0">
      <selection activeCell="E25" sqref="E25"/>
    </sheetView>
  </sheetViews>
  <sheetFormatPr defaultRowHeight="12.75" x14ac:dyDescent="0.2"/>
  <cols>
    <col min="1" max="1" width="23.5703125" style="28" customWidth="1"/>
    <col min="2" max="2" width="17.85546875" style="28" customWidth="1"/>
    <col min="3" max="3" width="15.5703125" style="28" customWidth="1"/>
    <col min="4" max="5" width="11.140625" style="28" bestFit="1" customWidth="1"/>
    <col min="6" max="6" width="9.28515625" style="28" bestFit="1" customWidth="1"/>
    <col min="7" max="7" width="10.140625" style="28" bestFit="1" customWidth="1"/>
    <col min="10" max="10" width="10.140625" style="28" bestFit="1" customWidth="1"/>
  </cols>
  <sheetData>
    <row r="3" spans="1:10" x14ac:dyDescent="0.2">
      <c r="A3" t="s">
        <v>175</v>
      </c>
      <c r="B3" t="s">
        <v>11</v>
      </c>
      <c r="C3" t="s">
        <v>12</v>
      </c>
      <c r="D3" t="s">
        <v>67</v>
      </c>
      <c r="E3" t="s">
        <v>47</v>
      </c>
      <c r="F3" t="s">
        <v>176</v>
      </c>
      <c r="G3" t="s">
        <v>177</v>
      </c>
      <c r="H3" t="s">
        <v>17</v>
      </c>
    </row>
    <row r="4" spans="1:10" x14ac:dyDescent="0.2">
      <c r="A4" t="s">
        <v>178</v>
      </c>
      <c r="B4" s="171">
        <v>18000</v>
      </c>
      <c r="C4" s="171">
        <v>20500</v>
      </c>
      <c r="D4" s="171">
        <v>22790</v>
      </c>
      <c r="E4" s="171">
        <v>11500</v>
      </c>
      <c r="F4" s="171">
        <v>5300</v>
      </c>
      <c r="G4" s="171">
        <v>14500</v>
      </c>
      <c r="H4" s="171">
        <v>0</v>
      </c>
    </row>
    <row r="5" spans="1:10" x14ac:dyDescent="0.2">
      <c r="A5" t="s">
        <v>179</v>
      </c>
      <c r="B5" s="171">
        <v>41404</v>
      </c>
      <c r="C5" s="171">
        <v>16334.29</v>
      </c>
      <c r="D5" s="171">
        <v>26918.71</v>
      </c>
      <c r="E5" s="171">
        <v>27250</v>
      </c>
      <c r="F5" s="171">
        <v>3399.98</v>
      </c>
      <c r="G5" s="171">
        <v>14228.5</v>
      </c>
      <c r="H5" s="171">
        <v>400</v>
      </c>
      <c r="J5" s="172">
        <f>SUM(B5:H5)</f>
        <v>129935.48</v>
      </c>
    </row>
    <row r="6" spans="1:10" x14ac:dyDescent="0.2">
      <c r="A6" t="s">
        <v>180</v>
      </c>
      <c r="B6" s="171">
        <v>39854</v>
      </c>
      <c r="C6" s="171">
        <v>23494.29</v>
      </c>
      <c r="D6" s="171">
        <v>17918.71</v>
      </c>
      <c r="E6" s="171">
        <v>27250</v>
      </c>
      <c r="F6" s="171">
        <v>3199.98</v>
      </c>
      <c r="G6" s="171">
        <v>14228.5</v>
      </c>
      <c r="H6" s="171">
        <v>700</v>
      </c>
      <c r="J6" s="172">
        <f>SUM(B6:H6)</f>
        <v>126645.48</v>
      </c>
    </row>
    <row r="7" spans="1:10" x14ac:dyDescent="0.2">
      <c r="A7" t="s">
        <v>181</v>
      </c>
      <c r="B7" s="171">
        <f>'[1]Cost($)'!F16</f>
        <v>31310.6</v>
      </c>
      <c r="C7" s="171">
        <f>'[1]Cost($)'!F29</f>
        <v>23091.955714285712</v>
      </c>
      <c r="D7" s="171">
        <f>'[1]Cost($)'!F47</f>
        <v>16596.714285714283</v>
      </c>
      <c r="E7" s="171">
        <f>'[1]Cost($)'!F64</f>
        <v>24315.200000000001</v>
      </c>
      <c r="F7" s="171">
        <f>'[1]Cost($)'!F73</f>
        <v>2096.98</v>
      </c>
      <c r="G7" s="171">
        <f>'[1]Cost($)'!F101</f>
        <v>17508.260000000002</v>
      </c>
      <c r="H7" s="171">
        <f>'[1]Cost($)'!F110</f>
        <v>700</v>
      </c>
      <c r="J7" s="172">
        <f>SUM(B7:H7)</f>
        <v>115619.70999999999</v>
      </c>
    </row>
    <row r="8" spans="1:10" x14ac:dyDescent="0.2">
      <c r="A8" t="s">
        <v>182</v>
      </c>
      <c r="B8" s="171">
        <f>'Cost($)'!F19</f>
        <v>36729.799999999996</v>
      </c>
      <c r="C8" s="171">
        <f>'Cost($)'!F38</f>
        <v>22716.050000000003</v>
      </c>
      <c r="D8" s="171">
        <f>'Cost($)'!F55</f>
        <v>14486.769999999999</v>
      </c>
      <c r="E8" s="171">
        <f>'Cost($)'!F73</f>
        <v>30058.409999999498</v>
      </c>
      <c r="F8" s="171">
        <f>'Cost($)'!F83</f>
        <v>2307.4899999999998</v>
      </c>
      <c r="G8" s="171">
        <f>'Cost($)'!F112</f>
        <v>21329.57</v>
      </c>
      <c r="H8" s="171">
        <f>'Cost($)'!F122</f>
        <v>2934.3299999999995</v>
      </c>
      <c r="J8" s="172">
        <f>SUM(B8:H8)</f>
        <v>130562.4199999995</v>
      </c>
    </row>
    <row r="9" spans="1:10" x14ac:dyDescent="0.2">
      <c r="A9" t="s">
        <v>183</v>
      </c>
      <c r="B9" s="171">
        <f>'Cost($)'!G19</f>
        <v>36729.799999999996</v>
      </c>
      <c r="C9" s="171">
        <f>'Cost($)'!G38</f>
        <v>22716.050000000003</v>
      </c>
      <c r="D9" s="171">
        <f>'Cost($)'!G55</f>
        <v>14486.769999999999</v>
      </c>
      <c r="E9" s="171">
        <f>'Cost($)'!G73</f>
        <v>30058.41</v>
      </c>
      <c r="F9" s="171">
        <f>'Cost($)'!G83</f>
        <v>2307.4899999999998</v>
      </c>
      <c r="G9" s="171">
        <f>'Cost($)'!G112</f>
        <v>21329.57</v>
      </c>
      <c r="H9" s="171">
        <f>'Cost($)'!G122</f>
        <v>2934.3299999999995</v>
      </c>
      <c r="J9" s="172">
        <f>SUM(B9:H9)</f>
        <v>130562.42</v>
      </c>
    </row>
    <row r="12" spans="1:10" x14ac:dyDescent="0.2">
      <c r="A12" t="s">
        <v>175</v>
      </c>
      <c r="B12" t="s">
        <v>184</v>
      </c>
      <c r="C12" t="s">
        <v>185</v>
      </c>
      <c r="D12" t="s">
        <v>186</v>
      </c>
      <c r="E12" t="s">
        <v>187</v>
      </c>
    </row>
    <row r="13" spans="1:10" x14ac:dyDescent="0.2">
      <c r="A13" t="s">
        <v>178</v>
      </c>
      <c r="B13" s="171">
        <v>119000</v>
      </c>
      <c r="C13" s="171">
        <v>0</v>
      </c>
      <c r="D13" s="171">
        <v>170000</v>
      </c>
      <c r="E13" s="171">
        <v>92590</v>
      </c>
    </row>
    <row r="14" spans="1:10" x14ac:dyDescent="0.2">
      <c r="A14" t="s">
        <v>188</v>
      </c>
      <c r="B14" s="171">
        <v>136000</v>
      </c>
      <c r="C14" s="171">
        <v>30078.42</v>
      </c>
      <c r="D14" s="171">
        <v>170000</v>
      </c>
      <c r="E14" s="171">
        <v>130535.48</v>
      </c>
    </row>
    <row r="15" spans="1:10" x14ac:dyDescent="0.2">
      <c r="A15" t="s">
        <v>180</v>
      </c>
      <c r="B15" s="171">
        <v>136000</v>
      </c>
      <c r="C15" s="171">
        <v>75275.08</v>
      </c>
      <c r="D15" s="171">
        <v>170000</v>
      </c>
      <c r="E15" s="173">
        <f>J6</f>
        <v>126645.48</v>
      </c>
    </row>
    <row r="16" spans="1:10" x14ac:dyDescent="0.2">
      <c r="A16" t="s">
        <v>181</v>
      </c>
      <c r="B16" s="171">
        <f>170000*0.9</f>
        <v>153000</v>
      </c>
      <c r="C16" s="171">
        <v>98065.71</v>
      </c>
      <c r="D16" s="171">
        <v>170000</v>
      </c>
      <c r="E16" s="173">
        <f>J7</f>
        <v>115619.70999999999</v>
      </c>
    </row>
    <row r="17" spans="1:5" x14ac:dyDescent="0.2">
      <c r="A17" t="s">
        <v>182</v>
      </c>
      <c r="B17" s="171">
        <v>170000</v>
      </c>
      <c r="C17" s="174">
        <f>J9</f>
        <v>130562.42</v>
      </c>
      <c r="D17" s="171">
        <v>170000</v>
      </c>
      <c r="E17" s="173">
        <f>J8</f>
        <v>130562.4199999995</v>
      </c>
    </row>
    <row r="19" spans="1:5" x14ac:dyDescent="0.2">
      <c r="A19" t="s">
        <v>175</v>
      </c>
      <c r="B19" t="s">
        <v>189</v>
      </c>
      <c r="C19" t="s">
        <v>190</v>
      </c>
      <c r="D19" t="s">
        <v>191</v>
      </c>
      <c r="E19" t="s">
        <v>192</v>
      </c>
    </row>
    <row r="20" spans="1:5" x14ac:dyDescent="0.2">
      <c r="A20" t="s">
        <v>178</v>
      </c>
    </row>
    <row r="21" spans="1:5" x14ac:dyDescent="0.2">
      <c r="A21" t="s">
        <v>188</v>
      </c>
    </row>
    <row r="22" spans="1:5" x14ac:dyDescent="0.2">
      <c r="A22" t="s">
        <v>181</v>
      </c>
    </row>
    <row r="23" spans="1:5" x14ac:dyDescent="0.2">
      <c r="A23" t="s">
        <v>23</v>
      </c>
    </row>
  </sheetData>
  <phoneticPr fontId="1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图表</vt:lpstr>
      </vt:variant>
      <vt:variant>
        <vt:i4>4</vt:i4>
      </vt:variant>
    </vt:vector>
  </HeadingPairs>
  <TitlesOfParts>
    <vt:vector size="10" baseType="lpstr">
      <vt:lpstr>System Budget</vt:lpstr>
      <vt:lpstr>Power (W)</vt:lpstr>
      <vt:lpstr>(MFLOPS)</vt:lpstr>
      <vt:lpstr>Mass(kg)</vt:lpstr>
      <vt:lpstr>Cost($)</vt:lpstr>
      <vt:lpstr>Historical Data</vt:lpstr>
      <vt:lpstr>Actual vs. Anticipatory($)</vt:lpstr>
      <vt:lpstr>Actual vs. Anticipatory(kg)</vt:lpstr>
      <vt:lpstr>Cost Budget Trend($)</vt:lpstr>
      <vt:lpstr>Team $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dos Santos</dc:creator>
  <cp:lastModifiedBy>xbany</cp:lastModifiedBy>
  <cp:lastPrinted>2002-07-08T15:48:19Z</cp:lastPrinted>
  <dcterms:created xsi:type="dcterms:W3CDTF">2001-12-03T01:38:54Z</dcterms:created>
  <dcterms:modified xsi:type="dcterms:W3CDTF">2020-11-21T12:05:20Z</dcterms:modified>
</cp:coreProperties>
</file>