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74F0AE63-5775-4844-8365-2C9AFA3E7440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No. 2" sheetId="1" r:id="rId1"/>
    <sheet name="No. 3" sheetId="2" r:id="rId2"/>
    <sheet name="No. 4" sheetId="3" r:id="rId3"/>
    <sheet name="No. 5" sheetId="4" r:id="rId4"/>
  </sheets>
  <definedNames>
    <definedName name="_xlnm.Print_Area" localSheetId="0">'No. 2'!$B$1:$K$33</definedName>
    <definedName name="_xlnm.Print_Area" localSheetId="1">'No. 3'!$B$1:$K$57</definedName>
    <definedName name="_xlnm.Print_Area" localSheetId="2">'No. 4'!$A$1:$K$34</definedName>
    <definedName name="_xlnm.Print_Area" localSheetId="3">'No. 5'!$B$1:$G$26</definedName>
  </definedNames>
  <calcPr calcId="181029"/>
</workbook>
</file>

<file path=xl/calcChain.xml><?xml version="1.0" encoding="utf-8"?>
<calcChain xmlns="http://schemas.openxmlformats.org/spreadsheetml/2006/main">
  <c r="K34" i="3" l="1"/>
  <c r="J34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I20" i="3"/>
  <c r="I30" i="3" s="1"/>
  <c r="G20" i="3"/>
  <c r="G30" i="3" s="1"/>
  <c r="F20" i="3"/>
  <c r="E20" i="3"/>
  <c r="E30" i="3" s="1"/>
  <c r="D20" i="3"/>
  <c r="D30" i="3" s="1"/>
  <c r="C19" i="3"/>
  <c r="H18" i="3"/>
  <c r="F18" i="3"/>
  <c r="H17" i="3"/>
  <c r="F17" i="3"/>
  <c r="H16" i="3"/>
  <c r="F16" i="3"/>
  <c r="H15" i="3"/>
  <c r="F15" i="3"/>
  <c r="H14" i="3"/>
  <c r="F14" i="3"/>
  <c r="H13" i="3"/>
  <c r="F13" i="3"/>
  <c r="K54" i="2"/>
  <c r="F51" i="2"/>
  <c r="K51" i="2" s="1"/>
  <c r="K50" i="2"/>
  <c r="F50" i="2"/>
  <c r="F47" i="2"/>
  <c r="F48" i="2" s="1"/>
  <c r="D47" i="2"/>
  <c r="D52" i="2" s="1"/>
  <c r="K46" i="2"/>
  <c r="K45" i="2"/>
  <c r="K44" i="2"/>
  <c r="K43" i="2"/>
  <c r="K42" i="2"/>
  <c r="K41" i="2"/>
  <c r="E30" i="2"/>
  <c r="K28" i="2"/>
  <c r="J28" i="2"/>
  <c r="J30" i="2" s="1"/>
  <c r="F28" i="2"/>
  <c r="F30" i="2" s="1"/>
  <c r="E28" i="2"/>
  <c r="E32" i="2" s="1"/>
  <c r="K27" i="2"/>
  <c r="K26" i="2"/>
  <c r="K25" i="2"/>
  <c r="K24" i="2"/>
  <c r="K23" i="2"/>
  <c r="K22" i="2"/>
  <c r="K21" i="2"/>
  <c r="K20" i="2"/>
  <c r="K19" i="2"/>
  <c r="F18" i="2"/>
  <c r="K18" i="2" s="1"/>
  <c r="D17" i="2"/>
  <c r="K16" i="2"/>
  <c r="K15" i="2"/>
  <c r="K14" i="2"/>
  <c r="K13" i="2"/>
  <c r="K12" i="2"/>
  <c r="K11" i="2"/>
  <c r="H24" i="1"/>
  <c r="G24" i="1"/>
  <c r="F24" i="1"/>
  <c r="E24" i="1"/>
  <c r="G23" i="1"/>
  <c r="F23" i="1"/>
  <c r="H22" i="1"/>
  <c r="H23" i="1" s="1"/>
  <c r="G22" i="1"/>
  <c r="F22" i="1"/>
  <c r="E22" i="1"/>
  <c r="E23" i="1" s="1"/>
  <c r="H18" i="1"/>
  <c r="G18" i="1"/>
  <c r="F18" i="1"/>
  <c r="E18" i="1"/>
  <c r="J16" i="1"/>
  <c r="K16" i="1" s="1"/>
  <c r="I16" i="1"/>
  <c r="I15" i="1"/>
  <c r="J15" i="1" s="1"/>
  <c r="K15" i="1" s="1"/>
  <c r="I14" i="1"/>
  <c r="J14" i="1" s="1"/>
  <c r="K14" i="1" s="1"/>
  <c r="I13" i="1"/>
  <c r="I24" i="1" s="1"/>
  <c r="J12" i="1"/>
  <c r="I12" i="1"/>
  <c r="I22" i="1" s="1"/>
  <c r="I23" i="1" s="1"/>
  <c r="K11" i="1"/>
  <c r="I32" i="3" l="1"/>
  <c r="I34" i="3"/>
  <c r="D53" i="2"/>
  <c r="K52" i="2"/>
  <c r="D32" i="3"/>
  <c r="D34" i="3"/>
  <c r="E32" i="3"/>
  <c r="E34" i="3"/>
  <c r="F30" i="3"/>
  <c r="F34" i="3" s="1"/>
  <c r="J18" i="1"/>
  <c r="K30" i="2"/>
  <c r="G32" i="3"/>
  <c r="G34" i="3"/>
  <c r="H30" i="3"/>
  <c r="H34" i="3" s="1"/>
  <c r="F52" i="2"/>
  <c r="F53" i="2" s="1"/>
  <c r="K12" i="1"/>
  <c r="D49" i="2"/>
  <c r="I18" i="1"/>
  <c r="J22" i="1"/>
  <c r="J23" i="1" s="1"/>
  <c r="F32" i="2"/>
  <c r="K32" i="2" s="1"/>
  <c r="F49" i="2"/>
  <c r="F55" i="2" s="1"/>
  <c r="F56" i="2" s="1"/>
  <c r="H20" i="3"/>
  <c r="J13" i="1"/>
  <c r="J32" i="2"/>
  <c r="K47" i="2"/>
  <c r="E55" i="2"/>
  <c r="E56" i="2" s="1"/>
  <c r="D48" i="2"/>
  <c r="K48" i="2" s="1"/>
  <c r="K13" i="1" l="1"/>
  <c r="K18" i="1" s="1"/>
  <c r="J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A satisfied Microsoft Office user</author>
  </authors>
  <commentList>
    <comment ref="K11" authorId="0" shapeId="0" xr:uid="{00000000-0006-0000-0000-000001000000}">
      <text>
        <r>
          <rPr>
            <sz val="10"/>
            <rFont val="MS Sans Serif"/>
          </rPr>
          <t>reference:J11,D28
mrs:
Rotate:True</t>
        </r>
      </text>
    </comment>
    <comment ref="I12" authorId="0" shapeId="0" xr:uid="{00000000-0006-0000-0000-000002000000}">
      <text>
        <r>
          <rPr>
            <sz val="10"/>
            <rFont val="MS Sans Serif"/>
          </rPr>
          <t>reference:E12,F12,G12,H12
mrs:(E12,+,10.0000)  (F12,+,10.0000)  (G12,+,10.0000)  (H12,+,10.0000)  
Rotate:True</t>
        </r>
      </text>
    </comment>
    <comment ref="J12" authorId="0" shapeId="0" xr:uid="{00000000-0006-0000-0000-000003000000}">
      <text>
        <r>
          <rPr>
            <sz val="10"/>
            <rFont val="MS Sans Serif"/>
          </rPr>
          <t>reference:I12
mrs:(I12,+,0.8333)  
Rotate:True</t>
        </r>
      </text>
    </comment>
    <comment ref="K12" authorId="0" shapeId="0" xr:uid="{00000000-0006-0000-0000-000004000000}">
      <text>
        <r>
          <rPr>
            <sz val="10"/>
            <rFont val="MS Sans Serif"/>
          </rPr>
          <t>reference:J12,D29
mrs:
Rotate:True</t>
        </r>
      </text>
    </comment>
    <comment ref="I13" authorId="0" shapeId="0" xr:uid="{00000000-0006-0000-0000-000005000000}">
      <text>
        <r>
          <rPr>
            <sz val="10"/>
            <rFont val="MS Sans Serif"/>
          </rPr>
          <t>reference:E13,F13,G13,H13
mrs:(E13,+,10.0000)  (F13,+,10.0000)  (G13,+,10.0000)  (H13,+,10.0000)  
Rotate:True</t>
        </r>
      </text>
    </comment>
    <comment ref="J13" authorId="0" shapeId="0" xr:uid="{00000000-0006-0000-0000-000006000000}">
      <text>
        <r>
          <rPr>
            <sz val="10"/>
            <rFont val="MS Sans Serif"/>
          </rPr>
          <t>reference:I13
mrs:(I13,+,0.8333)  
Rotate:True</t>
        </r>
      </text>
    </comment>
    <comment ref="K13" authorId="0" shapeId="0" xr:uid="{00000000-0006-0000-0000-000007000000}">
      <text>
        <r>
          <rPr>
            <sz val="10"/>
            <rFont val="MS Sans Serif"/>
          </rPr>
          <t>reference:J13,D30
mrs:
Rotate:True</t>
        </r>
      </text>
    </comment>
    <comment ref="I14" authorId="0" shapeId="0" xr:uid="{00000000-0006-0000-0000-000008000000}">
      <text>
        <r>
          <rPr>
            <sz val="10"/>
            <rFont val="MS Sans Serif"/>
          </rPr>
          <t>reference:E14,F14,G14,H14
mrs:(E14,+,10.0000)  (F14,+,10.0000)  (G14,+,10.0000)  (H14,+,10.0000)  
Rotate:True</t>
        </r>
      </text>
    </comment>
    <comment ref="J14" authorId="0" shapeId="0" xr:uid="{00000000-0006-0000-0000-000009000000}">
      <text>
        <r>
          <rPr>
            <sz val="10"/>
            <rFont val="MS Sans Serif"/>
          </rPr>
          <t>reference:I14
mrs:(I14,+,0.8333)  
Rotate:True</t>
        </r>
      </text>
    </comment>
    <comment ref="K14" authorId="0" shapeId="0" xr:uid="{00000000-0006-0000-0000-00000A000000}">
      <text>
        <r>
          <rPr>
            <sz val="10"/>
            <rFont val="MS Sans Serif"/>
          </rPr>
          <t>reference:J14,D31
mrs:
Rotate:True</t>
        </r>
      </text>
    </comment>
    <comment ref="I15" authorId="0" shapeId="0" xr:uid="{00000000-0006-0000-0000-00000B000000}">
      <text>
        <r>
          <rPr>
            <sz val="10"/>
            <rFont val="MS Sans Serif"/>
          </rPr>
          <t>reference:E15,F15,G15,H15
mrs:(E15,+,10.0000)  (F15,+,10.0000)  (G15,+,10.0000)  (H15,+,10.0000)  
Rotate:True</t>
        </r>
      </text>
    </comment>
    <comment ref="J15" authorId="0" shapeId="0" xr:uid="{00000000-0006-0000-0000-00000C000000}">
      <text>
        <r>
          <rPr>
            <sz val="10"/>
            <rFont val="MS Sans Serif"/>
          </rPr>
          <t>reference:I15
mrs:(I15,+,0.8333)  
Rotate:True</t>
        </r>
      </text>
    </comment>
    <comment ref="K15" authorId="0" shapeId="0" xr:uid="{00000000-0006-0000-0000-00000D000000}">
      <text>
        <r>
          <rPr>
            <sz val="10"/>
            <rFont val="MS Sans Serif"/>
          </rPr>
          <t>reference:J15,D32
mrs:
Rotate:True</t>
        </r>
      </text>
    </comment>
    <comment ref="I16" authorId="0" shapeId="0" xr:uid="{00000000-0006-0000-0000-00000E000000}">
      <text>
        <r>
          <rPr>
            <sz val="10"/>
            <rFont val="MS Sans Serif"/>
          </rPr>
          <t>reference:E16,F16,G16,H16
mrs:(E16,+,10.0000)  (F16,+,10.0000)  (G16,+,10.0000)  (H16,+,10.0000)  
Rotate:True</t>
        </r>
      </text>
    </comment>
    <comment ref="J16" authorId="0" shapeId="0" xr:uid="{00000000-0006-0000-0000-00000F000000}">
      <text>
        <r>
          <rPr>
            <sz val="10"/>
            <rFont val="MS Sans Serif"/>
          </rPr>
          <t>reference:I16
mrs:(I16,+,0.8333)  
Rotate:True</t>
        </r>
      </text>
    </comment>
    <comment ref="K16" authorId="0" shapeId="0" xr:uid="{00000000-0006-0000-0000-000010000000}">
      <text>
        <r>
          <rPr>
            <sz val="10"/>
            <rFont val="MS Sans Serif"/>
          </rPr>
          <t>reference:J16,D33
mrs:
Rotate:True</t>
        </r>
      </text>
    </comment>
    <comment ref="E18" authorId="0" shapeId="0" xr:uid="{00000000-0006-0000-0000-000011000000}">
      <text>
        <r>
          <rPr>
            <sz val="10"/>
            <rFont val="MS Sans Serif"/>
          </rPr>
          <t>reference:E11,E12,E13,E14,E15,E16
mrs:(E11,+,10.0000)  (E12,+,10.0000)  (E13,+,10.0000)  (E14,+,10.0000)  (E15,+,10.0000)  (E16,+,10.0000)  
Rotate:True</t>
        </r>
      </text>
    </comment>
    <comment ref="F18" authorId="0" shapeId="0" xr:uid="{00000000-0006-0000-0000-000012000000}">
      <text>
        <r>
          <rPr>
            <sz val="10"/>
            <rFont val="MS Sans Serif"/>
          </rPr>
          <t>reference:F11,F12,F13,F14,F15,F16
mrs:(F11,+,10.0000)  (F12,+,10.0000)  (F13,+,10.0000)  (F14,+,10.0000)  (F15,+,10.0000)  (F16,+,10.0000)  
Rotate:True</t>
        </r>
      </text>
    </comment>
    <comment ref="G18" authorId="0" shapeId="0" xr:uid="{00000000-0006-0000-0000-000013000000}">
      <text>
        <r>
          <rPr>
            <sz val="10"/>
            <rFont val="MS Sans Serif"/>
          </rPr>
          <t>reference:G11,G12,G13,G14,G15,G16
mrs:(G11,+,10.0000)  (G12,+,10.0000)  (G13,+,10.0000)  (G14,+,10.0000)  (G15,+,10.0000)  (G16,+,10.0000)  
Rotate:True</t>
        </r>
      </text>
    </comment>
    <comment ref="H18" authorId="0" shapeId="0" xr:uid="{00000000-0006-0000-0000-000014000000}">
      <text>
        <r>
          <rPr>
            <sz val="10"/>
            <rFont val="MS Sans Serif"/>
          </rPr>
          <t>reference:H11,H12,H13,H14,H15,H16
mrs:(H11,+,10.0000)  (H12,+,10.0000)  (H13,+,10.0000)  (H14,+,10.0000)  (H15,+,10.0000)  (H16,+,10.0000)  
Rotate:True</t>
        </r>
      </text>
    </comment>
    <comment ref="I18" authorId="0" shapeId="0" xr:uid="{00000000-0006-0000-0000-000015000000}">
      <text>
        <r>
          <rPr>
            <sz val="10"/>
            <rFont val="MS Sans Serif"/>
          </rPr>
          <t>reference:I11,I12,I13,I14,I15,I16
mrs:(I11,+,10.0000)  (I12,+,10.0000)  (I13,+,10.0000)  (I14,+,10.0000)  (I15,+,10.0000)  (I16,+,10.0000)  
Rotate:True</t>
        </r>
      </text>
    </comment>
    <comment ref="J18" authorId="0" shapeId="0" xr:uid="{00000000-0006-0000-0000-000016000000}">
      <text>
        <r>
          <rPr>
            <sz val="10"/>
            <rFont val="MS Sans Serif"/>
          </rPr>
          <t>reference:J11,J12,J13,J14,J15,J16
mrs:(J11,+,10.0000)  (J12,+,10.0000)  (J13,+,10.0000)  (J14,+,10.0000)  (J15,+,10.0000)  (J16,+,10.0000)  
Rotate:True</t>
        </r>
      </text>
    </comment>
    <comment ref="K18" authorId="0" shapeId="0" xr:uid="{00000000-0006-0000-0000-000017000000}">
      <text>
        <r>
          <rPr>
            <sz val="10"/>
            <rFont val="MS Sans Serif"/>
          </rPr>
          <t>reference:K11,K12,K13,K14,K15,K16
mrs:(K11,+,10.0000)  (K12,+,10.0000)  (K13,+,10.0000)  (K14,+,10.0000)  (K15,+,10.0000)  (K16,+,10.0000)  
Rotate:True</t>
        </r>
      </text>
    </comment>
    <comment ref="D20" authorId="1" shapeId="0" xr:uid="{00000000-0006-0000-0000-000018000000}">
      <text>
        <r>
          <rPr>
            <sz val="10"/>
            <rFont val="MS Sans Serif"/>
          </rPr>
          <t>This row is not based on a formula.  You must enter the numbers yourself.</t>
        </r>
      </text>
    </comment>
    <comment ref="E22" authorId="0" shapeId="0" xr:uid="{00000000-0006-0000-0000-000019000000}">
      <text>
        <r>
          <rPr>
            <sz val="10"/>
            <rFont val="MS Sans Serif"/>
          </rPr>
          <t>reference:E11,E12,E13,E14,E15
mrs:(E11,+,10.0000)  (E12,+,10.0000)  (E13,+,10.0000)  (E14,+,10.0000)  (E15,+,10.0000)  
Rotate:True</t>
        </r>
      </text>
    </comment>
    <comment ref="F22" authorId="0" shapeId="0" xr:uid="{00000000-0006-0000-0000-00001A000000}">
      <text>
        <r>
          <rPr>
            <sz val="10"/>
            <rFont val="MS Sans Serif"/>
          </rPr>
          <t>reference:F11,F12,F13,F14,F15
mrs:(F11,+,10.0000)  (F12,+,10.0000)  (F13,+,10.0000)  (F14,+,10.0000)  (F15,+,10.0000)  
Rotate:True</t>
        </r>
      </text>
    </comment>
    <comment ref="G22" authorId="0" shapeId="0" xr:uid="{00000000-0006-0000-0000-00001B000000}">
      <text>
        <r>
          <rPr>
            <sz val="10"/>
            <rFont val="MS Sans Serif"/>
          </rPr>
          <t>reference:G11,G12,G13,G14,G15
mrs:(G11,+,10.0000)  (G12,+,10.0000)  (G13,+,10.0000)  (G14,+,10.0000)  (G15,+,10.0000)  
Rotate:True</t>
        </r>
      </text>
    </comment>
    <comment ref="H22" authorId="0" shapeId="0" xr:uid="{00000000-0006-0000-0000-00001C000000}">
      <text>
        <r>
          <rPr>
            <sz val="10"/>
            <rFont val="MS Sans Serif"/>
          </rPr>
          <t>reference:H11,H12,H13,H14,H15
mrs:(H11,+,10.0000)  (H12,+,10.0000)  (H13,+,10.0000)  (H14,+,10.0000)  (H15,+,10.0000)  
Rotate:True</t>
        </r>
      </text>
    </comment>
    <comment ref="I22" authorId="0" shapeId="0" xr:uid="{00000000-0006-0000-0000-00001D000000}">
      <text>
        <r>
          <rPr>
            <sz val="10"/>
            <rFont val="MS Sans Serif"/>
          </rPr>
          <t>reference:I11,I12,I13,I14,I15
mrs:(I11,+,10.0000)  (I12,+,10.0000)  (I13,+,10.0000)  (I14,+,10.0000)  (I15,+,10.0000)  
Rotate:True</t>
        </r>
      </text>
    </comment>
    <comment ref="J22" authorId="0" shapeId="0" xr:uid="{00000000-0006-0000-0000-00001E000000}">
      <text>
        <r>
          <rPr>
            <sz val="10"/>
            <rFont val="MS Sans Serif"/>
          </rPr>
          <t>reference:J11,J12,J13,J14,J15
mrs:(J11,+,10.0000)  (J12,+,10.0000)  (J13,+,10.0000)  (J14,+,10.0000)  (J15,+,10.0000)  
Rotate:True</t>
        </r>
      </text>
    </comment>
    <comment ref="E23" authorId="0" shapeId="0" xr:uid="{00000000-0006-0000-0000-00001F000000}">
      <text>
        <r>
          <rPr>
            <sz val="10"/>
            <rFont val="MS Sans Serif"/>
          </rPr>
          <t>reference:E22,E16
mrs:
Rotate:True</t>
        </r>
      </text>
    </comment>
    <comment ref="F23" authorId="0" shapeId="0" xr:uid="{00000000-0006-0000-0000-000020000000}">
      <text>
        <r>
          <rPr>
            <sz val="10"/>
            <rFont val="MS Sans Serif"/>
          </rPr>
          <t>reference:F22,F16
mrs:
Rotate:True</t>
        </r>
      </text>
    </comment>
    <comment ref="G23" authorId="0" shapeId="0" xr:uid="{00000000-0006-0000-0000-000021000000}">
      <text>
        <r>
          <rPr>
            <sz val="10"/>
            <rFont val="MS Sans Serif"/>
          </rPr>
          <t>reference:G22,G16
mrs:
Rotate:True</t>
        </r>
      </text>
    </comment>
    <comment ref="H23" authorId="0" shapeId="0" xr:uid="{00000000-0006-0000-0000-000022000000}">
      <text>
        <r>
          <rPr>
            <sz val="10"/>
            <rFont val="MS Sans Serif"/>
          </rPr>
          <t>reference:H22,H16
mrs:
Rotate:True</t>
        </r>
      </text>
    </comment>
    <comment ref="I23" authorId="0" shapeId="0" xr:uid="{00000000-0006-0000-0000-000023000000}">
      <text>
        <r>
          <rPr>
            <sz val="10"/>
            <rFont val="MS Sans Serif"/>
          </rPr>
          <t>reference:I22,I16
mrs:
Rotate:True</t>
        </r>
      </text>
    </comment>
    <comment ref="J23" authorId="0" shapeId="0" xr:uid="{00000000-0006-0000-0000-000024000000}">
      <text>
        <r>
          <rPr>
            <sz val="10"/>
            <rFont val="MS Sans Serif"/>
          </rPr>
          <t>reference:J22,J16
mrs:
Rotate:True</t>
        </r>
      </text>
    </comment>
    <comment ref="E24" authorId="0" shapeId="0" xr:uid="{00000000-0006-0000-0000-000025000000}">
      <text>
        <r>
          <rPr>
            <sz val="10"/>
            <rFont val="MS Sans Serif"/>
          </rPr>
          <t>reference:E13,E14,E15,E16,E11,E12
mrs:
Rotate:True</t>
        </r>
      </text>
    </comment>
    <comment ref="F24" authorId="0" shapeId="0" xr:uid="{00000000-0006-0000-0000-000026000000}">
      <text>
        <r>
          <rPr>
            <sz val="10"/>
            <rFont val="MS Sans Serif"/>
          </rPr>
          <t>reference:F13,F14,F15,F16,F11,F12
mrs:
Rotate:True</t>
        </r>
      </text>
    </comment>
    <comment ref="G24" authorId="0" shapeId="0" xr:uid="{00000000-0006-0000-0000-000027000000}">
      <text>
        <r>
          <rPr>
            <sz val="10"/>
            <rFont val="MS Sans Serif"/>
          </rPr>
          <t>reference:G13,G14,G15,G16,G11,G12
mrs:
Rotate:True</t>
        </r>
      </text>
    </comment>
    <comment ref="H24" authorId="0" shapeId="0" xr:uid="{00000000-0006-0000-0000-000028000000}">
      <text>
        <r>
          <rPr>
            <sz val="10"/>
            <rFont val="MS Sans Serif"/>
          </rPr>
          <t>reference:H13,H14,H15,H16,H11,H12
mrs:
Rotate:True</t>
        </r>
      </text>
    </comment>
    <comment ref="I24" authorId="0" shapeId="0" xr:uid="{00000000-0006-0000-0000-000029000000}">
      <text>
        <r>
          <rPr>
            <sz val="10"/>
            <rFont val="MS Sans Serif"/>
          </rPr>
          <t>reference:I13,I14,I15,I16,I11,I12
mrs:
Rotate:True</t>
        </r>
      </text>
    </comment>
    <comment ref="J24" authorId="0" shapeId="0" xr:uid="{00000000-0006-0000-0000-00002A000000}">
      <text>
        <r>
          <rPr>
            <sz val="10"/>
            <rFont val="MS Sans Serif"/>
          </rPr>
          <t>reference:J13,J14,J15,J16,J11,J12
mrs:
Rotate:True</t>
        </r>
      </text>
    </comment>
    <comment ref="D26" authorId="1" shapeId="0" xr:uid="{00000000-0006-0000-0000-00002B000000}">
      <text>
        <r>
          <rPr>
            <sz val="10"/>
            <rFont val="MS Sans Serif"/>
          </rPr>
          <t>The salary rates are for 1.0 FTE as opposed to the manner they are shown in the book (p. 96).</t>
        </r>
      </text>
    </comment>
    <comment ref="D30" authorId="1" shapeId="0" xr:uid="{00000000-0006-0000-0000-00002C000000}">
      <text>
        <r>
          <rPr>
            <sz val="10"/>
            <rFont val="MS Sans Serif"/>
          </rPr>
          <t>On page 96, the book shows this figure as $14,720, but this is the amount for .8 FTE.  I've shown the salary rate for 1.0 FTE.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11" authorId="0" shapeId="0" xr:uid="{00000000-0006-0000-0100-000001000000}">
      <text>
        <r>
          <rPr>
            <sz val="10"/>
            <rFont val="MS Sans Serif"/>
          </rPr>
          <t>reference:F11,G11,H11,I11,J11,E11
mrs:(F11,+,10.0000)  (G11,+,10.0000)  (H11,+,10.0000)  (I11,+,10.0000)  (J11,+,10.0000)  (E11,+,-10.0000)  
Rotate:True</t>
        </r>
      </text>
    </comment>
    <comment ref="K12" authorId="0" shapeId="0" xr:uid="{00000000-0006-0000-0100-000002000000}">
      <text>
        <r>
          <rPr>
            <sz val="10"/>
            <rFont val="MS Sans Serif"/>
          </rPr>
          <t>reference:F12,G12,H12,I12,J12,E12
mrs:(F12,+,10.0000)  (G12,+,10.0000)  (H12,+,10.0000)  (I12,+,10.0000)  (J12,+,10.0000)  (E12,+,-10.0000)  
Rotate:True</t>
        </r>
      </text>
    </comment>
    <comment ref="K13" authorId="0" shapeId="0" xr:uid="{00000000-0006-0000-0100-000003000000}">
      <text>
        <r>
          <rPr>
            <sz val="10"/>
            <rFont val="MS Sans Serif"/>
          </rPr>
          <t>reference:F13,G13,H13,I13,J13,E13
mrs:(F13,+,10.0000)  (G13,+,10.0000)  (H13,+,10.0000)  (I13,+,10.0000)  (J13,+,10.0000)  (E13,+,-10.0000)  
Rotate:True</t>
        </r>
      </text>
    </comment>
    <comment ref="K14" authorId="0" shapeId="0" xr:uid="{00000000-0006-0000-0100-000004000000}">
      <text>
        <r>
          <rPr>
            <sz val="10"/>
            <rFont val="MS Sans Serif"/>
          </rPr>
          <t>reference:F14,G14,H14,I14,J14,E14
mrs:(F14,+,10.0000)  (G14,+,10.0000)  (H14,+,10.0000)  (I14,+,10.0000)  (J14,+,10.0000)  (E14,+,-10.0000)  
Rotate:True</t>
        </r>
      </text>
    </comment>
    <comment ref="K15" authorId="0" shapeId="0" xr:uid="{00000000-0006-0000-0100-000005000000}">
      <text>
        <r>
          <rPr>
            <sz val="10"/>
            <rFont val="MS Sans Serif"/>
          </rPr>
          <t>reference:F15,G15,H15,I15,J15,E15
mrs:(F15,+,10.0000)  (G15,+,10.0000)  (H15,+,10.0000)  (I15,+,10.0000)  (J15,+,10.0000)  (E15,+,-10.0000)  
Rotate:True</t>
        </r>
      </text>
    </comment>
    <comment ref="K16" authorId="0" shapeId="0" xr:uid="{00000000-0006-0000-0100-000006000000}">
      <text>
        <r>
          <rPr>
            <sz val="10"/>
            <rFont val="MS Sans Serif"/>
          </rPr>
          <t>reference:F16,G16,H16,I16,J16,E16
mrs:(F16,+,10.0000)  (G16,+,10.0000)  (H16,+,10.0000)  (I16,+,10.0000)  (J16,+,10.0000)  (E16,+,-10.0000)  
Rotate:True</t>
        </r>
      </text>
    </comment>
    <comment ref="D17" authorId="0" shapeId="0" xr:uid="{00000000-0006-0000-0100-000007000000}">
      <text>
        <r>
          <rPr>
            <sz val="10"/>
            <rFont val="MS Sans Serif"/>
          </rPr>
          <t>reference:D11,D12,D13,D14,D15,D16
mrs:(D11,+,10.0000)  (D12,+,10.0000)  (D13,+,10.0000)  (D14,+,10.0000)  (D15,+,10.0000)  (D16,+,10.0000)  
Rotate:True</t>
        </r>
      </text>
    </comment>
    <comment ref="F18" authorId="0" shapeId="0" xr:uid="{00000000-0006-0000-0100-000008000000}">
      <text>
        <r>
          <rPr>
            <sz val="10"/>
            <rFont val="MS Sans Serif"/>
          </rPr>
          <t>reference:F11,F12,F13,F14,F15,F16
mrs:(F11,+,10.0000)  (F12,+,10.0000)  (F13,+,10.0000)  (F14,+,10.0000)  (F15,+,10.0000)  (F16,+,10.0000)  
Rotate:True</t>
        </r>
      </text>
    </comment>
    <comment ref="K18" authorId="0" shapeId="0" xr:uid="{00000000-0006-0000-0100-000009000000}">
      <text>
        <r>
          <rPr>
            <sz val="10"/>
            <rFont val="MS Sans Serif"/>
          </rPr>
          <t>reference:F18,G18,H18,I18,J18,E18
mrs:(F18,+,10.0000)  (G18,+,10.0000)  (H18,+,10.0000)  (I18,+,10.0000)  (J18,+,10.0000)  (E18,+,-10.0000)  
Rotate:True</t>
        </r>
      </text>
    </comment>
    <comment ref="K19" authorId="0" shapeId="0" xr:uid="{00000000-0006-0000-0100-00000A000000}">
      <text>
        <r>
          <rPr>
            <sz val="10"/>
            <rFont val="MS Sans Serif"/>
          </rPr>
          <t>reference:F19,G19,H19,I19,J19,E19
mrs:(F19,+,10.0000)  (G19,+,10.0000)  (H19,+,10.0000)  (I19,+,10.0000)  (J19,+,10.0000)  (E19,+,-10.0000)  
Rotate:True</t>
        </r>
      </text>
    </comment>
    <comment ref="K20" authorId="0" shapeId="0" xr:uid="{00000000-0006-0000-0100-00000B000000}">
      <text>
        <r>
          <rPr>
            <sz val="10"/>
            <rFont val="MS Sans Serif"/>
          </rPr>
          <t>reference:F20,G20,H20,I20,J20,E20
mrs:(F20,+,10.0000)  (G20,+,10.0000)  (H20,+,10.0000)  (I20,+,10.0000)  (J20,+,10.0000)  (E20,+,-10.0000)  
Rotate:True</t>
        </r>
      </text>
    </comment>
    <comment ref="K21" authorId="0" shapeId="0" xr:uid="{00000000-0006-0000-0100-00000C000000}">
      <text>
        <r>
          <rPr>
            <sz val="10"/>
            <rFont val="MS Sans Serif"/>
          </rPr>
          <t>reference:F21,G21,H21,I21,J21,E21
mrs:(F21,+,10.0000)  (G21,+,10.0000)  (H21,+,10.0000)  (I21,+,10.0000)  (J21,+,10.0000)  (E21,+,-10.0000)  
Rotate:True</t>
        </r>
      </text>
    </comment>
    <comment ref="K22" authorId="0" shapeId="0" xr:uid="{00000000-0006-0000-0100-00000D000000}">
      <text>
        <r>
          <rPr>
            <sz val="10"/>
            <rFont val="MS Sans Serif"/>
          </rPr>
          <t>reference:F22,G22,H22,I22,J22,E22
mrs:(F22,+,10.0000)  (G22,+,10.0000)  (H22,+,10.0000)  (I22,+,10.0000)  (J22,+,10.0000)  (E22,+,-10.0000)  
Rotate:True</t>
        </r>
      </text>
    </comment>
    <comment ref="K23" authorId="0" shapeId="0" xr:uid="{00000000-0006-0000-0100-00000E000000}">
      <text>
        <r>
          <rPr>
            <sz val="10"/>
            <rFont val="MS Sans Serif"/>
          </rPr>
          <t>reference:F23,G23,H23,I23,J23,E23
mrs:(F23,+,10.0000)  (G23,+,10.0000)  (H23,+,10.0000)  (I23,+,10.0000)  (J23,+,10.0000)  (E23,+,-10.0000)  
Rotate:True</t>
        </r>
      </text>
    </comment>
    <comment ref="K24" authorId="0" shapeId="0" xr:uid="{00000000-0006-0000-0100-00000F000000}">
      <text>
        <r>
          <rPr>
            <sz val="10"/>
            <rFont val="MS Sans Serif"/>
          </rPr>
          <t>reference:F24,G24,H24,I24,J24,E24
mrs:(F24,+,10.0000)  (G24,+,10.0000)  (H24,+,10.0000)  (I24,+,10.0000)  (J24,+,10.0000)  (E24,+,-10.0000)  
Rotate:True</t>
        </r>
      </text>
    </comment>
    <comment ref="K25" authorId="0" shapeId="0" xr:uid="{00000000-0006-0000-0100-000010000000}">
      <text>
        <r>
          <rPr>
            <sz val="10"/>
            <rFont val="MS Sans Serif"/>
          </rPr>
          <t>reference:F25,G25,H25,I25,J25,E25
mrs:(F25,+,10.0000)  (G25,+,10.0000)  (H25,+,10.0000)  (I25,+,10.0000)  (J25,+,10.0000)  (E25,+,-10.0000)  
Rotate:True</t>
        </r>
      </text>
    </comment>
    <comment ref="K26" authorId="0" shapeId="0" xr:uid="{00000000-0006-0000-0100-000011000000}">
      <text>
        <r>
          <rPr>
            <sz val="10"/>
            <rFont val="MS Sans Serif"/>
          </rPr>
          <t>reference:F26,G26,H26,I26,J26,E26
mrs:(F26,+,10.0000)  (G26,+,10.0000)  (H26,+,10.0000)  (I26,+,10.0000)  (J26,+,10.0000)  (E26,+,-10.0000)  
Rotate:True</t>
        </r>
      </text>
    </comment>
    <comment ref="K27" authorId="0" shapeId="0" xr:uid="{00000000-0006-0000-0100-000012000000}">
      <text>
        <r>
          <rPr>
            <sz val="10"/>
            <rFont val="MS Sans Serif"/>
          </rPr>
          <t>reference:F27,G27,H27,I27,J27,E27
mrs:(F27,+,10.0000)  (G27,+,10.0000)  (H27,+,10.0000)  (I27,+,10.0000)  (J27,+,10.0000)  (E27,+,-10.0000)  
Rotate:True</t>
        </r>
      </text>
    </comment>
    <comment ref="E28" authorId="0" shapeId="0" xr:uid="{00000000-0006-0000-0100-000013000000}">
      <text>
        <r>
          <rPr>
            <sz val="10"/>
            <rFont val="MS Sans Serif"/>
          </rPr>
          <t>reference:E18,E19,E20,E21,E22,E23,E24,E25,E26,E27
mrs:(E18,+,10.0000)  (E19,+,10.0000)  (E20,+,10.0000)  (E21,+,10.0000)  (E22,+,10.0000)  (E23,+,10.0000)  (E24,+,10.0000)  (E25,+,10.0000)  (E26,+,10.0000)  (E27,+,10.0000)  
Rotate:True</t>
        </r>
      </text>
    </comment>
    <comment ref="F28" authorId="0" shapeId="0" xr:uid="{00000000-0006-0000-0100-000014000000}">
      <text>
        <r>
          <rPr>
            <sz val="10"/>
            <rFont val="MS Sans Serif"/>
          </rPr>
          <t>reference:F18,F19,F20,F21,F22,F23,F24,F25,F26,F27
mrs:(F18,+,10.0000)  (F19,+,10.0000)  (F20,+,10.0000)  (F21,+,10.0000)  (F22,+,10.0000)  (F23,+,10.0000)  (F24,+,10.0000)  (F25,+,10.0000)  (F26,+,10.0000)  (F27,+,10.0000)  
Rotate:True</t>
        </r>
      </text>
    </comment>
    <comment ref="J28" authorId="0" shapeId="0" xr:uid="{00000000-0006-0000-0100-000015000000}">
      <text>
        <r>
          <rPr>
            <sz val="10"/>
            <rFont val="MS Sans Serif"/>
          </rPr>
          <t>reference:J18,J19,J20,J21,J22,J23,J24,J25,J26,J27
mrs:(J18,+,10.0000)  (J19,+,10.0000)  (J20,+,10.0000)  (J21,+,10.0000)  (J22,+,10.0000)  (J23,+,10.0000)  (J24,+,10.0000)  (J25,+,10.0000)  (J26,+,10.0000)  (J27,+,10.0000)  
Rotate:True</t>
        </r>
      </text>
    </comment>
    <comment ref="K28" authorId="0" shapeId="0" xr:uid="{00000000-0006-0000-0100-000016000000}">
      <text>
        <r>
          <rPr>
            <sz val="10"/>
            <rFont val="MS Sans Serif"/>
          </rPr>
          <t>reference:F28,G28,H28,I28,J28,E28
mrs:(F28,+,10.0000)  (G28,+,10.0000)  (H28,+,10.0000)  (I28,+,10.0000)  (J28,+,10.0000)  (E28,+,-10.0000)  
Rotate:True</t>
        </r>
      </text>
    </comment>
    <comment ref="E30" authorId="0" shapeId="0" xr:uid="{00000000-0006-0000-0100-000017000000}">
      <text>
        <r>
          <rPr>
            <sz val="10"/>
            <rFont val="MS Sans Serif"/>
          </rPr>
          <t>reference:E28
mrs:(E28,+,1.8000)  
Rotate:True</t>
        </r>
      </text>
    </comment>
    <comment ref="F30" authorId="0" shapeId="0" xr:uid="{00000000-0006-0000-0100-000018000000}">
      <text>
        <r>
          <rPr>
            <sz val="10"/>
            <rFont val="MS Sans Serif"/>
          </rPr>
          <t>reference:F28
mrs:(F28,+,1.8000)  
Rotate:True</t>
        </r>
      </text>
    </comment>
    <comment ref="J30" authorId="0" shapeId="0" xr:uid="{00000000-0006-0000-0100-000019000000}">
      <text>
        <r>
          <rPr>
            <sz val="10"/>
            <rFont val="MS Sans Serif"/>
          </rPr>
          <t>reference:J28
mrs:(J28,+,1.8000)  
Rotate:True</t>
        </r>
      </text>
    </comment>
    <comment ref="K30" authorId="0" shapeId="0" xr:uid="{00000000-0006-0000-0100-00001A000000}">
      <text>
        <r>
          <rPr>
            <sz val="10"/>
            <rFont val="MS Sans Serif"/>
          </rPr>
          <t>reference:F30,G30,H30,I30,J30,E30
mrs:(F30,+,10.0000)  (G30,+,10.0000)  (H30,+,10.0000)  (I30,+,10.0000)  (J30,+,10.0000)  (E30,+,-10.0000)  
Rotate:True</t>
        </r>
      </text>
    </comment>
    <comment ref="E32" authorId="0" shapeId="0" xr:uid="{00000000-0006-0000-0100-00001B000000}">
      <text>
        <r>
          <rPr>
            <sz val="10"/>
            <rFont val="MS Sans Serif"/>
          </rPr>
          <t>reference:E28,E29,E30
mrs:(E28,+,10.0000)  (E29,+,10.0000)  (E30,+,10.0000)  
Rotate:True</t>
        </r>
      </text>
    </comment>
    <comment ref="F32" authorId="0" shapeId="0" xr:uid="{00000000-0006-0000-0100-00001C000000}">
      <text>
        <r>
          <rPr>
            <sz val="10"/>
            <rFont val="MS Sans Serif"/>
          </rPr>
          <t>reference:F28,F29,F30
mrs:(F28,+,10.0000)  (F29,+,10.0000)  (F30,+,10.0000)  
Rotate:True</t>
        </r>
      </text>
    </comment>
    <comment ref="J32" authorId="0" shapeId="0" xr:uid="{00000000-0006-0000-0100-00001D000000}">
      <text>
        <r>
          <rPr>
            <sz val="10"/>
            <rFont val="MS Sans Serif"/>
          </rPr>
          <t>reference:J28,J29,J30
mrs:(J28,+,10.0000)  (J29,+,10.0000)  (J30,+,10.0000)  
Rotate:True</t>
        </r>
      </text>
    </comment>
    <comment ref="K32" authorId="0" shapeId="0" xr:uid="{00000000-0006-0000-0100-00001E000000}">
      <text>
        <r>
          <rPr>
            <sz val="10"/>
            <rFont val="MS Sans Serif"/>
          </rPr>
          <t>reference:F32,G32,H32,I32,J32,E32
mrs:(F32,+,10.0000)  (G32,+,10.0000)  (H32,+,10.0000)  (I32,+,10.0000)  (J32,+,10.0000)  (E32,+,-10.0000)  
Rotate:True</t>
        </r>
      </text>
    </comment>
    <comment ref="K41" authorId="0" shapeId="0" xr:uid="{00000000-0006-0000-0100-00001F000000}">
      <text>
        <r>
          <rPr>
            <sz val="10"/>
            <rFont val="MS Sans Serif"/>
          </rPr>
          <t>reference:F41,G41,H41,I41,J41,D41
mrs:(F41,+,10.0000)  (G41,+,10.0000)  (H41,+,10.0000)  (I41,+,10.0000)  (J41,+,10.0000)  (D41,+,-10.0000)  
Rotate:True</t>
        </r>
      </text>
    </comment>
    <comment ref="K42" authorId="0" shapeId="0" xr:uid="{00000000-0006-0000-0100-000020000000}">
      <text>
        <r>
          <rPr>
            <sz val="10"/>
            <rFont val="MS Sans Serif"/>
          </rPr>
          <t>reference:F42,G42,H42,I42,J42,D42
mrs:(F42,+,10.0000)  (G42,+,10.0000)  (H42,+,10.0000)  (I42,+,10.0000)  (J42,+,10.0000)  (D42,+,-10.0000)  
Rotate:True</t>
        </r>
      </text>
    </comment>
    <comment ref="K43" authorId="0" shapeId="0" xr:uid="{00000000-0006-0000-0100-000021000000}">
      <text>
        <r>
          <rPr>
            <sz val="10"/>
            <rFont val="MS Sans Serif"/>
          </rPr>
          <t>reference:F43,G43,H43,I43,J43,D43
mrs:(F43,+,10.0000)  (G43,+,10.0000)  (H43,+,10.0000)  (I43,+,10.0000)  (J43,+,10.0000)  (D43,+,-10.0000)  
Rotate:True</t>
        </r>
      </text>
    </comment>
    <comment ref="K44" authorId="0" shapeId="0" xr:uid="{00000000-0006-0000-0100-000022000000}">
      <text>
        <r>
          <rPr>
            <sz val="10"/>
            <rFont val="MS Sans Serif"/>
          </rPr>
          <t>reference:F44,G44,H44,I44,J44,D44
mrs:(F44,+,10.0000)  (G44,+,10.0000)  (H44,+,10.0000)  (I44,+,10.0000)  (J44,+,10.0000)  (D44,+,-10.0000)  
Rotate:True</t>
        </r>
      </text>
    </comment>
    <comment ref="K45" authorId="0" shapeId="0" xr:uid="{00000000-0006-0000-0100-000023000000}">
      <text>
        <r>
          <rPr>
            <sz val="10"/>
            <rFont val="MS Sans Serif"/>
          </rPr>
          <t>reference:F45,G45,H45,I45,J45,D45
mrs:(F45,+,10.0000)  (G45,+,10.0000)  (H45,+,10.0000)  (I45,+,10.0000)  (J45,+,10.0000)  (D45,+,-10.0000)  
Rotate:True</t>
        </r>
      </text>
    </comment>
    <comment ref="K46" authorId="0" shapeId="0" xr:uid="{00000000-0006-0000-0100-000024000000}">
      <text>
        <r>
          <rPr>
            <sz val="10"/>
            <rFont val="MS Sans Serif"/>
          </rPr>
          <t>reference:F46,G46,H46,I46,J46,D46
mrs:(F46,+,10.0000)  (G46,+,10.0000)  (H46,+,10.0000)  (I46,+,10.0000)  (J46,+,10.0000)  (D46,+,-10.0000)  
Rotate:True</t>
        </r>
      </text>
    </comment>
    <comment ref="D47" authorId="0" shapeId="0" xr:uid="{00000000-0006-0000-0100-000025000000}">
      <text>
        <r>
          <rPr>
            <sz val="10"/>
            <rFont val="MS Sans Serif"/>
          </rPr>
          <t>reference:D41,D42,D43,D44,D45,D46
mrs:(D41,+,10.0000)  (D42,+,10.0000)  (D43,+,10.0000)  (D44,+,10.0000)  (D45,+,10.0000)  (D46,+,10.0000)  
Rotate:True</t>
        </r>
      </text>
    </comment>
    <comment ref="F47" authorId="0" shapeId="0" xr:uid="{00000000-0006-0000-0100-000026000000}">
      <text>
        <r>
          <rPr>
            <sz val="10"/>
            <rFont val="MS Sans Serif"/>
          </rPr>
          <t>reference:F41,F42,F43,F44,F45,F46
mrs:(F41,+,10.0000)  (F42,+,10.0000)  (F43,+,10.0000)  (F44,+,10.0000)  (F45,+,10.0000)  (F46,+,10.0000)  
Rotate:True</t>
        </r>
      </text>
    </comment>
    <comment ref="K47" authorId="0" shapeId="0" xr:uid="{00000000-0006-0000-0100-000027000000}">
      <text>
        <r>
          <rPr>
            <sz val="10"/>
            <rFont val="MS Sans Serif"/>
          </rPr>
          <t>reference:F47,G47,H47,I47,J47,D47
mrs:(F47,+,10.0000)  (G47,+,10.0000)  (H47,+,10.0000)  (I47,+,10.0000)  (J47,+,10.0000)  (D47,+,-10.0000)  
Rotate:True</t>
        </r>
      </text>
    </comment>
    <comment ref="D48" authorId="0" shapeId="0" xr:uid="{00000000-0006-0000-0100-000028000000}">
      <text>
        <r>
          <rPr>
            <sz val="10"/>
            <rFont val="MS Sans Serif"/>
          </rPr>
          <t>reference:D47,D47
mrs:(D47,+,0.0000)  (D47,+,0.0000)  
Rotate:True</t>
        </r>
      </text>
    </comment>
    <comment ref="F48" authorId="0" shapeId="0" xr:uid="{00000000-0006-0000-0100-000029000000}">
      <text>
        <r>
          <rPr>
            <sz val="10"/>
            <rFont val="MS Sans Serif"/>
          </rPr>
          <t>reference:F47,D47
mrs:(F47,+,0.9901)  (D47,+,-0.1415)  
Rotate:True</t>
        </r>
      </text>
    </comment>
    <comment ref="K48" authorId="0" shapeId="0" xr:uid="{00000000-0006-0000-0100-00002A000000}">
      <text>
        <r>
          <rPr>
            <sz val="10"/>
            <rFont val="MS Sans Serif"/>
          </rPr>
          <t>reference:F48,G48,H48,I48,J48,D48
mrs:(F48,+,10.0000)  (G48,+,10.0000)  (H48,+,10.0000)  (I48,+,10.0000)  (J48,+,10.0000)  (D48,+,-10.0000)  
Rotate:True</t>
        </r>
      </text>
    </comment>
    <comment ref="D49" authorId="0" shapeId="0" xr:uid="{00000000-0006-0000-0100-00002B000000}">
      <text>
        <r>
          <rPr>
            <sz val="10"/>
            <rFont val="MS Sans Serif"/>
          </rPr>
          <t>reference:D47,D46
mrs:
Rotate:True</t>
        </r>
      </text>
    </comment>
    <comment ref="F49" authorId="0" shapeId="0" xr:uid="{00000000-0006-0000-0100-00002C000000}">
      <text>
        <r>
          <rPr>
            <sz val="10"/>
            <rFont val="MS Sans Serif"/>
          </rPr>
          <t>reference:F47,F46
mrs:
Rotate:True</t>
        </r>
      </text>
    </comment>
    <comment ref="F50" authorId="0" shapeId="0" xr:uid="{00000000-0006-0000-0100-00002D000000}">
      <text>
        <r>
          <rPr>
            <sz val="10"/>
            <rFont val="MS Sans Serif"/>
          </rPr>
          <t>reference:F22,E22
mrs:(F22,+,0.0008)  (E22,+,-0.0003)  
Rotate:True</t>
        </r>
      </text>
    </comment>
    <comment ref="K50" authorId="0" shapeId="0" xr:uid="{00000000-0006-0000-0100-00002E000000}">
      <text>
        <r>
          <rPr>
            <sz val="10"/>
            <rFont val="MS Sans Serif"/>
          </rPr>
          <t>reference:F50,G50,H50,I50,J50,D50
mrs:(F50,+,10.0000)  (G50,+,10.0000)  (H50,+,10.0000)  (I50,+,10.0000)  (J50,+,10.0000)  (D50,+,-10.0000)  
Rotate:True</t>
        </r>
      </text>
    </comment>
    <comment ref="F51" authorId="0" shapeId="0" xr:uid="{00000000-0006-0000-0100-00002F000000}">
      <text>
        <r>
          <rPr>
            <sz val="10"/>
            <rFont val="MS Sans Serif"/>
          </rPr>
          <t>reference:F21,E21
mrs:(F21,+,0.0015)  (E21,+,-0.0007)  
Rotate:True</t>
        </r>
      </text>
    </comment>
    <comment ref="K51" authorId="0" shapeId="0" xr:uid="{00000000-0006-0000-0100-000030000000}">
      <text>
        <r>
          <rPr>
            <sz val="10"/>
            <rFont val="MS Sans Serif"/>
          </rPr>
          <t>reference:F51,G51,H51,I51,J51,D51
mrs:(F51,+,10.0000)  (G51,+,10.0000)  (H51,+,10.0000)  (I51,+,10.0000)  (J51,+,10.0000)  (D51,+,-10.0000)  
Rotate:True</t>
        </r>
      </text>
    </comment>
    <comment ref="D52" authorId="0" shapeId="0" xr:uid="{00000000-0006-0000-0100-000031000000}">
      <text>
        <r>
          <rPr>
            <sz val="10"/>
            <rFont val="MS Sans Serif"/>
          </rPr>
          <t>reference:D47,D46,D43
mrs:(D47,+,10.0000)  (D46,+,-10.0000)  (D43,+,-10.0000)  
Rotate:True</t>
        </r>
      </text>
    </comment>
    <comment ref="F52" authorId="0" shapeId="0" xr:uid="{00000000-0006-0000-0100-000032000000}">
      <text>
        <r>
          <rPr>
            <sz val="10"/>
            <rFont val="MS Sans Serif"/>
          </rPr>
          <t>reference:F47,F46,F43
mrs:(F47,+,10.0000)  (F46,+,-10.0000)  (F43,+,-10.0000)  
Rotate:True</t>
        </r>
      </text>
    </comment>
    <comment ref="K52" authorId="0" shapeId="0" xr:uid="{00000000-0006-0000-0100-000033000000}">
      <text>
        <r>
          <rPr>
            <sz val="10"/>
            <rFont val="MS Sans Serif"/>
          </rPr>
          <t>reference:F52,G52,H52,I52,J52,D52
mrs:(F52,+,10.0000)  (G52,+,10.0000)  (H52,+,10.0000)  (I52,+,10.0000)  (J52,+,10.0000)  (D52,+,-10.0000)  
Rotate:True</t>
        </r>
      </text>
    </comment>
    <comment ref="D53" authorId="0" shapeId="0" xr:uid="{00000000-0006-0000-0100-000034000000}">
      <text>
        <r>
          <rPr>
            <sz val="10"/>
            <rFont val="MS Sans Serif"/>
          </rPr>
          <t>reference:E23,D52
mrs:(E23,+,1.3699)  (D52,+,-389.9755)  
Rotate:True</t>
        </r>
      </text>
    </comment>
    <comment ref="F53" authorId="0" shapeId="0" xr:uid="{00000000-0006-0000-0100-000035000000}">
      <text>
        <r>
          <rPr>
            <sz val="10"/>
            <rFont val="MS Sans Serif"/>
          </rPr>
          <t>reference:F23,F52
mrs:(F23,+,7.0771)  (F52,+,-584.7493)  
Rotate:True</t>
        </r>
      </text>
    </comment>
    <comment ref="K54" authorId="0" shapeId="0" xr:uid="{00000000-0006-0000-0100-000036000000}">
      <text>
        <r>
          <rPr>
            <sz val="10"/>
            <rFont val="MS Sans Serif"/>
          </rPr>
          <t>reference:F54,G54,H54,I54,E54
mrs:(F54,+,10.0000)  (G54,+,10.0000)  (H54,+,10.0000)  (I54,+,10.0000)  (E54,+,-10.0000)  
Rotate:True</t>
        </r>
      </text>
    </comment>
    <comment ref="E55" authorId="0" shapeId="0" xr:uid="{00000000-0006-0000-0100-000037000000}">
      <text>
        <r>
          <rPr>
            <sz val="10"/>
            <rFont val="MS Sans Serif"/>
          </rPr>
          <t>reference:D47,E54
mrs:(D47,+,0.0055)  (E54,+,-0.0000)  
Rotate:True</t>
        </r>
      </text>
    </comment>
    <comment ref="F55" authorId="0" shapeId="0" xr:uid="{00000000-0006-0000-0100-000038000000}">
      <text>
        <r>
          <rPr>
            <sz val="10"/>
            <rFont val="MS Sans Serif"/>
          </rPr>
          <t>reference:F49,F54
mrs:(F49,+,0.0100)  (F54,+,-0.0000)  
Rotate:True</t>
        </r>
      </text>
    </comment>
    <comment ref="E56" authorId="0" shapeId="0" xr:uid="{00000000-0006-0000-0100-000039000000}">
      <text>
        <r>
          <rPr>
            <sz val="10"/>
            <rFont val="MS Sans Serif"/>
          </rPr>
          <t>reference:E55
mrs:(E55,+,19000.0000)  
Rotate:True</t>
        </r>
      </text>
    </comment>
    <comment ref="F56" authorId="0" shapeId="0" xr:uid="{00000000-0006-0000-0100-00003A000000}">
      <text>
        <r>
          <rPr>
            <sz val="10"/>
            <rFont val="MS Sans Serif"/>
          </rPr>
          <t>reference:F55
mrs:(F55,+,19000.0000)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13" authorId="0" shapeId="0" xr:uid="{00000000-0006-0000-0200-000001000000}">
      <text>
        <r>
          <rPr>
            <sz val="10"/>
            <rFont val="MS Sans Serif"/>
          </rPr>
          <t>reference:E13,D13
mrs:
Rotate:True</t>
        </r>
      </text>
    </comment>
    <comment ref="H13" authorId="0" shapeId="0" xr:uid="{00000000-0006-0000-0200-000002000000}">
      <text>
        <r>
          <rPr>
            <sz val="10"/>
            <rFont val="MS Sans Serif"/>
          </rPr>
          <t>reference:G13,D13
mrs:
Rotate:True</t>
        </r>
      </text>
    </comment>
    <comment ref="F14" authorId="0" shapeId="0" xr:uid="{00000000-0006-0000-0200-000003000000}">
      <text>
        <r>
          <rPr>
            <sz val="10"/>
            <rFont val="MS Sans Serif"/>
          </rPr>
          <t>reference:E14,D14
mrs:
Rotate:True</t>
        </r>
      </text>
    </comment>
    <comment ref="H14" authorId="0" shapeId="0" xr:uid="{00000000-0006-0000-0200-000004000000}">
      <text>
        <r>
          <rPr>
            <sz val="10"/>
            <rFont val="MS Sans Serif"/>
          </rPr>
          <t>reference:G14,D14
mrs:
Rotate:True</t>
        </r>
      </text>
    </comment>
    <comment ref="F15" authorId="0" shapeId="0" xr:uid="{00000000-0006-0000-0200-000005000000}">
      <text>
        <r>
          <rPr>
            <sz val="10"/>
            <rFont val="MS Sans Serif"/>
          </rPr>
          <t>reference:E15,D15
mrs:
Rotate:True</t>
        </r>
      </text>
    </comment>
    <comment ref="H15" authorId="0" shapeId="0" xr:uid="{00000000-0006-0000-0200-000006000000}">
      <text>
        <r>
          <rPr>
            <sz val="10"/>
            <rFont val="MS Sans Serif"/>
          </rPr>
          <t>reference:G15,D15
mrs:
Rotate:True</t>
        </r>
      </text>
    </comment>
    <comment ref="F16" authorId="0" shapeId="0" xr:uid="{00000000-0006-0000-0200-000007000000}">
      <text>
        <r>
          <rPr>
            <sz val="10"/>
            <rFont val="MS Sans Serif"/>
          </rPr>
          <t>reference:E16,D16
mrs:
Rotate:True</t>
        </r>
      </text>
    </comment>
    <comment ref="H16" authorId="0" shapeId="0" xr:uid="{00000000-0006-0000-0200-000008000000}">
      <text>
        <r>
          <rPr>
            <sz val="10"/>
            <rFont val="MS Sans Serif"/>
          </rPr>
          <t>reference:G16,D16
mrs:
Rotate:True</t>
        </r>
      </text>
    </comment>
    <comment ref="F17" authorId="0" shapeId="0" xr:uid="{00000000-0006-0000-0200-000009000000}">
      <text>
        <r>
          <rPr>
            <sz val="10"/>
            <rFont val="MS Sans Serif"/>
          </rPr>
          <t>reference:E17,D17
mrs:
Rotate:True</t>
        </r>
      </text>
    </comment>
    <comment ref="H17" authorId="0" shapeId="0" xr:uid="{00000000-0006-0000-0200-00000A000000}">
      <text>
        <r>
          <rPr>
            <sz val="10"/>
            <rFont val="MS Sans Serif"/>
          </rPr>
          <t>reference:G17,D17
mrs:
Rotate:True</t>
        </r>
      </text>
    </comment>
    <comment ref="F18" authorId="0" shapeId="0" xr:uid="{00000000-0006-0000-0200-00000B000000}">
      <text>
        <r>
          <rPr>
            <sz val="10"/>
            <rFont val="MS Sans Serif"/>
          </rPr>
          <t>reference:E18,D18
mrs:
Rotate:True</t>
        </r>
      </text>
    </comment>
    <comment ref="H18" authorId="0" shapeId="0" xr:uid="{00000000-0006-0000-0200-00000C000000}">
      <text>
        <r>
          <rPr>
            <sz val="10"/>
            <rFont val="MS Sans Serif"/>
          </rPr>
          <t>reference:G18,D18
mrs:
Rotate:True</t>
        </r>
      </text>
    </comment>
    <comment ref="C19" authorId="0" shapeId="0" xr:uid="{00000000-0006-0000-0200-00000D000000}">
      <text>
        <r>
          <rPr>
            <sz val="10"/>
            <rFont val="MS Sans Serif"/>
          </rPr>
          <t>reference:C13,C14,C15,C16,C17,C18
mrs:(C13,+,10.0000)  (C14,+,10.0000)  (C15,+,10.0000)  (C16,+,10.0000)  (C17,+,10.0000)  (C18,+,10.0000)  
Rotate:True</t>
        </r>
      </text>
    </comment>
    <comment ref="D20" authorId="0" shapeId="0" xr:uid="{00000000-0006-0000-0200-00000E000000}">
      <text>
        <r>
          <rPr>
            <sz val="10"/>
            <rFont val="MS Sans Serif"/>
          </rPr>
          <t>reference:D13,D14,D15,D16,D17,D18,D19
mrs:(D13,+,10.0000)  (D14,+,10.0000)  (D15,+,10.0000)  (D16,+,10.0000)  (D17,+,10.0000)  (D18,+,10.0000)  (D19,+,10.0000)  
Rotate:True</t>
        </r>
      </text>
    </comment>
    <comment ref="E20" authorId="0" shapeId="0" xr:uid="{00000000-0006-0000-0200-00000F000000}">
      <text>
        <r>
          <rPr>
            <sz val="10"/>
            <rFont val="MS Sans Serif"/>
          </rPr>
          <t>reference:E13,E14,E15,E16,E17,E18
mrs:(E13,+,10.0000)  (E14,+,10.0000)  (E15,+,10.0000)  (E16,+,10.0000)  (E17,+,10.0000)  (E18,+,10.0000)  
Rotate:True</t>
        </r>
      </text>
    </comment>
    <comment ref="F20" authorId="0" shapeId="0" xr:uid="{00000000-0006-0000-0200-000010000000}">
      <text>
        <r>
          <rPr>
            <sz val="10"/>
            <rFont val="MS Sans Serif"/>
          </rPr>
          <t>reference:E20,D20
mrs:
Rotate:True</t>
        </r>
      </text>
    </comment>
    <comment ref="G20" authorId="0" shapeId="0" xr:uid="{00000000-0006-0000-0200-000011000000}">
      <text>
        <r>
          <rPr>
            <sz val="10"/>
            <rFont val="MS Sans Serif"/>
          </rPr>
          <t>reference:G13,G14,G15,G16,G17,G18
mrs:(G13,+,10.0000)  (G14,+,10.0000)  (G15,+,10.0000)  (G16,+,10.0000)  (G17,+,10.0000)  (G18,+,10.0000)  
Rotate:True</t>
        </r>
      </text>
    </comment>
    <comment ref="H20" authorId="0" shapeId="0" xr:uid="{00000000-0006-0000-0200-000012000000}">
      <text>
        <r>
          <rPr>
            <sz val="10"/>
            <rFont val="MS Sans Serif"/>
          </rPr>
          <t>reference:G20,D20
mrs:
Rotate:True</t>
        </r>
      </text>
    </comment>
    <comment ref="I20" authorId="0" shapeId="0" xr:uid="{00000000-0006-0000-0200-000013000000}">
      <text>
        <r>
          <rPr>
            <sz val="10"/>
            <rFont val="MS Sans Serif"/>
          </rPr>
          <t>reference:I13,I14,I15,I16,I17,I18
mrs:(I13,+,10.0000)  (I14,+,10.0000)  (I15,+,10.0000)  (I16,+,10.0000)  (I17,+,10.0000)  (I18,+,10.0000)  
Rotate:True</t>
        </r>
      </text>
    </comment>
    <comment ref="F21" authorId="0" shapeId="0" xr:uid="{00000000-0006-0000-0200-000014000000}">
      <text>
        <r>
          <rPr>
            <sz val="10"/>
            <rFont val="MS Sans Serif"/>
          </rPr>
          <t>reference:E21,D21
mrs:
Rotate:True</t>
        </r>
      </text>
    </comment>
    <comment ref="H21" authorId="0" shapeId="0" xr:uid="{00000000-0006-0000-0200-000015000000}">
      <text>
        <r>
          <rPr>
            <sz val="10"/>
            <rFont val="MS Sans Serif"/>
          </rPr>
          <t>reference:G21,D21
mrs:
Rotate:True</t>
        </r>
      </text>
    </comment>
    <comment ref="F22" authorId="0" shapeId="0" xr:uid="{00000000-0006-0000-0200-000016000000}">
      <text>
        <r>
          <rPr>
            <sz val="10"/>
            <rFont val="MS Sans Serif"/>
          </rPr>
          <t>reference:E22,D22
mrs:
Rotate:True</t>
        </r>
      </text>
    </comment>
    <comment ref="H22" authorId="0" shapeId="0" xr:uid="{00000000-0006-0000-0200-000017000000}">
      <text>
        <r>
          <rPr>
            <sz val="10"/>
            <rFont val="MS Sans Serif"/>
          </rPr>
          <t>reference:G22,D22
mrs:
Rotate:True</t>
        </r>
      </text>
    </comment>
    <comment ref="F23" authorId="0" shapeId="0" xr:uid="{00000000-0006-0000-0200-000018000000}">
      <text>
        <r>
          <rPr>
            <sz val="10"/>
            <rFont val="MS Sans Serif"/>
          </rPr>
          <t>reference:E23,D23
mrs:
Rotate:True</t>
        </r>
      </text>
    </comment>
    <comment ref="H23" authorId="0" shapeId="0" xr:uid="{00000000-0006-0000-0200-000019000000}">
      <text>
        <r>
          <rPr>
            <sz val="10"/>
            <rFont val="MS Sans Serif"/>
          </rPr>
          <t>reference:G23,D23
mrs:
Rotate:True</t>
        </r>
      </text>
    </comment>
    <comment ref="F24" authorId="0" shapeId="0" xr:uid="{00000000-0006-0000-0200-00001A000000}">
      <text>
        <r>
          <rPr>
            <sz val="10"/>
            <rFont val="MS Sans Serif"/>
          </rPr>
          <t>reference:E24,D24
mrs:
Rotate:True</t>
        </r>
      </text>
    </comment>
    <comment ref="H24" authorId="0" shapeId="0" xr:uid="{00000000-0006-0000-0200-00001B000000}">
      <text>
        <r>
          <rPr>
            <sz val="10"/>
            <rFont val="MS Sans Serif"/>
          </rPr>
          <t>reference:G24,D24
mrs:
Rotate:True</t>
        </r>
      </text>
    </comment>
    <comment ref="F25" authorId="0" shapeId="0" xr:uid="{00000000-0006-0000-0200-00001C000000}">
      <text>
        <r>
          <rPr>
            <sz val="10"/>
            <rFont val="MS Sans Serif"/>
          </rPr>
          <t>reference:E25,D25
mrs:
Rotate:True</t>
        </r>
      </text>
    </comment>
    <comment ref="H25" authorId="0" shapeId="0" xr:uid="{00000000-0006-0000-0200-00001D000000}">
      <text>
        <r>
          <rPr>
            <sz val="10"/>
            <rFont val="MS Sans Serif"/>
          </rPr>
          <t>reference:G25,D25
mrs:
Rotate:True</t>
        </r>
      </text>
    </comment>
    <comment ref="F26" authorId="0" shapeId="0" xr:uid="{00000000-0006-0000-0200-00001E000000}">
      <text>
        <r>
          <rPr>
            <sz val="10"/>
            <rFont val="MS Sans Serif"/>
          </rPr>
          <t>reference:E26,D26
mrs:
Rotate:True</t>
        </r>
      </text>
    </comment>
    <comment ref="H26" authorId="0" shapeId="0" xr:uid="{00000000-0006-0000-0200-00001F000000}">
      <text>
        <r>
          <rPr>
            <sz val="10"/>
            <rFont val="MS Sans Serif"/>
          </rPr>
          <t>reference:G26,D26
mrs:
Rotate:True</t>
        </r>
      </text>
    </comment>
    <comment ref="F27" authorId="0" shapeId="0" xr:uid="{00000000-0006-0000-0200-000020000000}">
      <text>
        <r>
          <rPr>
            <sz val="10"/>
            <rFont val="MS Sans Serif"/>
          </rPr>
          <t>reference:E27,D27
mrs:
Rotate:True</t>
        </r>
      </text>
    </comment>
    <comment ref="H27" authorId="0" shapeId="0" xr:uid="{00000000-0006-0000-0200-000021000000}">
      <text>
        <r>
          <rPr>
            <sz val="10"/>
            <rFont val="MS Sans Serif"/>
          </rPr>
          <t>reference:G27,D27
mrs:
Rotate:True</t>
        </r>
      </text>
    </comment>
    <comment ref="F28" authorId="0" shapeId="0" xr:uid="{00000000-0006-0000-0200-000022000000}">
      <text>
        <r>
          <rPr>
            <sz val="10"/>
            <rFont val="MS Sans Serif"/>
          </rPr>
          <t>reference:E28,D28
mrs:
Rotate:True</t>
        </r>
      </text>
    </comment>
    <comment ref="H28" authorId="0" shapeId="0" xr:uid="{00000000-0006-0000-0200-000023000000}">
      <text>
        <r>
          <rPr>
            <sz val="10"/>
            <rFont val="MS Sans Serif"/>
          </rPr>
          <t>reference:G28,D28
mrs:
Rotate:True</t>
        </r>
      </text>
    </comment>
    <comment ref="F29" authorId="0" shapeId="0" xr:uid="{00000000-0006-0000-0200-000024000000}">
      <text>
        <r>
          <rPr>
            <sz val="10"/>
            <rFont val="MS Sans Serif"/>
          </rPr>
          <t>reference:E29,D29
mrs:
Rotate:True</t>
        </r>
      </text>
    </comment>
    <comment ref="H29" authorId="0" shapeId="0" xr:uid="{00000000-0006-0000-0200-000025000000}">
      <text>
        <r>
          <rPr>
            <sz val="10"/>
            <rFont val="MS Sans Serif"/>
          </rPr>
          <t>reference:G29,D29
mrs:
Rotate:True</t>
        </r>
      </text>
    </comment>
    <comment ref="D30" authorId="0" shapeId="0" xr:uid="{00000000-0006-0000-0200-000026000000}">
      <text>
        <r>
          <rPr>
            <sz val="10"/>
            <rFont val="MS Sans Serif"/>
          </rPr>
          <t>reference:D20,D21,D22,D23,D24,D25,D26,D27,D28,D29
mrs:(D20,+,10.0000)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200-000027000000}">
      <text>
        <r>
          <rPr>
            <sz val="10"/>
            <rFont val="MS Sans Serif"/>
          </rPr>
          <t>reference:E20,E21,E22,E23,E24,E25,E26,E27,E28,E29
mrs:(E20,+,10.0000)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200-000028000000}">
      <text>
        <r>
          <rPr>
            <sz val="10"/>
            <rFont val="MS Sans Serif"/>
          </rPr>
          <t>reference:E30,D30
mrs:
Rotate:True</t>
        </r>
      </text>
    </comment>
    <comment ref="G30" authorId="0" shapeId="0" xr:uid="{00000000-0006-0000-0200-000029000000}">
      <text>
        <r>
          <rPr>
            <sz val="10"/>
            <rFont val="MS Sans Serif"/>
          </rPr>
          <t>reference:G20,G21,G22,G23,G24,G25,G26,G27,G28,G29
mrs:(G20,+,10.0000)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200-00002A000000}">
      <text>
        <r>
          <rPr>
            <sz val="10"/>
            <rFont val="MS Sans Serif"/>
          </rPr>
          <t>reference:G30,D30
mrs:
Rotate:True</t>
        </r>
      </text>
    </comment>
    <comment ref="I30" authorId="0" shapeId="0" xr:uid="{00000000-0006-0000-0200-00002B000000}">
      <text>
        <r>
          <rPr>
            <sz val="10"/>
            <rFont val="MS Sans Serif"/>
          </rPr>
          <t>reference:I20,I21,I22,I23,I24,I25,I26,I27,I28,I29
mrs:(I20,+,10.0000)  (I21,+,10.0000)  (I22,+,10.0000)  (I23,+,10.0000)  (I24,+,10.0000)  (I25,+,10.0000)  (I26,+,10.0000)  (I27,+,10.0000)  (I28,+,10.0000)  (I29,+,10.0000)  
Rotate:True</t>
        </r>
      </text>
    </comment>
    <comment ref="D32" authorId="0" shapeId="0" xr:uid="{00000000-0006-0000-0200-00002C000000}">
      <text>
        <r>
          <rPr>
            <sz val="10"/>
            <rFont val="MS Sans Serif"/>
          </rPr>
          <t>reference:D30
mrs:(D30,+,1.8000)  
Rotate:True</t>
        </r>
      </text>
    </comment>
    <comment ref="E32" authorId="0" shapeId="0" xr:uid="{00000000-0006-0000-0200-00002D000000}">
      <text>
        <r>
          <rPr>
            <sz val="10"/>
            <rFont val="MS Sans Serif"/>
          </rPr>
          <t>reference:E30
mrs:(E30,+,1.8000)  
Rotate:True</t>
        </r>
      </text>
    </comment>
    <comment ref="G32" authorId="0" shapeId="0" xr:uid="{00000000-0006-0000-0200-00002E000000}">
      <text>
        <r>
          <rPr>
            <sz val="10"/>
            <rFont val="MS Sans Serif"/>
          </rPr>
          <t>reference:G30
mrs:(G30,+,1.8000)  
Rotate:True</t>
        </r>
      </text>
    </comment>
    <comment ref="I32" authorId="0" shapeId="0" xr:uid="{00000000-0006-0000-0200-00002F000000}">
      <text>
        <r>
          <rPr>
            <sz val="10"/>
            <rFont val="MS Sans Serif"/>
          </rPr>
          <t>reference:I30
mrs:(I30,+,1.8000)  
Rotate:True</t>
        </r>
      </text>
    </comment>
    <comment ref="D34" authorId="0" shapeId="0" xr:uid="{00000000-0006-0000-0200-000030000000}">
      <text>
        <r>
          <rPr>
            <sz val="10"/>
            <rFont val="MS Sans Serif"/>
          </rPr>
          <t>reference:D30,D31,D32
mrs:(D30,+,10.0000)  (D31,+,10.0000)  (D32,+,10.0000)  
Rotate:True</t>
        </r>
      </text>
    </comment>
    <comment ref="E34" authorId="0" shapeId="0" xr:uid="{00000000-0006-0000-0200-000031000000}">
      <text>
        <r>
          <rPr>
            <sz val="10"/>
            <rFont val="MS Sans Serif"/>
          </rPr>
          <t>reference:E30,E31,E32
mrs:(E30,+,10.0000)  (E31,+,10.0000)  (E32,+,10.0000)  
Rotate:True</t>
        </r>
      </text>
    </comment>
    <comment ref="F34" authorId="0" shapeId="0" xr:uid="{00000000-0006-0000-0200-000032000000}">
      <text>
        <r>
          <rPr>
            <sz val="10"/>
            <rFont val="MS Sans Serif"/>
          </rPr>
          <t>reference:F30,F31,F32
mrs:(F30,+,10.0000)  (F31,+,10.0000)  (F32,+,10.0000)  
Rotate:True</t>
        </r>
      </text>
    </comment>
    <comment ref="G34" authorId="0" shapeId="0" xr:uid="{00000000-0006-0000-0200-000033000000}">
      <text>
        <r>
          <rPr>
            <sz val="10"/>
            <rFont val="MS Sans Serif"/>
          </rPr>
          <t>reference:G30,G31,G32
mrs:(G30,+,10.0000)  (G31,+,10.0000)  (G32,+,10.0000)  
Rotate:True</t>
        </r>
      </text>
    </comment>
    <comment ref="H34" authorId="0" shapeId="0" xr:uid="{00000000-0006-0000-0200-000034000000}">
      <text>
        <r>
          <rPr>
            <sz val="10"/>
            <rFont val="MS Sans Serif"/>
          </rPr>
          <t>reference:H30,H31,H32
mrs:(H30,+,10.0000)  (H31,+,10.0000)  (H32,+,10.0000)  
Rotate:True</t>
        </r>
      </text>
    </comment>
    <comment ref="I34" authorId="0" shapeId="0" xr:uid="{00000000-0006-0000-0200-000035000000}">
      <text>
        <r>
          <rPr>
            <sz val="10"/>
            <rFont val="MS Sans Serif"/>
          </rPr>
          <t>reference:I30,I31,I32
mrs:(I30,+,10.0000)  (I31,+,10.0000)  (I32,+,10.0000)  
Rotate:True</t>
        </r>
      </text>
    </comment>
    <comment ref="J34" authorId="0" shapeId="0" xr:uid="{00000000-0006-0000-0200-000036000000}">
      <text>
        <r>
          <rPr>
            <sz val="10"/>
            <rFont val="MS Sans Serif"/>
          </rPr>
          <t>reference:J30,J31,J32
mrs:(J30,+,10.0000)  (J31,+,10.0000)  (J32,+,10.0000)  
Rotate:True</t>
        </r>
      </text>
    </comment>
    <comment ref="K34" authorId="0" shapeId="0" xr:uid="{00000000-0006-0000-0200-000037000000}">
      <text>
        <r>
          <rPr>
            <sz val="10"/>
            <rFont val="MS Sans Serif"/>
          </rPr>
          <t>reference:K30,K31,K32
mrs:(K30,+,10.0000)  (K31,+,10.0000)  (K32,+,10.0000)  
Rotate:True</t>
        </r>
      </text>
    </comment>
  </commentList>
</comments>
</file>

<file path=xl/sharedStrings.xml><?xml version="1.0" encoding="utf-8"?>
<sst xmlns="http://schemas.openxmlformats.org/spreadsheetml/2006/main" count="267" uniqueCount="152">
  <si>
    <t>*******</t>
  </si>
  <si>
    <t>*******************</t>
  </si>
  <si>
    <t>**************</t>
  </si>
  <si>
    <t>****************</t>
  </si>
  <si>
    <t>*****************</t>
  </si>
  <si>
    <t>******************</t>
  </si>
  <si>
    <t>ASSIGNMENT #2       SW 849         Fall 2003          Dr. Mark Ezell</t>
  </si>
  <si>
    <t>***************</t>
  </si>
  <si>
    <t>Chapter 4</t>
  </si>
  <si>
    <t>FOUR MONTH STAFFING TABLE (p. 106)</t>
  </si>
  <si>
    <t>filename =</t>
  </si>
  <si>
    <t>Homework.XLS (Sheet "No. 2")</t>
  </si>
  <si>
    <t>Month</t>
  </si>
  <si>
    <t>Tot.Work/</t>
  </si>
  <si>
    <t>Total</t>
  </si>
  <si>
    <t>Months</t>
  </si>
  <si>
    <t>FTEs</t>
  </si>
  <si>
    <t>Salaries</t>
  </si>
  <si>
    <t>-----------------------</t>
  </si>
  <si>
    <t>--------------------</t>
  </si>
  <si>
    <t>1a</t>
  </si>
  <si>
    <t>Prog. Coord.</t>
  </si>
  <si>
    <t>1b</t>
  </si>
  <si>
    <t>Scrn. Sup.</t>
  </si>
  <si>
    <t>1c</t>
  </si>
  <si>
    <t>1d</t>
  </si>
  <si>
    <t>1e</t>
  </si>
  <si>
    <t>1f</t>
  </si>
  <si>
    <t>Secretaries</t>
  </si>
  <si>
    <t>-------</t>
  </si>
  <si>
    <t>---------------------</t>
  </si>
  <si>
    <t>------------------</t>
  </si>
  <si>
    <t>----------------------</t>
  </si>
  <si>
    <t>Totals</t>
  </si>
  <si>
    <t>new hires:</t>
  </si>
  <si>
    <t>x</t>
  </si>
  <si>
    <t>non-Sec. FTEs</t>
  </si>
  <si>
    <t>Sec. ratio =</t>
  </si>
  <si>
    <t xml:space="preserve"> 1:</t>
  </si>
  <si>
    <t>admin. ratio =</t>
  </si>
  <si>
    <t>Salary Rates</t>
  </si>
  <si>
    <t>-----------------------------------------</t>
  </si>
  <si>
    <t>-------------</t>
  </si>
  <si>
    <t>Screen. Sup.</t>
  </si>
  <si>
    <t>Intake Wkr</t>
  </si>
  <si>
    <t>Liason Wkrs</t>
  </si>
  <si>
    <t>Counselors</t>
  </si>
  <si>
    <t>suspicious:</t>
  </si>
  <si>
    <t>***************************************************************************************</t>
  </si>
  <si>
    <t>ASSIGNMENT #3                SW 849              Fall 2003            Dr. Mark Ezell</t>
  </si>
  <si>
    <t xml:space="preserve">        Chapter 6             Functional Budget         p. 154          filename=homework.xls, sheet No. 3</t>
  </si>
  <si>
    <t xml:space="preserve">Budget </t>
  </si>
  <si>
    <t>Screen/</t>
  </si>
  <si>
    <t>Award</t>
  </si>
  <si>
    <t>Intake</t>
  </si>
  <si>
    <t>Referral</t>
  </si>
  <si>
    <t>Con/Ref</t>
  </si>
  <si>
    <t>Counseling</t>
  </si>
  <si>
    <t>Mgt/Gen</t>
  </si>
  <si>
    <t>LINE ITEM</t>
  </si>
  <si>
    <t>Col. 1</t>
  </si>
  <si>
    <t>Col. 2</t>
  </si>
  <si>
    <t>Col. 3</t>
  </si>
  <si>
    <t>Col. 4</t>
  </si>
  <si>
    <t>Col. 5</t>
  </si>
  <si>
    <t>Col. 6</t>
  </si>
  <si>
    <t>(check)</t>
  </si>
  <si>
    <t>Personnel</t>
  </si>
  <si>
    <t xml:space="preserve">    Prog. Coord.</t>
  </si>
  <si>
    <t xml:space="preserve">    Screen. Supr</t>
  </si>
  <si>
    <t xml:space="preserve">    Intake Wkr</t>
  </si>
  <si>
    <t xml:space="preserve">    Liaison Wkrs</t>
  </si>
  <si>
    <t xml:space="preserve">    Counselors</t>
  </si>
  <si>
    <t xml:space="preserve">    Secretaries</t>
  </si>
  <si>
    <t>Tot. Sal/Wages</t>
  </si>
  <si>
    <t>Emp. Benefits</t>
  </si>
  <si>
    <t>Prof. Fees</t>
  </si>
  <si>
    <t>Supplies, etc.</t>
  </si>
  <si>
    <t>Occupancy</t>
  </si>
  <si>
    <t>Travel: local</t>
  </si>
  <si>
    <t>Travel: conf</t>
  </si>
  <si>
    <t>Equipment</t>
  </si>
  <si>
    <t>Asst: Vendors</t>
  </si>
  <si>
    <t>Asst:  Fin. Aid</t>
  </si>
  <si>
    <t>TOTAL DIR COSTS</t>
  </si>
  <si>
    <t>Indirect</t>
  </si>
  <si>
    <t>GRAND TOTAL</t>
  </si>
  <si>
    <t xml:space="preserve">   Chapter 6          Functional Budget Workpage          Page 159</t>
  </si>
  <si>
    <t>Salary</t>
  </si>
  <si>
    <t>Rate</t>
  </si>
  <si>
    <t>Total FTEs</t>
  </si>
  <si>
    <t>XXXXXXX</t>
  </si>
  <si>
    <t>Percent FTEs</t>
  </si>
  <si>
    <t xml:space="preserve">Sec. Ratio         1 to </t>
  </si>
  <si>
    <t>Space   % Occup. $</t>
  </si>
  <si>
    <t>Supplies   % Supp. $</t>
  </si>
  <si>
    <t>Local Trvl  Trvl FTE</t>
  </si>
  <si>
    <t xml:space="preserve"> FTE rate $</t>
  </si>
  <si>
    <t>Estimated Cases:</t>
  </si>
  <si>
    <t>xxxxxxxxxx</t>
  </si>
  <si>
    <t xml:space="preserve">    FTE per case</t>
  </si>
  <si>
    <t>xxxxxxxxx</t>
  </si>
  <si>
    <t xml:space="preserve">    Hours per case</t>
  </si>
  <si>
    <t>Account Name:  Diversion Program</t>
  </si>
  <si>
    <t xml:space="preserve">       Report for Month Ending:  30 June</t>
  </si>
  <si>
    <t>Fiscal Period:  1 Jan. 1994 - 31 Dec. 1994</t>
  </si>
  <si>
    <t>MONTHLY EXPENSE SUMMARY</t>
  </si>
  <si>
    <t>(for first 6 months)</t>
  </si>
  <si>
    <t>Budgeted</t>
  </si>
  <si>
    <t>This</t>
  </si>
  <si>
    <t>Year</t>
  </si>
  <si>
    <t>Projected</t>
  </si>
  <si>
    <t>Estimated</t>
  </si>
  <si>
    <t>to Date</t>
  </si>
  <si>
    <t>(six)</t>
  </si>
  <si>
    <t>Balances</t>
  </si>
  <si>
    <t>(12 mo.)</t>
  </si>
  <si>
    <t>Expenses</t>
  </si>
  <si>
    <t xml:space="preserve">suspicious:D20,  H32,  F32,  </t>
  </si>
  <si>
    <t>*******************************************************************************************************</t>
  </si>
  <si>
    <t>ASSIGNMENT #5        SW 849        Fall 2003        Dr. Mark Ezell</t>
  </si>
  <si>
    <t>TABLE 8-3.   Case Volume and SU Costs  (p. 256; homework.xls, sheet No. 5)</t>
  </si>
  <si>
    <t>S/I</t>
  </si>
  <si>
    <t>Ref</t>
  </si>
  <si>
    <t>C/R</t>
  </si>
  <si>
    <t>Cslg</t>
  </si>
  <si>
    <t>No. of SUs</t>
  </si>
  <si>
    <t>Total Direct Costs (TDC)</t>
  </si>
  <si>
    <t>SU cost per TDC</t>
  </si>
  <si>
    <t>Ratio to cost of SU in S/I</t>
  </si>
  <si>
    <t>1:1</t>
  </si>
  <si>
    <t>1:2.33</t>
  </si>
  <si>
    <t>TABLE 8-4.  Client Career Costs (p. 258;  filename=homework.xls, sheet No. 5)</t>
  </si>
  <si>
    <t xml:space="preserve">Unduplicated </t>
  </si>
  <si>
    <t>SU Cum.</t>
  </si>
  <si>
    <t>Aggregate</t>
  </si>
  <si>
    <t>% Total</t>
  </si>
  <si>
    <t>% Undup.</t>
  </si>
  <si>
    <t>Service</t>
  </si>
  <si>
    <t>Units</t>
  </si>
  <si>
    <t>Costs</t>
  </si>
  <si>
    <t>S/I only</t>
  </si>
  <si>
    <t>S/I + Ref only</t>
  </si>
  <si>
    <t>S/I + C/R only</t>
  </si>
  <si>
    <t>S/I + Ref + C/R</t>
  </si>
  <si>
    <t>S/I + Cslg only</t>
  </si>
  <si>
    <t xml:space="preserve">     Totals</t>
  </si>
  <si>
    <t>n.a.</t>
  </si>
  <si>
    <t>NOTES:  Figures are rounded.  The 230 clients in S/I only refers to those served</t>
  </si>
  <si>
    <t xml:space="preserve">who did not go on to any other CC; they consumed costs in S/I but left the program </t>
  </si>
  <si>
    <t xml:space="preserve">before receiving any other services.  The 30 clients in S/I only refers to those </t>
  </si>
  <si>
    <t>accepted cases not yet routed out of S/I (i.e., active cases).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</si>
</sst>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0"/>
    <numFmt numFmtId="177" formatCode="&quot;$&quot;#,##0_);\(&quot;$&quot;#,##0\)"/>
    <numFmt numFmtId="178" formatCode="&quot;$&quot;#,##0_);[Red]\(&quot;$&quot;#,##0\)"/>
    <numFmt numFmtId="179" formatCode="0.000"/>
    <numFmt numFmtId="180" formatCode="#,##0.000_);[Red]\(#,##0.000\)"/>
    <numFmt numFmtId="181" formatCode="0.0%"/>
    <numFmt numFmtId="182" formatCode="0.0"/>
    <numFmt numFmtId="183" formatCode="0.00000"/>
    <numFmt numFmtId="184" formatCode=".00"/>
    <numFmt numFmtId="185" formatCode="&quot;$&quot;#,##0.00_);[Red]\(&quot;$&quot;#,##0.00\)"/>
  </numFmts>
  <fonts count="16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sz val="11"/>
      <name val="Times New Roman"/>
      <family val="1"/>
    </font>
    <font>
      <sz val="11"/>
      <name val="MS Sans Serif"/>
    </font>
    <font>
      <sz val="14"/>
      <name val="MS Sans Serif"/>
    </font>
    <font>
      <i/>
      <sz val="8"/>
      <name val="MS Sans Serif"/>
    </font>
    <font>
      <sz val="8"/>
      <name val="MS Sans Serif"/>
    </font>
    <font>
      <u/>
      <sz val="10"/>
      <name val="MS Sans Serif"/>
    </font>
    <font>
      <b/>
      <sz val="11"/>
      <name val="Times New Roman"/>
      <family val="1"/>
    </font>
    <font>
      <b/>
      <sz val="10"/>
      <name val="MS Sans Serif"/>
      <family val="2"/>
    </font>
    <font>
      <b/>
      <sz val="12"/>
      <name val="MS Sans Serif"/>
    </font>
    <font>
      <sz val="12"/>
      <name val="MS Sans Serif"/>
    </font>
    <font>
      <sz val="10"/>
      <name val="MS Sans Serif"/>
      <family val="2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lightGrid">
        <fgColor rgb="FFFF00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0" fontId="3" fillId="0" borderId="0"/>
    <xf numFmtId="185" fontId="3" fillId="0" borderId="0"/>
    <xf numFmtId="9" fontId="3" fillId="0" borderId="0"/>
  </cellStyleXfs>
  <cellXfs count="182">
    <xf numFmtId="0" fontId="0" fillId="0" borderId="0" xfId="0"/>
    <xf numFmtId="0" fontId="6" fillId="0" borderId="0" xfId="0" applyFont="1"/>
    <xf numFmtId="0" fontId="0" fillId="0" borderId="0" xfId="0" applyAlignment="1">
      <alignment horizontal="center" vertical="top"/>
    </xf>
    <xf numFmtId="0" fontId="0" fillId="0" borderId="0" xfId="0" applyProtection="1">
      <protection locked="0"/>
    </xf>
    <xf numFmtId="0" fontId="1" fillId="0" borderId="0" xfId="0" applyFont="1" applyAlignment="1">
      <alignment horizontal="centerContinuous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>
      <alignment horizontal="centerContinuous" vertical="top"/>
    </xf>
    <xf numFmtId="0" fontId="0" fillId="0" borderId="0" xfId="0" quotePrefix="1" applyAlignment="1">
      <alignment horizontal="centerContinuous" vertical="top"/>
    </xf>
    <xf numFmtId="4" fontId="0" fillId="0" borderId="0" xfId="0" applyNumberFormat="1"/>
    <xf numFmtId="4" fontId="0" fillId="0" borderId="0" xfId="0" applyNumberFormat="1" applyProtection="1">
      <protection locked="0"/>
    </xf>
    <xf numFmtId="0" fontId="0" fillId="0" borderId="0" xfId="0" quotePrefix="1" applyAlignment="1">
      <alignment horizontal="centerContinuous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0" xfId="0" quotePrefix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0" xfId="0" applyFont="1"/>
    <xf numFmtId="2" fontId="0" fillId="0" borderId="0" xfId="0" applyNumberFormat="1"/>
    <xf numFmtId="38" fontId="0" fillId="0" borderId="0" xfId="1" applyNumberFormat="1" applyFont="1"/>
    <xf numFmtId="3" fontId="0" fillId="0" borderId="0" xfId="2" applyNumberFormat="1" applyFont="1"/>
    <xf numFmtId="0" fontId="1" fillId="0" borderId="1" xfId="0" applyFont="1" applyBorder="1"/>
    <xf numFmtId="2" fontId="0" fillId="0" borderId="1" xfId="0" applyNumberFormat="1" applyBorder="1"/>
    <xf numFmtId="3" fontId="0" fillId="0" borderId="1" xfId="2" applyNumberFormat="1" applyFont="1" applyBorder="1"/>
    <xf numFmtId="38" fontId="0" fillId="0" borderId="1" xfId="1" applyNumberFormat="1" applyFont="1" applyBorder="1"/>
    <xf numFmtId="0" fontId="0" fillId="0" borderId="0" xfId="0" applyAlignment="1">
      <alignment horizontal="left"/>
    </xf>
    <xf numFmtId="38" fontId="8" fillId="0" borderId="0" xfId="0" applyNumberFormat="1" applyFont="1"/>
    <xf numFmtId="0" fontId="0" fillId="0" borderId="0" xfId="0"/>
    <xf numFmtId="0" fontId="3" fillId="0" borderId="0" xfId="0" applyFont="1" applyAlignment="1">
      <alignment horizontal="centerContinuous"/>
    </xf>
    <xf numFmtId="38" fontId="8" fillId="0" borderId="0" xfId="0" applyNumberFormat="1" applyFont="1" applyAlignment="1">
      <alignment horizontal="centerContinuous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fill"/>
    </xf>
    <xf numFmtId="0" fontId="11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1" fontId="0" fillId="0" borderId="0" xfId="0" applyNumberFormat="1" applyAlignment="1">
      <alignment horizontal="centerContinuous"/>
    </xf>
    <xf numFmtId="0" fontId="0" fillId="0" borderId="12" xfId="0" applyBorder="1"/>
    <xf numFmtId="0" fontId="13" fillId="0" borderId="8" xfId="0" applyFont="1" applyBorder="1"/>
    <xf numFmtId="0" fontId="13" fillId="0" borderId="0" xfId="0" applyFont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13" fillId="0" borderId="13" xfId="0" applyFont="1" applyBorder="1"/>
    <xf numFmtId="0" fontId="13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4" xfId="0" applyFont="1" applyBorder="1" applyAlignment="1">
      <alignment horizontal="centerContinuous"/>
    </xf>
    <xf numFmtId="0" fontId="7" fillId="0" borderId="16" xfId="0" applyFont="1" applyBorder="1" applyAlignment="1">
      <alignment horizontal="centerContinuous"/>
    </xf>
    <xf numFmtId="0" fontId="7" fillId="0" borderId="17" xfId="0" applyFont="1" applyBorder="1" applyAlignment="1">
      <alignment horizontal="centerContinuous"/>
    </xf>
    <xf numFmtId="0" fontId="7" fillId="0" borderId="18" xfId="0" applyFont="1" applyBorder="1" applyAlignment="1">
      <alignment horizontal="center"/>
    </xf>
    <xf numFmtId="0" fontId="14" fillId="0" borderId="8" xfId="0" applyFont="1" applyBorder="1"/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9" xfId="0" applyFont="1" applyBorder="1"/>
    <xf numFmtId="38" fontId="14" fillId="0" borderId="0" xfId="1" applyNumberFormat="1" applyFont="1"/>
    <xf numFmtId="0" fontId="14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2" fontId="14" fillId="0" borderId="0" xfId="0" applyNumberFormat="1" applyFont="1"/>
    <xf numFmtId="38" fontId="14" fillId="0" borderId="10" xfId="1" applyNumberFormat="1" applyFont="1" applyBorder="1"/>
    <xf numFmtId="38" fontId="14" fillId="0" borderId="12" xfId="0" applyNumberFormat="1" applyFont="1" applyBorder="1"/>
    <xf numFmtId="3" fontId="14" fillId="0" borderId="9" xfId="2" applyNumberFormat="1" applyFont="1" applyBorder="1"/>
    <xf numFmtId="0" fontId="14" fillId="0" borderId="19" xfId="0" applyFont="1" applyBorder="1"/>
    <xf numFmtId="0" fontId="11" fillId="0" borderId="1" xfId="0" applyFont="1" applyBorder="1"/>
    <xf numFmtId="2" fontId="14" fillId="0" borderId="1" xfId="0" applyNumberFormat="1" applyFont="1" applyBorder="1"/>
    <xf numFmtId="3" fontId="14" fillId="0" borderId="20" xfId="2" applyNumberFormat="1" applyFont="1" applyBorder="1"/>
    <xf numFmtId="38" fontId="14" fillId="0" borderId="1" xfId="1" applyNumberFormat="1" applyFont="1" applyBorder="1"/>
    <xf numFmtId="38" fontId="14" fillId="0" borderId="21" xfId="1" applyNumberFormat="1" applyFont="1" applyBorder="1"/>
    <xf numFmtId="38" fontId="14" fillId="0" borderId="22" xfId="0" applyNumberFormat="1" applyFont="1" applyBorder="1"/>
    <xf numFmtId="0" fontId="14" fillId="0" borderId="8" xfId="0" applyFont="1" applyBorder="1" applyAlignment="1">
      <alignment horizontal="left"/>
    </xf>
    <xf numFmtId="0" fontId="14" fillId="0" borderId="23" xfId="0" applyFont="1" applyBorder="1" applyAlignment="1">
      <alignment horizontal="left"/>
    </xf>
    <xf numFmtId="0" fontId="11" fillId="0" borderId="24" xfId="0" applyFont="1" applyBorder="1"/>
    <xf numFmtId="0" fontId="14" fillId="0" borderId="24" xfId="0" applyFont="1" applyBorder="1"/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9" fillId="0" borderId="1" xfId="0" applyFont="1" applyBorder="1" applyAlignment="1">
      <alignment horizontal="center"/>
    </xf>
    <xf numFmtId="20" fontId="0" fillId="0" borderId="1" xfId="0" quotePrefix="1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fill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8" fontId="14" fillId="0" borderId="12" xfId="1" applyNumberFormat="1" applyFont="1" applyBorder="1"/>
    <xf numFmtId="38" fontId="14" fillId="0" borderId="11" xfId="1" applyNumberFormat="1" applyFont="1" applyBorder="1"/>
    <xf numFmtId="0" fontId="14" fillId="0" borderId="13" xfId="0" applyFont="1" applyBorder="1" applyAlignment="1">
      <alignment horizontal="left"/>
    </xf>
    <xf numFmtId="0" fontId="11" fillId="0" borderId="14" xfId="0" applyFont="1" applyBorder="1"/>
    <xf numFmtId="0" fontId="14" fillId="0" borderId="14" xfId="0" applyFont="1" applyBorder="1"/>
    <xf numFmtId="38" fontId="14" fillId="0" borderId="17" xfId="1" applyNumberFormat="1" applyFont="1" applyBorder="1"/>
    <xf numFmtId="38" fontId="14" fillId="0" borderId="18" xfId="1" applyNumberFormat="1" applyFont="1" applyBorder="1"/>
    <xf numFmtId="3" fontId="14" fillId="0" borderId="17" xfId="2" applyNumberFormat="1" applyFont="1" applyBorder="1"/>
    <xf numFmtId="38" fontId="14" fillId="0" borderId="18" xfId="0" applyNumberFormat="1" applyFont="1" applyBorder="1"/>
    <xf numFmtId="176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176" fontId="0" fillId="4" borderId="0" xfId="0" applyNumberFormat="1" applyFill="1"/>
    <xf numFmtId="4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177" fontId="0" fillId="0" borderId="0" xfId="0" applyNumberFormat="1"/>
    <xf numFmtId="177" fontId="0" fillId="0" borderId="0" xfId="0" applyNumberFormat="1" applyProtection="1">
      <protection locked="0"/>
    </xf>
    <xf numFmtId="178" fontId="0" fillId="0" borderId="0" xfId="2" applyNumberFormat="1" applyFont="1"/>
    <xf numFmtId="38" fontId="8" fillId="2" borderId="0" xfId="0" applyNumberFormat="1" applyFont="1" applyFill="1"/>
    <xf numFmtId="38" fontId="8" fillId="2" borderId="1" xfId="0" applyNumberFormat="1" applyFont="1" applyFill="1" applyBorder="1"/>
    <xf numFmtId="2" fontId="0" fillId="3" borderId="0" xfId="0" applyNumberFormat="1" applyFill="1"/>
    <xf numFmtId="38" fontId="0" fillId="5" borderId="0" xfId="1" applyNumberFormat="1" applyFont="1" applyFill="1"/>
    <xf numFmtId="3" fontId="0" fillId="6" borderId="0" xfId="2" applyNumberFormat="1" applyFont="1" applyFill="1"/>
    <xf numFmtId="178" fontId="0" fillId="6" borderId="0" xfId="2" applyNumberFormat="1" applyFont="1" applyFill="1"/>
    <xf numFmtId="3" fontId="0" fillId="7" borderId="1" xfId="2" applyNumberFormat="1" applyFont="1" applyFill="1" applyBorder="1"/>
    <xf numFmtId="178" fontId="0" fillId="7" borderId="1" xfId="2" applyNumberFormat="1" applyFont="1" applyFill="1" applyBorder="1"/>
    <xf numFmtId="3" fontId="0" fillId="8" borderId="0" xfId="2" applyNumberFormat="1" applyFont="1" applyFill="1"/>
    <xf numFmtId="178" fontId="0" fillId="8" borderId="0" xfId="2" applyNumberFormat="1" applyFont="1" applyFill="1"/>
    <xf numFmtId="178" fontId="3" fillId="0" borderId="0" xfId="2" applyNumberFormat="1" applyAlignment="1">
      <alignment horizontal="centerContinuous"/>
    </xf>
    <xf numFmtId="179" fontId="0" fillId="0" borderId="0" xfId="0" applyNumberFormat="1"/>
    <xf numFmtId="180" fontId="8" fillId="9" borderId="0" xfId="0" applyNumberFormat="1" applyFont="1" applyFill="1"/>
    <xf numFmtId="179" fontId="0" fillId="0" borderId="1" xfId="0" applyNumberFormat="1" applyBorder="1"/>
    <xf numFmtId="180" fontId="8" fillId="9" borderId="1" xfId="0" applyNumberFormat="1" applyFont="1" applyFill="1" applyBorder="1"/>
    <xf numFmtId="2" fontId="0" fillId="4" borderId="1" xfId="0" applyNumberFormat="1" applyFill="1" applyBorder="1"/>
    <xf numFmtId="179" fontId="0" fillId="4" borderId="1" xfId="0" applyNumberFormat="1" applyFill="1" applyBorder="1"/>
    <xf numFmtId="181" fontId="0" fillId="10" borderId="0" xfId="3" applyNumberFormat="1" applyFont="1" applyFill="1"/>
    <xf numFmtId="181" fontId="0" fillId="0" borderId="0" xfId="0" applyNumberFormat="1"/>
    <xf numFmtId="181" fontId="0" fillId="11" borderId="0" xfId="3" applyNumberFormat="1" applyFont="1" applyFill="1"/>
    <xf numFmtId="181" fontId="8" fillId="9" borderId="0" xfId="3" applyNumberFormat="1" applyFont="1" applyFill="1"/>
    <xf numFmtId="179" fontId="0" fillId="12" borderId="1" xfId="0" applyNumberFormat="1" applyFill="1" applyBorder="1"/>
    <xf numFmtId="181" fontId="0" fillId="0" borderId="0" xfId="3" applyNumberFormat="1" applyFont="1"/>
    <xf numFmtId="181" fontId="0" fillId="13" borderId="0" xfId="3" applyNumberFormat="1" applyFont="1" applyFill="1"/>
    <xf numFmtId="181" fontId="0" fillId="0" borderId="1" xfId="3" applyNumberFormat="1" applyFont="1" applyBorder="1"/>
    <xf numFmtId="181" fontId="0" fillId="14" borderId="1" xfId="3" applyNumberFormat="1" applyFont="1" applyFill="1" applyBorder="1"/>
    <xf numFmtId="181" fontId="8" fillId="9" borderId="1" xfId="3" applyNumberFormat="1" applyFont="1" applyFill="1" applyBorder="1"/>
    <xf numFmtId="2" fontId="0" fillId="15" borderId="0" xfId="0" applyNumberFormat="1" applyFill="1"/>
    <xf numFmtId="2" fontId="8" fillId="9" borderId="0" xfId="3" applyNumberFormat="1" applyFont="1" applyFill="1"/>
    <xf numFmtId="182" fontId="0" fillId="16" borderId="1" xfId="0" applyNumberFormat="1" applyFill="1" applyBorder="1"/>
    <xf numFmtId="2" fontId="0" fillId="17" borderId="1" xfId="0" applyNumberFormat="1" applyFill="1" applyBorder="1"/>
    <xf numFmtId="0" fontId="0" fillId="18" borderId="0" xfId="0" applyFill="1"/>
    <xf numFmtId="183" fontId="0" fillId="19" borderId="0" xfId="0" applyNumberFormat="1" applyFill="1"/>
    <xf numFmtId="183" fontId="0" fillId="20" borderId="0" xfId="0" applyNumberFormat="1" applyFill="1"/>
    <xf numFmtId="183" fontId="0" fillId="0" borderId="0" xfId="0" applyNumberFormat="1"/>
    <xf numFmtId="2" fontId="0" fillId="21" borderId="0" xfId="0" applyNumberFormat="1" applyFill="1"/>
    <xf numFmtId="178" fontId="14" fillId="0" borderId="9" xfId="2" applyNumberFormat="1" applyFont="1" applyBorder="1"/>
    <xf numFmtId="181" fontId="14" fillId="2" borderId="0" xfId="3" applyNumberFormat="1" applyFont="1" applyFill="1"/>
    <xf numFmtId="181" fontId="14" fillId="3" borderId="11" xfId="3" applyNumberFormat="1" applyFont="1" applyFill="1" applyBorder="1"/>
    <xf numFmtId="184" fontId="14" fillId="0" borderId="0" xfId="0" applyNumberFormat="1" applyFont="1"/>
    <xf numFmtId="181" fontId="14" fillId="2" borderId="25" xfId="3" applyNumberFormat="1" applyFont="1" applyFill="1" applyBorder="1"/>
    <xf numFmtId="181" fontId="14" fillId="3" borderId="25" xfId="3" applyNumberFormat="1" applyFont="1" applyFill="1" applyBorder="1"/>
    <xf numFmtId="184" fontId="14" fillId="0" borderId="1" xfId="0" applyNumberFormat="1" applyFont="1" applyBorder="1"/>
    <xf numFmtId="2" fontId="14" fillId="4" borderId="0" xfId="0" applyNumberFormat="1" applyFont="1" applyFill="1"/>
    <xf numFmtId="181" fontId="14" fillId="0" borderId="0" xfId="3" applyNumberFormat="1" applyFont="1"/>
    <xf numFmtId="181" fontId="14" fillId="0" borderId="11" xfId="3" applyNumberFormat="1" applyFont="1" applyBorder="1"/>
    <xf numFmtId="3" fontId="14" fillId="22" borderId="9" xfId="2" applyNumberFormat="1" applyFont="1" applyFill="1" applyBorder="1"/>
    <xf numFmtId="38" fontId="14" fillId="6" borderId="0" xfId="1" applyNumberFormat="1" applyFont="1" applyFill="1"/>
    <xf numFmtId="38" fontId="14" fillId="6" borderId="10" xfId="1" applyNumberFormat="1" applyFont="1" applyFill="1" applyBorder="1"/>
    <xf numFmtId="3" fontId="14" fillId="7" borderId="15" xfId="2" applyNumberFormat="1" applyFont="1" applyFill="1" applyBorder="1"/>
    <xf numFmtId="38" fontId="14" fillId="7" borderId="14" xfId="1" applyNumberFormat="1" applyFont="1" applyFill="1" applyBorder="1"/>
    <xf numFmtId="181" fontId="14" fillId="2" borderId="14" xfId="3" applyNumberFormat="1" applyFont="1" applyFill="1" applyBorder="1"/>
    <xf numFmtId="38" fontId="14" fillId="7" borderId="16" xfId="1" applyNumberFormat="1" applyFont="1" applyFill="1" applyBorder="1"/>
    <xf numFmtId="181" fontId="14" fillId="3" borderId="17" xfId="3" applyNumberFormat="1" applyFont="1" applyFill="1" applyBorder="1"/>
    <xf numFmtId="184" fontId="14" fillId="0" borderId="11" xfId="0" applyNumberFormat="1" applyFont="1" applyBorder="1"/>
    <xf numFmtId="3" fontId="14" fillId="8" borderId="15" xfId="2" applyNumberFormat="1" applyFont="1" applyFill="1" applyBorder="1"/>
    <xf numFmtId="3" fontId="14" fillId="8" borderId="16" xfId="2" applyNumberFormat="1" applyFont="1" applyFill="1" applyBorder="1"/>
    <xf numFmtId="3" fontId="14" fillId="22" borderId="17" xfId="2" applyNumberFormat="1" applyFont="1" applyFill="1" applyBorder="1"/>
    <xf numFmtId="181" fontId="14" fillId="22" borderId="17" xfId="3" applyNumberFormat="1" applyFont="1" applyFill="1" applyBorder="1"/>
    <xf numFmtId="38" fontId="14" fillId="9" borderId="26" xfId="1" applyNumberFormat="1" applyFont="1" applyFill="1" applyBorder="1"/>
    <xf numFmtId="38" fontId="14" fillId="9" borderId="27" xfId="1" applyNumberFormat="1" applyFont="1" applyFill="1" applyBorder="1"/>
    <xf numFmtId="38" fontId="14" fillId="9" borderId="29" xfId="1" applyNumberFormat="1" applyFont="1" applyFill="1" applyBorder="1"/>
    <xf numFmtId="38" fontId="14" fillId="9" borderId="28" xfId="1" applyNumberFormat="1" applyFont="1" applyFill="1" applyBorder="1"/>
    <xf numFmtId="185" fontId="0" fillId="0" borderId="0" xfId="2" applyFont="1"/>
    <xf numFmtId="185" fontId="0" fillId="0" borderId="1" xfId="2" applyFont="1" applyBorder="1"/>
    <xf numFmtId="178" fontId="0" fillId="0" borderId="1" xfId="2" applyNumberFormat="1" applyFon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55"/>
  <sheetViews>
    <sheetView tabSelected="1" workbookViewId="0">
      <selection activeCell="K12" sqref="K12"/>
    </sheetView>
  </sheetViews>
  <sheetFormatPr defaultRowHeight="12.75" x14ac:dyDescent="0.2"/>
  <cols>
    <col min="1" max="1" width="2.42578125" style="33" customWidth="1"/>
    <col min="2" max="2" width="5.28515625" style="33" customWidth="1"/>
    <col min="3" max="3" width="12.28515625" style="33" customWidth="1"/>
  </cols>
  <sheetData>
    <row r="1" spans="1:13" x14ac:dyDescent="0.2">
      <c r="L1" s="3"/>
      <c r="M1" s="3"/>
    </row>
    <row r="2" spans="1:13" x14ac:dyDescent="0.2">
      <c r="B2" s="4" t="s">
        <v>0</v>
      </c>
      <c r="C2" s="4" t="s">
        <v>1</v>
      </c>
      <c r="D2" s="4" t="s">
        <v>2</v>
      </c>
      <c r="E2" s="4" t="s">
        <v>2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1</v>
      </c>
      <c r="K2" s="4" t="s">
        <v>5</v>
      </c>
      <c r="L2" s="3"/>
      <c r="M2" s="3"/>
    </row>
    <row r="3" spans="1:13" x14ac:dyDescent="0.2">
      <c r="A3" s="23"/>
      <c r="B3" s="23"/>
      <c r="C3" s="4" t="s">
        <v>6</v>
      </c>
      <c r="D3" s="4"/>
      <c r="E3" s="4"/>
      <c r="F3" s="4"/>
      <c r="G3" s="4"/>
      <c r="H3" s="4"/>
      <c r="I3" s="4"/>
      <c r="J3" s="23"/>
      <c r="K3" s="23"/>
      <c r="L3" s="5"/>
      <c r="M3" s="5"/>
    </row>
    <row r="4" spans="1:13" x14ac:dyDescent="0.2">
      <c r="B4" s="4" t="s">
        <v>0</v>
      </c>
      <c r="C4" s="4" t="s">
        <v>5</v>
      </c>
      <c r="D4" s="4" t="s">
        <v>2</v>
      </c>
      <c r="E4" s="4" t="s">
        <v>7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1</v>
      </c>
      <c r="K4" s="4" t="s">
        <v>5</v>
      </c>
      <c r="L4" s="3"/>
      <c r="M4" s="3"/>
    </row>
    <row r="5" spans="1:13" x14ac:dyDescent="0.2">
      <c r="L5" s="3"/>
      <c r="M5" s="3"/>
    </row>
    <row r="6" spans="1:13" x14ac:dyDescent="0.2">
      <c r="C6" s="31" t="s">
        <v>8</v>
      </c>
      <c r="D6" t="s">
        <v>9</v>
      </c>
      <c r="H6" s="31" t="s">
        <v>10</v>
      </c>
      <c r="I6" s="31" t="s">
        <v>11</v>
      </c>
      <c r="J6" s="31"/>
    </row>
    <row r="8" spans="1:13" x14ac:dyDescent="0.2">
      <c r="A8" s="2"/>
      <c r="B8" s="2"/>
      <c r="C8" s="2"/>
      <c r="D8" s="2"/>
      <c r="E8" s="2" t="s">
        <v>12</v>
      </c>
      <c r="F8" s="2" t="s">
        <v>12</v>
      </c>
      <c r="G8" s="2" t="s">
        <v>12</v>
      </c>
      <c r="H8" s="2" t="s">
        <v>12</v>
      </c>
      <c r="I8" s="2" t="s">
        <v>13</v>
      </c>
      <c r="J8" s="2" t="s">
        <v>14</v>
      </c>
      <c r="K8" s="2" t="s">
        <v>14</v>
      </c>
      <c r="L8" s="2"/>
      <c r="M8" s="2"/>
    </row>
    <row r="9" spans="1:13" x14ac:dyDescent="0.2">
      <c r="A9" s="2"/>
      <c r="B9" s="2"/>
      <c r="C9" s="2"/>
      <c r="D9" s="2"/>
      <c r="E9" s="2">
        <v>1</v>
      </c>
      <c r="F9" s="2">
        <v>2</v>
      </c>
      <c r="G9" s="2">
        <v>3</v>
      </c>
      <c r="H9" s="2">
        <v>4</v>
      </c>
      <c r="I9" s="2" t="s">
        <v>15</v>
      </c>
      <c r="J9" s="2" t="s">
        <v>16</v>
      </c>
      <c r="K9" s="6" t="s">
        <v>17</v>
      </c>
      <c r="L9" s="2"/>
      <c r="M9" s="2"/>
    </row>
    <row r="10" spans="1:13" x14ac:dyDescent="0.2">
      <c r="A10" s="2"/>
      <c r="B10" s="7"/>
      <c r="C10" s="8" t="s">
        <v>18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8" t="s">
        <v>18</v>
      </c>
      <c r="L10" s="2"/>
      <c r="M10" s="2"/>
    </row>
    <row r="11" spans="1:13" x14ac:dyDescent="0.2">
      <c r="B11" t="s">
        <v>20</v>
      </c>
      <c r="C11" t="s">
        <v>21</v>
      </c>
      <c r="E11" s="9">
        <v>1</v>
      </c>
      <c r="F11" s="9">
        <v>1</v>
      </c>
      <c r="G11" s="9">
        <v>1</v>
      </c>
      <c r="H11" s="9">
        <v>1</v>
      </c>
      <c r="I11" s="9">
        <v>4</v>
      </c>
      <c r="J11" s="105">
        <v>0.33333333329999998</v>
      </c>
      <c r="K11" s="106">
        <f t="shared" ref="K11:K16" si="0">J11*D28</f>
        <v>7999.9999991999994</v>
      </c>
      <c r="L11" s="3"/>
      <c r="M11" s="3"/>
    </row>
    <row r="12" spans="1:13" x14ac:dyDescent="0.2">
      <c r="A12" s="3"/>
      <c r="B12" t="s">
        <v>22</v>
      </c>
      <c r="C12" s="3" t="s">
        <v>23</v>
      </c>
      <c r="D12" s="3"/>
      <c r="E12" s="3"/>
      <c r="F12" s="3"/>
      <c r="G12" s="10"/>
      <c r="H12" s="3"/>
      <c r="I12" s="107">
        <f>SUM(E12+F12+G12+H12)</f>
        <v>0</v>
      </c>
      <c r="J12" s="108">
        <f>I12/12</f>
        <v>0</v>
      </c>
      <c r="K12" s="106">
        <f t="shared" si="0"/>
        <v>0</v>
      </c>
      <c r="L12" s="3"/>
      <c r="M12" s="3"/>
    </row>
    <row r="13" spans="1:13" x14ac:dyDescent="0.2">
      <c r="A13" s="3"/>
      <c r="B13" t="s">
        <v>24</v>
      </c>
      <c r="C13" s="3"/>
      <c r="D13" s="3"/>
      <c r="E13" s="3"/>
      <c r="F13" s="3"/>
      <c r="G13" s="10"/>
      <c r="H13" s="10"/>
      <c r="I13" s="107">
        <f>SUM(E13+F13+G13+H13)</f>
        <v>0</v>
      </c>
      <c r="J13" s="108">
        <f>I13/12</f>
        <v>0</v>
      </c>
      <c r="K13" s="106">
        <f t="shared" si="0"/>
        <v>0</v>
      </c>
      <c r="L13" s="3"/>
      <c r="M13" s="3"/>
    </row>
    <row r="14" spans="1:13" x14ac:dyDescent="0.2">
      <c r="A14" s="3"/>
      <c r="B14" t="s">
        <v>25</v>
      </c>
      <c r="C14" s="3"/>
      <c r="D14" s="3"/>
      <c r="E14" s="3"/>
      <c r="F14" s="3"/>
      <c r="G14" s="10"/>
      <c r="H14" s="10"/>
      <c r="I14" s="107">
        <f>SUM(E14+F14+G14+H14)</f>
        <v>0</v>
      </c>
      <c r="J14" s="108">
        <f>I14/12</f>
        <v>0</v>
      </c>
      <c r="K14" s="106">
        <f t="shared" si="0"/>
        <v>0</v>
      </c>
      <c r="L14" s="3"/>
      <c r="M14" s="3"/>
    </row>
    <row r="15" spans="1:13" x14ac:dyDescent="0.2">
      <c r="A15" s="3"/>
      <c r="B15" t="s">
        <v>26</v>
      </c>
      <c r="C15" s="3"/>
      <c r="D15" s="3"/>
      <c r="E15" s="3"/>
      <c r="F15" s="3"/>
      <c r="G15" s="10"/>
      <c r="H15" s="10"/>
      <c r="I15" s="107">
        <f>SUM(E15+F15+G15+H15)</f>
        <v>0</v>
      </c>
      <c r="J15" s="108">
        <f>I15/12</f>
        <v>0</v>
      </c>
      <c r="K15" s="106">
        <f t="shared" si="0"/>
        <v>0</v>
      </c>
      <c r="L15" s="3"/>
      <c r="M15" s="3"/>
    </row>
    <row r="16" spans="1:13" x14ac:dyDescent="0.2">
      <c r="A16" s="3"/>
      <c r="B16" t="s">
        <v>27</v>
      </c>
      <c r="C16" s="3" t="s">
        <v>28</v>
      </c>
      <c r="D16" s="3"/>
      <c r="E16" s="10">
        <v>1</v>
      </c>
      <c r="F16" s="3"/>
      <c r="G16" s="10"/>
      <c r="H16" s="10"/>
      <c r="I16" s="107">
        <f>SUM(E16+F16+G16+H16)</f>
        <v>1</v>
      </c>
      <c r="J16" s="108">
        <f>I16/12</f>
        <v>8.3333333333333329E-2</v>
      </c>
      <c r="K16" s="106">
        <f t="shared" si="0"/>
        <v>1000</v>
      </c>
      <c r="L16" s="3"/>
      <c r="M16" s="3"/>
    </row>
    <row r="17" spans="1:13" x14ac:dyDescent="0.2">
      <c r="B17" s="11" t="s">
        <v>29</v>
      </c>
      <c r="C17" s="11" t="s">
        <v>18</v>
      </c>
      <c r="D17" s="11" t="s">
        <v>30</v>
      </c>
      <c r="E17" s="49" t="s">
        <v>31</v>
      </c>
      <c r="F17" s="11" t="s">
        <v>32</v>
      </c>
      <c r="G17" s="49" t="s">
        <v>31</v>
      </c>
      <c r="H17" s="49" t="s">
        <v>31</v>
      </c>
      <c r="I17" s="49" t="s">
        <v>31</v>
      </c>
      <c r="J17" s="49" t="s">
        <v>31</v>
      </c>
      <c r="K17" s="8" t="s">
        <v>18</v>
      </c>
      <c r="L17" s="3"/>
      <c r="M17" s="3"/>
    </row>
    <row r="18" spans="1:13" x14ac:dyDescent="0.2">
      <c r="C18" t="s">
        <v>33</v>
      </c>
      <c r="E18" s="109">
        <f t="shared" ref="E18:K18" si="1">E11+E12+E13+E14+E15+E16</f>
        <v>2</v>
      </c>
      <c r="F18" s="109">
        <f t="shared" si="1"/>
        <v>1</v>
      </c>
      <c r="G18" s="109">
        <f t="shared" si="1"/>
        <v>1</v>
      </c>
      <c r="H18" s="109">
        <f t="shared" si="1"/>
        <v>1</v>
      </c>
      <c r="I18" s="109">
        <f t="shared" si="1"/>
        <v>5</v>
      </c>
      <c r="J18" s="109">
        <f t="shared" si="1"/>
        <v>0.41666666663333329</v>
      </c>
      <c r="K18" s="109">
        <f t="shared" si="1"/>
        <v>8999.9999991999994</v>
      </c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t="s">
        <v>34</v>
      </c>
      <c r="E20" s="12" t="s">
        <v>35</v>
      </c>
      <c r="F20" s="12" t="s">
        <v>35</v>
      </c>
      <c r="G20" s="12" t="s">
        <v>35</v>
      </c>
      <c r="H20" s="12" t="s">
        <v>35</v>
      </c>
      <c r="I20" s="12"/>
      <c r="J20" s="3"/>
      <c r="K20" s="3"/>
      <c r="L20" s="3"/>
      <c r="M20" s="3"/>
    </row>
    <row r="21" spans="1:13" x14ac:dyDescent="0.2">
      <c r="A21" s="3"/>
      <c r="B21" s="3"/>
      <c r="C21" s="3"/>
      <c r="D21" s="3"/>
      <c r="E21" s="12"/>
      <c r="F21" s="12"/>
      <c r="G21" s="12"/>
      <c r="H21" s="12"/>
      <c r="I21" s="12"/>
      <c r="J21" s="3"/>
      <c r="K21" s="3"/>
      <c r="L21" s="3"/>
      <c r="M21" s="3"/>
    </row>
    <row r="22" spans="1:13" x14ac:dyDescent="0.2">
      <c r="A22" s="3"/>
      <c r="C22" t="s">
        <v>36</v>
      </c>
      <c r="E22" s="110">
        <f t="shared" ref="E22:J22" si="2">SUM(E11+E12+E13+E14+E15)</f>
        <v>1</v>
      </c>
      <c r="F22" s="110">
        <f t="shared" si="2"/>
        <v>1</v>
      </c>
      <c r="G22" s="110">
        <f t="shared" si="2"/>
        <v>1</v>
      </c>
      <c r="H22" s="110">
        <f t="shared" si="2"/>
        <v>1</v>
      </c>
      <c r="I22" s="110">
        <f t="shared" si="2"/>
        <v>4</v>
      </c>
      <c r="J22" s="110">
        <f t="shared" si="2"/>
        <v>0.33333333329999998</v>
      </c>
      <c r="K22" s="3"/>
      <c r="L22" s="3"/>
      <c r="M22" s="3"/>
    </row>
    <row r="23" spans="1:13" x14ac:dyDescent="0.2">
      <c r="A23" s="3"/>
      <c r="C23" t="s">
        <v>37</v>
      </c>
      <c r="D23" s="13" t="s">
        <v>38</v>
      </c>
      <c r="E23" s="111">
        <f t="shared" ref="E23:J23" si="3">E22/E16</f>
        <v>1</v>
      </c>
      <c r="F23" s="111" t="e">
        <f t="shared" si="3"/>
        <v>#DIV/0!</v>
      </c>
      <c r="G23" s="111" t="e">
        <f t="shared" si="3"/>
        <v>#DIV/0!</v>
      </c>
      <c r="H23" s="111" t="e">
        <f t="shared" si="3"/>
        <v>#DIV/0!</v>
      </c>
      <c r="I23" s="111">
        <f t="shared" si="3"/>
        <v>4</v>
      </c>
      <c r="J23" s="111">
        <f t="shared" si="3"/>
        <v>3.9999999996</v>
      </c>
      <c r="K23" s="3"/>
      <c r="L23" s="3"/>
      <c r="M23" s="3"/>
    </row>
    <row r="24" spans="1:13" x14ac:dyDescent="0.2">
      <c r="A24" s="3"/>
      <c r="C24" t="s">
        <v>39</v>
      </c>
      <c r="D24" s="13" t="s">
        <v>38</v>
      </c>
      <c r="E24" s="112">
        <f t="shared" ref="E24:J24" si="4">SUM(E13+E14+E15+E16)/SUM(E11+E12)</f>
        <v>1</v>
      </c>
      <c r="F24" s="112">
        <f t="shared" si="4"/>
        <v>0</v>
      </c>
      <c r="G24" s="112">
        <f t="shared" si="4"/>
        <v>0</v>
      </c>
      <c r="H24" s="112">
        <f t="shared" si="4"/>
        <v>0</v>
      </c>
      <c r="I24" s="112">
        <f t="shared" si="4"/>
        <v>0.25</v>
      </c>
      <c r="J24" s="112">
        <f t="shared" si="4"/>
        <v>0.250000000025</v>
      </c>
      <c r="K24" s="3"/>
      <c r="L24" s="3"/>
      <c r="M24" s="3"/>
    </row>
    <row r="25" spans="1:13" x14ac:dyDescent="0.2">
      <c r="A25" s="3"/>
      <c r="K25" s="3"/>
      <c r="L25" s="3"/>
      <c r="M25" s="3"/>
    </row>
    <row r="26" spans="1:13" x14ac:dyDescent="0.2">
      <c r="A26" s="3"/>
      <c r="C26" s="49" t="s">
        <v>40</v>
      </c>
      <c r="D26" s="49"/>
      <c r="K26" s="3"/>
      <c r="L26" s="3"/>
      <c r="M26" s="3"/>
    </row>
    <row r="27" spans="1:13" x14ac:dyDescent="0.2">
      <c r="A27" s="3"/>
      <c r="C27" s="14" t="s">
        <v>41</v>
      </c>
      <c r="D27" s="14" t="s">
        <v>42</v>
      </c>
      <c r="K27" s="3"/>
      <c r="L27" s="3"/>
      <c r="M27" s="3"/>
    </row>
    <row r="28" spans="1:13" x14ac:dyDescent="0.2">
      <c r="A28" s="3"/>
      <c r="B28" t="s">
        <v>20</v>
      </c>
      <c r="C28" t="s">
        <v>21</v>
      </c>
      <c r="D28" s="113">
        <v>24000</v>
      </c>
      <c r="K28" s="3"/>
      <c r="L28" s="3"/>
      <c r="M28" s="3"/>
    </row>
    <row r="29" spans="1:13" x14ac:dyDescent="0.2">
      <c r="A29" s="3"/>
      <c r="B29" t="s">
        <v>22</v>
      </c>
      <c r="C29" t="s">
        <v>43</v>
      </c>
      <c r="D29" s="113">
        <v>21000</v>
      </c>
      <c r="K29" s="3"/>
      <c r="L29" s="3"/>
      <c r="M29" s="3"/>
    </row>
    <row r="30" spans="1:13" x14ac:dyDescent="0.2">
      <c r="A30" s="3"/>
      <c r="B30" t="s">
        <v>24</v>
      </c>
      <c r="C30" t="s">
        <v>44</v>
      </c>
      <c r="D30" s="113">
        <v>18400</v>
      </c>
      <c r="K30" s="3"/>
      <c r="L30" s="3"/>
      <c r="M30" s="3"/>
    </row>
    <row r="31" spans="1:13" x14ac:dyDescent="0.2">
      <c r="A31" s="3"/>
      <c r="B31" t="s">
        <v>25</v>
      </c>
      <c r="C31" t="s">
        <v>45</v>
      </c>
      <c r="D31" s="113">
        <v>17500</v>
      </c>
      <c r="K31" s="3"/>
      <c r="L31" s="3"/>
      <c r="M31" s="3"/>
    </row>
    <row r="32" spans="1:13" x14ac:dyDescent="0.2">
      <c r="A32" s="3"/>
      <c r="B32" t="s">
        <v>26</v>
      </c>
      <c r="C32" t="s">
        <v>46</v>
      </c>
      <c r="D32" s="113">
        <v>16200</v>
      </c>
      <c r="K32" s="3"/>
      <c r="L32" s="3"/>
      <c r="M32" s="3"/>
    </row>
    <row r="33" spans="1:13" x14ac:dyDescent="0.2">
      <c r="A33" s="3"/>
      <c r="B33" s="3" t="s">
        <v>27</v>
      </c>
      <c r="C33" s="3" t="s">
        <v>28</v>
      </c>
      <c r="D33" s="114">
        <v>12000</v>
      </c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">
      <c r="A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">
      <c r="A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">
      <c r="A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A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">
      <c r="A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">
      <c r="A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">
      <c r="A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">
      <c r="A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">
      <c r="A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A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">
      <c r="A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">
      <c r="A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">
      <c r="A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">
      <c r="A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A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">
      <c r="A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A55" t="s">
        <v>47</v>
      </c>
    </row>
  </sheetData>
  <phoneticPr fontId="15" type="noConversion"/>
  <printOptions horizontalCentered="1"/>
  <pageMargins left="0.75" right="0.75" top="1" bottom="1" header="0.5" footer="0.5"/>
  <pageSetup orientation="portrait" blackAndWhite="1" horizontalDpi="150" verticalDpi="15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57"/>
  <sheetViews>
    <sheetView workbookViewId="0">
      <selection activeCell="B7" sqref="B7"/>
    </sheetView>
  </sheetViews>
  <sheetFormatPr defaultRowHeight="12.75" x14ac:dyDescent="0.2"/>
  <cols>
    <col min="3" max="3" width="15.85546875" style="33" customWidth="1"/>
    <col min="5" max="5" width="9.5703125" style="33" bestFit="1" customWidth="1"/>
    <col min="8" max="8" width="8.42578125" style="33" customWidth="1"/>
    <col min="9" max="9" width="11" style="33" customWidth="1"/>
  </cols>
  <sheetData>
    <row r="1" spans="1:12" ht="15" customHeight="1" x14ac:dyDescent="0.25">
      <c r="B1" s="15" t="s">
        <v>48</v>
      </c>
      <c r="C1" s="16"/>
      <c r="D1" s="16"/>
      <c r="E1" s="16"/>
      <c r="F1" s="16"/>
      <c r="G1" s="16"/>
      <c r="H1" s="16"/>
      <c r="I1" s="16"/>
      <c r="J1" s="16"/>
      <c r="K1" s="16"/>
    </row>
    <row r="2" spans="1:12" ht="19.5" customHeight="1" x14ac:dyDescent="0.35">
      <c r="A2" s="1"/>
      <c r="B2" s="17" t="s">
        <v>49</v>
      </c>
      <c r="C2" s="16"/>
      <c r="D2" s="16"/>
      <c r="E2" s="16"/>
      <c r="F2" s="16"/>
      <c r="G2" s="16"/>
      <c r="H2" s="16"/>
      <c r="I2" s="16"/>
      <c r="J2" s="16"/>
      <c r="K2" s="16"/>
      <c r="L2" s="1"/>
    </row>
    <row r="3" spans="1:12" ht="19.5" customHeight="1" x14ac:dyDescent="0.35">
      <c r="A3" s="1"/>
      <c r="B3" s="15" t="s">
        <v>48</v>
      </c>
      <c r="C3" s="16"/>
      <c r="D3" s="16"/>
      <c r="E3" s="16"/>
      <c r="F3" s="16"/>
      <c r="G3" s="16"/>
      <c r="H3" s="16"/>
      <c r="I3" s="16"/>
      <c r="J3" s="16"/>
      <c r="K3" s="16"/>
      <c r="L3" s="1"/>
    </row>
    <row r="4" spans="1:1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2" x14ac:dyDescent="0.2">
      <c r="A5" s="49"/>
      <c r="B5" s="49"/>
      <c r="C5" s="49" t="s">
        <v>50</v>
      </c>
      <c r="D5" s="49"/>
      <c r="E5" s="49"/>
      <c r="F5" s="49"/>
      <c r="G5" s="49"/>
      <c r="H5" s="49"/>
      <c r="I5" s="49"/>
      <c r="J5" s="49"/>
      <c r="K5" s="49"/>
    </row>
    <row r="7" spans="1:12" x14ac:dyDescent="0.2">
      <c r="C7" s="18"/>
      <c r="D7" s="18"/>
      <c r="E7" s="19" t="s">
        <v>51</v>
      </c>
      <c r="F7" s="19" t="s">
        <v>52</v>
      </c>
      <c r="G7" s="19"/>
      <c r="H7" s="19"/>
      <c r="I7" s="19"/>
      <c r="J7" s="19"/>
    </row>
    <row r="8" spans="1:12" x14ac:dyDescent="0.2">
      <c r="C8" s="18"/>
      <c r="D8" s="18"/>
      <c r="E8" s="19" t="s">
        <v>53</v>
      </c>
      <c r="F8" s="19" t="s">
        <v>54</v>
      </c>
      <c r="G8" s="19" t="s">
        <v>55</v>
      </c>
      <c r="H8" s="19" t="s">
        <v>56</v>
      </c>
      <c r="I8" s="19" t="s">
        <v>57</v>
      </c>
      <c r="J8" s="19" t="s">
        <v>58</v>
      </c>
    </row>
    <row r="9" spans="1:12" x14ac:dyDescent="0.2">
      <c r="B9" s="20"/>
      <c r="C9" s="21" t="s">
        <v>59</v>
      </c>
      <c r="D9" s="21"/>
      <c r="E9" s="22" t="s">
        <v>60</v>
      </c>
      <c r="F9" s="22" t="s">
        <v>61</v>
      </c>
      <c r="G9" s="22" t="s">
        <v>62</v>
      </c>
      <c r="H9" s="22" t="s">
        <v>63</v>
      </c>
      <c r="I9" s="22" t="s">
        <v>64</v>
      </c>
      <c r="J9" s="22" t="s">
        <v>65</v>
      </c>
      <c r="K9" s="22" t="s">
        <v>66</v>
      </c>
    </row>
    <row r="10" spans="1:12" x14ac:dyDescent="0.2">
      <c r="C10" s="23" t="s">
        <v>67</v>
      </c>
      <c r="D10" s="18" t="s">
        <v>16</v>
      </c>
    </row>
    <row r="11" spans="1:12" x14ac:dyDescent="0.2">
      <c r="B11" t="s">
        <v>20</v>
      </c>
      <c r="C11" s="23" t="s">
        <v>68</v>
      </c>
      <c r="D11" s="24">
        <v>1</v>
      </c>
      <c r="E11" s="115">
        <v>24000</v>
      </c>
      <c r="F11" s="115">
        <v>4320</v>
      </c>
      <c r="G11" s="25"/>
      <c r="H11" s="25"/>
      <c r="I11" s="25">
        <v>720</v>
      </c>
      <c r="J11" s="25">
        <v>4080</v>
      </c>
      <c r="K11" s="116">
        <f t="shared" ref="K11:K16" si="0">SUM(F11:J11)-E11</f>
        <v>-14880</v>
      </c>
    </row>
    <row r="12" spans="1:12" x14ac:dyDescent="0.2">
      <c r="B12" t="s">
        <v>22</v>
      </c>
      <c r="C12" s="23" t="s">
        <v>69</v>
      </c>
      <c r="D12" s="24">
        <v>1</v>
      </c>
      <c r="E12" s="26">
        <v>21000</v>
      </c>
      <c r="F12" s="25">
        <v>10500</v>
      </c>
      <c r="G12" s="25">
        <v>3570</v>
      </c>
      <c r="H12" s="25"/>
      <c r="I12" s="25"/>
      <c r="J12" s="25">
        <v>1050</v>
      </c>
      <c r="K12" s="116">
        <f t="shared" si="0"/>
        <v>-5880</v>
      </c>
    </row>
    <row r="13" spans="1:12" x14ac:dyDescent="0.2">
      <c r="B13" t="s">
        <v>24</v>
      </c>
      <c r="C13" s="23" t="s">
        <v>70</v>
      </c>
      <c r="D13" s="24">
        <v>0.8</v>
      </c>
      <c r="E13" s="26">
        <v>14720</v>
      </c>
      <c r="F13" s="25">
        <v>13615</v>
      </c>
      <c r="G13" s="25"/>
      <c r="H13" s="25"/>
      <c r="I13" s="25">
        <v>0</v>
      </c>
      <c r="J13" s="25">
        <v>0</v>
      </c>
      <c r="K13" s="116">
        <f t="shared" si="0"/>
        <v>-1105</v>
      </c>
    </row>
    <row r="14" spans="1:12" x14ac:dyDescent="0.2">
      <c r="B14" t="s">
        <v>25</v>
      </c>
      <c r="C14" s="23" t="s">
        <v>71</v>
      </c>
      <c r="D14" s="24">
        <v>3.3</v>
      </c>
      <c r="E14" s="26">
        <v>57750</v>
      </c>
      <c r="F14" s="25">
        <v>12830</v>
      </c>
      <c r="G14" s="25"/>
      <c r="H14" s="25">
        <v>18619</v>
      </c>
      <c r="I14" s="25"/>
      <c r="J14" s="25">
        <v>1143</v>
      </c>
      <c r="K14" s="116">
        <f t="shared" si="0"/>
        <v>-25158</v>
      </c>
    </row>
    <row r="15" spans="1:12" x14ac:dyDescent="0.2">
      <c r="B15" t="s">
        <v>26</v>
      </c>
      <c r="C15" s="23" t="s">
        <v>72</v>
      </c>
      <c r="D15" s="24">
        <v>2</v>
      </c>
      <c r="E15" s="26">
        <v>32400</v>
      </c>
      <c r="F15" s="25">
        <v>0</v>
      </c>
      <c r="G15" s="25"/>
      <c r="H15" s="25"/>
      <c r="I15" s="25">
        <v>5832</v>
      </c>
      <c r="J15" s="25">
        <v>0</v>
      </c>
      <c r="K15" s="116">
        <f t="shared" si="0"/>
        <v>-26568</v>
      </c>
    </row>
    <row r="16" spans="1:12" x14ac:dyDescent="0.2">
      <c r="B16" s="20" t="s">
        <v>27</v>
      </c>
      <c r="C16" s="27" t="s">
        <v>73</v>
      </c>
      <c r="D16" s="28">
        <v>2</v>
      </c>
      <c r="E16" s="29">
        <v>24000</v>
      </c>
      <c r="F16" s="30">
        <v>8640</v>
      </c>
      <c r="G16" s="30"/>
      <c r="H16" s="30"/>
      <c r="I16" s="30"/>
      <c r="J16" s="30">
        <v>960</v>
      </c>
      <c r="K16" s="117">
        <f t="shared" si="0"/>
        <v>-14400</v>
      </c>
    </row>
    <row r="17" spans="2:11" x14ac:dyDescent="0.2">
      <c r="D17" s="118">
        <f>SUM(D11:D16)</f>
        <v>10.1</v>
      </c>
      <c r="E17" s="26"/>
    </row>
    <row r="18" spans="2:11" x14ac:dyDescent="0.2">
      <c r="B18" s="31">
        <v>1</v>
      </c>
      <c r="C18" s="23" t="s">
        <v>74</v>
      </c>
      <c r="E18" s="26">
        <v>173870</v>
      </c>
      <c r="F18" s="119">
        <f>SUM(F11:F16)</f>
        <v>49905</v>
      </c>
      <c r="G18" s="25"/>
      <c r="H18" s="25"/>
      <c r="I18" s="25"/>
      <c r="J18" s="25">
        <v>7232</v>
      </c>
      <c r="K18" s="116">
        <f t="shared" ref="K18:K28" si="1">SUM(F18:J18)-E18</f>
        <v>-116733</v>
      </c>
    </row>
    <row r="19" spans="2:11" x14ac:dyDescent="0.2">
      <c r="B19" s="31">
        <v>2</v>
      </c>
      <c r="C19" s="23" t="s">
        <v>75</v>
      </c>
      <c r="E19" s="26">
        <v>34774</v>
      </c>
      <c r="F19" s="25">
        <v>9981</v>
      </c>
      <c r="G19" s="25"/>
      <c r="H19" s="25"/>
      <c r="I19" s="25"/>
      <c r="J19" s="25">
        <v>1446</v>
      </c>
      <c r="K19" s="116">
        <f t="shared" si="1"/>
        <v>-23347</v>
      </c>
    </row>
    <row r="20" spans="2:11" x14ac:dyDescent="0.2">
      <c r="B20" s="31">
        <v>3</v>
      </c>
      <c r="C20" s="23" t="s">
        <v>76</v>
      </c>
      <c r="E20" s="26">
        <v>4200</v>
      </c>
      <c r="F20" s="25">
        <v>1037</v>
      </c>
      <c r="G20" s="25"/>
      <c r="H20" s="25"/>
      <c r="I20" s="25">
        <v>878</v>
      </c>
      <c r="J20" s="25">
        <v>210</v>
      </c>
      <c r="K20" s="116">
        <f t="shared" si="1"/>
        <v>-2075</v>
      </c>
    </row>
    <row r="21" spans="2:11" x14ac:dyDescent="0.2">
      <c r="B21" s="31">
        <v>4</v>
      </c>
      <c r="C21" s="23" t="s">
        <v>77</v>
      </c>
      <c r="E21" s="26">
        <v>6500</v>
      </c>
      <c r="F21" s="25">
        <v>2998</v>
      </c>
      <c r="G21" s="25"/>
      <c r="H21" s="25"/>
      <c r="I21" s="25"/>
      <c r="J21" s="25">
        <v>845</v>
      </c>
      <c r="K21" s="116">
        <f t="shared" si="1"/>
        <v>-2657</v>
      </c>
    </row>
    <row r="22" spans="2:11" x14ac:dyDescent="0.2">
      <c r="B22" s="31">
        <v>5</v>
      </c>
      <c r="C22" s="23" t="s">
        <v>78</v>
      </c>
      <c r="E22" s="26">
        <v>12000</v>
      </c>
      <c r="F22" s="25">
        <v>3660</v>
      </c>
      <c r="G22" s="25"/>
      <c r="H22" s="25"/>
      <c r="I22" s="25"/>
      <c r="J22" s="25">
        <v>1080</v>
      </c>
      <c r="K22" s="116">
        <f t="shared" si="1"/>
        <v>-7260</v>
      </c>
    </row>
    <row r="23" spans="2:11" x14ac:dyDescent="0.2">
      <c r="B23" s="31">
        <v>6</v>
      </c>
      <c r="C23" s="23" t="s">
        <v>79</v>
      </c>
      <c r="E23" s="26">
        <v>4925</v>
      </c>
      <c r="F23" s="25">
        <v>943</v>
      </c>
      <c r="G23" s="25"/>
      <c r="H23" s="25"/>
      <c r="I23" s="25"/>
      <c r="J23" s="25">
        <v>168</v>
      </c>
      <c r="K23" s="116">
        <f t="shared" si="1"/>
        <v>-3814</v>
      </c>
    </row>
    <row r="24" spans="2:11" x14ac:dyDescent="0.2">
      <c r="B24" s="31"/>
      <c r="C24" s="23" t="s">
        <v>80</v>
      </c>
      <c r="E24" s="26">
        <v>800</v>
      </c>
      <c r="F24" s="25">
        <v>379</v>
      </c>
      <c r="G24" s="25">
        <v>145</v>
      </c>
      <c r="H24" s="25">
        <v>121</v>
      </c>
      <c r="I24" s="25">
        <v>0</v>
      </c>
      <c r="J24" s="25">
        <v>155</v>
      </c>
      <c r="K24" s="116">
        <f t="shared" si="1"/>
        <v>0</v>
      </c>
    </row>
    <row r="25" spans="2:11" x14ac:dyDescent="0.2">
      <c r="B25" s="31">
        <v>7</v>
      </c>
      <c r="C25" s="23" t="s">
        <v>81</v>
      </c>
      <c r="E25" s="26">
        <v>3000</v>
      </c>
      <c r="F25" s="25">
        <v>0</v>
      </c>
      <c r="G25" s="25">
        <v>0</v>
      </c>
      <c r="H25" s="25">
        <v>0</v>
      </c>
      <c r="I25" s="25">
        <v>0</v>
      </c>
      <c r="J25" s="25">
        <v>3000</v>
      </c>
      <c r="K25" s="116">
        <f t="shared" si="1"/>
        <v>0</v>
      </c>
    </row>
    <row r="26" spans="2:11" x14ac:dyDescent="0.2">
      <c r="B26" s="31">
        <v>8</v>
      </c>
      <c r="C26" s="23" t="s">
        <v>82</v>
      </c>
      <c r="E26" s="26">
        <v>3600</v>
      </c>
      <c r="F26" s="25">
        <v>700</v>
      </c>
      <c r="G26" s="25"/>
      <c r="H26" s="25"/>
      <c r="I26" s="25"/>
      <c r="J26" s="25">
        <v>0</v>
      </c>
      <c r="K26" s="116">
        <f t="shared" si="1"/>
        <v>-2900</v>
      </c>
    </row>
    <row r="27" spans="2:11" x14ac:dyDescent="0.2">
      <c r="B27" s="31"/>
      <c r="C27" s="27" t="s">
        <v>83</v>
      </c>
      <c r="D27" s="20"/>
      <c r="E27" s="29">
        <v>3800</v>
      </c>
      <c r="F27" s="30">
        <v>0</v>
      </c>
      <c r="G27" s="30"/>
      <c r="H27" s="30"/>
      <c r="I27" s="30"/>
      <c r="J27" s="30">
        <v>0</v>
      </c>
      <c r="K27" s="117">
        <f t="shared" si="1"/>
        <v>-3800</v>
      </c>
    </row>
    <row r="28" spans="2:11" x14ac:dyDescent="0.2">
      <c r="B28" s="31">
        <v>9</v>
      </c>
      <c r="C28" s="23" t="s">
        <v>84</v>
      </c>
      <c r="E28" s="120">
        <f>SUM(E18:E27)</f>
        <v>247469</v>
      </c>
      <c r="F28" s="121">
        <f>SUM(F18:F27)</f>
        <v>69603</v>
      </c>
      <c r="J28" s="121">
        <f>SUM(J18:J27)</f>
        <v>14136</v>
      </c>
      <c r="K28" s="116">
        <f t="shared" si="1"/>
        <v>-163730</v>
      </c>
    </row>
    <row r="29" spans="2:11" x14ac:dyDescent="0.2">
      <c r="B29" s="31"/>
      <c r="C29" s="23"/>
      <c r="E29" s="26"/>
      <c r="F29" s="25"/>
      <c r="G29" s="25"/>
      <c r="H29" s="25"/>
      <c r="I29" s="25"/>
      <c r="J29" s="25"/>
    </row>
    <row r="30" spans="2:11" x14ac:dyDescent="0.2">
      <c r="B30" s="31">
        <v>10</v>
      </c>
      <c r="C30" s="27" t="s">
        <v>85</v>
      </c>
      <c r="D30" s="20"/>
      <c r="E30" s="122">
        <f>0.18*E28</f>
        <v>44544.42</v>
      </c>
      <c r="F30" s="123">
        <f>0.18*F28</f>
        <v>12528.539999999999</v>
      </c>
      <c r="G30" s="20"/>
      <c r="H30" s="20"/>
      <c r="I30" s="20"/>
      <c r="J30" s="123">
        <f>0.18*J28</f>
        <v>2544.48</v>
      </c>
      <c r="K30" s="117">
        <f>SUM(F30:J30)-E30</f>
        <v>-29471.4</v>
      </c>
    </row>
    <row r="31" spans="2:11" x14ac:dyDescent="0.2">
      <c r="B31" s="31"/>
      <c r="C31" s="23"/>
      <c r="E31" s="26"/>
      <c r="F31" s="25"/>
      <c r="J31" s="25"/>
    </row>
    <row r="32" spans="2:11" x14ac:dyDescent="0.2">
      <c r="B32" s="31">
        <v>11</v>
      </c>
      <c r="C32" s="23" t="s">
        <v>86</v>
      </c>
      <c r="E32" s="124">
        <f>SUM(E28:E30)</f>
        <v>292013.42</v>
      </c>
      <c r="F32" s="125">
        <f>SUM(F28:F30)</f>
        <v>82131.539999999994</v>
      </c>
      <c r="J32" s="125">
        <f>SUM(J28:J30)</f>
        <v>16680.48</v>
      </c>
      <c r="K32" s="116">
        <f>SUM(F32:J32)-E32</f>
        <v>-193201.4</v>
      </c>
    </row>
    <row r="33" spans="2:11" x14ac:dyDescent="0.2">
      <c r="B33" s="31"/>
      <c r="C33" s="23"/>
      <c r="E33" s="115"/>
      <c r="F33" s="115"/>
      <c r="J33" s="115"/>
      <c r="K33" s="32"/>
    </row>
    <row r="34" spans="2:11" x14ac:dyDescent="0.2">
      <c r="B34" s="31"/>
      <c r="C34" s="23"/>
      <c r="E34" s="115"/>
      <c r="F34" s="115"/>
      <c r="J34" s="115"/>
      <c r="K34" s="32"/>
    </row>
    <row r="35" spans="2:11" x14ac:dyDescent="0.2">
      <c r="B35" s="31"/>
      <c r="C35" s="34" t="s">
        <v>87</v>
      </c>
      <c r="D35" s="34"/>
      <c r="E35" s="126"/>
      <c r="F35" s="126"/>
      <c r="G35" s="34"/>
      <c r="H35" s="34"/>
      <c r="I35" s="34"/>
      <c r="J35" s="126"/>
      <c r="K35" s="35"/>
    </row>
    <row r="36" spans="2:11" x14ac:dyDescent="0.2">
      <c r="B36" s="31"/>
      <c r="C36" s="23"/>
      <c r="E36" s="115"/>
      <c r="F36" s="115"/>
      <c r="J36" s="115"/>
      <c r="K36" s="32"/>
    </row>
    <row r="37" spans="2:11" x14ac:dyDescent="0.2">
      <c r="C37" s="18"/>
      <c r="D37" s="18"/>
      <c r="E37" s="19" t="s">
        <v>88</v>
      </c>
      <c r="F37" s="19" t="s">
        <v>52</v>
      </c>
      <c r="G37" s="19"/>
      <c r="H37" s="19"/>
      <c r="I37" s="19"/>
      <c r="J37" s="19"/>
    </row>
    <row r="38" spans="2:11" x14ac:dyDescent="0.2">
      <c r="C38" s="18"/>
      <c r="D38" s="18"/>
      <c r="E38" s="19" t="s">
        <v>89</v>
      </c>
      <c r="F38" s="19" t="s">
        <v>54</v>
      </c>
      <c r="G38" s="19" t="s">
        <v>55</v>
      </c>
      <c r="H38" s="19" t="s">
        <v>56</v>
      </c>
      <c r="I38" s="19" t="s">
        <v>57</v>
      </c>
      <c r="J38" s="19" t="s">
        <v>58</v>
      </c>
    </row>
    <row r="39" spans="2:11" x14ac:dyDescent="0.2">
      <c r="C39" s="21" t="s">
        <v>59</v>
      </c>
      <c r="D39" s="21"/>
      <c r="E39" s="22" t="s">
        <v>60</v>
      </c>
      <c r="F39" s="22" t="s">
        <v>61</v>
      </c>
      <c r="G39" s="22" t="s">
        <v>62</v>
      </c>
      <c r="H39" s="22" t="s">
        <v>63</v>
      </c>
      <c r="I39" s="22" t="s">
        <v>64</v>
      </c>
      <c r="J39" s="22" t="s">
        <v>65</v>
      </c>
      <c r="K39" s="22" t="s">
        <v>66</v>
      </c>
    </row>
    <row r="40" spans="2:11" x14ac:dyDescent="0.2">
      <c r="C40" s="23" t="s">
        <v>67</v>
      </c>
      <c r="D40" s="18" t="s">
        <v>16</v>
      </c>
    </row>
    <row r="41" spans="2:11" x14ac:dyDescent="0.2">
      <c r="C41" s="23" t="s">
        <v>68</v>
      </c>
      <c r="D41" s="24">
        <v>1</v>
      </c>
      <c r="E41" s="115">
        <v>24000</v>
      </c>
      <c r="F41" s="127">
        <v>0.18</v>
      </c>
      <c r="G41" s="127"/>
      <c r="H41" s="127"/>
      <c r="I41" s="127"/>
      <c r="J41" s="127">
        <v>0.17</v>
      </c>
      <c r="K41" s="128">
        <f t="shared" ref="K41:K48" si="2">SUM(F41:J41)-D41</f>
        <v>-0.65</v>
      </c>
    </row>
    <row r="42" spans="2:11" x14ac:dyDescent="0.2">
      <c r="C42" s="23" t="s">
        <v>69</v>
      </c>
      <c r="D42" s="24">
        <v>1</v>
      </c>
      <c r="E42" s="25">
        <v>21000</v>
      </c>
      <c r="F42" s="127">
        <v>0.5</v>
      </c>
      <c r="G42" s="127">
        <v>0.17</v>
      </c>
      <c r="H42" s="127"/>
      <c r="I42" s="127"/>
      <c r="J42" s="127">
        <v>0.05</v>
      </c>
      <c r="K42" s="128">
        <f t="shared" si="2"/>
        <v>-0.27999999999999992</v>
      </c>
    </row>
    <row r="43" spans="2:11" x14ac:dyDescent="0.2">
      <c r="C43" s="23" t="s">
        <v>70</v>
      </c>
      <c r="D43" s="24">
        <v>0.8</v>
      </c>
      <c r="E43" s="25">
        <v>18400</v>
      </c>
      <c r="F43" s="127">
        <v>0.74</v>
      </c>
      <c r="G43" s="127"/>
      <c r="H43" s="127"/>
      <c r="I43" s="127">
        <v>0</v>
      </c>
      <c r="J43" s="127">
        <v>0</v>
      </c>
      <c r="K43" s="128">
        <f t="shared" si="2"/>
        <v>-6.0000000000000053E-2</v>
      </c>
    </row>
    <row r="44" spans="2:11" x14ac:dyDescent="0.2">
      <c r="C44" s="23" t="s">
        <v>71</v>
      </c>
      <c r="D44" s="24">
        <v>3.3</v>
      </c>
      <c r="E44" s="25">
        <v>17500</v>
      </c>
      <c r="F44" s="127">
        <v>0.73299999999999998</v>
      </c>
      <c r="G44" s="127"/>
      <c r="H44" s="127">
        <v>1.0640000000000001</v>
      </c>
      <c r="I44" s="127"/>
      <c r="J44" s="127">
        <v>6.5000000000000002E-2</v>
      </c>
      <c r="K44" s="128">
        <f t="shared" si="2"/>
        <v>-1.4379999999999997</v>
      </c>
    </row>
    <row r="45" spans="2:11" x14ac:dyDescent="0.2">
      <c r="C45" s="23" t="s">
        <v>72</v>
      </c>
      <c r="D45" s="24">
        <v>2</v>
      </c>
      <c r="E45" s="25">
        <v>16200</v>
      </c>
      <c r="F45" s="127">
        <v>0</v>
      </c>
      <c r="G45" s="127">
        <v>0.52</v>
      </c>
      <c r="H45" s="127"/>
      <c r="I45" s="127">
        <v>0.36</v>
      </c>
      <c r="J45" s="127">
        <v>0</v>
      </c>
      <c r="K45" s="128">
        <f t="shared" si="2"/>
        <v>-1.1200000000000001</v>
      </c>
    </row>
    <row r="46" spans="2:11" x14ac:dyDescent="0.2">
      <c r="C46" s="27" t="s">
        <v>73</v>
      </c>
      <c r="D46" s="28">
        <v>2</v>
      </c>
      <c r="E46" s="30">
        <v>12000</v>
      </c>
      <c r="F46" s="129">
        <v>0.72</v>
      </c>
      <c r="G46" s="129"/>
      <c r="H46" s="129"/>
      <c r="I46" s="129"/>
      <c r="J46" s="129">
        <v>0.08</v>
      </c>
      <c r="K46" s="130">
        <f t="shared" si="2"/>
        <v>-1.2000000000000002</v>
      </c>
    </row>
    <row r="47" spans="2:11" x14ac:dyDescent="0.2">
      <c r="C47" s="27" t="s">
        <v>90</v>
      </c>
      <c r="D47" s="131">
        <f>SUM(D41:D46)</f>
        <v>10.1</v>
      </c>
      <c r="E47" s="20" t="s">
        <v>91</v>
      </c>
      <c r="F47" s="132">
        <f>SUM(F41:F46)</f>
        <v>2.8730000000000002</v>
      </c>
      <c r="G47" s="129"/>
      <c r="H47" s="129"/>
      <c r="I47" s="129"/>
      <c r="J47" s="129"/>
      <c r="K47" s="130">
        <f t="shared" si="2"/>
        <v>-7.2269999999999994</v>
      </c>
    </row>
    <row r="48" spans="2:11" x14ac:dyDescent="0.2">
      <c r="C48" s="23" t="s">
        <v>92</v>
      </c>
      <c r="D48" s="133">
        <f>D47/$D$47</f>
        <v>1</v>
      </c>
      <c r="E48" s="134"/>
      <c r="F48" s="135">
        <f>F47/$D$47</f>
        <v>0.28445544554455449</v>
      </c>
      <c r="G48" s="134"/>
      <c r="H48" s="134"/>
      <c r="I48" s="134"/>
      <c r="J48" s="134"/>
      <c r="K48" s="136">
        <f t="shared" si="2"/>
        <v>-0.71554455445544551</v>
      </c>
    </row>
    <row r="49" spans="1:11" x14ac:dyDescent="0.2">
      <c r="C49" s="27" t="s">
        <v>93</v>
      </c>
      <c r="D49" s="137">
        <f>(D47-D46)/D46</f>
        <v>4.05</v>
      </c>
      <c r="E49" s="129"/>
      <c r="F49" s="137">
        <f>(F47-F46)/F46</f>
        <v>2.9902777777777785</v>
      </c>
      <c r="G49" s="129"/>
      <c r="H49" s="129"/>
      <c r="I49" s="129"/>
      <c r="J49" s="129"/>
      <c r="K49" s="20"/>
    </row>
    <row r="50" spans="1:11" x14ac:dyDescent="0.2">
      <c r="C50" s="23" t="s">
        <v>94</v>
      </c>
      <c r="D50" s="138">
        <v>1</v>
      </c>
      <c r="F50" s="139">
        <f>F22/E22</f>
        <v>0.30499999999999999</v>
      </c>
      <c r="G50" s="138"/>
      <c r="H50" s="138"/>
      <c r="I50" s="138"/>
      <c r="J50" s="138"/>
      <c r="K50" s="136">
        <f>SUM(F50:J50)-D50</f>
        <v>-0.69500000000000006</v>
      </c>
    </row>
    <row r="51" spans="1:11" x14ac:dyDescent="0.2">
      <c r="C51" s="27" t="s">
        <v>95</v>
      </c>
      <c r="D51" s="140">
        <v>1</v>
      </c>
      <c r="E51" s="20"/>
      <c r="F51" s="141">
        <f>F21/E21</f>
        <v>0.46123076923076922</v>
      </c>
      <c r="G51" s="140"/>
      <c r="H51" s="140"/>
      <c r="I51" s="140"/>
      <c r="J51" s="140"/>
      <c r="K51" s="142">
        <f>SUM(F51:J51)-D51</f>
        <v>-0.53876923076923078</v>
      </c>
    </row>
    <row r="52" spans="1:11" x14ac:dyDescent="0.2">
      <c r="C52" s="23" t="s">
        <v>96</v>
      </c>
      <c r="D52" s="143">
        <f>D47-(D46+D43)</f>
        <v>7.3</v>
      </c>
      <c r="F52" s="143">
        <f>F47-(F46+F43)</f>
        <v>1.4130000000000003</v>
      </c>
      <c r="K52" s="144">
        <f>SUM(F52:J52)-D52</f>
        <v>-5.8869999999999996</v>
      </c>
    </row>
    <row r="53" spans="1:11" x14ac:dyDescent="0.2">
      <c r="C53" s="36" t="s">
        <v>97</v>
      </c>
      <c r="D53" s="145">
        <f>E23/D52</f>
        <v>674.65753424657532</v>
      </c>
      <c r="E53" s="20"/>
      <c r="F53" s="146">
        <f>F23/F52</f>
        <v>667.37438075017678</v>
      </c>
      <c r="G53" s="20"/>
      <c r="H53" s="20"/>
      <c r="I53" s="20"/>
      <c r="J53" s="20"/>
      <c r="K53" s="20"/>
    </row>
    <row r="54" spans="1:11" x14ac:dyDescent="0.2">
      <c r="C54" s="23" t="s">
        <v>98</v>
      </c>
      <c r="E54">
        <v>1820</v>
      </c>
      <c r="F54">
        <v>1000</v>
      </c>
      <c r="G54">
        <v>465</v>
      </c>
      <c r="H54">
        <v>315</v>
      </c>
      <c r="I54">
        <v>40</v>
      </c>
      <c r="J54" t="s">
        <v>99</v>
      </c>
      <c r="K54" s="147">
        <f>SUM(F54:I54)-E54</f>
        <v>0</v>
      </c>
    </row>
    <row r="55" spans="1:11" x14ac:dyDescent="0.2">
      <c r="C55" s="23" t="s">
        <v>100</v>
      </c>
      <c r="E55" s="148">
        <f>D47/E54</f>
        <v>5.5494505494505493E-3</v>
      </c>
      <c r="F55" s="149">
        <f>F49/F54</f>
        <v>2.9902777777777783E-3</v>
      </c>
      <c r="G55" s="150"/>
      <c r="H55" s="150"/>
      <c r="I55" s="150"/>
      <c r="J55" t="s">
        <v>101</v>
      </c>
    </row>
    <row r="56" spans="1:11" x14ac:dyDescent="0.2">
      <c r="C56" s="23" t="s">
        <v>102</v>
      </c>
      <c r="E56" s="151">
        <f>E55*1900</f>
        <v>10.543956043956044</v>
      </c>
      <c r="F56" s="151">
        <f>F55*1900</f>
        <v>5.6815277777777791</v>
      </c>
      <c r="J56" t="s">
        <v>101</v>
      </c>
    </row>
    <row r="57" spans="1:11" x14ac:dyDescent="0.2">
      <c r="A57" t="s">
        <v>47</v>
      </c>
    </row>
  </sheetData>
  <phoneticPr fontId="15" type="noConversion"/>
  <printOptions horizontalCentered="1"/>
  <pageMargins left="0.75" right="0.75" top="1" bottom="1" header="0.5" footer="0.5"/>
  <pageSetup scale="89" orientation="portrait" blackAndWhite="1" horizontalDpi="150" verticalDpi="15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36"/>
  <sheetViews>
    <sheetView workbookViewId="0">
      <selection activeCell="K32" sqref="K32"/>
    </sheetView>
  </sheetViews>
  <sheetFormatPr defaultRowHeight="12.75" x14ac:dyDescent="0.2"/>
  <cols>
    <col min="1" max="1" width="3.7109375" style="33" customWidth="1"/>
    <col min="2" max="2" width="15.7109375" style="33" customWidth="1"/>
    <col min="3" max="3" width="6.7109375" style="33" customWidth="1"/>
    <col min="4" max="4" width="10.5703125" style="33" bestFit="1" customWidth="1"/>
    <col min="5" max="5" width="9.5703125" style="33" bestFit="1" customWidth="1"/>
    <col min="6" max="8" width="9" style="33" bestFit="1" customWidth="1"/>
    <col min="9" max="9" width="10.5703125" style="33" bestFit="1" customWidth="1"/>
    <col min="10" max="11" width="9" style="33" bestFit="1" customWidth="1"/>
  </cols>
  <sheetData>
    <row r="1" spans="1:11" x14ac:dyDescent="0.2">
      <c r="A1" s="37" t="s">
        <v>103</v>
      </c>
      <c r="B1" s="37"/>
      <c r="C1" s="37"/>
      <c r="G1" s="31" t="s">
        <v>104</v>
      </c>
      <c r="H1" s="37"/>
      <c r="I1" s="37"/>
      <c r="J1" s="37"/>
    </row>
    <row r="2" spans="1:11" x14ac:dyDescent="0.2">
      <c r="A2" s="37" t="s">
        <v>105</v>
      </c>
      <c r="B2" s="37"/>
      <c r="C2" s="37"/>
    </row>
    <row r="4" spans="1:11" ht="15.75" customHeight="1" x14ac:dyDescent="0.25">
      <c r="A4" s="38" t="s">
        <v>106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C5" s="49" t="s">
        <v>107</v>
      </c>
      <c r="D5" s="49"/>
      <c r="E5" s="49"/>
      <c r="F5" s="49"/>
      <c r="G5" s="49"/>
    </row>
    <row r="7" spans="1:11" ht="13.5" customHeight="1" thickBot="1" x14ac:dyDescent="0.25"/>
    <row r="8" spans="1:11" ht="13.5" customHeight="1" thickTop="1" x14ac:dyDescent="0.2">
      <c r="A8" s="40"/>
      <c r="B8" s="41"/>
      <c r="C8" s="41"/>
      <c r="D8" s="42" t="s">
        <v>108</v>
      </c>
      <c r="E8" s="43" t="s">
        <v>109</v>
      </c>
      <c r="F8" s="43"/>
      <c r="G8" s="44" t="s">
        <v>110</v>
      </c>
      <c r="H8" s="45"/>
      <c r="I8" s="43" t="s">
        <v>111</v>
      </c>
      <c r="J8" s="43"/>
      <c r="K8" s="46" t="s">
        <v>112</v>
      </c>
    </row>
    <row r="9" spans="1:11" x14ac:dyDescent="0.2">
      <c r="A9" s="47"/>
      <c r="D9" s="48" t="s">
        <v>14</v>
      </c>
      <c r="E9" s="49" t="s">
        <v>12</v>
      </c>
      <c r="F9" s="49"/>
      <c r="G9" s="50" t="s">
        <v>113</v>
      </c>
      <c r="H9" s="51"/>
      <c r="I9" s="52" t="s">
        <v>114</v>
      </c>
      <c r="J9" s="49"/>
      <c r="K9" s="53" t="s">
        <v>115</v>
      </c>
    </row>
    <row r="10" spans="1:11" ht="15.75" customHeight="1" x14ac:dyDescent="0.25">
      <c r="A10" s="54"/>
      <c r="B10" s="55"/>
      <c r="C10" s="55"/>
      <c r="D10" s="56" t="s">
        <v>116</v>
      </c>
      <c r="E10" s="49" t="s">
        <v>117</v>
      </c>
      <c r="F10" s="49"/>
      <c r="G10" s="50" t="s">
        <v>117</v>
      </c>
      <c r="H10" s="51"/>
      <c r="I10" s="49" t="s">
        <v>15</v>
      </c>
      <c r="J10" s="49"/>
      <c r="K10" s="53"/>
    </row>
    <row r="11" spans="1:11" ht="16.5" customHeight="1" thickBot="1" x14ac:dyDescent="0.3">
      <c r="A11" s="57"/>
      <c r="B11" s="58" t="s">
        <v>59</v>
      </c>
      <c r="C11" s="58"/>
      <c r="D11" s="59" t="s">
        <v>60</v>
      </c>
      <c r="E11" s="60" t="s">
        <v>61</v>
      </c>
      <c r="F11" s="60"/>
      <c r="G11" s="61" t="s">
        <v>62</v>
      </c>
      <c r="H11" s="62"/>
      <c r="I11" s="60" t="s">
        <v>63</v>
      </c>
      <c r="J11" s="60"/>
      <c r="K11" s="63" t="s">
        <v>64</v>
      </c>
    </row>
    <row r="12" spans="1:11" x14ac:dyDescent="0.2">
      <c r="A12" s="64"/>
      <c r="B12" s="65" t="s">
        <v>67</v>
      </c>
      <c r="C12" s="66" t="s">
        <v>16</v>
      </c>
      <c r="D12" s="67"/>
      <c r="E12" s="68"/>
      <c r="F12" s="69"/>
      <c r="G12" s="70"/>
      <c r="H12" s="71"/>
      <c r="I12" s="69"/>
      <c r="J12" s="69"/>
      <c r="K12" s="72"/>
    </row>
    <row r="13" spans="1:11" x14ac:dyDescent="0.2">
      <c r="A13" s="64" t="s">
        <v>20</v>
      </c>
      <c r="B13" s="65" t="s">
        <v>68</v>
      </c>
      <c r="C13" s="73">
        <v>1</v>
      </c>
      <c r="D13" s="152">
        <v>24000</v>
      </c>
      <c r="E13" s="68">
        <v>2000</v>
      </c>
      <c r="F13" s="153">
        <f t="shared" ref="F13:F18" si="0">E13/D13</f>
        <v>8.3333333333333329E-2</v>
      </c>
      <c r="G13" s="74">
        <v>12000</v>
      </c>
      <c r="H13" s="154">
        <f t="shared" ref="H13:H18" si="1">G13/D13</f>
        <v>0.5</v>
      </c>
      <c r="I13" s="68">
        <v>12000</v>
      </c>
      <c r="J13" s="155"/>
      <c r="K13" s="75"/>
    </row>
    <row r="14" spans="1:11" x14ac:dyDescent="0.2">
      <c r="A14" s="64" t="s">
        <v>22</v>
      </c>
      <c r="B14" s="65" t="s">
        <v>69</v>
      </c>
      <c r="C14" s="73">
        <v>1</v>
      </c>
      <c r="D14" s="76">
        <v>21000</v>
      </c>
      <c r="E14" s="68">
        <v>1750</v>
      </c>
      <c r="F14" s="153">
        <f t="shared" si="0"/>
        <v>8.3333333333333329E-2</v>
      </c>
      <c r="G14" s="74">
        <v>10500</v>
      </c>
      <c r="H14" s="154">
        <f t="shared" si="1"/>
        <v>0.5</v>
      </c>
      <c r="I14" s="68">
        <v>10500</v>
      </c>
      <c r="J14" s="155"/>
      <c r="K14" s="75"/>
    </row>
    <row r="15" spans="1:11" x14ac:dyDescent="0.2">
      <c r="A15" s="64" t="s">
        <v>24</v>
      </c>
      <c r="B15" s="65" t="s">
        <v>70</v>
      </c>
      <c r="C15" s="73">
        <v>0.8</v>
      </c>
      <c r="D15" s="76">
        <v>14720</v>
      </c>
      <c r="E15" s="68">
        <v>1227</v>
      </c>
      <c r="F15" s="153">
        <f t="shared" si="0"/>
        <v>8.3355978260869559E-2</v>
      </c>
      <c r="G15" s="74">
        <v>7360</v>
      </c>
      <c r="H15" s="154">
        <f t="shared" si="1"/>
        <v>0.5</v>
      </c>
      <c r="I15" s="68">
        <v>7360</v>
      </c>
      <c r="J15" s="155"/>
      <c r="K15" s="75"/>
    </row>
    <row r="16" spans="1:11" x14ac:dyDescent="0.2">
      <c r="A16" s="64" t="s">
        <v>25</v>
      </c>
      <c r="B16" s="65" t="s">
        <v>71</v>
      </c>
      <c r="C16" s="73">
        <v>3.3</v>
      </c>
      <c r="D16" s="76">
        <v>57750</v>
      </c>
      <c r="E16" s="68">
        <v>5395</v>
      </c>
      <c r="F16" s="153">
        <f t="shared" si="0"/>
        <v>9.3419913419913417E-2</v>
      </c>
      <c r="G16" s="74">
        <v>30030</v>
      </c>
      <c r="H16" s="154">
        <f t="shared" si="1"/>
        <v>0.52</v>
      </c>
      <c r="I16" s="68">
        <v>32375</v>
      </c>
      <c r="J16" s="155"/>
      <c r="K16" s="75"/>
    </row>
    <row r="17" spans="1:11" x14ac:dyDescent="0.2">
      <c r="A17" s="64" t="s">
        <v>26</v>
      </c>
      <c r="B17" s="65" t="s">
        <v>72</v>
      </c>
      <c r="C17" s="73">
        <v>2</v>
      </c>
      <c r="D17" s="76">
        <v>32400</v>
      </c>
      <c r="E17" s="68">
        <v>2700</v>
      </c>
      <c r="F17" s="153">
        <f t="shared" si="0"/>
        <v>8.3333333333333329E-2</v>
      </c>
      <c r="G17" s="74">
        <v>14904</v>
      </c>
      <c r="H17" s="154">
        <f t="shared" si="1"/>
        <v>0.46</v>
      </c>
      <c r="I17" s="68">
        <v>16200</v>
      </c>
      <c r="J17" s="155"/>
      <c r="K17" s="75"/>
    </row>
    <row r="18" spans="1:11" x14ac:dyDescent="0.2">
      <c r="A18" s="77" t="s">
        <v>27</v>
      </c>
      <c r="B18" s="78" t="s">
        <v>73</v>
      </c>
      <c r="C18" s="79">
        <v>2</v>
      </c>
      <c r="D18" s="80">
        <v>24000</v>
      </c>
      <c r="E18" s="81">
        <v>3043</v>
      </c>
      <c r="F18" s="156">
        <f t="shared" si="0"/>
        <v>0.12679166666666666</v>
      </c>
      <c r="G18" s="82">
        <v>14323</v>
      </c>
      <c r="H18" s="157">
        <f t="shared" si="1"/>
        <v>0.59679166666666672</v>
      </c>
      <c r="I18" s="81">
        <v>12000</v>
      </c>
      <c r="J18" s="158"/>
      <c r="K18" s="83"/>
    </row>
    <row r="19" spans="1:11" x14ac:dyDescent="0.2">
      <c r="A19" s="64"/>
      <c r="B19" s="69"/>
      <c r="C19" s="159">
        <f>SUM(C13:C18)</f>
        <v>10.1</v>
      </c>
      <c r="D19" s="76"/>
      <c r="E19" s="68"/>
      <c r="F19" s="160"/>
      <c r="G19" s="74"/>
      <c r="H19" s="161"/>
      <c r="I19" s="68"/>
      <c r="J19" s="155"/>
      <c r="K19" s="72"/>
    </row>
    <row r="20" spans="1:11" x14ac:dyDescent="0.2">
      <c r="A20" s="84">
        <v>1</v>
      </c>
      <c r="B20" s="65" t="s">
        <v>74</v>
      </c>
      <c r="C20" s="69"/>
      <c r="D20" s="162">
        <f>SUM(D13:D19)</f>
        <v>173870</v>
      </c>
      <c r="E20" s="163">
        <f>SUM(E13:E18)</f>
        <v>16115</v>
      </c>
      <c r="F20" s="153">
        <f t="shared" ref="F20:F30" si="2">E20/D20</f>
        <v>9.2684189336860873E-2</v>
      </c>
      <c r="G20" s="164">
        <f>SUM(G13:G18)</f>
        <v>89117</v>
      </c>
      <c r="H20" s="154">
        <f t="shared" ref="H20:H30" si="3">G20/D20</f>
        <v>0.51254960602749178</v>
      </c>
      <c r="I20" s="164">
        <f>SUM(I13:I18)</f>
        <v>90435</v>
      </c>
      <c r="J20" s="97"/>
      <c r="K20" s="96"/>
    </row>
    <row r="21" spans="1:11" x14ac:dyDescent="0.2">
      <c r="A21" s="84">
        <v>2</v>
      </c>
      <c r="B21" s="65" t="s">
        <v>75</v>
      </c>
      <c r="C21" s="69"/>
      <c r="D21" s="76">
        <v>34774</v>
      </c>
      <c r="E21" s="68">
        <v>3223</v>
      </c>
      <c r="F21" s="153">
        <f t="shared" si="2"/>
        <v>9.2684189336860873E-2</v>
      </c>
      <c r="G21" s="74">
        <v>17823</v>
      </c>
      <c r="H21" s="154">
        <f t="shared" si="3"/>
        <v>0.51253810318053716</v>
      </c>
      <c r="I21" s="68">
        <v>18087</v>
      </c>
      <c r="J21" s="155"/>
      <c r="K21" s="75"/>
    </row>
    <row r="22" spans="1:11" x14ac:dyDescent="0.2">
      <c r="A22" s="84">
        <v>3</v>
      </c>
      <c r="B22" s="65" t="s">
        <v>76</v>
      </c>
      <c r="C22" s="69"/>
      <c r="D22" s="76">
        <v>4200</v>
      </c>
      <c r="E22" s="68">
        <v>504</v>
      </c>
      <c r="F22" s="153">
        <f t="shared" si="2"/>
        <v>0.12</v>
      </c>
      <c r="G22" s="74">
        <v>2562</v>
      </c>
      <c r="H22" s="154">
        <f t="shared" si="3"/>
        <v>0.61</v>
      </c>
      <c r="I22" s="68">
        <v>2000</v>
      </c>
      <c r="J22" s="155"/>
      <c r="K22" s="75"/>
    </row>
    <row r="23" spans="1:11" x14ac:dyDescent="0.2">
      <c r="A23" s="84">
        <v>4</v>
      </c>
      <c r="B23" s="65" t="s">
        <v>77</v>
      </c>
      <c r="C23" s="69"/>
      <c r="D23" s="76">
        <v>6500</v>
      </c>
      <c r="E23" s="68">
        <v>815</v>
      </c>
      <c r="F23" s="153">
        <f t="shared" si="2"/>
        <v>0.12538461538461537</v>
      </c>
      <c r="G23" s="74">
        <v>3261</v>
      </c>
      <c r="H23" s="154">
        <f t="shared" si="3"/>
        <v>0.50169230769230766</v>
      </c>
      <c r="I23" s="68">
        <v>3506</v>
      </c>
      <c r="J23" s="155"/>
      <c r="K23" s="75"/>
    </row>
    <row r="24" spans="1:11" x14ac:dyDescent="0.2">
      <c r="A24" s="84">
        <v>5</v>
      </c>
      <c r="B24" s="65" t="s">
        <v>78</v>
      </c>
      <c r="C24" s="69"/>
      <c r="D24" s="76">
        <v>12000</v>
      </c>
      <c r="E24" s="68">
        <v>2000</v>
      </c>
      <c r="F24" s="153">
        <f t="shared" si="2"/>
        <v>0.16666666666666666</v>
      </c>
      <c r="G24" s="74">
        <v>6000</v>
      </c>
      <c r="H24" s="154">
        <f t="shared" si="3"/>
        <v>0.5</v>
      </c>
      <c r="I24" s="68">
        <v>6000</v>
      </c>
      <c r="J24" s="155"/>
      <c r="K24" s="75"/>
    </row>
    <row r="25" spans="1:11" x14ac:dyDescent="0.2">
      <c r="A25" s="84">
        <v>6</v>
      </c>
      <c r="B25" s="65" t="s">
        <v>79</v>
      </c>
      <c r="C25" s="69"/>
      <c r="D25" s="76">
        <v>4925</v>
      </c>
      <c r="E25" s="68">
        <v>542</v>
      </c>
      <c r="F25" s="153">
        <f t="shared" si="2"/>
        <v>0.1100507614213198</v>
      </c>
      <c r="G25" s="74">
        <v>2807</v>
      </c>
      <c r="H25" s="154">
        <f t="shared" si="3"/>
        <v>0.56994923857868018</v>
      </c>
      <c r="I25" s="68">
        <v>2800</v>
      </c>
      <c r="J25" s="155"/>
      <c r="K25" s="75"/>
    </row>
    <row r="26" spans="1:11" x14ac:dyDescent="0.2">
      <c r="A26" s="84"/>
      <c r="B26" s="65" t="s">
        <v>80</v>
      </c>
      <c r="C26" s="69"/>
      <c r="D26" s="76">
        <v>800</v>
      </c>
      <c r="E26" s="68">
        <v>0</v>
      </c>
      <c r="F26" s="153">
        <f t="shared" si="2"/>
        <v>0</v>
      </c>
      <c r="G26" s="74">
        <v>300</v>
      </c>
      <c r="H26" s="154">
        <f t="shared" si="3"/>
        <v>0.375</v>
      </c>
      <c r="I26" s="68">
        <v>500</v>
      </c>
      <c r="J26" s="155"/>
      <c r="K26" s="75"/>
    </row>
    <row r="27" spans="1:11" x14ac:dyDescent="0.2">
      <c r="A27" s="84">
        <v>7</v>
      </c>
      <c r="B27" s="65" t="s">
        <v>81</v>
      </c>
      <c r="C27" s="69"/>
      <c r="D27" s="76">
        <v>3000</v>
      </c>
      <c r="E27" s="68">
        <v>195</v>
      </c>
      <c r="F27" s="153">
        <f t="shared" si="2"/>
        <v>6.5000000000000002E-2</v>
      </c>
      <c r="G27" s="74">
        <v>1376</v>
      </c>
      <c r="H27" s="154">
        <f t="shared" si="3"/>
        <v>0.45866666666666667</v>
      </c>
      <c r="I27" s="68">
        <v>1624</v>
      </c>
      <c r="J27" s="155"/>
      <c r="K27" s="75"/>
    </row>
    <row r="28" spans="1:11" x14ac:dyDescent="0.2">
      <c r="A28" s="84">
        <v>8</v>
      </c>
      <c r="B28" s="65" t="s">
        <v>82</v>
      </c>
      <c r="C28" s="69"/>
      <c r="D28" s="76">
        <v>3600</v>
      </c>
      <c r="E28" s="68">
        <v>360</v>
      </c>
      <c r="F28" s="153">
        <f t="shared" si="2"/>
        <v>0.1</v>
      </c>
      <c r="G28" s="74">
        <v>1512</v>
      </c>
      <c r="H28" s="154">
        <f t="shared" si="3"/>
        <v>0.42</v>
      </c>
      <c r="I28" s="68">
        <v>2520</v>
      </c>
      <c r="J28" s="155"/>
      <c r="K28" s="75"/>
    </row>
    <row r="29" spans="1:11" x14ac:dyDescent="0.2">
      <c r="A29" s="84"/>
      <c r="B29" s="65" t="s">
        <v>83</v>
      </c>
      <c r="C29" s="69"/>
      <c r="D29" s="76">
        <v>3800</v>
      </c>
      <c r="E29" s="68">
        <v>532</v>
      </c>
      <c r="F29" s="153">
        <f t="shared" si="2"/>
        <v>0.14000000000000001</v>
      </c>
      <c r="G29" s="74">
        <v>2166</v>
      </c>
      <c r="H29" s="154">
        <f t="shared" si="3"/>
        <v>0.56999999999999995</v>
      </c>
      <c r="I29" s="68">
        <v>2166</v>
      </c>
      <c r="J29" s="155"/>
      <c r="K29" s="75"/>
    </row>
    <row r="30" spans="1:11" ht="13.5" customHeight="1" thickBot="1" x14ac:dyDescent="0.25">
      <c r="A30" s="98">
        <v>9</v>
      </c>
      <c r="B30" s="99" t="s">
        <v>84</v>
      </c>
      <c r="C30" s="100"/>
      <c r="D30" s="165">
        <f>SUM(D20:D29)</f>
        <v>247469</v>
      </c>
      <c r="E30" s="166">
        <f>SUM(E20:E29)</f>
        <v>24286</v>
      </c>
      <c r="F30" s="167">
        <f t="shared" si="2"/>
        <v>9.8137544500523297E-2</v>
      </c>
      <c r="G30" s="168">
        <f>SUM(G20:G29)</f>
        <v>126924</v>
      </c>
      <c r="H30" s="169">
        <f t="shared" si="3"/>
        <v>0.51288848300191137</v>
      </c>
      <c r="I30" s="168">
        <f>SUM(I20:I29)</f>
        <v>129638</v>
      </c>
      <c r="J30" s="101"/>
      <c r="K30" s="102"/>
    </row>
    <row r="31" spans="1:11" x14ac:dyDescent="0.2">
      <c r="A31" s="84"/>
      <c r="B31" s="65"/>
      <c r="C31" s="69"/>
      <c r="D31" s="76"/>
      <c r="E31" s="74"/>
      <c r="F31" s="161"/>
      <c r="G31" s="74"/>
      <c r="H31" s="161"/>
      <c r="I31" s="68"/>
      <c r="J31" s="170"/>
      <c r="K31" s="72"/>
    </row>
    <row r="32" spans="1:11" ht="13.5" customHeight="1" thickBot="1" x14ac:dyDescent="0.25">
      <c r="A32" s="98">
        <v>10</v>
      </c>
      <c r="B32" s="99" t="s">
        <v>85</v>
      </c>
      <c r="C32" s="100"/>
      <c r="D32" s="171">
        <f>D30*0.18</f>
        <v>44544.42</v>
      </c>
      <c r="E32" s="172">
        <f>E30*0.18</f>
        <v>4371.4799999999996</v>
      </c>
      <c r="F32" s="173"/>
      <c r="G32" s="172">
        <f>G30*0.18</f>
        <v>22846.32</v>
      </c>
      <c r="H32" s="174"/>
      <c r="I32" s="172">
        <f>I30*0.18</f>
        <v>23334.84</v>
      </c>
      <c r="J32" s="103"/>
      <c r="K32" s="104"/>
    </row>
    <row r="33" spans="1:11" x14ac:dyDescent="0.2">
      <c r="A33" s="84"/>
      <c r="B33" s="65"/>
      <c r="C33" s="69"/>
      <c r="D33" s="76"/>
      <c r="E33" s="74"/>
      <c r="F33" s="161"/>
      <c r="G33" s="74"/>
      <c r="H33" s="161"/>
      <c r="I33" s="69"/>
      <c r="J33" s="170"/>
      <c r="K33" s="72"/>
    </row>
    <row r="34" spans="1:11" ht="13.5" customHeight="1" thickBot="1" x14ac:dyDescent="0.25">
      <c r="A34" s="85">
        <v>11</v>
      </c>
      <c r="B34" s="86" t="s">
        <v>86</v>
      </c>
      <c r="C34" s="87"/>
      <c r="D34" s="175">
        <f t="shared" ref="D34:K34" si="4">SUM(D30:D32)</f>
        <v>292013.42</v>
      </c>
      <c r="E34" s="176">
        <f t="shared" si="4"/>
        <v>28657.48</v>
      </c>
      <c r="F34" s="177">
        <f t="shared" si="4"/>
        <v>9.8137544500523297E-2</v>
      </c>
      <c r="G34" s="176">
        <f t="shared" si="4"/>
        <v>149770.32</v>
      </c>
      <c r="H34" s="177">
        <f t="shared" si="4"/>
        <v>0.51288848300191137</v>
      </c>
      <c r="I34" s="176">
        <f t="shared" si="4"/>
        <v>152972.84</v>
      </c>
      <c r="J34" s="177">
        <f t="shared" si="4"/>
        <v>0</v>
      </c>
      <c r="K34" s="178">
        <f t="shared" si="4"/>
        <v>0</v>
      </c>
    </row>
    <row r="35" spans="1:11" ht="13.5" customHeight="1" thickTop="1" x14ac:dyDescent="0.2">
      <c r="F35" s="160"/>
    </row>
    <row r="36" spans="1:11" x14ac:dyDescent="0.2">
      <c r="A36" t="s">
        <v>118</v>
      </c>
    </row>
  </sheetData>
  <phoneticPr fontId="15" type="noConversion"/>
  <printOptions horizontalCentered="1"/>
  <pageMargins left="0.75" right="0.75" top="1" bottom="1" header="0.5" footer="0.5"/>
  <pageSetup scale="89" orientation="portrait" blackAndWhite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6"/>
  <sheetViews>
    <sheetView topLeftCell="B1" workbookViewId="0">
      <selection activeCell="C18" sqref="C18"/>
    </sheetView>
  </sheetViews>
  <sheetFormatPr defaultRowHeight="12.75" x14ac:dyDescent="0.2"/>
  <cols>
    <col min="1" max="1" width="3.140625" style="33" customWidth="1"/>
    <col min="2" max="2" width="9.28515625" style="33" customWidth="1"/>
    <col min="3" max="3" width="21.85546875" style="33" customWidth="1"/>
    <col min="4" max="4" width="13.7109375" style="33" customWidth="1"/>
    <col min="5" max="5" width="12.7109375" style="33" customWidth="1"/>
    <col min="6" max="6" width="10" style="33" customWidth="1"/>
    <col min="7" max="7" width="10.5703125" style="33" customWidth="1"/>
  </cols>
  <sheetData>
    <row r="1" spans="2:7" x14ac:dyDescent="0.2">
      <c r="B1" s="49" t="s">
        <v>119</v>
      </c>
      <c r="C1" s="49"/>
      <c r="D1" s="49"/>
      <c r="E1" s="49"/>
      <c r="F1" s="49"/>
      <c r="G1" s="49"/>
    </row>
    <row r="2" spans="2:7" x14ac:dyDescent="0.2">
      <c r="B2" s="4" t="s">
        <v>120</v>
      </c>
      <c r="C2" s="49"/>
      <c r="D2" s="49"/>
      <c r="E2" s="49"/>
      <c r="F2" s="49"/>
      <c r="G2" s="49"/>
    </row>
    <row r="3" spans="2:7" x14ac:dyDescent="0.2">
      <c r="B3" s="49" t="s">
        <v>119</v>
      </c>
      <c r="C3" s="49"/>
      <c r="D3" s="49"/>
      <c r="E3" s="49"/>
      <c r="F3" s="49"/>
      <c r="G3" s="49"/>
    </row>
    <row r="4" spans="2:7" x14ac:dyDescent="0.2">
      <c r="B4" s="18"/>
    </row>
    <row r="5" spans="2:7" x14ac:dyDescent="0.2">
      <c r="B5" s="88" t="s">
        <v>121</v>
      </c>
      <c r="C5" s="88"/>
      <c r="D5" s="88"/>
      <c r="E5" s="88"/>
      <c r="F5" s="89"/>
      <c r="G5" s="49"/>
    </row>
    <row r="6" spans="2:7" x14ac:dyDescent="0.2">
      <c r="B6" s="21"/>
      <c r="C6" s="90"/>
      <c r="D6" s="90" t="s">
        <v>122</v>
      </c>
      <c r="E6" s="90" t="s">
        <v>123</v>
      </c>
      <c r="F6" s="90" t="s">
        <v>124</v>
      </c>
      <c r="G6" s="90" t="s">
        <v>125</v>
      </c>
    </row>
    <row r="7" spans="2:7" x14ac:dyDescent="0.2">
      <c r="B7" s="18">
        <v>1</v>
      </c>
      <c r="C7" t="s">
        <v>126</v>
      </c>
      <c r="D7" s="25">
        <v>1052</v>
      </c>
      <c r="E7">
        <v>448</v>
      </c>
      <c r="F7">
        <v>342</v>
      </c>
      <c r="G7">
        <v>34</v>
      </c>
    </row>
    <row r="8" spans="2:7" x14ac:dyDescent="0.2">
      <c r="B8" s="18">
        <v>2</v>
      </c>
      <c r="C8" t="s">
        <v>127</v>
      </c>
      <c r="D8" s="179">
        <v>69028</v>
      </c>
      <c r="E8" s="179">
        <v>68525</v>
      </c>
      <c r="F8" s="179"/>
      <c r="G8" s="179">
        <v>12551</v>
      </c>
    </row>
    <row r="9" spans="2:7" x14ac:dyDescent="0.2">
      <c r="B9" s="18">
        <v>3</v>
      </c>
      <c r="C9" t="s">
        <v>128</v>
      </c>
      <c r="D9" s="179">
        <v>65.62</v>
      </c>
      <c r="E9" s="179"/>
      <c r="F9" s="179"/>
      <c r="G9" s="179">
        <v>369.15</v>
      </c>
    </row>
    <row r="10" spans="2:7" x14ac:dyDescent="0.2">
      <c r="B10" s="21">
        <v>4</v>
      </c>
      <c r="C10" s="20" t="s">
        <v>129</v>
      </c>
      <c r="D10" s="91" t="s">
        <v>130</v>
      </c>
      <c r="E10" s="92" t="s">
        <v>131</v>
      </c>
      <c r="F10" s="20"/>
      <c r="G10" s="20"/>
    </row>
    <row r="11" spans="2:7" x14ac:dyDescent="0.2">
      <c r="B11" s="18"/>
    </row>
    <row r="12" spans="2:7" x14ac:dyDescent="0.2">
      <c r="B12" s="93" t="s">
        <v>132</v>
      </c>
      <c r="C12" s="93"/>
      <c r="D12" s="93"/>
      <c r="E12" s="93"/>
      <c r="F12" s="93"/>
      <c r="G12" s="93"/>
    </row>
    <row r="13" spans="2:7" x14ac:dyDescent="0.2">
      <c r="B13" s="94"/>
      <c r="C13" s="94" t="s">
        <v>133</v>
      </c>
      <c r="D13" s="94" t="s">
        <v>134</v>
      </c>
      <c r="E13" s="94" t="s">
        <v>135</v>
      </c>
      <c r="F13" s="94" t="s">
        <v>136</v>
      </c>
      <c r="G13" s="94" t="s">
        <v>137</v>
      </c>
    </row>
    <row r="14" spans="2:7" x14ac:dyDescent="0.2">
      <c r="B14" s="95" t="s">
        <v>138</v>
      </c>
      <c r="C14" s="95" t="s">
        <v>139</v>
      </c>
      <c r="D14" s="95" t="s">
        <v>140</v>
      </c>
      <c r="E14" s="95" t="s">
        <v>140</v>
      </c>
      <c r="F14" s="95" t="s">
        <v>140</v>
      </c>
      <c r="G14" s="95" t="s">
        <v>139</v>
      </c>
    </row>
    <row r="15" spans="2:7" x14ac:dyDescent="0.2">
      <c r="B15" t="s">
        <v>141</v>
      </c>
      <c r="C15">
        <v>260</v>
      </c>
      <c r="D15" s="179">
        <v>65.62</v>
      </c>
      <c r="E15" s="115">
        <v>17061</v>
      </c>
      <c r="F15">
        <v>7.0000000000000007E-2</v>
      </c>
      <c r="G15">
        <v>0.25</v>
      </c>
    </row>
    <row r="16" spans="2:7" x14ac:dyDescent="0.2">
      <c r="B16" t="s">
        <v>142</v>
      </c>
      <c r="C16">
        <v>416</v>
      </c>
      <c r="D16" s="179">
        <v>218.58</v>
      </c>
      <c r="E16" s="115">
        <v>90929</v>
      </c>
      <c r="F16">
        <v>0.39</v>
      </c>
    </row>
    <row r="17" spans="2:7" x14ac:dyDescent="0.2">
      <c r="B17" t="s">
        <v>143</v>
      </c>
      <c r="C17">
        <v>310</v>
      </c>
      <c r="D17" s="179"/>
      <c r="E17" s="115"/>
    </row>
    <row r="18" spans="2:7" x14ac:dyDescent="0.2">
      <c r="B18" t="s">
        <v>144</v>
      </c>
      <c r="C18">
        <v>32</v>
      </c>
      <c r="D18" s="179">
        <v>468.35</v>
      </c>
      <c r="E18" s="115"/>
    </row>
    <row r="19" spans="2:7" x14ac:dyDescent="0.2">
      <c r="B19" t="s">
        <v>145</v>
      </c>
      <c r="C19" s="20">
        <v>34</v>
      </c>
      <c r="D19" s="180"/>
      <c r="E19" s="181"/>
      <c r="F19" s="20">
        <v>0.06</v>
      </c>
      <c r="G19" s="20">
        <v>0.03</v>
      </c>
    </row>
    <row r="20" spans="2:7" x14ac:dyDescent="0.2">
      <c r="E20" s="115"/>
    </row>
    <row r="21" spans="2:7" x14ac:dyDescent="0.2">
      <c r="B21" t="s">
        <v>146</v>
      </c>
      <c r="C21" s="25">
        <v>1052</v>
      </c>
      <c r="D21" s="18" t="s">
        <v>147</v>
      </c>
      <c r="E21" s="115">
        <v>235530</v>
      </c>
      <c r="F21" s="24">
        <v>1</v>
      </c>
      <c r="G21" s="24">
        <v>1</v>
      </c>
    </row>
    <row r="23" spans="2:7" x14ac:dyDescent="0.2">
      <c r="B23" t="s">
        <v>148</v>
      </c>
    </row>
    <row r="24" spans="2:7" x14ac:dyDescent="0.2">
      <c r="B24" t="s">
        <v>149</v>
      </c>
    </row>
    <row r="25" spans="2:7" x14ac:dyDescent="0.2">
      <c r="B25" t="s">
        <v>150</v>
      </c>
    </row>
    <row r="26" spans="2:7" x14ac:dyDescent="0.2">
      <c r="B26" t="s">
        <v>151</v>
      </c>
    </row>
  </sheetData>
  <phoneticPr fontId="15" type="noConversion"/>
  <printOptions horizontalCentered="1"/>
  <pageMargins left="0.75" right="0.75" top="1" bottom="1" header="0.5" footer="0.5"/>
  <pageSetup orientation="portrait" blackAndWhite="1" horizontalDpi="429496729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No. 2</vt:lpstr>
      <vt:lpstr>No. 3</vt:lpstr>
      <vt:lpstr>No. 4</vt:lpstr>
      <vt:lpstr>No. 5</vt:lpstr>
      <vt:lpstr>'No. 2'!Print_Area</vt:lpstr>
      <vt:lpstr>'No. 3'!Print_Area</vt:lpstr>
      <vt:lpstr>'No. 4'!Print_Area</vt:lpstr>
      <vt:lpstr>'No.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Social Work</dc:creator>
  <cp:lastModifiedBy>xbany</cp:lastModifiedBy>
  <cp:lastPrinted>2000-08-23T17:26:18Z</cp:lastPrinted>
  <dcterms:created xsi:type="dcterms:W3CDTF">2002-08-18T23:51:23Z</dcterms:created>
  <dcterms:modified xsi:type="dcterms:W3CDTF">2020-11-19T13:30:09Z</dcterms:modified>
</cp:coreProperties>
</file>