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E558426A-D803-4D09-B5BE-12B3730B9B07}" xr6:coauthVersionLast="45" xr6:coauthVersionMax="45" xr10:uidLastSave="{00000000-0000-0000-0000-000000000000}"/>
  <bookViews>
    <workbookView xWindow="-120" yWindow="-120" windowWidth="29040" windowHeight="15990" tabRatio="608" xr2:uid="{00000000-000D-0000-FFFF-FFFF00000000}"/>
  </bookViews>
  <sheets>
    <sheet name="fall" sheetId="1" r:id="rId1"/>
    <sheet name="c" sheetId="2" r:id="rId2"/>
    <sheet name="d" sheetId="3" r:id="rId3"/>
    <sheet name="d (2)" sheetId="4" r:id="rId4"/>
  </sheets>
  <definedNames>
    <definedName name="_xlnm.Print_Area" localSheetId="1">'c'!$B$1:$P$42</definedName>
    <definedName name="_xlnm.Print_Area" localSheetId="2">d!$B$1:$P$42</definedName>
    <definedName name="_xlnm.Print_Area" localSheetId="3">'d (2)'!$B$1:$P$42</definedName>
    <definedName name="_xlnm.Print_Area" localSheetId="0">fall!$B$1:$P$41</definedName>
  </definedNames>
  <calcPr calcId="181029"/>
</workbook>
</file>

<file path=xl/calcChain.xml><?xml version="1.0" encoding="utf-8"?>
<calcChain xmlns="http://schemas.openxmlformats.org/spreadsheetml/2006/main">
  <c r="N21" i="4" l="1"/>
  <c r="L21" i="4"/>
  <c r="K21" i="4"/>
  <c r="I21" i="4"/>
  <c r="H21" i="4"/>
  <c r="F21" i="4"/>
  <c r="E21" i="4"/>
  <c r="C21" i="4"/>
  <c r="L19" i="4"/>
  <c r="I19" i="4"/>
  <c r="F19" i="4"/>
  <c r="C19" i="4"/>
  <c r="H16" i="4"/>
  <c r="C16" i="4"/>
  <c r="O15" i="4"/>
  <c r="C12" i="4"/>
  <c r="N21" i="3"/>
  <c r="L21" i="3"/>
  <c r="K21" i="3"/>
  <c r="I21" i="3"/>
  <c r="H21" i="3"/>
  <c r="F21" i="3"/>
  <c r="E21" i="3"/>
  <c r="C21" i="3"/>
  <c r="L19" i="3"/>
  <c r="I19" i="3"/>
  <c r="F19" i="3"/>
  <c r="C19" i="3"/>
  <c r="H16" i="3"/>
  <c r="C16" i="3"/>
  <c r="O15" i="3"/>
  <c r="C12" i="3"/>
  <c r="L37" i="2"/>
  <c r="F37" i="2"/>
  <c r="C37" i="2"/>
  <c r="L36" i="2"/>
  <c r="F36" i="2"/>
  <c r="C36" i="2"/>
  <c r="L35" i="2"/>
  <c r="I35" i="2"/>
  <c r="F35" i="2"/>
  <c r="C35" i="2"/>
  <c r="L34" i="2"/>
  <c r="F34" i="2"/>
  <c r="C34" i="2"/>
  <c r="L33" i="2"/>
  <c r="F33" i="2"/>
  <c r="C33" i="2"/>
  <c r="L32" i="2"/>
  <c r="F32" i="2"/>
  <c r="C32" i="2"/>
  <c r="L31" i="2"/>
  <c r="F31" i="2"/>
  <c r="O30" i="2"/>
  <c r="N30" i="2"/>
  <c r="L30" i="2"/>
  <c r="L30" i="3" s="1"/>
  <c r="N30" i="3" s="1"/>
  <c r="K30" i="2"/>
  <c r="I30" i="2"/>
  <c r="F30" i="2"/>
  <c r="C30" i="2"/>
  <c r="N29" i="2"/>
  <c r="L29" i="2"/>
  <c r="L29" i="3" s="1"/>
  <c r="N29" i="3" s="1"/>
  <c r="I29" i="2"/>
  <c r="K29" i="2" s="1"/>
  <c r="F29" i="2"/>
  <c r="E29" i="2"/>
  <c r="C29" i="2"/>
  <c r="C29" i="3" s="1"/>
  <c r="L27" i="2"/>
  <c r="H27" i="2"/>
  <c r="C26" i="2"/>
  <c r="N21" i="2"/>
  <c r="L21" i="2"/>
  <c r="K21" i="2"/>
  <c r="I21" i="2"/>
  <c r="H21" i="2"/>
  <c r="F21" i="2"/>
  <c r="E21" i="2"/>
  <c r="C21" i="2"/>
  <c r="L19" i="2"/>
  <c r="I19" i="2"/>
  <c r="F19" i="2"/>
  <c r="C19" i="2"/>
  <c r="H16" i="2"/>
  <c r="C16" i="2"/>
  <c r="O15" i="2"/>
  <c r="H14" i="2"/>
  <c r="H12" i="2"/>
  <c r="C12" i="2"/>
  <c r="A12" i="2"/>
  <c r="C34" i="3" s="1"/>
  <c r="L11" i="2"/>
  <c r="H4" i="2"/>
  <c r="H4" i="3" s="1"/>
  <c r="H4" i="4" s="1"/>
  <c r="B4" i="2"/>
  <c r="B4" i="3" s="1"/>
  <c r="B4" i="4" s="1"/>
  <c r="H2" i="2"/>
  <c r="H2" i="3" s="1"/>
  <c r="H2" i="4" s="1"/>
  <c r="B2" i="2"/>
  <c r="B2" i="3" s="1"/>
  <c r="B2" i="4" s="1"/>
  <c r="L37" i="1"/>
  <c r="I37" i="1"/>
  <c r="H37" i="1"/>
  <c r="F37" i="1"/>
  <c r="C37" i="1"/>
  <c r="O36" i="1"/>
  <c r="N36" i="1"/>
  <c r="J36" i="1"/>
  <c r="H36" i="1"/>
  <c r="D36" i="1"/>
  <c r="E36" i="1" s="1"/>
  <c r="O35" i="1"/>
  <c r="N35" i="1"/>
  <c r="J35" i="1"/>
  <c r="H35" i="1"/>
  <c r="E35" i="1"/>
  <c r="O34" i="1"/>
  <c r="N34" i="1"/>
  <c r="K34" i="1"/>
  <c r="P34" i="1" s="1"/>
  <c r="O35" i="2" s="1"/>
  <c r="J34" i="1"/>
  <c r="H34" i="1"/>
  <c r="E34" i="1"/>
  <c r="O33" i="1"/>
  <c r="N33" i="1"/>
  <c r="J33" i="1"/>
  <c r="I34" i="2" s="1"/>
  <c r="H33" i="1"/>
  <c r="E33" i="1"/>
  <c r="O32" i="1"/>
  <c r="N32" i="1"/>
  <c r="J32" i="1"/>
  <c r="I33" i="2" s="1"/>
  <c r="H32" i="1"/>
  <c r="E32" i="1"/>
  <c r="P31" i="1"/>
  <c r="O32" i="2" s="1"/>
  <c r="O31" i="1"/>
  <c r="N31" i="1"/>
  <c r="K31" i="1"/>
  <c r="J31" i="1"/>
  <c r="H31" i="1"/>
  <c r="E31" i="1"/>
  <c r="O30" i="1"/>
  <c r="N30" i="1"/>
  <c r="J30" i="1"/>
  <c r="K30" i="1" s="1"/>
  <c r="P30" i="1" s="1"/>
  <c r="O31" i="2" s="1"/>
  <c r="H30" i="1"/>
  <c r="D30" i="1"/>
  <c r="E24" i="1" s="1"/>
  <c r="P29" i="1"/>
  <c r="O29" i="1"/>
  <c r="N29" i="1"/>
  <c r="K29" i="1"/>
  <c r="H29" i="1"/>
  <c r="E29" i="1"/>
  <c r="O28" i="1"/>
  <c r="N28" i="1"/>
  <c r="K28" i="1"/>
  <c r="P28" i="1" s="1"/>
  <c r="O29" i="2" s="1"/>
  <c r="H28" i="1"/>
  <c r="E28" i="1"/>
  <c r="O27" i="1"/>
  <c r="N27" i="1"/>
  <c r="L28" i="2" s="1"/>
  <c r="K27" i="1"/>
  <c r="H27" i="1"/>
  <c r="F28" i="2" s="1"/>
  <c r="E27" i="1"/>
  <c r="C28" i="2" s="1"/>
  <c r="O26" i="1"/>
  <c r="N26" i="1"/>
  <c r="K26" i="1"/>
  <c r="I27" i="2" s="1"/>
  <c r="H26" i="1"/>
  <c r="F27" i="2" s="1"/>
  <c r="E26" i="1"/>
  <c r="P26" i="1" s="1"/>
  <c r="O27" i="2" s="1"/>
  <c r="O25" i="1"/>
  <c r="O37" i="1" s="1"/>
  <c r="N25" i="1"/>
  <c r="N37" i="1" s="1"/>
  <c r="K25" i="1"/>
  <c r="I26" i="2" s="1"/>
  <c r="K26" i="2" s="1"/>
  <c r="H25" i="1"/>
  <c r="F26" i="2" s="1"/>
  <c r="E25" i="1"/>
  <c r="N24" i="1"/>
  <c r="L25" i="2" s="1"/>
  <c r="H24" i="1"/>
  <c r="O23" i="1"/>
  <c r="O15" i="1"/>
  <c r="K15" i="1"/>
  <c r="H15" i="2" s="1"/>
  <c r="K14" i="1"/>
  <c r="K13" i="1"/>
  <c r="H13" i="2" s="1"/>
  <c r="F13" i="1"/>
  <c r="C13" i="4" s="1"/>
  <c r="K12" i="1"/>
  <c r="K11" i="1"/>
  <c r="H11" i="2" s="1"/>
  <c r="C11" i="1"/>
  <c r="C28" i="3" l="1"/>
  <c r="C28" i="4"/>
  <c r="F33" i="3"/>
  <c r="N28" i="2"/>
  <c r="L28" i="3"/>
  <c r="N28" i="3" s="1"/>
  <c r="I37" i="2"/>
  <c r="K37" i="2" s="1"/>
  <c r="K36" i="1"/>
  <c r="P36" i="1" s="1"/>
  <c r="O37" i="2" s="1"/>
  <c r="H31" i="2"/>
  <c r="F31" i="4" s="1"/>
  <c r="H31" i="4" s="1"/>
  <c r="H23" i="1"/>
  <c r="F24" i="2" s="1"/>
  <c r="F25" i="2"/>
  <c r="F27" i="3"/>
  <c r="H27" i="3" s="1"/>
  <c r="F27" i="4"/>
  <c r="H27" i="4" s="1"/>
  <c r="H30" i="2"/>
  <c r="L31" i="4"/>
  <c r="N31" i="4" s="1"/>
  <c r="C25" i="2"/>
  <c r="E23" i="1"/>
  <c r="C24" i="2" s="1"/>
  <c r="K15" i="2"/>
  <c r="K13" i="2"/>
  <c r="E25" i="2"/>
  <c r="K25" i="2"/>
  <c r="K12" i="2"/>
  <c r="A12" i="3"/>
  <c r="F15" i="2"/>
  <c r="F13" i="2"/>
  <c r="H25" i="2"/>
  <c r="H37" i="2"/>
  <c r="N35" i="2"/>
  <c r="E34" i="2"/>
  <c r="P34" i="2" s="1"/>
  <c r="H33" i="2"/>
  <c r="K32" i="2"/>
  <c r="K14" i="2"/>
  <c r="I37" i="3"/>
  <c r="L36" i="3"/>
  <c r="C35" i="3"/>
  <c r="F34" i="3"/>
  <c r="I33" i="3"/>
  <c r="L32" i="3"/>
  <c r="H32" i="2"/>
  <c r="F14" i="2"/>
  <c r="I37" i="4"/>
  <c r="L36" i="4"/>
  <c r="C35" i="4"/>
  <c r="F34" i="4"/>
  <c r="I33" i="4"/>
  <c r="L32" i="4"/>
  <c r="F37" i="3"/>
  <c r="I32" i="3"/>
  <c r="E28" i="2"/>
  <c r="C30" i="4"/>
  <c r="L28" i="4"/>
  <c r="N28" i="4" s="1"/>
  <c r="I27" i="3"/>
  <c r="K27" i="3" s="1"/>
  <c r="K27" i="2"/>
  <c r="I27" i="4" s="1"/>
  <c r="K27" i="4" s="1"/>
  <c r="E29" i="3"/>
  <c r="P29" i="3" s="1"/>
  <c r="I30" i="3"/>
  <c r="K30" i="3" s="1"/>
  <c r="L35" i="3"/>
  <c r="I26" i="3"/>
  <c r="I26" i="4"/>
  <c r="I29" i="3"/>
  <c r="K29" i="3" s="1"/>
  <c r="I29" i="4"/>
  <c r="K29" i="4" s="1"/>
  <c r="H28" i="2"/>
  <c r="F28" i="4"/>
  <c r="H28" i="4" s="1"/>
  <c r="I36" i="2"/>
  <c r="K36" i="2" s="1"/>
  <c r="K35" i="1"/>
  <c r="P35" i="1" s="1"/>
  <c r="O36" i="2" s="1"/>
  <c r="N25" i="2"/>
  <c r="E32" i="2"/>
  <c r="P32" i="2" s="1"/>
  <c r="I36" i="3"/>
  <c r="H26" i="2"/>
  <c r="F38" i="2"/>
  <c r="N37" i="2"/>
  <c r="K24" i="1"/>
  <c r="P25" i="1"/>
  <c r="L26" i="2"/>
  <c r="I31" i="2"/>
  <c r="E33" i="2"/>
  <c r="P33" i="2" s="1"/>
  <c r="N34" i="2"/>
  <c r="K35" i="2"/>
  <c r="H36" i="2"/>
  <c r="E37" i="2"/>
  <c r="P37" i="2" s="1"/>
  <c r="C13" i="3"/>
  <c r="L11" i="4"/>
  <c r="L25" i="4"/>
  <c r="L29" i="4"/>
  <c r="N29" i="4" s="1"/>
  <c r="I30" i="4"/>
  <c r="K30" i="4" s="1"/>
  <c r="C32" i="4"/>
  <c r="L33" i="4"/>
  <c r="I34" i="4"/>
  <c r="F35" i="4"/>
  <c r="C36" i="4"/>
  <c r="L37" i="4"/>
  <c r="K33" i="1"/>
  <c r="P33" i="1" s="1"/>
  <c r="O34" i="2" s="1"/>
  <c r="I28" i="2"/>
  <c r="F14" i="1"/>
  <c r="F11" i="1" s="1"/>
  <c r="N23" i="1"/>
  <c r="K32" i="1"/>
  <c r="P32" i="1" s="1"/>
  <c r="O33" i="2" s="1"/>
  <c r="C13" i="2"/>
  <c r="E26" i="2"/>
  <c r="N27" i="2"/>
  <c r="L27" i="3" s="1"/>
  <c r="N27" i="3" s="1"/>
  <c r="H29" i="2"/>
  <c r="F29" i="3" s="1"/>
  <c r="H29" i="3" s="1"/>
  <c r="E30" i="2"/>
  <c r="C30" i="3" s="1"/>
  <c r="N31" i="2"/>
  <c r="L31" i="3" s="1"/>
  <c r="N31" i="3" s="1"/>
  <c r="L11" i="3"/>
  <c r="L25" i="3"/>
  <c r="C32" i="3"/>
  <c r="L33" i="3"/>
  <c r="I34" i="3"/>
  <c r="F35" i="3"/>
  <c r="C36" i="3"/>
  <c r="L37" i="3"/>
  <c r="C29" i="4"/>
  <c r="L30" i="4"/>
  <c r="N30" i="4" s="1"/>
  <c r="F32" i="4"/>
  <c r="C33" i="4"/>
  <c r="L34" i="4"/>
  <c r="I35" i="4"/>
  <c r="F36" i="4"/>
  <c r="C37" i="4"/>
  <c r="P27" i="1"/>
  <c r="O28" i="2" s="1"/>
  <c r="C27" i="2"/>
  <c r="C31" i="2"/>
  <c r="N32" i="2"/>
  <c r="K33" i="2"/>
  <c r="H34" i="2"/>
  <c r="E35" i="2"/>
  <c r="N36" i="2"/>
  <c r="F15" i="1"/>
  <c r="N24" i="2"/>
  <c r="F32" i="3"/>
  <c r="C33" i="3"/>
  <c r="L34" i="3"/>
  <c r="I35" i="3"/>
  <c r="F36" i="3"/>
  <c r="C37" i="3"/>
  <c r="I32" i="4"/>
  <c r="F33" i="4"/>
  <c r="C34" i="4"/>
  <c r="L35" i="4"/>
  <c r="I36" i="4"/>
  <c r="F37" i="4"/>
  <c r="E30" i="1"/>
  <c r="E37" i="1" s="1"/>
  <c r="N33" i="2"/>
  <c r="K34" i="2"/>
  <c r="H35" i="2"/>
  <c r="E36" i="2"/>
  <c r="C11" i="4" l="1"/>
  <c r="C11" i="2"/>
  <c r="C11" i="3"/>
  <c r="P28" i="2"/>
  <c r="O34" i="4"/>
  <c r="O34" i="3"/>
  <c r="O32" i="3"/>
  <c r="O32" i="4"/>
  <c r="O33" i="3"/>
  <c r="O33" i="4"/>
  <c r="P36" i="2"/>
  <c r="O37" i="3"/>
  <c r="O37" i="4"/>
  <c r="I25" i="2"/>
  <c r="K23" i="1"/>
  <c r="I24" i="2" s="1"/>
  <c r="I25" i="3"/>
  <c r="I25" i="4"/>
  <c r="F29" i="4"/>
  <c r="H29" i="4" s="1"/>
  <c r="F28" i="3"/>
  <c r="H28" i="3" s="1"/>
  <c r="E30" i="4"/>
  <c r="P30" i="4" s="1"/>
  <c r="C25" i="3"/>
  <c r="C25" i="4"/>
  <c r="E24" i="2"/>
  <c r="K38" i="2"/>
  <c r="P27" i="2"/>
  <c r="E27" i="2"/>
  <c r="C27" i="3"/>
  <c r="C27" i="4"/>
  <c r="E38" i="2"/>
  <c r="C26" i="3"/>
  <c r="C26" i="4"/>
  <c r="E29" i="4"/>
  <c r="E37" i="3"/>
  <c r="H36" i="3"/>
  <c r="K35" i="3"/>
  <c r="N34" i="3"/>
  <c r="E33" i="3"/>
  <c r="P33" i="3" s="1"/>
  <c r="H32" i="3"/>
  <c r="N37" i="3"/>
  <c r="E36" i="3"/>
  <c r="H35" i="3"/>
  <c r="P35" i="3" s="1"/>
  <c r="K34" i="3"/>
  <c r="N33" i="3"/>
  <c r="E32" i="3"/>
  <c r="P32" i="3" s="1"/>
  <c r="E24" i="3"/>
  <c r="K37" i="3"/>
  <c r="N36" i="3"/>
  <c r="E35" i="3"/>
  <c r="H34" i="3"/>
  <c r="K33" i="3"/>
  <c r="N32" i="3"/>
  <c r="N24" i="3"/>
  <c r="H37" i="3"/>
  <c r="P37" i="3" s="1"/>
  <c r="K36" i="3"/>
  <c r="N35" i="3"/>
  <c r="E34" i="3"/>
  <c r="H33" i="3"/>
  <c r="K32" i="3"/>
  <c r="K24" i="3"/>
  <c r="K24" i="2"/>
  <c r="P25" i="2"/>
  <c r="F25" i="4"/>
  <c r="H24" i="2"/>
  <c r="F25" i="3"/>
  <c r="H15" i="3"/>
  <c r="H15" i="4"/>
  <c r="C14" i="3"/>
  <c r="C14" i="4"/>
  <c r="C14" i="2"/>
  <c r="H38" i="2"/>
  <c r="H12" i="3"/>
  <c r="K11" i="2"/>
  <c r="H12" i="4"/>
  <c r="E28" i="4"/>
  <c r="P28" i="4" s="1"/>
  <c r="I28" i="4"/>
  <c r="K28" i="4" s="1"/>
  <c r="K28" i="2"/>
  <c r="I28" i="3"/>
  <c r="K28" i="3" s="1"/>
  <c r="F30" i="3"/>
  <c r="H30" i="3" s="1"/>
  <c r="F30" i="4"/>
  <c r="H30" i="4" s="1"/>
  <c r="E28" i="3"/>
  <c r="P28" i="3" s="1"/>
  <c r="P31" i="2"/>
  <c r="E31" i="2"/>
  <c r="C31" i="3" s="1"/>
  <c r="C15" i="4"/>
  <c r="C15" i="2"/>
  <c r="C15" i="3"/>
  <c r="P24" i="1"/>
  <c r="O25" i="2" s="1"/>
  <c r="P29" i="2"/>
  <c r="H13" i="3"/>
  <c r="H13" i="4"/>
  <c r="K31" i="2"/>
  <c r="I31" i="3" s="1"/>
  <c r="F26" i="4"/>
  <c r="K26" i="4"/>
  <c r="H14" i="3"/>
  <c r="H14" i="4"/>
  <c r="F11" i="2"/>
  <c r="F31" i="3"/>
  <c r="H31" i="3" s="1"/>
  <c r="P35" i="2"/>
  <c r="P36" i="3"/>
  <c r="P30" i="2"/>
  <c r="C38" i="2"/>
  <c r="N26" i="2"/>
  <c r="N38" i="2" s="1"/>
  <c r="L26" i="4"/>
  <c r="L38" i="2"/>
  <c r="F26" i="3"/>
  <c r="K26" i="3"/>
  <c r="L27" i="4"/>
  <c r="N27" i="4" s="1"/>
  <c r="E30" i="3"/>
  <c r="P30" i="3" s="1"/>
  <c r="P23" i="1"/>
  <c r="O24" i="2" s="1"/>
  <c r="L24" i="2"/>
  <c r="L24" i="3"/>
  <c r="L24" i="4"/>
  <c r="P37" i="1"/>
  <c r="O26" i="2"/>
  <c r="O38" i="2" s="1"/>
  <c r="I38" i="2"/>
  <c r="E25" i="3"/>
  <c r="F14" i="3"/>
  <c r="N25" i="3"/>
  <c r="P25" i="3" s="1"/>
  <c r="K15" i="3"/>
  <c r="K13" i="3"/>
  <c r="A12" i="4"/>
  <c r="H33" i="4" s="1"/>
  <c r="K25" i="3"/>
  <c r="F15" i="3"/>
  <c r="F13" i="3"/>
  <c r="H25" i="3"/>
  <c r="H24" i="3" s="1"/>
  <c r="K14" i="3"/>
  <c r="K12" i="3"/>
  <c r="K37" i="1"/>
  <c r="K31" i="3" l="1"/>
  <c r="K38" i="3" s="1"/>
  <c r="I38" i="3"/>
  <c r="E31" i="3"/>
  <c r="P31" i="3" s="1"/>
  <c r="N32" i="4"/>
  <c r="N33" i="4"/>
  <c r="N35" i="4"/>
  <c r="K36" i="4"/>
  <c r="P24" i="3"/>
  <c r="C24" i="3"/>
  <c r="C24" i="4"/>
  <c r="H36" i="4"/>
  <c r="E36" i="4"/>
  <c r="N37" i="4"/>
  <c r="H11" i="3"/>
  <c r="H11" i="4"/>
  <c r="I31" i="4"/>
  <c r="K37" i="4"/>
  <c r="K32" i="4"/>
  <c r="C31" i="4"/>
  <c r="P34" i="3"/>
  <c r="E27" i="3"/>
  <c r="P27" i="3" s="1"/>
  <c r="O30" i="4"/>
  <c r="O30" i="3"/>
  <c r="N34" i="4"/>
  <c r="O31" i="3"/>
  <c r="O31" i="4"/>
  <c r="K34" i="4"/>
  <c r="I24" i="4"/>
  <c r="I24" i="3"/>
  <c r="O36" i="3"/>
  <c r="O36" i="4"/>
  <c r="K11" i="3"/>
  <c r="H26" i="3"/>
  <c r="H38" i="3" s="1"/>
  <c r="F38" i="3"/>
  <c r="H34" i="4"/>
  <c r="H37" i="4"/>
  <c r="P24" i="2"/>
  <c r="H26" i="4"/>
  <c r="F38" i="4"/>
  <c r="N26" i="4"/>
  <c r="L38" i="4"/>
  <c r="N36" i="4"/>
  <c r="E27" i="4"/>
  <c r="P27" i="4" s="1"/>
  <c r="F11" i="3"/>
  <c r="L26" i="3"/>
  <c r="H32" i="4"/>
  <c r="F24" i="3"/>
  <c r="F24" i="4"/>
  <c r="P26" i="2"/>
  <c r="H25" i="4"/>
  <c r="H24" i="4" s="1"/>
  <c r="K14" i="4"/>
  <c r="K12" i="4"/>
  <c r="E25" i="4"/>
  <c r="E24" i="4" s="1"/>
  <c r="F14" i="4"/>
  <c r="N25" i="4"/>
  <c r="K15" i="4"/>
  <c r="K13" i="4"/>
  <c r="K25" i="4"/>
  <c r="K24" i="4" s="1"/>
  <c r="F13" i="4"/>
  <c r="F15" i="4"/>
  <c r="K33" i="4"/>
  <c r="E26" i="4"/>
  <c r="C38" i="4"/>
  <c r="O28" i="3"/>
  <c r="O28" i="4"/>
  <c r="O35" i="3"/>
  <c r="O35" i="4"/>
  <c r="H35" i="4"/>
  <c r="E26" i="3"/>
  <c r="E38" i="3" s="1"/>
  <c r="C38" i="3"/>
  <c r="E35" i="4"/>
  <c r="E37" i="4"/>
  <c r="E32" i="4"/>
  <c r="E33" i="4"/>
  <c r="E34" i="4"/>
  <c r="O29" i="3"/>
  <c r="O29" i="4"/>
  <c r="P29" i="4"/>
  <c r="O27" i="3"/>
  <c r="O27" i="4"/>
  <c r="O25" i="3"/>
  <c r="O25" i="4"/>
  <c r="K35" i="4"/>
  <c r="P25" i="4" l="1"/>
  <c r="N24" i="4"/>
  <c r="P24" i="4" s="1"/>
  <c r="P26" i="3"/>
  <c r="P38" i="3" s="1"/>
  <c r="H38" i="4"/>
  <c r="P33" i="4"/>
  <c r="K11" i="4"/>
  <c r="P32" i="4"/>
  <c r="F11" i="4"/>
  <c r="K31" i="4"/>
  <c r="K38" i="4" s="1"/>
  <c r="I38" i="4"/>
  <c r="P34" i="4"/>
  <c r="N26" i="3"/>
  <c r="N38" i="3" s="1"/>
  <c r="L38" i="3"/>
  <c r="O24" i="3"/>
  <c r="O24" i="4"/>
  <c r="P37" i="4"/>
  <c r="P36" i="4"/>
  <c r="N38" i="4"/>
  <c r="P26" i="4"/>
  <c r="P35" i="4"/>
  <c r="O26" i="4"/>
  <c r="O38" i="4" s="1"/>
  <c r="P38" i="2"/>
  <c r="O26" i="3"/>
  <c r="O38" i="3" s="1"/>
  <c r="E31" i="4"/>
  <c r="E38" i="4" s="1"/>
  <c r="P31" i="4" l="1"/>
  <c r="P3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1" authorId="0" shapeId="0" xr:uid="{00000000-0006-0000-0000-000001000000}">
      <text>
        <r>
          <rPr>
            <sz val="10"/>
            <rFont val="Geneva"/>
          </rPr>
          <t>reference:C13,C14,C15
mrs:(C13,+,3.3333)  (C14,+,3.3333)  (C15,+,3.3333)  
Rotate:True</t>
        </r>
      </text>
    </comment>
    <comment ref="F11" authorId="0" shapeId="0" xr:uid="{00000000-0006-0000-0000-000002000000}">
      <text>
        <r>
          <rPr>
            <sz val="10"/>
            <rFont val="Geneva"/>
          </rPr>
          <t>reference:F12,F13,F14,F15,F16
mrs:
Rotate:True</t>
        </r>
      </text>
    </comment>
    <comment ref="K11" authorId="0" shapeId="0" xr:uid="{00000000-0006-0000-0000-000003000000}">
      <text>
        <r>
          <rPr>
            <sz val="10"/>
            <rFont val="Geneva"/>
          </rPr>
          <t>reference:K12,K13,K14,K15,K16
mrs:
Rotate:True</t>
        </r>
      </text>
    </comment>
    <comment ref="E23" authorId="0" shapeId="0" xr:uid="{00000000-0006-0000-0000-000004000000}">
      <text>
        <r>
          <rPr>
            <sz val="10"/>
            <rFont val="Geneva"/>
          </rPr>
          <t>reference:L11,L14,L14,E24,E24
mrs:
Rotate:True</t>
        </r>
      </text>
    </comment>
    <comment ref="H23" authorId="0" shapeId="0" xr:uid="{00000000-0006-0000-0000-000005000000}">
      <text>
        <r>
          <rPr>
            <sz val="10"/>
            <rFont val="Geneva"/>
          </rPr>
          <t>reference:L11,L14,L14,H24,H24
mrs:
Rotate:True</t>
        </r>
      </text>
    </comment>
    <comment ref="K23" authorId="0" shapeId="0" xr:uid="{00000000-0006-0000-0000-000006000000}">
      <text>
        <r>
          <rPr>
            <sz val="10"/>
            <rFont val="Geneva"/>
          </rPr>
          <t>reference:L11,L14,L14,K24,K24
mrs:
Rotate:True</t>
        </r>
      </text>
    </comment>
    <comment ref="N23" authorId="0" shapeId="0" xr:uid="{00000000-0006-0000-0000-000007000000}">
      <text>
        <r>
          <rPr>
            <sz val="10"/>
            <rFont val="Geneva"/>
          </rPr>
          <t>reference:L11,L14,L14,N24,N24
mrs:
Rotate:True</t>
        </r>
      </text>
    </comment>
    <comment ref="O23" authorId="0" shapeId="0" xr:uid="{00000000-0006-0000-0000-000008000000}">
      <text>
        <r>
          <rPr>
            <sz val="10"/>
            <rFont val="Geneva"/>
          </rPr>
          <t>reference:C23,F23
mrs:(C23,+,10.0000)  (F23,+,10.0000)  
Rotate:True</t>
        </r>
      </text>
    </comment>
    <comment ref="P23" authorId="0" shapeId="0" xr:uid="{00000000-0006-0000-0000-000009000000}">
      <text>
        <r>
          <rPr>
            <sz val="10"/>
            <rFont val="Geneva"/>
          </rPr>
          <t>reference:E23,H23,K23,N23
mrs:(E23,+,10.0000)  (H23,+,10.0000)  (K23,+,10.0000)  (N23,+,10.0000)  
Rotate:True</t>
        </r>
      </text>
    </comment>
    <comment ref="E24" authorId="0" shapeId="0" xr:uid="{00000000-0006-0000-0000-00000A000000}">
      <text>
        <r>
          <rPr>
            <sz val="10"/>
            <rFont val="Geneva"/>
          </rPr>
          <t>reference:D25,D26,D27,D28,D29,D30,D31,D32,D33,D34,D35,D36,A12
mrs:(D25,+,1.1111)  (D26,+,1.1111)  (D27,+,1.1111)  (D28,+,1.1111)  (D29,+,1.1111)  (D30,+,1.1111)  (D31,+,1.1111)  (D32,+,1.1111)  (D33,+,1.1111)  (D34,+,1.1111)  (D35,+,1.1111)  (D36,+,1.1111)  
Rotate:True</t>
        </r>
      </text>
    </comment>
    <comment ref="H24" authorId="0" shapeId="0" xr:uid="{00000000-0006-0000-0000-00000B000000}">
      <text>
        <r>
          <rPr>
            <sz val="10"/>
            <rFont val="Geneva"/>
          </rPr>
          <t>reference:A12,G27,G28,G29,G30
mrs:(A12,+,-0.1754)  (G27,+,1.1111)  (G28,+,1.1111)  (G29,+,1.1111)  (G30,+,1.1111)  
Rotate:True</t>
        </r>
      </text>
    </comment>
    <comment ref="K24" authorId="0" shapeId="0" xr:uid="{00000000-0006-0000-0000-00000C000000}">
      <text>
        <r>
          <rPr>
            <sz val="10"/>
            <rFont val="Geneva"/>
          </rPr>
          <t>reference:J25,J26,J27,J28,J29,J30,J31,J32,J33,J34,J35,J36,A12
mrs:(J25,+,1.1111)  (J26,+,1.1111)  (J27,+,1.1111)  (J28,+,1.1111)  (J29,+,1.1111)  (J30,+,1.1111)  (J31,+,1.1111)  (J32,+,1.1111)  (J33,+,1.1111)  (J34,+,1.1111)  (J35,+,1.1111)  (J36,+,1.1111)  
Rotate:True</t>
        </r>
      </text>
    </comment>
    <comment ref="N24" authorId="0" shapeId="0" xr:uid="{00000000-0006-0000-0000-00000D000000}">
      <text>
        <r>
          <rPr>
            <sz val="10"/>
            <rFont val="Geneva"/>
          </rPr>
          <t>reference:M25,M26,M27,M28,M29,M30,M31,M32,M33,M34,M35,M36,A12
mrs:(M25,+,1.1111)  (M26,+,1.1111)  (M27,+,1.1111)  (M28,+,1.1111)  (M29,+,1.1111)  (M30,+,1.1111)  (M31,+,1.1111)  (M32,+,1.1111)  (M33,+,1.1111)  (M34,+,1.1111)  (M35,+,1.1111)  (M36,+,1.1111)  
Rotate:True</t>
        </r>
      </text>
    </comment>
    <comment ref="P24" authorId="0" shapeId="0" xr:uid="{00000000-0006-0000-0000-00000E000000}">
      <text>
        <r>
          <rPr>
            <sz val="10"/>
            <rFont val="Geneva"/>
          </rPr>
          <t>reference:E24,H24,K24,N24
mrs:(E24,+,10.0000)  (H24,+,10.0000)  (K24,+,10.0000)  (N24,+,10.0000)  
Rotate:True</t>
        </r>
      </text>
    </comment>
    <comment ref="E25" authorId="0" shapeId="0" xr:uid="{00000000-0006-0000-0000-00000F000000}">
      <text>
        <r>
          <rPr>
            <sz val="10"/>
            <rFont val="Geneva"/>
          </rPr>
          <t>reference:C25,C25,C25,C25,C25,D25,D25,D25,D25,D25,D25,D25,L11,L11,L11,A12,A12,A12,A12,A12,A12,A14,L14,L14,L14,L14,L14,A25
mrs:
Rotate:True</t>
        </r>
      </text>
    </comment>
    <comment ref="H25" authorId="0" shapeId="0" xr:uid="{00000000-0006-0000-0000-000010000000}">
      <text>
        <r>
          <rPr>
            <sz val="10"/>
            <rFont val="Geneva"/>
          </rPr>
          <t>reference:F25,F25,F25,F25,F25,G25,G25,G25,G25,G25,G25,G25,L11,L11,L11,A12,A12,A12,A12,A12,A12,A14,L14,L14,L14,L14,L14,A25
mrs:
Rotate:True</t>
        </r>
      </text>
    </comment>
    <comment ref="K25" authorId="0" shapeId="0" xr:uid="{00000000-0006-0000-0000-000011000000}">
      <text>
        <r>
          <rPr>
            <sz val="10"/>
            <rFont val="Geneva"/>
          </rPr>
          <t>reference:I25,I25,I25,I25,I25,J25,J25,J25,J25,J25,J25,J25,L11,L11,L11,A12,A12,A12,A12,A12,A12,A14,L14,L14,L14,L14,L14,A25
mrs:
Rotate:True</t>
        </r>
      </text>
    </comment>
    <comment ref="N25" authorId="0" shapeId="0" xr:uid="{00000000-0006-0000-0000-000012000000}">
      <text>
        <r>
          <rPr>
            <sz val="10"/>
            <rFont val="Geneva"/>
          </rPr>
          <t>reference:L25,L25,L25,L25,L25,M25,M25,M25,M25,M25,M25,M25,L11,L11,L11,A12,A12,A12,A12,A12,A12,A14,L14,L14,L14,L14,L14,A25
mrs:
Rotate:True</t>
        </r>
      </text>
    </comment>
    <comment ref="O25" authorId="0" shapeId="0" xr:uid="{00000000-0006-0000-0000-000013000000}">
      <text>
        <r>
          <rPr>
            <sz val="10"/>
            <rFont val="Geneva"/>
          </rPr>
          <t>reference:C25,F25
mrs:(C25,+,10.0000)  (F25,+,10.0000)  
Rotate:True</t>
        </r>
      </text>
    </comment>
    <comment ref="P25" authorId="0" shapeId="0" xr:uid="{00000000-0006-0000-0000-000014000000}">
      <text>
        <r>
          <rPr>
            <sz val="10"/>
            <rFont val="Geneva"/>
          </rPr>
          <t>reference:C25,C25,E25,E25,F25,H25,H25,I25,K25,K25,L25,N25,N25,A14,A25
mrs:
Rotate:True</t>
        </r>
      </text>
    </comment>
    <comment ref="E26" authorId="0" shapeId="0" xr:uid="{00000000-0006-0000-0000-000015000000}">
      <text>
        <r>
          <rPr>
            <sz val="10"/>
            <rFont val="Geneva"/>
          </rPr>
          <t>reference:C26,C26,C26,C26,C26,D26,D26,D26,D26,D26,D26,D26,L11,L11,L11,A12,A12,A12,A12,A12,A12,A14,L14,L14,L14,L14,L14,A26
mrs:
Rotate:True</t>
        </r>
      </text>
    </comment>
    <comment ref="H26" authorId="0" shapeId="0" xr:uid="{00000000-0006-0000-0000-000016000000}">
      <text>
        <r>
          <rPr>
            <sz val="10"/>
            <rFont val="Geneva"/>
          </rPr>
          <t>reference:F26,F26,F26,F26,F26,G26,G26,G26,G26,G26,G26,G26,L11,L11,L11,A12,A12,A12,A12,A12,A12,A14,L14,L14,L14,L14,L14,A26
mrs:
Rotate:True</t>
        </r>
      </text>
    </comment>
    <comment ref="K26" authorId="0" shapeId="0" xr:uid="{00000000-0006-0000-0000-000017000000}">
      <text>
        <r>
          <rPr>
            <sz val="10"/>
            <rFont val="Geneva"/>
          </rPr>
          <t>reference:I26,I26,I26,I26,I26,J26,J26,J26,J26,J26,J26,J26,L11,L11,L11,A12,A12,A12,A12,A12,A12,A14,L14,L14,L14,L14,L14,A26
mrs:
Rotate:True</t>
        </r>
      </text>
    </comment>
    <comment ref="N26" authorId="0" shapeId="0" xr:uid="{00000000-0006-0000-0000-000018000000}">
      <text>
        <r>
          <rPr>
            <sz val="10"/>
            <rFont val="Geneva"/>
          </rPr>
          <t>reference:L26,L26,L26,L26,L26,M26,M26,M26,M26,M26,M26,M26,L11,L11,L11,A12,A12,A12,A12,A12,A12,A14,L14,L14,L14,L14,L14,A26
mrs:
Rotate:True</t>
        </r>
      </text>
    </comment>
    <comment ref="O26" authorId="0" shapeId="0" xr:uid="{00000000-0006-0000-0000-000019000000}">
      <text>
        <r>
          <rPr>
            <sz val="10"/>
            <rFont val="Geneva"/>
          </rPr>
          <t>reference:C26,F26
mrs:(C26,+,10.0000)  (F26,+,10.0000)  
Rotate:True</t>
        </r>
      </text>
    </comment>
    <comment ref="P26" authorId="0" shapeId="0" xr:uid="{00000000-0006-0000-0000-00001A000000}">
      <text>
        <r>
          <rPr>
            <sz val="10"/>
            <rFont val="Geneva"/>
          </rPr>
          <t>reference:C26,C26,E26,E26,F26,H26,H26,I26,K26,K26,L26,N26,N26,A14,A26
mrs:
Rotate:True</t>
        </r>
      </text>
    </comment>
    <comment ref="E27" authorId="0" shapeId="0" xr:uid="{00000000-0006-0000-0000-00001B000000}">
      <text>
        <r>
          <rPr>
            <sz val="10"/>
            <rFont val="Geneva"/>
          </rPr>
          <t>reference:C27,C27,C27,C27,C27,D27,D27,D27,D27,D27,D27,D27,L11,L11,L11,A12,A12,A12,A12,A12,A12,A14,L14,L14,L14,L14,L14,A27
mrs:
Rotate:True</t>
        </r>
      </text>
    </comment>
    <comment ref="H27" authorId="0" shapeId="0" xr:uid="{00000000-0006-0000-0000-00001C000000}">
      <text>
        <r>
          <rPr>
            <sz val="10"/>
            <rFont val="Geneva"/>
          </rPr>
          <t>reference:F27,F27,F27,F27,F27,G27,G27,G27,G27,G27,G27,G27,L11,L11,L11,A12,A12,A12,A12,A12,A12,A14,L14,L14,L14,L14,L14,A27
mrs:
Rotate:True</t>
        </r>
      </text>
    </comment>
    <comment ref="K27" authorId="0" shapeId="0" xr:uid="{00000000-0006-0000-0000-00001D000000}">
      <text>
        <r>
          <rPr>
            <sz val="10"/>
            <rFont val="Geneva"/>
          </rPr>
          <t>reference:I27,I27,I27,I27,I27,J27,J27,J27,J27,J27,J27,J27,L11,L11,L11,A12,A12,A12,A12,A12,A12,A14,L14,L14,L14,L14,L14,A27
mrs:
Rotate:True</t>
        </r>
      </text>
    </comment>
    <comment ref="N27" authorId="0" shapeId="0" xr:uid="{00000000-0006-0000-0000-00001E000000}">
      <text>
        <r>
          <rPr>
            <sz val="10"/>
            <rFont val="Geneva"/>
          </rPr>
          <t>reference:L27,L27,L27,L27,L27,M27,M27,M27,M27,M27,M27,M27,L11,L11,L11,A12,A12,A12,A12,A12,A12,A14,L14,L14,L14,L14,L14,A27
mrs:
Rotate:True</t>
        </r>
      </text>
    </comment>
    <comment ref="O27" authorId="0" shapeId="0" xr:uid="{00000000-0006-0000-0000-00001F000000}">
      <text>
        <r>
          <rPr>
            <sz val="10"/>
            <rFont val="Geneva"/>
          </rPr>
          <t>reference:C27,F27
mrs:(C27,+,10.0000)  (F27,+,10.0000)  
Rotate:True</t>
        </r>
      </text>
    </comment>
    <comment ref="P27" authorId="0" shapeId="0" xr:uid="{00000000-0006-0000-0000-000020000000}">
      <text>
        <r>
          <rPr>
            <sz val="10"/>
            <rFont val="Geneva"/>
          </rPr>
          <t>reference:C27,F27,K27
mrs:(C27,+,10.0000)  (F27,+,10.0000)  (K27,+,10.0000)  
Rotate:True</t>
        </r>
      </text>
    </comment>
    <comment ref="E28" authorId="0" shapeId="0" xr:uid="{00000000-0006-0000-0000-000021000000}">
      <text>
        <r>
          <rPr>
            <sz val="10"/>
            <rFont val="Geneva"/>
          </rPr>
          <t>reference:C28,C28,C28,C28,C28,D28,D28,D28,D28,D28,D28,D28,L11,L11,L11,A12,A12,A12,A12,A12,A12,A14,L14,L14,L14,L14,L14,A28
mrs:
Rotate:True</t>
        </r>
      </text>
    </comment>
    <comment ref="H28" authorId="0" shapeId="0" xr:uid="{00000000-0006-0000-0000-000022000000}">
      <text>
        <r>
          <rPr>
            <sz val="10"/>
            <rFont val="Geneva"/>
          </rPr>
          <t>reference:F28,F28,F28,F28,F28,G28,G28,G28,G28,G28,G28,G28,L11,L11,L11,A12,A12,A12,A12,A12,A12,A14,L14,L14,L14,L14,L14,A28
mrs:
Rotate:True</t>
        </r>
      </text>
    </comment>
    <comment ref="K28" authorId="0" shapeId="0" xr:uid="{00000000-0006-0000-0000-000023000000}">
      <text>
        <r>
          <rPr>
            <sz val="10"/>
            <rFont val="Geneva"/>
          </rPr>
          <t>reference:I28,I28,I28,I28,I28,J28,J28,J28,J28,J28,J28,J28,L11,L11,L11,A12,A12,A12,A12,A12,A12,A14,L14,L14,L14,L14,L14,A28
mrs:
Rotate:True</t>
        </r>
      </text>
    </comment>
    <comment ref="N28" authorId="0" shapeId="0" xr:uid="{00000000-0006-0000-0000-000024000000}">
      <text>
        <r>
          <rPr>
            <sz val="10"/>
            <rFont val="Geneva"/>
          </rPr>
          <t>reference:L28,L28,L28,L28,L28,M28,M28,M28,M28,M28,M28,M28,L11,L11,L11,A12,A12,A12,A12,A12,A12,A14,L14,L14,L14,L14,L14,A28
mrs:
Rotate:True</t>
        </r>
      </text>
    </comment>
    <comment ref="O28" authorId="0" shapeId="0" xr:uid="{00000000-0006-0000-0000-000025000000}">
      <text>
        <r>
          <rPr>
            <sz val="10"/>
            <rFont val="Geneva"/>
          </rPr>
          <t>reference:C28,F28
mrs:(C28,+,10.0000)  (F28,+,10.0000)  
Rotate:True</t>
        </r>
      </text>
    </comment>
    <comment ref="P28" authorId="0" shapeId="0" xr:uid="{00000000-0006-0000-0000-000026000000}">
      <text>
        <r>
          <rPr>
            <sz val="10"/>
            <rFont val="Geneva"/>
          </rPr>
          <t>reference:C28,F28,K28
mrs:(C28,+,10.0000)  (F28,+,10.0000)  (K28,+,10.0000)  
Rotate:True</t>
        </r>
      </text>
    </comment>
    <comment ref="E29" authorId="0" shapeId="0" xr:uid="{00000000-0006-0000-0000-000027000000}">
      <text>
        <r>
          <rPr>
            <sz val="10"/>
            <rFont val="Geneva"/>
          </rPr>
          <t>reference:C29,C29,C29,C29,C29,D29,D29,D29,D29,D29,D29,D29,L11,L11,L11,A12,A12,A12,A12,A12,A12,A14,L14,L14,L14,L14,L14,A29
mrs:
Rotate:True</t>
        </r>
      </text>
    </comment>
    <comment ref="H29" authorId="0" shapeId="0" xr:uid="{00000000-0006-0000-0000-000028000000}">
      <text>
        <r>
          <rPr>
            <sz val="10"/>
            <rFont val="Geneva"/>
          </rPr>
          <t>reference:F29,F29,F29,F29,F29,G29,G29,G29,G29,G29,G29,G29,L11,L11,L11,A12,A12,A12,A12,A12,A12,A14,L14,L14,L14,L14,L14,A29
mrs:
Rotate:True</t>
        </r>
      </text>
    </comment>
    <comment ref="K29" authorId="0" shapeId="0" xr:uid="{00000000-0006-0000-0000-000029000000}">
      <text>
        <r>
          <rPr>
            <sz val="10"/>
            <rFont val="Geneva"/>
          </rPr>
          <t>reference:I29,I29,I29,I29,I29,J29,J29,J29,J29,J29,J29,J29,L11,L11,L11,A12,A12,A12,A12,A12,A12,A14,L14,L14,L14,L14,L14,A29
mrs:
Rotate:True</t>
        </r>
      </text>
    </comment>
    <comment ref="N29" authorId="0" shapeId="0" xr:uid="{00000000-0006-0000-0000-00002A000000}">
      <text>
        <r>
          <rPr>
            <sz val="10"/>
            <rFont val="Geneva"/>
          </rPr>
          <t>reference:L29,L29,L29,L29,L29,M29,M29,M29,M29,M29,M29,M29,L11,L11,L11,A12,A12,A12,A12,A12,A12,A14,L14,L14,L14,L14,L14,A29
mrs:
Rotate:True</t>
        </r>
      </text>
    </comment>
    <comment ref="O29" authorId="0" shapeId="0" xr:uid="{00000000-0006-0000-0000-00002B000000}">
      <text>
        <r>
          <rPr>
            <sz val="10"/>
            <rFont val="Geneva"/>
          </rPr>
          <t>reference:C29,F29
mrs:(C29,+,10.0000)  (F29,+,10.0000)  
Rotate:True</t>
        </r>
      </text>
    </comment>
    <comment ref="P29" authorId="0" shapeId="0" xr:uid="{00000000-0006-0000-0000-00002C000000}">
      <text>
        <r>
          <rPr>
            <sz val="10"/>
            <rFont val="Geneva"/>
          </rPr>
          <t>reference:C29,F29,K29
mrs:(C29,+,10.0000)  (F29,+,10.0000)  (K29,+,10.0000)  
Rotate:True</t>
        </r>
      </text>
    </comment>
    <comment ref="D30" authorId="0" shapeId="0" xr:uid="{00000000-0006-0000-0000-00002D000000}">
      <text>
        <r>
          <rPr>
            <sz val="10"/>
            <rFont val="Geneva"/>
          </rPr>
          <t>reference:A12,L14
mrs:(A12,+,0.4167)  (L14,+,-0.0000)  
Rotate:True</t>
        </r>
      </text>
    </comment>
    <comment ref="E30" authorId="0" shapeId="0" xr:uid="{00000000-0006-0000-0000-00002E000000}">
      <text>
        <r>
          <rPr>
            <sz val="10"/>
            <rFont val="Geneva"/>
          </rPr>
          <t>reference:C30,C30,C30,C30,C30,D30,D30,D30,D30,D30,D30,D30,L11,L11,L11,A12,A12,A12,A12,A12,A12,A14,L14,L14,L14,L14,L14,A30
mrs:
Rotate:True</t>
        </r>
      </text>
    </comment>
    <comment ref="H30" authorId="0" shapeId="0" xr:uid="{00000000-0006-0000-0000-00002F000000}">
      <text>
        <r>
          <rPr>
            <sz val="10"/>
            <rFont val="Geneva"/>
          </rPr>
          <t>reference:F30,F30,F30,F30,F30,G30,G30,G30,G30,G30,G30,G30,L11,L11,L11,A12,A12,A12,A12,A12,A12,A14,L14,L14,L14,L14,L14,A30
mrs:
Rotate:True</t>
        </r>
      </text>
    </comment>
    <comment ref="J30" authorId="0" shapeId="0" xr:uid="{00000000-0006-0000-0000-000030000000}">
      <text>
        <r>
          <rPr>
            <sz val="10"/>
            <rFont val="Geneva"/>
          </rPr>
          <t>reference:A12,L14
mrs:(A12,+,0.1389)  (L14,+,-0.0000)  
Rotate:True</t>
        </r>
      </text>
    </comment>
    <comment ref="K30" authorId="0" shapeId="0" xr:uid="{00000000-0006-0000-0000-000031000000}">
      <text>
        <r>
          <rPr>
            <sz val="10"/>
            <rFont val="Geneva"/>
          </rPr>
          <t>reference:I30,I30,I30,I30,I30,J30,J30,J30,J30,J30,J30,J30,L11,L11,L11,A12,A12,A12,A12,A12,A12,A14,L14,L14,L14,L14,L14,A30
mrs:
Rotate:True</t>
        </r>
      </text>
    </comment>
    <comment ref="N30" authorId="0" shapeId="0" xr:uid="{00000000-0006-0000-0000-000032000000}">
      <text>
        <r>
          <rPr>
            <sz val="10"/>
            <rFont val="Geneva"/>
          </rPr>
          <t>reference:L30,L30,L30,L30,L30,M30,M30,M30,M30,M30,M30,M30,L11,L11,L11,A12,A12,A12,A12,A12,A12,A14,L14,L14,L14,L14,L14,A30
mrs:
Rotate:True</t>
        </r>
      </text>
    </comment>
    <comment ref="O30" authorId="0" shapeId="0" xr:uid="{00000000-0006-0000-0000-000033000000}">
      <text>
        <r>
          <rPr>
            <sz val="10"/>
            <rFont val="Geneva"/>
          </rPr>
          <t>reference:C30,F30
mrs:(C30,+,10.0000)  (F30,+,10.0000)  
Rotate:True</t>
        </r>
      </text>
    </comment>
    <comment ref="P30" authorId="0" shapeId="0" xr:uid="{00000000-0006-0000-0000-000034000000}">
      <text>
        <r>
          <rPr>
            <sz val="10"/>
            <rFont val="Geneva"/>
          </rPr>
          <t>reference:C30,F30,K30
mrs:(C30,+,10.0000)  (F30,+,10.0000)  (K30,+,10.0000)  
Rotate:True</t>
        </r>
      </text>
    </comment>
    <comment ref="E31" authorId="0" shapeId="0" xr:uid="{00000000-0006-0000-0000-000035000000}">
      <text>
        <r>
          <rPr>
            <sz val="10"/>
            <rFont val="Geneva"/>
          </rPr>
          <t>reference:C31,C31,C31,C31,C31,D31,D31,D31,D31,D31,D31,D31,L11,L11,L11,A12,A12,A12,A12,A12,A12,A14,L14,L14,L14,L14,L14,A31
mrs:
Rotate:True</t>
        </r>
      </text>
    </comment>
    <comment ref="H31" authorId="0" shapeId="0" xr:uid="{00000000-0006-0000-0000-000036000000}">
      <text>
        <r>
          <rPr>
            <sz val="10"/>
            <rFont val="Geneva"/>
          </rPr>
          <t>reference:F31,F31,F31,F31,F31,G31,G31,G31,G31,G31,G31,G31,L11,L11,L11,A12,A12,A12,A12,A12,A12,A14,L14,L14,L14,L14,L14,A31
mrs:
Rotate:True</t>
        </r>
      </text>
    </comment>
    <comment ref="J31" authorId="0" shapeId="0" xr:uid="{00000000-0006-0000-0000-000037000000}">
      <text>
        <r>
          <rPr>
            <sz val="10"/>
            <rFont val="Geneva"/>
          </rPr>
          <t>reference:A12,L14
mrs:(A12,+,0.2778)  (L14,+,-0.0000)  
Rotate:True</t>
        </r>
      </text>
    </comment>
    <comment ref="K31" authorId="0" shapeId="0" xr:uid="{00000000-0006-0000-0000-000038000000}">
      <text>
        <r>
          <rPr>
            <sz val="10"/>
            <rFont val="Geneva"/>
          </rPr>
          <t>reference:I31,I31,I31,I31,I31,J31,J31,J31,J31,J31,J31,J31,L11,L11,L11,A12,A12,A12,A12,A12,A12,A14,L14,L14,L14,L14,L14,A31
mrs:
Rotate:True</t>
        </r>
      </text>
    </comment>
    <comment ref="N31" authorId="0" shapeId="0" xr:uid="{00000000-0006-0000-0000-000039000000}">
      <text>
        <r>
          <rPr>
            <sz val="10"/>
            <rFont val="Geneva"/>
          </rPr>
          <t>reference:L31,L31,L31,L31,L31,M31,M31,M31,M31,M31,M31,M31,L11,L11,L11,A12,A12,A12,A12,A12,A12,A14,L14,L14,L14,L14,L14,A31
mrs:
Rotate:True</t>
        </r>
      </text>
    </comment>
    <comment ref="O31" authorId="0" shapeId="0" xr:uid="{00000000-0006-0000-0000-00003A000000}">
      <text>
        <r>
          <rPr>
            <sz val="10"/>
            <rFont val="Geneva"/>
          </rPr>
          <t>reference:C31,F31
mrs:(C31,+,10.0000)  (F31,+,10.0000)  
Rotate:True</t>
        </r>
      </text>
    </comment>
    <comment ref="P31" authorId="0" shapeId="0" xr:uid="{00000000-0006-0000-0000-00003B000000}">
      <text>
        <r>
          <rPr>
            <sz val="10"/>
            <rFont val="Geneva"/>
          </rPr>
          <t>reference:C31,F31,K31
mrs:(C31,+,10.0000)  (F31,+,10.0000)  (K31,+,10.0000)  
Rotate:True</t>
        </r>
      </text>
    </comment>
    <comment ref="E32" authorId="0" shapeId="0" xr:uid="{00000000-0006-0000-0000-00003C000000}">
      <text>
        <r>
          <rPr>
            <sz val="10"/>
            <rFont val="Geneva"/>
          </rPr>
          <t>reference:C32,C32,C32,C32,C32,D32,D32,D32,D32,D32,D32,D32,L11,L11,L11,A12,A12,A12,A12,A12,A12,A14,L14,L14,L14,L14,L14,A32
mrs:
Rotate:True</t>
        </r>
      </text>
    </comment>
    <comment ref="H32" authorId="0" shapeId="0" xr:uid="{00000000-0006-0000-0000-00003D000000}">
      <text>
        <r>
          <rPr>
            <sz val="10"/>
            <rFont val="Geneva"/>
          </rPr>
          <t>reference:F32,F32,F32,F32,F32,G32,G32,G32,G32,G32,G32,G32,L11,L11,L11,A12,A12,A12,A12,A12,A12,A14,L14,L14,L14,L14,L14,A32
mrs:
Rotate:True</t>
        </r>
      </text>
    </comment>
    <comment ref="J32" authorId="0" shapeId="0" xr:uid="{00000000-0006-0000-0000-00003E000000}">
      <text>
        <r>
          <rPr>
            <sz val="10"/>
            <rFont val="Geneva"/>
          </rPr>
          <t>reference:A12,L14
mrs:(A12,+,0.2778)  (L14,+,-0.0000)  
Rotate:True</t>
        </r>
      </text>
    </comment>
    <comment ref="K32" authorId="0" shapeId="0" xr:uid="{00000000-0006-0000-0000-00003F000000}">
      <text>
        <r>
          <rPr>
            <sz val="10"/>
            <rFont val="Geneva"/>
          </rPr>
          <t>reference:I32,I32,I32,I32,I32,J32,J32,J32,J32,J32,J32,J32,L11,L11,L11,A12,A12,A12,A12,A12,A12,A14,L14,L14,L14,L14,L14,A32
mrs:
Rotate:True</t>
        </r>
      </text>
    </comment>
    <comment ref="N32" authorId="0" shapeId="0" xr:uid="{00000000-0006-0000-0000-000040000000}">
      <text>
        <r>
          <rPr>
            <sz val="10"/>
            <rFont val="Geneva"/>
          </rPr>
          <t>reference:L32,L32,L32,L32,L32,M32,M32,M32,M32,M32,M32,M32,L11,L11,L11,A12,A12,A12,A12,A12,A12,A14,L14,L14,L14,L14,L14,A32
mrs:
Rotate:True</t>
        </r>
      </text>
    </comment>
    <comment ref="O32" authorId="0" shapeId="0" xr:uid="{00000000-0006-0000-0000-000041000000}">
      <text>
        <r>
          <rPr>
            <sz val="10"/>
            <rFont val="Geneva"/>
          </rPr>
          <t>reference:C32,F32
mrs:(C32,+,10.0000)  (F32,+,10.0000)  
Rotate:True</t>
        </r>
      </text>
    </comment>
    <comment ref="P32" authorId="0" shapeId="0" xr:uid="{00000000-0006-0000-0000-000042000000}">
      <text>
        <r>
          <rPr>
            <sz val="10"/>
            <rFont val="Geneva"/>
          </rPr>
          <t>reference:C32,F32,K32
mrs:(C32,+,10.0000)  (F32,+,10.0000)  (K32,+,10.0000)  
Rotate:True</t>
        </r>
      </text>
    </comment>
    <comment ref="E33" authorId="0" shapeId="0" xr:uid="{00000000-0006-0000-0000-000043000000}">
      <text>
        <r>
          <rPr>
            <sz val="10"/>
            <rFont val="Geneva"/>
          </rPr>
          <t>reference:C33,C33,C33,C33,C33,D33,D33,D33,D33,D33,D33,D33,L11,L11,L11,A12,A12,A12,A12,A12,A12,A14,L14,L14,L14,L14,L14,A33
mrs:
Rotate:True</t>
        </r>
      </text>
    </comment>
    <comment ref="H33" authorId="0" shapeId="0" xr:uid="{00000000-0006-0000-0000-000044000000}">
      <text>
        <r>
          <rPr>
            <sz val="10"/>
            <rFont val="Geneva"/>
          </rPr>
          <t>reference:F33,F33,F33,F33,F33,G33,G33,G33,G33,G33,G33,G33,L11,L11,L11,A12,A12,A12,A12,A12,A12,A14,L14,L14,L14,L14,L14,A33
mrs:
Rotate:True</t>
        </r>
      </text>
    </comment>
    <comment ref="J33" authorId="0" shapeId="0" xr:uid="{00000000-0006-0000-0000-000045000000}">
      <text>
        <r>
          <rPr>
            <sz val="10"/>
            <rFont val="Geneva"/>
          </rPr>
          <t>reference:A12,L14
mrs:(A12,+,0.2778)  (L14,+,-0.0000)  
Rotate:True</t>
        </r>
      </text>
    </comment>
    <comment ref="K33" authorId="0" shapeId="0" xr:uid="{00000000-0006-0000-0000-000046000000}">
      <text>
        <r>
          <rPr>
            <sz val="10"/>
            <rFont val="Geneva"/>
          </rPr>
          <t>reference:I33,I33,I33,I33,I33,J33,J33,J33,J33,J33,J33,J33,L11,L11,L11,A12,A12,A12,A12,A12,A12,A14,L14,L14,L14,L14,L14,A33
mrs:
Rotate:True</t>
        </r>
      </text>
    </comment>
    <comment ref="N33" authorId="0" shapeId="0" xr:uid="{00000000-0006-0000-0000-000047000000}">
      <text>
        <r>
          <rPr>
            <sz val="10"/>
            <rFont val="Geneva"/>
          </rPr>
          <t>reference:L33,L33,L33,L33,L33,M33,M33,M33,M33,M33,M33,M33,L11,L11,L11,A12,A12,A12,A12,A12,A12,A14,L14,L14,L14,L14,L14,A33
mrs:
Rotate:True</t>
        </r>
      </text>
    </comment>
    <comment ref="O33" authorId="0" shapeId="0" xr:uid="{00000000-0006-0000-0000-000048000000}">
      <text>
        <r>
          <rPr>
            <sz val="10"/>
            <rFont val="Geneva"/>
          </rPr>
          <t>reference:C33,F33
mrs:(C33,+,10.0000)  (F33,+,10.0000)  
Rotate:True</t>
        </r>
      </text>
    </comment>
    <comment ref="P33" authorId="0" shapeId="0" xr:uid="{00000000-0006-0000-0000-000049000000}">
      <text>
        <r>
          <rPr>
            <sz val="10"/>
            <rFont val="Geneva"/>
          </rPr>
          <t>reference:C33,F33,K33
mrs:(C33,+,10.0000)  (F33,+,10.0000)  (K33,+,10.0000)  
Rotate:True</t>
        </r>
      </text>
    </comment>
    <comment ref="E34" authorId="0" shapeId="0" xr:uid="{00000000-0006-0000-0000-00004A000000}">
      <text>
        <r>
          <rPr>
            <sz val="10"/>
            <rFont val="Geneva"/>
          </rPr>
          <t>reference:C34,C34,C34,C34,C34,D34,D34,D34,D34,D34,D34,D34,L11,L11,L11,A12,A12,A12,A12,A12,A12,A14,L14,L14,L14,L14,L14,A34
mrs:
Rotate:True</t>
        </r>
      </text>
    </comment>
    <comment ref="H34" authorId="0" shapeId="0" xr:uid="{00000000-0006-0000-0000-00004B000000}">
      <text>
        <r>
          <rPr>
            <sz val="10"/>
            <rFont val="Geneva"/>
          </rPr>
          <t>reference:F34,F34,F34,F34,F34,G34,G34,G34,G34,G34,G34,G34,L11,L11,L11,A12,A12,A12,A12,A12,A12,A14,L14,L14,L14,L14,L14,A34
mrs:
Rotate:True</t>
        </r>
      </text>
    </comment>
    <comment ref="J34" authorId="0" shapeId="0" xr:uid="{00000000-0006-0000-0000-00004C000000}">
      <text>
        <r>
          <rPr>
            <sz val="10"/>
            <rFont val="Geneva"/>
          </rPr>
          <t>reference:A12,L14
mrs:(A12,+,0.2778)  (L14,+,-0.0000)  
Rotate:True</t>
        </r>
      </text>
    </comment>
    <comment ref="K34" authorId="0" shapeId="0" xr:uid="{00000000-0006-0000-0000-00004D000000}">
      <text>
        <r>
          <rPr>
            <sz val="10"/>
            <rFont val="Geneva"/>
          </rPr>
          <t>reference:I34,I34,I34,I34,I34,J34,J34,J34,J34,J34,J34,J34,L11,L11,L11,A12,A12,A12,A12,A12,A12,A14,L14,L14,L14,L14,L14,A34
mrs:
Rotate:True</t>
        </r>
      </text>
    </comment>
    <comment ref="N34" authorId="0" shapeId="0" xr:uid="{00000000-0006-0000-0000-00004E000000}">
      <text>
        <r>
          <rPr>
            <sz val="10"/>
            <rFont val="Geneva"/>
          </rPr>
          <t>reference:L34,L34,L34,L34,L34,M34,M34,M34,M34,M34,M34,M34,L11,L11,L11,A12,A12,A12,A12,A12,A12,A14,L14,L14,L14,L14,L14,A34
mrs:
Rotate:True</t>
        </r>
      </text>
    </comment>
    <comment ref="O34" authorId="0" shapeId="0" xr:uid="{00000000-0006-0000-0000-00004F000000}">
      <text>
        <r>
          <rPr>
            <sz val="10"/>
            <rFont val="Geneva"/>
          </rPr>
          <t>reference:C34,F34
mrs:(C34,+,10.0000)  (F34,+,10.0000)  
Rotate:True</t>
        </r>
      </text>
    </comment>
    <comment ref="P34" authorId="0" shapeId="0" xr:uid="{00000000-0006-0000-0000-000050000000}">
      <text>
        <r>
          <rPr>
            <sz val="10"/>
            <rFont val="Geneva"/>
          </rPr>
          <t>reference:C34,F34,K34
mrs:(C34,+,10.0000)  (F34,+,10.0000)  (K34,+,10.0000)  
Rotate:True</t>
        </r>
      </text>
    </comment>
    <comment ref="E35" authorId="0" shapeId="0" xr:uid="{00000000-0006-0000-0000-000051000000}">
      <text>
        <r>
          <rPr>
            <sz val="10"/>
            <rFont val="Geneva"/>
          </rPr>
          <t>reference:C35,C35,C35,C35,C35,D35,D35,D35,D35,D35,D35,D35,L11,L11,L11,A12,A12,A12,A12,A12,A12,A14,L14,L14,L14,L14,L14,A35
mrs:
Rotate:True</t>
        </r>
      </text>
    </comment>
    <comment ref="H35" authorId="0" shapeId="0" xr:uid="{00000000-0006-0000-0000-000052000000}">
      <text>
        <r>
          <rPr>
            <sz val="10"/>
            <rFont val="Geneva"/>
          </rPr>
          <t>reference:F35,F35,F35,F35,F35,G35,G35,G35,G35,G35,G35,G35,L11,L11,L11,A12,A12,A12,A12,A12,A12,A14,L14,L14,L14,L14,L14,A35
mrs:
Rotate:True</t>
        </r>
      </text>
    </comment>
    <comment ref="J35" authorId="0" shapeId="0" xr:uid="{00000000-0006-0000-0000-000053000000}">
      <text>
        <r>
          <rPr>
            <sz val="10"/>
            <rFont val="Geneva"/>
          </rPr>
          <t>reference:A12,L14
mrs:(A12,+,0.2778)  (L14,+,-0.0000)  
Rotate:True</t>
        </r>
      </text>
    </comment>
    <comment ref="K35" authorId="0" shapeId="0" xr:uid="{00000000-0006-0000-0000-000054000000}">
      <text>
        <r>
          <rPr>
            <sz val="10"/>
            <rFont val="Geneva"/>
          </rPr>
          <t>reference:I35,I35,I35,I35,I35,J35,J35,J35,J35,J35,J35,J35,L11,L11,L11,A12,A12,A12,A12,A12,A12,A14,L14,L14,L14,L14,L14,A35
mrs:
Rotate:True</t>
        </r>
      </text>
    </comment>
    <comment ref="N35" authorId="0" shapeId="0" xr:uid="{00000000-0006-0000-0000-000055000000}">
      <text>
        <r>
          <rPr>
            <sz val="10"/>
            <rFont val="Geneva"/>
          </rPr>
          <t>reference:L35,L35,L35,L35,L35,M35,M35,M35,M35,M35,M35,M35,L11,L11,L11,A12,A12,A12,A12,A12,A12,A14,L14,L14,L14,L14,L14,A35
mrs:
Rotate:True</t>
        </r>
      </text>
    </comment>
    <comment ref="O35" authorId="0" shapeId="0" xr:uid="{00000000-0006-0000-0000-000056000000}">
      <text>
        <r>
          <rPr>
            <sz val="10"/>
            <rFont val="Geneva"/>
          </rPr>
          <t>reference:C35,F35
mrs:(C35,+,10.0000)  (F35,+,10.0000)  
Rotate:True</t>
        </r>
      </text>
    </comment>
    <comment ref="P35" authorId="0" shapeId="0" xr:uid="{00000000-0006-0000-0000-000057000000}">
      <text>
        <r>
          <rPr>
            <sz val="10"/>
            <rFont val="Geneva"/>
          </rPr>
          <t>reference:C35,F35,K35
mrs:(C35,+,10.0000)  (F35,+,10.0000)  (K35,+,10.0000)  
Rotate:True</t>
        </r>
      </text>
    </comment>
    <comment ref="D36" authorId="0" shapeId="0" xr:uid="{00000000-0006-0000-0000-000058000000}">
      <text>
        <r>
          <rPr>
            <sz val="10"/>
            <rFont val="Geneva"/>
          </rPr>
          <t>reference:A12,L14
mrs:(A12,+,0.4167)  (L14,+,-0.0000)  
Rotate:True</t>
        </r>
      </text>
    </comment>
    <comment ref="E36" authorId="0" shapeId="0" xr:uid="{00000000-0006-0000-0000-000059000000}">
      <text>
        <r>
          <rPr>
            <sz val="10"/>
            <rFont val="Geneva"/>
          </rPr>
          <t>reference:C36,C36,C36,C36,C36,D36,D36,D36,D36,D36,D36,D36,L11,L11,L11,A12,A12,A12,A12,A12,A12,A14,L14,L14,L14,L14,L14,A36
mrs:
Rotate:True</t>
        </r>
      </text>
    </comment>
    <comment ref="H36" authorId="0" shapeId="0" xr:uid="{00000000-0006-0000-0000-00005A000000}">
      <text>
        <r>
          <rPr>
            <sz val="10"/>
            <rFont val="Geneva"/>
          </rPr>
          <t>reference:F36,F36,F36,F36,F36,G36,G36,G36,G36,G36,G36,G36,L11,L11,L11,A12,A12,A12,A12,A12,A12,A14,L14,L14,L14,L14,L14,A36
mrs:
Rotate:True</t>
        </r>
      </text>
    </comment>
    <comment ref="J36" authorId="0" shapeId="0" xr:uid="{00000000-0006-0000-0000-00005B000000}">
      <text>
        <r>
          <rPr>
            <sz val="10"/>
            <rFont val="Geneva"/>
          </rPr>
          <t>reference:A12,L14
mrs:(A12,+,0.1389)  (L14,+,-0.0000)  
Rotate:True</t>
        </r>
      </text>
    </comment>
    <comment ref="K36" authorId="0" shapeId="0" xr:uid="{00000000-0006-0000-0000-00005C000000}">
      <text>
        <r>
          <rPr>
            <sz val="10"/>
            <rFont val="Geneva"/>
          </rPr>
          <t>reference:I36,I36,I36,I36,I36,J36,J36,J36,J36,J36,J36,J36,L11,L11,L11,A12,A12,A12,A12,A12,A12,A14,L14,L14,L14,L14,L14,A36
mrs:
Rotate:True</t>
        </r>
      </text>
    </comment>
    <comment ref="N36" authorId="0" shapeId="0" xr:uid="{00000000-0006-0000-0000-00005D000000}">
      <text>
        <r>
          <rPr>
            <sz val="10"/>
            <rFont val="Geneva"/>
          </rPr>
          <t>reference:L36,L36,L36,L36,L36,M36,M36,M36,M36,M36,M36,M36,L11,L11,L11,A12,A12,A12,A12,A12,A12,A14,L14,L14,L14,L14,L14,A36
mrs:
Rotate:True</t>
        </r>
      </text>
    </comment>
    <comment ref="O36" authorId="0" shapeId="0" xr:uid="{00000000-0006-0000-0000-00005E000000}">
      <text>
        <r>
          <rPr>
            <sz val="10"/>
            <rFont val="Geneva"/>
          </rPr>
          <t>reference:C36,F36
mrs:(C36,+,10.0000)  (F36,+,10.0000)  
Rotate:True</t>
        </r>
      </text>
    </comment>
    <comment ref="P36" authorId="0" shapeId="0" xr:uid="{00000000-0006-0000-0000-00005F000000}">
      <text>
        <r>
          <rPr>
            <sz val="10"/>
            <rFont val="Geneva"/>
          </rPr>
          <t>reference:C36,F36,K36
mrs:(C36,+,10.0000)  (F36,+,10.0000)  (K36,+,10.0000)  
Rotate:True</t>
        </r>
      </text>
    </comment>
    <comment ref="C37" authorId="0" shapeId="0" xr:uid="{00000000-0006-0000-0000-000060000000}">
      <text>
        <r>
          <rPr>
            <sz val="10"/>
            <rFont val="Geneva"/>
          </rPr>
          <t>reference:C25,C26,C27,C28,C29,C30,C31,C32,C33,C34,C35,C36
mrs:(C25,+,10.0000)  (C26,+,10.0000)  (C27,+,10.0000)  (C28,+,10.0000)  (C29,+,10.0000)  (C30,+,10.0000)  (C31,+,10.0000)  (C32,+,10.0000)  (C33,+,10.0000)  (C34,+,10.0000)  (C35,+,10.0000)  (C36,+,10.0000)  
Rotate:True</t>
        </r>
      </text>
    </comment>
    <comment ref="E37" authorId="0" shapeId="0" xr:uid="{00000000-0006-0000-0000-000061000000}">
      <text>
        <r>
          <rPr>
            <sz val="10"/>
            <rFont val="Geneva"/>
          </rPr>
          <t>reference:E25,E26,E27,E28,E29,E30,E31,E32,E33,E34,E35,E36
mrs:(E25,+,10.0000)  (E26,+,10.0000)  (E27,+,10.0000)  (E28,+,10.0000)  (E29,+,10.0000)  (E30,+,10.0000)  (E31,+,10.0000)  (E32,+,10.0000)  (E33,+,10.0000)  (E34,+,10.0000)  (E35,+,10.0000)  (E36,+,10.0000)  
Rotate:True</t>
        </r>
      </text>
    </comment>
    <comment ref="F37" authorId="0" shapeId="0" xr:uid="{00000000-0006-0000-0000-000062000000}">
      <text>
        <r>
          <rPr>
            <sz val="10"/>
            <rFont val="Geneva"/>
          </rPr>
          <t>reference:F25,F26,F27,F28,F29,F30,F31,F32,F33,F34,F35,F36
mrs:(F25,+,10.0000)  (F26,+,10.0000)  (F27,+,10.0000)  (F28,+,10.0000)  (F29,+,10.0000)  (F30,+,10.0000)  (F31,+,10.0000)  (F32,+,10.0000)  (F33,+,10.0000)  (F34,+,10.0000)  (F35,+,10.0000)  (F36,+,10.0000)  
Rotate:True</t>
        </r>
      </text>
    </comment>
    <comment ref="H37" authorId="0" shapeId="0" xr:uid="{00000000-0006-0000-0000-000063000000}">
      <text>
        <r>
          <rPr>
            <sz val="10"/>
            <rFont val="Geneva"/>
          </rPr>
          <t>reference:H25,H26,H27,H28,H29,H30,H31,H32,H33,H34,H35,H36
mrs:(H25,+,10.0000)  (H26,+,10.0000)  (H27,+,10.0000)  (H28,+,10.0000)  (H29,+,10.0000)  (H30,+,10.0000)  (H31,+,10.0000)  (H32,+,10.0000)  (H33,+,10.0000)  (H34,+,10.0000)  (H35,+,10.0000)  (H36,+,10.0000)  
Rotate:True</t>
        </r>
      </text>
    </comment>
    <comment ref="I37" authorId="0" shapeId="0" xr:uid="{00000000-0006-0000-0000-000064000000}">
      <text>
        <r>
          <rPr>
            <sz val="10"/>
            <rFont val="Geneva"/>
          </rPr>
          <t>reference:I25,I26,I27,I28,I29,I30,I31,I32,I33,I34,I35,I36
mrs:(I25,+,10.0000)  (I26,+,10.0000)  (I27,+,10.0000)  (I28,+,10.0000)  (I29,+,10.0000)  (I30,+,10.0000)  (I31,+,10.0000)  (I32,+,10.0000)  (I33,+,10.0000)  (I34,+,10.0000)  (I35,+,10.0000)  (I36,+,10.0000)  
Rotate:True</t>
        </r>
      </text>
    </comment>
    <comment ref="K37" authorId="0" shapeId="0" xr:uid="{00000000-0006-0000-0000-000065000000}">
      <text>
        <r>
          <rPr>
            <sz val="10"/>
            <rFont val="Geneva"/>
          </rPr>
          <t>reference:K25,K26,K27,K28,K29,K30,K31,K32,K33,K34,K35,K36
mrs:(K25,+,10.0000)  (K26,+,10.0000)  (K27,+,10.0000)  (K28,+,10.0000)  (K29,+,10.0000)  (K30,+,10.0000)  (K31,+,10.0000)  (K32,+,10.0000)  (K33,+,10.0000)  (K34,+,10.0000)  (K35,+,10.0000)  (K36,+,10.0000)  
Rotate:True</t>
        </r>
      </text>
    </comment>
    <comment ref="L37" authorId="0" shapeId="0" xr:uid="{00000000-0006-0000-0000-000066000000}">
      <text>
        <r>
          <rPr>
            <sz val="10"/>
            <rFont val="Geneva"/>
          </rPr>
          <t>reference:L25,L26,L27,L28,L29,L30,L31,L32,L33,L34,L35,L36
mrs:(L25,+,10.0000)  (L26,+,10.0000)  (L27,+,10.0000)  (L28,+,10.0000)  (L29,+,10.0000)  (L30,+,10.0000)  (L31,+,10.0000)  (L32,+,10.0000)  (L33,+,10.0000)  (L34,+,10.0000)  (L35,+,10.0000)  (L36,+,10.0000)  
Rotate:True</t>
        </r>
      </text>
    </comment>
    <comment ref="N37" authorId="0" shapeId="0" xr:uid="{00000000-0006-0000-0000-000067000000}">
      <text>
        <r>
          <rPr>
            <sz val="10"/>
            <rFont val="Geneva"/>
          </rPr>
          <t>reference:N25,N26,N27,N28,N29,N30,N31,N32,N33,N34,N35,N36
mrs:(N25,+,10.0000)  (N26,+,10.0000)  (N27,+,10.0000)  (N28,+,10.0000)  (N29,+,10.0000)  (N30,+,10.0000)  (N31,+,10.0000)  (N32,+,10.0000)  (N33,+,10.0000)  (N34,+,10.0000)  (N35,+,10.0000)  (N36,+,10.0000)  
Rotate:True</t>
        </r>
      </text>
    </comment>
    <comment ref="O37" authorId="0" shapeId="0" xr:uid="{00000000-0006-0000-0000-000068000000}">
      <text>
        <r>
          <rPr>
            <sz val="10"/>
            <rFont val="Geneva"/>
          </rPr>
          <t>reference:O25,O26,O27,O28,O29,O30,O31,O32,O33,O34,O35,O36
mrs:(O25,+,10.0000)  (O26,+,10.0000)  (O27,+,10.0000)  (O28,+,10.0000)  (O29,+,10.0000)  (O30,+,10.0000)  (O31,+,10.0000)  (O32,+,10.0000)  (O33,+,10.0000)  (O34,+,10.0000)  (O35,+,10.0000)  (O36,+,10.0000)  
Rotate:True</t>
        </r>
      </text>
    </comment>
    <comment ref="P37" authorId="0" shapeId="0" xr:uid="{00000000-0006-0000-0000-000069000000}">
      <text>
        <r>
          <rPr>
            <sz val="10"/>
            <rFont val="Geneva"/>
          </rPr>
          <t>reference:P25,P26,P27,P28,P29,P30,P31,P32,P33,P34,P35,P36
mrs:(P25,+,10.0000)  (P26,+,10.0000)  (P27,+,10.0000)  (P28,+,10.0000)  (P29,+,10.0000)  (P30,+,10.0000)  (P31,+,10.0000)  (P32,+,10.0000)  (P33,+,10.0000)  (P34,+,10.0000)  (P35,+,10.0000)  (P36,+,10.0000)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11" authorId="0" shapeId="0" xr:uid="{00000000-0006-0000-0100-000001000000}">
      <text>
        <r>
          <rPr>
            <sz val="10"/>
            <rFont val="Geneva"/>
          </rPr>
          <t>reference:F12,F13,F14,F15,F16
mrs:
Rotate:True</t>
        </r>
      </text>
    </comment>
    <comment ref="K11" authorId="0" shapeId="0" xr:uid="{00000000-0006-0000-0100-000002000000}">
      <text>
        <r>
          <rPr>
            <sz val="10"/>
            <rFont val="Geneva"/>
          </rPr>
          <t>reference:K12,K13,K14,K15,K16
mrs:
Rotate:True</t>
        </r>
      </text>
    </comment>
    <comment ref="E24" authorId="0" shapeId="0" xr:uid="{00000000-0006-0000-0100-000003000000}">
      <text>
        <r>
          <rPr>
            <sz val="10"/>
            <rFont val="Geneva"/>
          </rPr>
          <t>reference:L11,L14,L14,E25,E25
mrs:
Rotate:True</t>
        </r>
      </text>
    </comment>
    <comment ref="H24" authorId="0" shapeId="0" xr:uid="{00000000-0006-0000-0100-000004000000}">
      <text>
        <r>
          <rPr>
            <sz val="10"/>
            <rFont val="Geneva"/>
          </rPr>
          <t>reference:L11,L14,L14,H25,H25
mrs:
Rotate:True</t>
        </r>
      </text>
    </comment>
    <comment ref="K24" authorId="0" shapeId="0" xr:uid="{00000000-0006-0000-0100-000005000000}">
      <text>
        <r>
          <rPr>
            <sz val="10"/>
            <rFont val="Geneva"/>
          </rPr>
          <t>reference:L11,L14,L14,K25,K25
mrs:
Rotate:True</t>
        </r>
      </text>
    </comment>
    <comment ref="N24" authorId="0" shapeId="0" xr:uid="{00000000-0006-0000-0100-000006000000}">
      <text>
        <r>
          <rPr>
            <sz val="10"/>
            <rFont val="Geneva"/>
          </rPr>
          <t>reference:L11,L14,L14,N25,N25
mrs:
Rotate:True</t>
        </r>
      </text>
    </comment>
    <comment ref="P24" authorId="0" shapeId="0" xr:uid="{00000000-0006-0000-0100-000007000000}">
      <text>
        <r>
          <rPr>
            <sz val="10"/>
            <rFont val="Geneva"/>
          </rPr>
          <t>reference:E24,H24,K24,N24
mrs:(E24,+,10.0000)  (H24,+,10.0000)  (K24,+,10.0000)  (N24,+,10.0000)  
Rotate:True</t>
        </r>
      </text>
    </comment>
    <comment ref="E25" authorId="0" shapeId="0" xr:uid="{00000000-0006-0000-0100-000008000000}">
      <text>
        <r>
          <rPr>
            <sz val="10"/>
            <rFont val="Geneva"/>
          </rPr>
          <t>reference:D26,D27,D28,D29,D30,D31,D32,D33,D34,D35,D36,D37,A12
mrs:(D26,+,1.1111)  (D27,+,1.1111)  (D28,+,1.1111)  (D29,+,1.1111)  (D30,+,1.1111)  (D31,+,1.1111)  (D32,+,1.1111)  (D33,+,1.1111)  (D34,+,1.1111)  (D35,+,1.1111)  (D36,+,1.1111)  (D37,+,1.1111)  
Rotate:True</t>
        </r>
      </text>
    </comment>
    <comment ref="H25" authorId="0" shapeId="0" xr:uid="{00000000-0006-0000-0100-000009000000}">
      <text>
        <r>
          <rPr>
            <sz val="10"/>
            <rFont val="Geneva"/>
          </rPr>
          <t>reference:G26,G27,G28,G29,G30,G31,G32,G33,G34,G35,G36,G37,A12
mrs:(G26,+,1.1111)  (G27,+,1.1111)  (G28,+,1.1111)  (G29,+,1.1111)  (G30,+,1.1111)  (G31,+,1.1111)  (G32,+,1.1111)  (G33,+,1.1111)  (G34,+,1.1111)  (G35,+,1.1111)  (G36,+,1.1111)  (G37,+,1.1111)  
Rotate:True</t>
        </r>
      </text>
    </comment>
    <comment ref="K25" authorId="0" shapeId="0" xr:uid="{00000000-0006-0000-0100-00000A000000}">
      <text>
        <r>
          <rPr>
            <sz val="10"/>
            <rFont val="Geneva"/>
          </rPr>
          <t>reference:J26,J27,J28,J29,J30,J31,J32,J33,J34,J35,J36,J37,A12
mrs:(J26,+,1.1111)  (J27,+,1.1111)  (J28,+,1.1111)  (J29,+,1.1111)  (J30,+,1.1111)  (J31,+,1.1111)  (J32,+,1.1111)  (J33,+,1.1111)  (J34,+,1.1111)  (J35,+,1.1111)  (J36,+,1.1111)  (J37,+,1.1111)  
Rotate:True</t>
        </r>
      </text>
    </comment>
    <comment ref="N25" authorId="0" shapeId="0" xr:uid="{00000000-0006-0000-0100-00000B000000}">
      <text>
        <r>
          <rPr>
            <sz val="10"/>
            <rFont val="Geneva"/>
          </rPr>
          <t>reference:M26,M27,M28,M29,M30,M31,M32,M33,M34,M35,M36,M37,A12
mrs:(M26,+,1.1111)  (M27,+,1.1111)  (M28,+,1.1111)  (M29,+,1.1111)  (M30,+,1.1111)  (M31,+,1.1111)  (M32,+,1.1111)  (M33,+,1.1111)  (M34,+,1.1111)  (M35,+,1.1111)  (M36,+,1.1111)  (M37,+,1.1111)  
Rotate:True</t>
        </r>
      </text>
    </comment>
    <comment ref="P25" authorId="0" shapeId="0" xr:uid="{00000000-0006-0000-0100-00000C000000}">
      <text>
        <r>
          <rPr>
            <sz val="10"/>
            <rFont val="Geneva"/>
          </rPr>
          <t>reference:E25,H25,K25,N25
mrs:(E25,+,10.0000)  (H25,+,10.0000)  (K25,+,10.0000)  (N25,+,10.0000)  
Rotate:True</t>
        </r>
      </text>
    </comment>
    <comment ref="E26" authorId="0" shapeId="0" xr:uid="{00000000-0006-0000-0100-00000D000000}">
      <text>
        <r>
          <rPr>
            <sz val="10"/>
            <rFont val="Geneva"/>
          </rPr>
          <t>reference:C26,C26,C26,C26,C26,D26,D26,D26,D26,D26,D26,D26,L11,L11,L11,A12,A12,A12,A12,A12,A12,A14,L14,L14,L14,L14,L14,A26
mrs:
Rotate:True</t>
        </r>
      </text>
    </comment>
    <comment ref="H26" authorId="0" shapeId="0" xr:uid="{00000000-0006-0000-0100-00000E000000}">
      <text>
        <r>
          <rPr>
            <sz val="10"/>
            <rFont val="Geneva"/>
          </rPr>
          <t>reference:F26,F26,F26,F26,F26,G26,G26,G26,G26,G26,G26,G26,L11,L11,L11,A12,A12,A12,A12,A12,A12,A14,L14,L14,L14,L14,L14,A26
mrs:
Rotate:True</t>
        </r>
      </text>
    </comment>
    <comment ref="K26" authorId="0" shapeId="0" xr:uid="{00000000-0006-0000-0100-00000F000000}">
      <text>
        <r>
          <rPr>
            <sz val="10"/>
            <rFont val="Geneva"/>
          </rPr>
          <t>reference:I26,I26,I26,I26,I26,J26,J26,J26,J26,J26,J26,J26,L11,L11,L11,A12,A12,A12,A12,A12,A12,A14,L14,L14,L14,L14,L14,A26
mrs:
Rotate:True</t>
        </r>
      </text>
    </comment>
    <comment ref="N26" authorId="0" shapeId="0" xr:uid="{00000000-0006-0000-0100-000010000000}">
      <text>
        <r>
          <rPr>
            <sz val="10"/>
            <rFont val="Geneva"/>
          </rPr>
          <t>reference:L26,L26,L26,L26,L26,M26,M26,M26,M26,M26,M26,M26,L11,L11,L11,A12,A12,A12,A12,A12,A12,A14,L14,L14,L14,L14,L14,A26
mrs:
Rotate:True</t>
        </r>
      </text>
    </comment>
    <comment ref="P26" authorId="0" shapeId="0" xr:uid="{00000000-0006-0000-0100-000011000000}">
      <text>
        <r>
          <rPr>
            <sz val="10"/>
            <rFont val="Geneva"/>
          </rPr>
          <t>reference:C26,C26,E26,E26,F26,H26,H26,I26,K26,K26,L26,N26,N26,A14,A26
mrs:
Rotate:True</t>
        </r>
      </text>
    </comment>
    <comment ref="E27" authorId="0" shapeId="0" xr:uid="{00000000-0006-0000-0100-000012000000}">
      <text>
        <r>
          <rPr>
            <sz val="10"/>
            <rFont val="Geneva"/>
          </rPr>
          <t>reference:C27,C27,C27,C27,C27,D27,D27,D27,D27,D27,D27,D27,L11,L11,L11,A12,A12,A12,A12,A12,A12,A14,L14,L14,L14,L14,L14,A27
mrs:
Rotate:True</t>
        </r>
      </text>
    </comment>
    <comment ref="H27" authorId="0" shapeId="0" xr:uid="{00000000-0006-0000-0100-000013000000}">
      <text>
        <r>
          <rPr>
            <sz val="10"/>
            <rFont val="Geneva"/>
          </rPr>
          <t>reference:F27,F27,F27,F27,F27,G27,G27,G27,G27,G27,G27,G27,L11,L11,L11,A12,A12,A12,A12,A12,A12,A14,L14,L14,L14,L14,L14,A27
mrs:
Rotate:True</t>
        </r>
      </text>
    </comment>
    <comment ref="K27" authorId="0" shapeId="0" xr:uid="{00000000-0006-0000-0100-000014000000}">
      <text>
        <r>
          <rPr>
            <sz val="10"/>
            <rFont val="Geneva"/>
          </rPr>
          <t>reference:I27,I27,I27,I27,I27,J27,J27,J27,J27,J27,J27,J27,L11,L11,L11,A12,A12,A12,A12,A12,A12,A14,L14,L14,L14,L14,L14,A27
mrs:
Rotate:True</t>
        </r>
      </text>
    </comment>
    <comment ref="N27" authorId="0" shapeId="0" xr:uid="{00000000-0006-0000-0100-000015000000}">
      <text>
        <r>
          <rPr>
            <sz val="10"/>
            <rFont val="Geneva"/>
          </rPr>
          <t>reference:L27,L27,L27,L27,L27,M27,M27,M27,M27,M27,M27,M27,L11,L11,L11,A12,A12,A12,A12,A12,A12,A14,L14,L14,L14,L14,L14,A27
mrs:
Rotate:True</t>
        </r>
      </text>
    </comment>
    <comment ref="P27" authorId="0" shapeId="0" xr:uid="{00000000-0006-0000-0100-000016000000}">
      <text>
        <r>
          <rPr>
            <sz val="10"/>
            <rFont val="Geneva"/>
          </rPr>
          <t>reference:C27,C27,E27,E27,F27,H27,H27,I27,K27,K27,L27,N27,N27,A14,A27
mrs:
Rotate:True</t>
        </r>
      </text>
    </comment>
    <comment ref="E28" authorId="0" shapeId="0" xr:uid="{00000000-0006-0000-0100-000017000000}">
      <text>
        <r>
          <rPr>
            <sz val="10"/>
            <rFont val="Geneva"/>
          </rPr>
          <t>reference:C28,C28,C28,C28,C28,D28,D28,D28,D28,D28,D28,D28,L11,L11,L11,A12,A12,A12,A12,A12,A12,A14,L14,L14,L14,L14,L14,A28
mrs:
Rotate:True</t>
        </r>
      </text>
    </comment>
    <comment ref="H28" authorId="0" shapeId="0" xr:uid="{00000000-0006-0000-0100-000018000000}">
      <text>
        <r>
          <rPr>
            <sz val="10"/>
            <rFont val="Geneva"/>
          </rPr>
          <t>reference:F28,F28,F28,F28,F28,G28,G28,G28,G28,G28,G28,G28,L11,L11,L11,A12,A12,A12,A12,A12,A12,A14,L14,L14,L14,L14,L14,A28
mrs:
Rotate:True</t>
        </r>
      </text>
    </comment>
    <comment ref="K28" authorId="0" shapeId="0" xr:uid="{00000000-0006-0000-0100-000019000000}">
      <text>
        <r>
          <rPr>
            <sz val="10"/>
            <rFont val="Geneva"/>
          </rPr>
          <t>reference:I28,I28,I28,I28,I28,J28,J28,J28,J28,J28,J28,J28,L11,L11,L11,A12,A12,A12,A12,A12,A12,A14,L14,L14,L14,L14,L14,A28
mrs:
Rotate:True</t>
        </r>
      </text>
    </comment>
    <comment ref="N28" authorId="0" shapeId="0" xr:uid="{00000000-0006-0000-0100-00001A000000}">
      <text>
        <r>
          <rPr>
            <sz val="10"/>
            <rFont val="Geneva"/>
          </rPr>
          <t>reference:L28,L28,L28,L28,L28,M28,M28,M28,M28,M28,M28,M28,L11,L11,L11,A12,A12,A12,A12,A12,A12,A14,L14,L14,L14,L14,L14,A28
mrs:
Rotate:True</t>
        </r>
      </text>
    </comment>
    <comment ref="P28" authorId="0" shapeId="0" xr:uid="{00000000-0006-0000-0100-00001B000000}">
      <text>
        <r>
          <rPr>
            <sz val="10"/>
            <rFont val="Geneva"/>
          </rPr>
          <t>reference:C28,C28,E28,E28,F28,H28,H28,I28,K28,K28,L28,N28,N28,A14,A28
mrs:
Rotate:True</t>
        </r>
      </text>
    </comment>
    <comment ref="E29" authorId="0" shapeId="0" xr:uid="{00000000-0006-0000-0100-00001C000000}">
      <text>
        <r>
          <rPr>
            <sz val="10"/>
            <rFont val="Geneva"/>
          </rPr>
          <t>reference:C29,C29,C29,C29,C29,D29,D29,D29,D29,D29,D29,D29,L11,L11,L11,A12,A12,A12,A12,A12,A12,A14,L14,L14,L14,L14,L14,A29
mrs:
Rotate:True</t>
        </r>
      </text>
    </comment>
    <comment ref="H29" authorId="0" shapeId="0" xr:uid="{00000000-0006-0000-0100-00001D000000}">
      <text>
        <r>
          <rPr>
            <sz val="10"/>
            <rFont val="Geneva"/>
          </rPr>
          <t>reference:F29,F29,F29,F29,F29,G29,G29,G29,G29,G29,G29,G29,L11,L11,L11,A12,A12,A12,A12,A12,A12,A14,L14,L14,L14,L14,L14,A29
mrs:
Rotate:True</t>
        </r>
      </text>
    </comment>
    <comment ref="K29" authorId="0" shapeId="0" xr:uid="{00000000-0006-0000-0100-00001E000000}">
      <text>
        <r>
          <rPr>
            <sz val="10"/>
            <rFont val="Geneva"/>
          </rPr>
          <t>reference:I29,I29,I29,I29,I29,J29,J29,J29,J29,J29,J29,J29,L11,L11,L11,A12,A12,A12,A12,A12,A12,A14,L14,L14,L14,L14,L14,A29
mrs:
Rotate:True</t>
        </r>
      </text>
    </comment>
    <comment ref="N29" authorId="0" shapeId="0" xr:uid="{00000000-0006-0000-0100-00001F000000}">
      <text>
        <r>
          <rPr>
            <sz val="10"/>
            <rFont val="Geneva"/>
          </rPr>
          <t>reference:L29,L29,L29,L29,L29,M29,M29,M29,M29,M29,M29,M29,L11,L11,L11,A12,A12,A12,A12,A12,A12,A14,L14,L14,L14,L14,L14,A29
mrs:
Rotate:True</t>
        </r>
      </text>
    </comment>
    <comment ref="P29" authorId="0" shapeId="0" xr:uid="{00000000-0006-0000-0100-000020000000}">
      <text>
        <r>
          <rPr>
            <sz val="10"/>
            <rFont val="Geneva"/>
          </rPr>
          <t>reference:C29,C29,E29,E29,F29,H29,H29,I29,K29,K29,L29,N29,N29,A14,A29
mrs:
Rotate:True</t>
        </r>
      </text>
    </comment>
    <comment ref="E30" authorId="0" shapeId="0" xr:uid="{00000000-0006-0000-0100-000021000000}">
      <text>
        <r>
          <rPr>
            <sz val="10"/>
            <rFont val="Geneva"/>
          </rPr>
          <t>reference:C30,C30,C30,C30,C30,D30,D30,D30,D30,D30,D30,D30,L11,L11,L11,A12,A12,A12,A12,A12,A12,A14,L14,L14,L14,L14,L14,A30
mrs:
Rotate:True</t>
        </r>
      </text>
    </comment>
    <comment ref="H30" authorId="0" shapeId="0" xr:uid="{00000000-0006-0000-0100-000022000000}">
      <text>
        <r>
          <rPr>
            <sz val="10"/>
            <rFont val="Geneva"/>
          </rPr>
          <t>reference:F30,F30,F30,F30,F30,G30,G30,G30,G30,G30,G30,G30,L11,L11,L11,A12,A12,A12,A12,A12,A12,A14,L14,L14,L14,L14,L14,A30
mrs:
Rotate:True</t>
        </r>
      </text>
    </comment>
    <comment ref="K30" authorId="0" shapeId="0" xr:uid="{00000000-0006-0000-0100-000023000000}">
      <text>
        <r>
          <rPr>
            <sz val="10"/>
            <rFont val="Geneva"/>
          </rPr>
          <t>reference:I30,I30,I30,I30,I30,J30,J30,J30,J30,J30,J30,J30,L11,L11,L11,A12,A12,A12,A12,A12,A12,A14,L14,L14,L14,L14,L14,A30
mrs:
Rotate:True</t>
        </r>
      </text>
    </comment>
    <comment ref="N30" authorId="0" shapeId="0" xr:uid="{00000000-0006-0000-0100-000024000000}">
      <text>
        <r>
          <rPr>
            <sz val="10"/>
            <rFont val="Geneva"/>
          </rPr>
          <t>reference:L30,L30,L30,L30,L30,M30,M30,M30,M30,M30,M30,M30,L11,L11,L11,A12,A12,A12,A12,A12,A12,A14,L14,L14,L14,L14,L14,A30
mrs:
Rotate:True</t>
        </r>
      </text>
    </comment>
    <comment ref="P30" authorId="0" shapeId="0" xr:uid="{00000000-0006-0000-0100-000025000000}">
      <text>
        <r>
          <rPr>
            <sz val="10"/>
            <rFont val="Geneva"/>
          </rPr>
          <t>reference:C30,C30,E30,E30,F30,H30,H30,I30,K30,K30,L30,N30,N30,A14,A30
mrs:
Rotate:True</t>
        </r>
      </text>
    </comment>
    <comment ref="E31" authorId="0" shapeId="0" xr:uid="{00000000-0006-0000-0100-000026000000}">
      <text>
        <r>
          <rPr>
            <sz val="10"/>
            <rFont val="Geneva"/>
          </rPr>
          <t>reference:C31,C31,C31,C31,C31,D31,D31,D31,D31,D31,D31,D31,L11,L11,L11,A12,A12,A12,A12,A12,A12,A14,L14,L14,L14,L14,L14,A31
mrs:
Rotate:True</t>
        </r>
      </text>
    </comment>
    <comment ref="H31" authorId="0" shapeId="0" xr:uid="{00000000-0006-0000-0100-000027000000}">
      <text>
        <r>
          <rPr>
            <sz val="10"/>
            <rFont val="Geneva"/>
          </rPr>
          <t>reference:F31,F31,F31,F31,F31,G31,G31,G31,G31,G31,G31,G31,L11,L11,L11,A12,A12,A12,A12,A12,A12,A14,L14,L14,L14,L14,L14,A31
mrs:
Rotate:True</t>
        </r>
      </text>
    </comment>
    <comment ref="K31" authorId="0" shapeId="0" xr:uid="{00000000-0006-0000-0100-000028000000}">
      <text>
        <r>
          <rPr>
            <sz val="10"/>
            <rFont val="Geneva"/>
          </rPr>
          <t>reference:I31,I31,I31,I31,I31,J31,J31,J31,J31,J31,J31,J31,L11,L11,L11,A12,A12,A12,A12,A12,A12,A14,L14,L14,L14,L14,L14,A31
mrs:
Rotate:True</t>
        </r>
      </text>
    </comment>
    <comment ref="N31" authorId="0" shapeId="0" xr:uid="{00000000-0006-0000-0100-000029000000}">
      <text>
        <r>
          <rPr>
            <sz val="10"/>
            <rFont val="Geneva"/>
          </rPr>
          <t>reference:L31,L31,L31,L31,L31,M31,M31,M31,M31,M31,M31,M31,L11,L11,L11,A12,A12,A12,A12,A12,A12,A14,L14,L14,L14,L14,L14,A31
mrs:
Rotate:True</t>
        </r>
      </text>
    </comment>
    <comment ref="P31" authorId="0" shapeId="0" xr:uid="{00000000-0006-0000-0100-00002A000000}">
      <text>
        <r>
          <rPr>
            <sz val="10"/>
            <rFont val="Geneva"/>
          </rPr>
          <t>reference:C31,C31,E31,E31,F31,H31,H31,I31,K31,K31,L31,N31,N31,A14,A31
mrs:
Rotate:True</t>
        </r>
      </text>
    </comment>
    <comment ref="E32" authorId="0" shapeId="0" xr:uid="{00000000-0006-0000-0100-00002B000000}">
      <text>
        <r>
          <rPr>
            <sz val="10"/>
            <rFont val="Geneva"/>
          </rPr>
          <t>reference:C32,C32,C32,C32,C32,D32,D32,D32,D32,D32,D32,D32,L11,L11,L11,A12,A12,A12,A12,A12,A12,A14,L14,L14,L14,L14,L14,A32
mrs:
Rotate:True</t>
        </r>
      </text>
    </comment>
    <comment ref="H32" authorId="0" shapeId="0" xr:uid="{00000000-0006-0000-0100-00002C000000}">
      <text>
        <r>
          <rPr>
            <sz val="10"/>
            <rFont val="Geneva"/>
          </rPr>
          <t>reference:F32,F32,F32,F32,F32,G32,G32,G32,G32,G32,G32,G32,L11,L11,L11,A12,A12,A12,A12,A12,A12,A14,L14,L14,L14,L14,L14,A32
mrs:
Rotate:True</t>
        </r>
      </text>
    </comment>
    <comment ref="K32" authorId="0" shapeId="0" xr:uid="{00000000-0006-0000-0100-00002D000000}">
      <text>
        <r>
          <rPr>
            <sz val="10"/>
            <rFont val="Geneva"/>
          </rPr>
          <t>reference:I32,I32,I32,I32,I32,J32,J32,J32,J32,J32,J32,J32,L11,L11,L11,A12,A12,A12,A12,A12,A12,A14,L14,L14,L14,L14,L14,A32
mrs:
Rotate:True</t>
        </r>
      </text>
    </comment>
    <comment ref="N32" authorId="0" shapeId="0" xr:uid="{00000000-0006-0000-0100-00002E000000}">
      <text>
        <r>
          <rPr>
            <sz val="10"/>
            <rFont val="Geneva"/>
          </rPr>
          <t>reference:L32,L32,L32,L32,L32,M32,M32,M32,M32,M32,M32,M32,L11,L11,L11,A12,A12,A12,A12,A12,A12,A14,L14,L14,L14,L14,L14,A32
mrs:
Rotate:True</t>
        </r>
      </text>
    </comment>
    <comment ref="P32" authorId="0" shapeId="0" xr:uid="{00000000-0006-0000-0100-00002F000000}">
      <text>
        <r>
          <rPr>
            <sz val="10"/>
            <rFont val="Geneva"/>
          </rPr>
          <t>reference:C32,C32,E32,E32,F32,H32,H32,I32,K32,K32,L32,N32,N32,A14,A32
mrs:
Rotate:True</t>
        </r>
      </text>
    </comment>
    <comment ref="E33" authorId="0" shapeId="0" xr:uid="{00000000-0006-0000-0100-000030000000}">
      <text>
        <r>
          <rPr>
            <sz val="10"/>
            <rFont val="Geneva"/>
          </rPr>
          <t>reference:C33,C33,C33,C33,C33,D33,D33,D33,D33,D33,D33,D33,L11,L11,L11,A12,A12,A12,A12,A12,A12,A14,L14,L14,L14,L14,L14,A33
mrs:
Rotate:True</t>
        </r>
      </text>
    </comment>
    <comment ref="H33" authorId="0" shapeId="0" xr:uid="{00000000-0006-0000-0100-000031000000}">
      <text>
        <r>
          <rPr>
            <sz val="10"/>
            <rFont val="Geneva"/>
          </rPr>
          <t>reference:F33,F33,F33,F33,F33,G33,G33,G33,G33,G33,G33,G33,L11,L11,L11,A12,A12,A12,A12,A12,A12,A14,L14,L14,L14,L14,L14,A33
mrs:
Rotate:True</t>
        </r>
      </text>
    </comment>
    <comment ref="K33" authorId="0" shapeId="0" xr:uid="{00000000-0006-0000-0100-000032000000}">
      <text>
        <r>
          <rPr>
            <sz val="10"/>
            <rFont val="Geneva"/>
          </rPr>
          <t>reference:I33,I33,I33,I33,I33,J33,J33,J33,J33,J33,J33,J33,L11,L11,L11,A12,A12,A12,A12,A12,A12,A14,L14,L14,L14,L14,L14,A33
mrs:
Rotate:True</t>
        </r>
      </text>
    </comment>
    <comment ref="N33" authorId="0" shapeId="0" xr:uid="{00000000-0006-0000-0100-000033000000}">
      <text>
        <r>
          <rPr>
            <sz val="10"/>
            <rFont val="Geneva"/>
          </rPr>
          <t>reference:L33,L33,L33,L33,L33,M33,M33,M33,M33,M33,M33,M33,L11,L11,L11,A12,A12,A12,A12,A12,A12,A14,L14,L14,L14,L14,L14,A33
mrs:
Rotate:True</t>
        </r>
      </text>
    </comment>
    <comment ref="P33" authorId="0" shapeId="0" xr:uid="{00000000-0006-0000-0100-000034000000}">
      <text>
        <r>
          <rPr>
            <sz val="10"/>
            <rFont val="Geneva"/>
          </rPr>
          <t>reference:C33,C33,E33,E33,F33,H33,H33,I33,K33,K33,L33,N33,N33,A14,A33
mrs:
Rotate:True</t>
        </r>
      </text>
    </comment>
    <comment ref="E34" authorId="0" shapeId="0" xr:uid="{00000000-0006-0000-0100-000035000000}">
      <text>
        <r>
          <rPr>
            <sz val="10"/>
            <rFont val="Geneva"/>
          </rPr>
          <t>reference:C34,C34,C34,C34,C34,D34,D34,D34,D34,D34,D34,D34,L11,L11,L11,A12,A12,A12,A12,A12,A12,A14,L14,L14,L14,L14,L14,A34
mrs:
Rotate:True</t>
        </r>
      </text>
    </comment>
    <comment ref="H34" authorId="0" shapeId="0" xr:uid="{00000000-0006-0000-0100-000036000000}">
      <text>
        <r>
          <rPr>
            <sz val="10"/>
            <rFont val="Geneva"/>
          </rPr>
          <t>reference:F34,F34,F34,F34,F34,G34,G34,G34,G34,G34,G34,G34,L11,L11,L11,A12,A12,A12,A12,A12,A12,A14,L14,L14,L14,L14,L14,A34
mrs:
Rotate:True</t>
        </r>
      </text>
    </comment>
    <comment ref="K34" authorId="0" shapeId="0" xr:uid="{00000000-0006-0000-0100-000037000000}">
      <text>
        <r>
          <rPr>
            <sz val="10"/>
            <rFont val="Geneva"/>
          </rPr>
          <t>reference:I34,I34,I34,I34,I34,J34,J34,J34,J34,J34,J34,J34,L11,L11,L11,A12,A12,A12,A12,A12,A12,A14,L14,L14,L14,L14,L14,A34
mrs:
Rotate:True</t>
        </r>
      </text>
    </comment>
    <comment ref="N34" authorId="0" shapeId="0" xr:uid="{00000000-0006-0000-0100-000038000000}">
      <text>
        <r>
          <rPr>
            <sz val="10"/>
            <rFont val="Geneva"/>
          </rPr>
          <t>reference:L34,L34,L34,L34,L34,M34,M34,M34,M34,M34,M34,M34,L11,L11,L11,A12,A12,A12,A12,A12,A12,A14,L14,L14,L14,L14,L14,A34
mrs:
Rotate:True</t>
        </r>
      </text>
    </comment>
    <comment ref="P34" authorId="0" shapeId="0" xr:uid="{00000000-0006-0000-0100-000039000000}">
      <text>
        <r>
          <rPr>
            <sz val="10"/>
            <rFont val="Geneva"/>
          </rPr>
          <t>reference:C34,C34,E34,E34,F34,H34,H34,I34,K34,K34,L34,N34,N34,A14,A34
mrs:
Rotate:True</t>
        </r>
      </text>
    </comment>
    <comment ref="E35" authorId="0" shapeId="0" xr:uid="{00000000-0006-0000-0100-00003A000000}">
      <text>
        <r>
          <rPr>
            <sz val="10"/>
            <rFont val="Geneva"/>
          </rPr>
          <t>reference:C35,C35,C35,C35,C35,D35,D35,D35,D35,D35,D35,D35,L11,L11,L11,A12,A12,A12,A12,A12,A12,A14,L14,L14,L14,L14,L14,A35
mrs:
Rotate:True</t>
        </r>
      </text>
    </comment>
    <comment ref="H35" authorId="0" shapeId="0" xr:uid="{00000000-0006-0000-0100-00003B000000}">
      <text>
        <r>
          <rPr>
            <sz val="10"/>
            <rFont val="Geneva"/>
          </rPr>
          <t>reference:F35,F35,F35,F35,F35,G35,G35,G35,G35,G35,G35,G35,L11,L11,L11,A12,A12,A12,A12,A12,A12,A14,L14,L14,L14,L14,L14,A35
mrs:
Rotate:True</t>
        </r>
      </text>
    </comment>
    <comment ref="K35" authorId="0" shapeId="0" xr:uid="{00000000-0006-0000-0100-00003C000000}">
      <text>
        <r>
          <rPr>
            <sz val="10"/>
            <rFont val="Geneva"/>
          </rPr>
          <t>reference:I35,I35,I35,I35,I35,J35,J35,J35,J35,J35,J35,J35,L11,L11,L11,A12,A12,A12,A12,A12,A12,A14,L14,L14,L14,L14,L14,A35
mrs:
Rotate:True</t>
        </r>
      </text>
    </comment>
    <comment ref="N35" authorId="0" shapeId="0" xr:uid="{00000000-0006-0000-0100-00003D000000}">
      <text>
        <r>
          <rPr>
            <sz val="10"/>
            <rFont val="Geneva"/>
          </rPr>
          <t>reference:L35,L35,L35,L35,L35,M35,M35,M35,M35,M35,M35,M35,L11,L11,L11,A12,A12,A12,A12,A12,A12,A14,L14,L14,L14,L14,L14,A35
mrs:
Rotate:True</t>
        </r>
      </text>
    </comment>
    <comment ref="P35" authorId="0" shapeId="0" xr:uid="{00000000-0006-0000-0100-00003E000000}">
      <text>
        <r>
          <rPr>
            <sz val="10"/>
            <rFont val="Geneva"/>
          </rPr>
          <t>reference:C35,C35,E35,E35,F35,H35,H35,I35,K35,K35,L35,N35,N35,A14,A35
mrs:
Rotate:True</t>
        </r>
      </text>
    </comment>
    <comment ref="E36" authorId="0" shapeId="0" xr:uid="{00000000-0006-0000-0100-00003F000000}">
      <text>
        <r>
          <rPr>
            <sz val="10"/>
            <rFont val="Geneva"/>
          </rPr>
          <t>reference:C36,C36,C36,C36,C36,D36,D36,D36,D36,D36,D36,D36,L11,L11,L11,A12,A12,A12,A12,A12,A12,A14,L14,L14,L14,L14,L14,A36
mrs:
Rotate:True</t>
        </r>
      </text>
    </comment>
    <comment ref="H36" authorId="0" shapeId="0" xr:uid="{00000000-0006-0000-0100-000040000000}">
      <text>
        <r>
          <rPr>
            <sz val="10"/>
            <rFont val="Geneva"/>
          </rPr>
          <t>reference:F36,F36,F36,F36,F36,G36,G36,G36,G36,G36,G36,G36,L11,L11,L11,A12,A12,A12,A12,A12,A12,A14,L14,L14,L14,L14,L14,A36
mrs:
Rotate:True</t>
        </r>
      </text>
    </comment>
    <comment ref="K36" authorId="0" shapeId="0" xr:uid="{00000000-0006-0000-0100-000041000000}">
      <text>
        <r>
          <rPr>
            <sz val="10"/>
            <rFont val="Geneva"/>
          </rPr>
          <t>reference:I36,I36,I36,I36,I36,J36,J36,J36,J36,J36,J36,J36,L11,L11,L11,A12,A12,A12,A12,A12,A12,A14,L14,L14,L14,L14,L14,A36
mrs:
Rotate:True</t>
        </r>
      </text>
    </comment>
    <comment ref="N36" authorId="0" shapeId="0" xr:uid="{00000000-0006-0000-0100-000042000000}">
      <text>
        <r>
          <rPr>
            <sz val="10"/>
            <rFont val="Geneva"/>
          </rPr>
          <t>reference:L36,L36,L36,L36,L36,M36,M36,M36,M36,M36,M36,M36,L11,L11,L11,A12,A12,A12,A12,A12,A12,A14,L14,L14,L14,L14,L14,A36
mrs:
Rotate:True</t>
        </r>
      </text>
    </comment>
    <comment ref="P36" authorId="0" shapeId="0" xr:uid="{00000000-0006-0000-0100-000043000000}">
      <text>
        <r>
          <rPr>
            <sz val="10"/>
            <rFont val="Geneva"/>
          </rPr>
          <t>reference:C36,C36,E36,E36,F36,H36,H36,I36,K36,K36,L36,N36,N36,A14,A36
mrs:
Rotate:True</t>
        </r>
      </text>
    </comment>
    <comment ref="E37" authorId="0" shapeId="0" xr:uid="{00000000-0006-0000-0100-000044000000}">
      <text>
        <r>
          <rPr>
            <sz val="10"/>
            <rFont val="Geneva"/>
          </rPr>
          <t>reference:C37,C37,C37,C37,C37,D37,D37,D37,D37,D37,D37,D37,L11,L11,L11,A12,A12,A12,A12,A12,A12,A14,L14,L14,L14,L14,L14,A37
mrs:
Rotate:True</t>
        </r>
      </text>
    </comment>
    <comment ref="H37" authorId="0" shapeId="0" xr:uid="{00000000-0006-0000-0100-000045000000}">
      <text>
        <r>
          <rPr>
            <sz val="10"/>
            <rFont val="Geneva"/>
          </rPr>
          <t>reference:F37,F37,F37,F37,F37,G37,G37,G37,G37,G37,G37,G37,L11,L11,L11,A12,A12,A12,A12,A12,A12,A14,L14,L14,L14,L14,L14,A37
mrs:
Rotate:True</t>
        </r>
      </text>
    </comment>
    <comment ref="K37" authorId="0" shapeId="0" xr:uid="{00000000-0006-0000-0100-000046000000}">
      <text>
        <r>
          <rPr>
            <sz val="10"/>
            <rFont val="Geneva"/>
          </rPr>
          <t>reference:I37,I37,I37,I37,I37,J37,J37,J37,J37,J37,J37,J37,L11,L11,L11,A12,A12,A12,A12,A12,A12,A14,L14,L14,L14,L14,L14,A37
mrs:
Rotate:True</t>
        </r>
      </text>
    </comment>
    <comment ref="N37" authorId="0" shapeId="0" xr:uid="{00000000-0006-0000-0100-000047000000}">
      <text>
        <r>
          <rPr>
            <sz val="10"/>
            <rFont val="Geneva"/>
          </rPr>
          <t>reference:L37,L37,L37,L37,L37,M37,M37,M37,M37,M37,M37,M37,L11,L11,L11,A12,A12,A12,A12,A12,A12,A14,L14,L14,L14,L14,L14,A37
mrs:
Rotate:True</t>
        </r>
      </text>
    </comment>
    <comment ref="P37" authorId="0" shapeId="0" xr:uid="{00000000-0006-0000-0100-000048000000}">
      <text>
        <r>
          <rPr>
            <sz val="10"/>
            <rFont val="Geneva"/>
          </rPr>
          <t>reference:C37,C37,E37,E37,F37,H37,H37,I37,K37,K37,L37,N37,N37,A14,A37
mrs:
Rotate:True</t>
        </r>
      </text>
    </comment>
    <comment ref="C38" authorId="0" shapeId="0" xr:uid="{00000000-0006-0000-0100-000049000000}">
      <text>
        <r>
          <rPr>
            <sz val="10"/>
            <rFont val="Geneva"/>
          </rPr>
          <t>reference:C26,C27,C28,C29,C30,C31,C32,C33,C34,C35,C36,C37
mrs:(C26,+,10.0000)  (C27,+,10.0000)  (C28,+,10.0000)  (C29,+,10.0000)  (C30,+,10.0000)  (C31,+,10.0000)  (C32,+,10.0000)  (C33,+,10.0000)  (C34,+,10.0000)  (C35,+,10.0000)  (C36,+,10.0000)  (C37,+,10.0000)  
Rotate:True</t>
        </r>
      </text>
    </comment>
    <comment ref="E38" authorId="0" shapeId="0" xr:uid="{00000000-0006-0000-0100-00004A000000}">
      <text>
        <r>
          <rPr>
            <sz val="10"/>
            <rFont val="Geneva"/>
          </rPr>
          <t>reference:E26,E27,E28,E29,E30,E31,E32,E33,E34,E35,E36,E37
mrs:(E26,+,10.0000)  (E27,+,10.0000)  (E28,+,10.0000)  (E29,+,10.0000)  (E30,+,10.0000)  (E31,+,10.0000)  (E32,+,10.0000)  (E33,+,10.0000)  (E34,+,10.0000)  (E35,+,10.0000)  (E36,+,10.0000)  (E37,+,10.0000)  
Rotate:True</t>
        </r>
      </text>
    </comment>
    <comment ref="F38" authorId="0" shapeId="0" xr:uid="{00000000-0006-0000-0100-00004B000000}">
      <text>
        <r>
          <rPr>
            <sz val="10"/>
            <rFont val="Geneva"/>
          </rPr>
          <t>reference:F26,F27,F28,F29,F30,F31,F32,F33,F34,F35,F36,F37
mrs:(F26,+,10.0000)  (F27,+,10.0000)  (F28,+,10.0000)  (F29,+,10.0000)  (F30,+,10.0000)  (F31,+,10.0000)  (F32,+,10.0000)  (F33,+,10.0000)  (F34,+,10.0000)  (F35,+,10.0000)  (F36,+,10.0000)  (F37,+,10.0000)  
Rotate:True</t>
        </r>
      </text>
    </comment>
    <comment ref="H38" authorId="0" shapeId="0" xr:uid="{00000000-0006-0000-0100-00004C000000}">
      <text>
        <r>
          <rPr>
            <sz val="10"/>
            <rFont val="Geneva"/>
          </rPr>
          <t>reference:H26,H27,H28,H29,H30,H31,H32,H33,H34,H35,H36,H37
mrs:(H26,+,10.0000)  (H27,+,10.0000)  (H28,+,10.0000)  (H29,+,10.0000)  (H30,+,10.0000)  (H31,+,10.0000)  (H32,+,10.0000)  (H33,+,10.0000)  (H34,+,10.0000)  (H35,+,10.0000)  (H36,+,10.0000)  (H37,+,10.0000)  
Rotate:True</t>
        </r>
      </text>
    </comment>
    <comment ref="I38" authorId="0" shapeId="0" xr:uid="{00000000-0006-0000-0100-00004D000000}">
      <text>
        <r>
          <rPr>
            <sz val="10"/>
            <rFont val="Geneva"/>
          </rPr>
          <t>reference:I26,I27,I28,I29,I30,I31,I32,I33,I34,I35,I36,I37
mrs:(I26,+,10.0000)  (I27,+,10.0000)  (I28,+,10.0000)  (I29,+,10.0000)  (I30,+,10.0000)  (I31,+,10.0000)  (I32,+,10.0000)  (I33,+,10.0000)  (I34,+,10.0000)  (I35,+,10.0000)  (I36,+,10.0000)  (I37,+,10.0000)  
Rotate:True</t>
        </r>
      </text>
    </comment>
    <comment ref="K38" authorId="0" shapeId="0" xr:uid="{00000000-0006-0000-0100-00004E000000}">
      <text>
        <r>
          <rPr>
            <sz val="10"/>
            <rFont val="Geneva"/>
          </rPr>
          <t>reference:K26,K27,K28,K29,K30,K31,K32,K33,K34,K35,K36,K37
mrs:(K26,+,10.0000)  (K27,+,10.0000)  (K28,+,10.0000)  (K29,+,10.0000)  (K30,+,10.0000)  (K31,+,10.0000)  (K32,+,10.0000)  (K33,+,10.0000)  (K34,+,10.0000)  (K35,+,10.0000)  (K36,+,10.0000)  (K37,+,10.0000)  
Rotate:True</t>
        </r>
      </text>
    </comment>
    <comment ref="L38" authorId="0" shapeId="0" xr:uid="{00000000-0006-0000-0100-00004F000000}">
      <text>
        <r>
          <rPr>
            <sz val="10"/>
            <rFont val="Geneva"/>
          </rPr>
          <t>reference:L26,L27,L28,L29,L30,L31,L32,L33,L34,L35,L36,L37
mrs:(L26,+,10.0000)  (L27,+,10.0000)  (L28,+,10.0000)  (L29,+,10.0000)  (L30,+,10.0000)  (L31,+,10.0000)  (L32,+,10.0000)  (L33,+,10.0000)  (L34,+,10.0000)  (L35,+,10.0000)  (L36,+,10.0000)  (L37,+,10.0000)  
Rotate:True</t>
        </r>
      </text>
    </comment>
    <comment ref="N38" authorId="0" shapeId="0" xr:uid="{00000000-0006-0000-0100-000050000000}">
      <text>
        <r>
          <rPr>
            <sz val="10"/>
            <rFont val="Geneva"/>
          </rPr>
          <t>reference:N26,N27,N28,N29,N30,N31,N32,N33,N34,N35,N36,N37
mrs:(N26,+,10.0000)  (N27,+,10.0000)  (N28,+,10.0000)  (N29,+,10.0000)  (N30,+,10.0000)  (N31,+,10.0000)  (N32,+,10.0000)  (N33,+,10.0000)  (N34,+,10.0000)  (N35,+,10.0000)  (N36,+,10.0000)  (N37,+,10.0000)  
Rotate:True</t>
        </r>
      </text>
    </comment>
    <comment ref="O38" authorId="0" shapeId="0" xr:uid="{00000000-0006-0000-0100-000051000000}">
      <text>
        <r>
          <rPr>
            <sz val="10"/>
            <rFont val="Geneva"/>
          </rPr>
          <t>reference:O26,O27,O28,O29,O30,O31,O32,O33,O34,O35,O36,O37
mrs:(O26,+,10.0000)  (O27,+,10.0000)  (O28,+,10.0000)  (O29,+,10.0000)  (O30,+,10.0000)  (O31,+,10.0000)  (O32,+,10.0000)  (O33,+,10.0000)  (O34,+,10.0000)  (O35,+,10.0000)  (O36,+,10.0000)  (O37,+,10.0000)  
Rotate:True</t>
        </r>
      </text>
    </comment>
    <comment ref="P38" authorId="0" shapeId="0" xr:uid="{00000000-0006-0000-0100-000052000000}">
      <text>
        <r>
          <rPr>
            <sz val="10"/>
            <rFont val="Geneva"/>
          </rPr>
          <t>reference:P26,P27,P28,P29,P30,P31,P32,P33,P34,P35,P36,P37
mrs:(P26,+,10.0000)  (P27,+,10.0000)  (P28,+,10.0000)  (P29,+,10.0000)  (P30,+,10.0000)  (P31,+,10.0000)  (P32,+,10.0000)  (P33,+,10.0000)  (P34,+,10.0000)  (P35,+,10.0000)  (P36,+,10.0000)  (P37,+,10.0000)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11" authorId="0" shapeId="0" xr:uid="{00000000-0006-0000-0200-000001000000}">
      <text>
        <r>
          <rPr>
            <sz val="10"/>
            <rFont val="Geneva"/>
          </rPr>
          <t>reference:F12,F13,F14,F15,F16
mrs:
Rotate:True</t>
        </r>
      </text>
    </comment>
    <comment ref="K11" authorId="0" shapeId="0" xr:uid="{00000000-0006-0000-0200-000002000000}">
      <text>
        <r>
          <rPr>
            <sz val="10"/>
            <rFont val="Geneva"/>
          </rPr>
          <t>reference:K12,K13,K14,K15,K16
mrs:
Rotate:True</t>
        </r>
      </text>
    </comment>
    <comment ref="E24" authorId="0" shapeId="0" xr:uid="{00000000-0006-0000-0200-000003000000}">
      <text>
        <r>
          <rPr>
            <sz val="10"/>
            <rFont val="Geneva"/>
          </rPr>
          <t>reference:L11,L14,L14,E25,E25
mrs:
Rotate:True</t>
        </r>
      </text>
    </comment>
    <comment ref="H24" authorId="0" shapeId="0" xr:uid="{00000000-0006-0000-0200-000004000000}">
      <text>
        <r>
          <rPr>
            <sz val="10"/>
            <rFont val="Geneva"/>
          </rPr>
          <t>reference:L11,L14,L14,H25,H25
mrs:
Rotate:True</t>
        </r>
      </text>
    </comment>
    <comment ref="K24" authorId="0" shapeId="0" xr:uid="{00000000-0006-0000-0200-000005000000}">
      <text>
        <r>
          <rPr>
            <sz val="10"/>
            <rFont val="Geneva"/>
          </rPr>
          <t>reference:L11,L14,L14,K25,K25
mrs:
Rotate:True</t>
        </r>
      </text>
    </comment>
    <comment ref="N24" authorId="0" shapeId="0" xr:uid="{00000000-0006-0000-0200-000006000000}">
      <text>
        <r>
          <rPr>
            <sz val="10"/>
            <rFont val="Geneva"/>
          </rPr>
          <t>reference:L11,L14,L14,N25,N25
mrs:
Rotate:True</t>
        </r>
      </text>
    </comment>
    <comment ref="P24" authorId="0" shapeId="0" xr:uid="{00000000-0006-0000-0200-000007000000}">
      <text>
        <r>
          <rPr>
            <sz val="10"/>
            <rFont val="Geneva"/>
          </rPr>
          <t>reference:E24,H24,K24,N24
mrs:(E24,+,10.0000)  (H24,+,10.0000)  (K24,+,10.0000)  (N24,+,10.0000)  
Rotate:True</t>
        </r>
      </text>
    </comment>
    <comment ref="E25" authorId="0" shapeId="0" xr:uid="{00000000-0006-0000-0200-000008000000}">
      <text>
        <r>
          <rPr>
            <sz val="10"/>
            <rFont val="Geneva"/>
          </rPr>
          <t>reference:D26,D27,D28,D29,D30,D31,D32,D33,D34,D35,D36,D37,A12
mrs:(D26,+,1.1111)  (D27,+,1.1111)  (D28,+,1.1111)  (D29,+,1.1111)  (D30,+,1.1111)  (D31,+,1.1111)  (D32,+,1.1111)  (D33,+,1.1111)  (D34,+,1.1111)  (D35,+,1.1111)  (D36,+,1.1111)  (D37,+,1.1111)  
Rotate:True</t>
        </r>
      </text>
    </comment>
    <comment ref="H25" authorId="0" shapeId="0" xr:uid="{00000000-0006-0000-0200-000009000000}">
      <text>
        <r>
          <rPr>
            <sz val="10"/>
            <rFont val="Geneva"/>
          </rPr>
          <t>reference:G26,G27,G28,G29,G30,G31,G32,G33,G34,G35,G36,G37,A12
mrs:(G26,+,1.1111)  (G27,+,1.1111)  (G28,+,1.1111)  (G29,+,1.1111)  (G30,+,1.1111)  (G31,+,1.1111)  (G32,+,1.1111)  (G33,+,1.1111)  (G34,+,1.1111)  (G35,+,1.1111)  (G36,+,1.1111)  (G37,+,1.1111)  
Rotate:True</t>
        </r>
      </text>
    </comment>
    <comment ref="K25" authorId="0" shapeId="0" xr:uid="{00000000-0006-0000-0200-00000A000000}">
      <text>
        <r>
          <rPr>
            <sz val="10"/>
            <rFont val="Geneva"/>
          </rPr>
          <t>reference:J26,J27,J28,J29,J30,J31,J32,J33,J34,J35,J36,J37,A12
mrs:(J26,+,1.1111)  (J27,+,1.1111)  (J28,+,1.1111)  (J29,+,1.1111)  (J30,+,1.1111)  (J31,+,1.1111)  (J32,+,1.1111)  (J33,+,1.1111)  (J34,+,1.1111)  (J35,+,1.1111)  (J36,+,1.1111)  (J37,+,1.1111)  
Rotate:True</t>
        </r>
      </text>
    </comment>
    <comment ref="N25" authorId="0" shapeId="0" xr:uid="{00000000-0006-0000-0200-00000B000000}">
      <text>
        <r>
          <rPr>
            <sz val="10"/>
            <rFont val="Geneva"/>
          </rPr>
          <t>reference:M26,M27,M28,M29,M30,M31,M32,M33,M34,M35,M36,M37,A12
mrs:(M26,+,1.1111)  (M27,+,1.1111)  (M28,+,1.1111)  (M29,+,1.1111)  (M30,+,1.1111)  (M31,+,1.1111)  (M32,+,1.1111)  (M33,+,1.1111)  (M34,+,1.1111)  (M35,+,1.1111)  (M36,+,1.1111)  (M37,+,1.1111)  
Rotate:True</t>
        </r>
      </text>
    </comment>
    <comment ref="P25" authorId="0" shapeId="0" xr:uid="{00000000-0006-0000-0200-00000C000000}">
      <text>
        <r>
          <rPr>
            <sz val="10"/>
            <rFont val="Geneva"/>
          </rPr>
          <t>reference:E25,H25,K25,N25
mrs:(E25,+,10.0000)  (H25,+,10.0000)  (K25,+,10.0000)  (N25,+,10.0000)  
Rotate:True</t>
        </r>
      </text>
    </comment>
    <comment ref="E26" authorId="0" shapeId="0" xr:uid="{00000000-0006-0000-0200-00000D000000}">
      <text>
        <r>
          <rPr>
            <sz val="10"/>
            <rFont val="Geneva"/>
          </rPr>
          <t>reference:C26,C26,C26,C26,C26,D26,D26,D26,D26,D26,D26,D26,L11,L11,L11,A12,A12,A12,A12,A12,A12,A14,L14,L14,L14,L14,L14,A26
mrs:
Rotate:True</t>
        </r>
      </text>
    </comment>
    <comment ref="H26" authorId="0" shapeId="0" xr:uid="{00000000-0006-0000-0200-00000E000000}">
      <text>
        <r>
          <rPr>
            <sz val="10"/>
            <rFont val="Geneva"/>
          </rPr>
          <t>reference:F26,F26,F26,F26,F26,G26,G26,G26,G26,G26,G26,G26,L11,L11,L11,A12,A12,A12,A12,A12,A12,A14,L14,L14,L14,L14,L14,A26
mrs:
Rotate:True</t>
        </r>
      </text>
    </comment>
    <comment ref="K26" authorId="0" shapeId="0" xr:uid="{00000000-0006-0000-0200-00000F000000}">
      <text>
        <r>
          <rPr>
            <sz val="10"/>
            <rFont val="Geneva"/>
          </rPr>
          <t>reference:I26,I26,I26,I26,I26,J26,J26,J26,J26,J26,J26,J26,L11,L11,L11,A12,A12,A12,A12,A12,A12,A14,L14,L14,L14,L14,L14,A26
mrs:
Rotate:True</t>
        </r>
      </text>
    </comment>
    <comment ref="N26" authorId="0" shapeId="0" xr:uid="{00000000-0006-0000-0200-000010000000}">
      <text>
        <r>
          <rPr>
            <sz val="10"/>
            <rFont val="Geneva"/>
          </rPr>
          <t>reference:L26,L26,L26,L26,L26,M26,M26,M26,M26,M26,M26,M26,L11,L11,L11,A12,A12,A12,A12,A12,A12,A14,L14,L14,L14,L14,L14,A26
mrs:
Rotate:True</t>
        </r>
      </text>
    </comment>
    <comment ref="P26" authorId="0" shapeId="0" xr:uid="{00000000-0006-0000-0200-000011000000}">
      <text>
        <r>
          <rPr>
            <sz val="10"/>
            <rFont val="Geneva"/>
          </rPr>
          <t>reference:C26,C26,E26,E26,F26,H26,H26,I26,K26,K26,L26,N26,N26,A14,A26
mrs:
Rotate:True</t>
        </r>
      </text>
    </comment>
    <comment ref="E27" authorId="0" shapeId="0" xr:uid="{00000000-0006-0000-0200-000012000000}">
      <text>
        <r>
          <rPr>
            <sz val="10"/>
            <rFont val="Geneva"/>
          </rPr>
          <t>reference:C27,C27,C27,C27,C27,D27,D27,D27,D27,D27,D27,D27,L11,L11,L11,A12,A12,A12,A12,A12,A12,A14,L14,L14,L14,L14,L14,A27
mrs:
Rotate:True</t>
        </r>
      </text>
    </comment>
    <comment ref="H27" authorId="0" shapeId="0" xr:uid="{00000000-0006-0000-0200-000013000000}">
      <text>
        <r>
          <rPr>
            <sz val="10"/>
            <rFont val="Geneva"/>
          </rPr>
          <t>reference:F27,F27,F27,F27,F27,G27,G27,G27,G27,G27,G27,G27,L11,L11,L11,A12,A12,A12,A12,A12,A12,A14,L14,L14,L14,L14,L14,A27
mrs:
Rotate:True</t>
        </r>
      </text>
    </comment>
    <comment ref="K27" authorId="0" shapeId="0" xr:uid="{00000000-0006-0000-0200-000014000000}">
      <text>
        <r>
          <rPr>
            <sz val="10"/>
            <rFont val="Geneva"/>
          </rPr>
          <t>reference:I27,I27,I27,I27,I27,J27,J27,J27,J27,J27,J27,J27,L11,L11,L11,A12,A12,A12,A12,A12,A12,A14,L14,L14,L14,L14,L14,A27
mrs:
Rotate:True</t>
        </r>
      </text>
    </comment>
    <comment ref="N27" authorId="0" shapeId="0" xr:uid="{00000000-0006-0000-0200-000015000000}">
      <text>
        <r>
          <rPr>
            <sz val="10"/>
            <rFont val="Geneva"/>
          </rPr>
          <t>reference:L27,L27,L27,L27,L27,M27,M27,M27,M27,M27,M27,M27,L11,L11,L11,A12,A12,A12,A12,A12,A12,A14,L14,L14,L14,L14,L14,A27
mrs:
Rotate:True</t>
        </r>
      </text>
    </comment>
    <comment ref="P27" authorId="0" shapeId="0" xr:uid="{00000000-0006-0000-0200-000016000000}">
      <text>
        <r>
          <rPr>
            <sz val="10"/>
            <rFont val="Geneva"/>
          </rPr>
          <t>reference:C27,C27,E27,E27,F27,H27,H27,I27,K27,K27,L27,N27,N27,A14,A27
mrs:
Rotate:True</t>
        </r>
      </text>
    </comment>
    <comment ref="E28" authorId="0" shapeId="0" xr:uid="{00000000-0006-0000-0200-000017000000}">
      <text>
        <r>
          <rPr>
            <sz val="10"/>
            <rFont val="Geneva"/>
          </rPr>
          <t>reference:C28,C28,C28,C28,C28,D28,D28,D28,D28,D28,D28,D28,L11,L11,L11,A12,A12,A12,A12,A12,A12,A14,L14,L14,L14,L14,L14,A28
mrs:
Rotate:True</t>
        </r>
      </text>
    </comment>
    <comment ref="H28" authorId="0" shapeId="0" xr:uid="{00000000-0006-0000-0200-000018000000}">
      <text>
        <r>
          <rPr>
            <sz val="10"/>
            <rFont val="Geneva"/>
          </rPr>
          <t>reference:F28,F28,F28,F28,F28,G28,G28,G28,G28,G28,G28,G28,L11,L11,L11,A12,A12,A12,A12,A12,A12,A14,L14,L14,L14,L14,L14,A28
mrs:
Rotate:True</t>
        </r>
      </text>
    </comment>
    <comment ref="K28" authorId="0" shapeId="0" xr:uid="{00000000-0006-0000-0200-000019000000}">
      <text>
        <r>
          <rPr>
            <sz val="10"/>
            <rFont val="Geneva"/>
          </rPr>
          <t>reference:I28,I28,I28,I28,I28,J28,J28,J28,J28,J28,J28,J28,L11,L11,L11,A12,A12,A12,A12,A12,A12,A14,L14,L14,L14,L14,L14,A28
mrs:
Rotate:True</t>
        </r>
      </text>
    </comment>
    <comment ref="N28" authorId="0" shapeId="0" xr:uid="{00000000-0006-0000-0200-00001A000000}">
      <text>
        <r>
          <rPr>
            <sz val="10"/>
            <rFont val="Geneva"/>
          </rPr>
          <t>reference:L28,L28,L28,L28,L28,M28,M28,M28,M28,M28,M28,M28,L11,L11,L11,A12,A12,A12,A12,A12,A12,A14,L14,L14,L14,L14,L14,A28
mrs:
Rotate:True</t>
        </r>
      </text>
    </comment>
    <comment ref="P28" authorId="0" shapeId="0" xr:uid="{00000000-0006-0000-0200-00001B000000}">
      <text>
        <r>
          <rPr>
            <sz val="10"/>
            <rFont val="Geneva"/>
          </rPr>
          <t>reference:C28,C28,E28,E28,F28,H28,H28,I28,K28,K28,L28,N28,N28,A14,A28
mrs:
Rotate:True</t>
        </r>
      </text>
    </comment>
    <comment ref="E29" authorId="0" shapeId="0" xr:uid="{00000000-0006-0000-0200-00001C000000}">
      <text>
        <r>
          <rPr>
            <sz val="10"/>
            <rFont val="Geneva"/>
          </rPr>
          <t>reference:C29,C29,C29,C29,C29,D29,D29,D29,D29,D29,D29,D29,L11,L11,L11,A12,A12,A12,A12,A12,A12,A14,L14,L14,L14,L14,L14,A29
mrs:
Rotate:True</t>
        </r>
      </text>
    </comment>
    <comment ref="H29" authorId="0" shapeId="0" xr:uid="{00000000-0006-0000-0200-00001D000000}">
      <text>
        <r>
          <rPr>
            <sz val="10"/>
            <rFont val="Geneva"/>
          </rPr>
          <t>reference:F29,F29,F29,F29,F29,G29,G29,G29,G29,G29,G29,G29,L11,L11,L11,A12,A12,A12,A12,A12,A12,A14,L14,L14,L14,L14,L14,A29
mrs:
Rotate:True</t>
        </r>
      </text>
    </comment>
    <comment ref="K29" authorId="0" shapeId="0" xr:uid="{00000000-0006-0000-0200-00001E000000}">
      <text>
        <r>
          <rPr>
            <sz val="10"/>
            <rFont val="Geneva"/>
          </rPr>
          <t>reference:I29,I29,I29,I29,I29,J29,J29,J29,J29,J29,J29,J29,L11,L11,L11,A12,A12,A12,A12,A12,A12,A14,L14,L14,L14,L14,L14,A29
mrs:
Rotate:True</t>
        </r>
      </text>
    </comment>
    <comment ref="N29" authorId="0" shapeId="0" xr:uid="{00000000-0006-0000-0200-00001F000000}">
      <text>
        <r>
          <rPr>
            <sz val="10"/>
            <rFont val="Geneva"/>
          </rPr>
          <t>reference:L29,L29,L29,L29,L29,M29,M29,M29,M29,M29,M29,M29,L11,L11,L11,A12,A12,A12,A12,A12,A12,A14,L14,L14,L14,L14,L14,A29
mrs:
Rotate:True</t>
        </r>
      </text>
    </comment>
    <comment ref="P29" authorId="0" shapeId="0" xr:uid="{00000000-0006-0000-0200-000020000000}">
      <text>
        <r>
          <rPr>
            <sz val="10"/>
            <rFont val="Geneva"/>
          </rPr>
          <t>reference:C29,C29,E29,E29,F29,H29,H29,I29,K29,K29,L29,N29,N29,A14,A29
mrs:
Rotate:True</t>
        </r>
      </text>
    </comment>
    <comment ref="E30" authorId="0" shapeId="0" xr:uid="{00000000-0006-0000-0200-000021000000}">
      <text>
        <r>
          <rPr>
            <sz val="10"/>
            <rFont val="Geneva"/>
          </rPr>
          <t>reference:C30,C30,C30,C30,C30,D30,D30,D30,D30,D30,D30,D30,L11,L11,L11,A12,A12,A12,A12,A12,A12,A14,L14,L14,L14,L14,L14,A30
mrs:
Rotate:True</t>
        </r>
      </text>
    </comment>
    <comment ref="H30" authorId="0" shapeId="0" xr:uid="{00000000-0006-0000-0200-000022000000}">
      <text>
        <r>
          <rPr>
            <sz val="10"/>
            <rFont val="Geneva"/>
          </rPr>
          <t>reference:F30,F30,F30,F30,F30,G30,G30,G30,G30,G30,G30,G30,L11,L11,L11,A12,A12,A12,A12,A12,A12,A14,L14,L14,L14,L14,L14,A30
mrs:
Rotate:True</t>
        </r>
      </text>
    </comment>
    <comment ref="K30" authorId="0" shapeId="0" xr:uid="{00000000-0006-0000-0200-000023000000}">
      <text>
        <r>
          <rPr>
            <sz val="10"/>
            <rFont val="Geneva"/>
          </rPr>
          <t>reference:I30,I30,I30,I30,I30,J30,J30,J30,J30,J30,J30,J30,L11,L11,L11,A12,A12,A12,A12,A12,A12,A14,L14,L14,L14,L14,L14,A30
mrs:
Rotate:True</t>
        </r>
      </text>
    </comment>
    <comment ref="N30" authorId="0" shapeId="0" xr:uid="{00000000-0006-0000-0200-000024000000}">
      <text>
        <r>
          <rPr>
            <sz val="10"/>
            <rFont val="Geneva"/>
          </rPr>
          <t>reference:L30,L30,L30,L30,L30,M30,M30,M30,M30,M30,M30,M30,L11,L11,L11,A12,A12,A12,A12,A12,A12,A14,L14,L14,L14,L14,L14,A30
mrs:
Rotate:True</t>
        </r>
      </text>
    </comment>
    <comment ref="P30" authorId="0" shapeId="0" xr:uid="{00000000-0006-0000-0200-000025000000}">
      <text>
        <r>
          <rPr>
            <sz val="10"/>
            <rFont val="Geneva"/>
          </rPr>
          <t>reference:C30,C30,E30,E30,F30,H30,H30,I30,K30,K30,L30,N30,N30,A14,A30
mrs:
Rotate:True</t>
        </r>
      </text>
    </comment>
    <comment ref="E31" authorId="0" shapeId="0" xr:uid="{00000000-0006-0000-0200-000026000000}">
      <text>
        <r>
          <rPr>
            <sz val="10"/>
            <rFont val="Geneva"/>
          </rPr>
          <t>reference:C31,C31,C31,C31,C31,D31,D31,D31,D31,D31,D31,D31,L11,L11,L11,A12,A12,A12,A12,A12,A12,A14,L14,L14,L14,L14,L14,A31
mrs:
Rotate:True</t>
        </r>
      </text>
    </comment>
    <comment ref="H31" authorId="0" shapeId="0" xr:uid="{00000000-0006-0000-0200-000027000000}">
      <text>
        <r>
          <rPr>
            <sz val="10"/>
            <rFont val="Geneva"/>
          </rPr>
          <t>reference:F31,F31,F31,F31,F31,G31,G31,G31,G31,G31,G31,G31,L11,L11,L11,A12,A12,A12,A12,A12,A12,A14,L14,L14,L14,L14,L14,A31
mrs:
Rotate:True</t>
        </r>
      </text>
    </comment>
    <comment ref="K31" authorId="0" shapeId="0" xr:uid="{00000000-0006-0000-0200-000028000000}">
      <text>
        <r>
          <rPr>
            <sz val="10"/>
            <rFont val="Geneva"/>
          </rPr>
          <t>reference:I31,I31,I31,I31,I31,J31,J31,J31,J31,J31,J31,J31,L11,L11,L11,A12,A12,A12,A12,A12,A12,A14,L14,L14,L14,L14,L14,A31
mrs:
Rotate:True</t>
        </r>
      </text>
    </comment>
    <comment ref="N31" authorId="0" shapeId="0" xr:uid="{00000000-0006-0000-0200-000029000000}">
      <text>
        <r>
          <rPr>
            <sz val="10"/>
            <rFont val="Geneva"/>
          </rPr>
          <t>reference:L31,L31,L31,L31,L31,M31,M31,M31,M31,M31,M31,M31,L11,L11,L11,A12,A12,A12,A12,A12,A12,A14,L14,L14,L14,L14,L14,A31
mrs:
Rotate:True</t>
        </r>
      </text>
    </comment>
    <comment ref="P31" authorId="0" shapeId="0" xr:uid="{00000000-0006-0000-0200-00002A000000}">
      <text>
        <r>
          <rPr>
            <sz val="10"/>
            <rFont val="Geneva"/>
          </rPr>
          <t>reference:C31,C31,E31,E31,F31,H31,H31,I31,K31,K31,L31,N31,N31,A14,A31
mrs:
Rotate:True</t>
        </r>
      </text>
    </comment>
    <comment ref="E32" authorId="0" shapeId="0" xr:uid="{00000000-0006-0000-0200-00002B000000}">
      <text>
        <r>
          <rPr>
            <sz val="10"/>
            <rFont val="Geneva"/>
          </rPr>
          <t>reference:C32,C32,C32,C32,C32,D32,D32,D32,D32,D32,D32,D32,L11,L11,L11,A12,A12,A12,A12,A12,A12,A14,L14,L14,L14,L14,L14,A32
mrs:
Rotate:True</t>
        </r>
      </text>
    </comment>
    <comment ref="H32" authorId="0" shapeId="0" xr:uid="{00000000-0006-0000-0200-00002C000000}">
      <text>
        <r>
          <rPr>
            <sz val="10"/>
            <rFont val="Geneva"/>
          </rPr>
          <t>reference:F32,F32,F32,F32,F32,G32,G32,G32,G32,G32,G32,G32,L11,L11,L11,A12,A12,A12,A12,A12,A12,A14,L14,L14,L14,L14,L14,A32
mrs:
Rotate:True</t>
        </r>
      </text>
    </comment>
    <comment ref="K32" authorId="0" shapeId="0" xr:uid="{00000000-0006-0000-0200-00002D000000}">
      <text>
        <r>
          <rPr>
            <sz val="10"/>
            <rFont val="Geneva"/>
          </rPr>
          <t>reference:I32,I32,I32,I32,I32,J32,J32,J32,J32,J32,J32,J32,L11,L11,L11,A12,A12,A12,A12,A12,A12,A14,L14,L14,L14,L14,L14,A32
mrs:
Rotate:True</t>
        </r>
      </text>
    </comment>
    <comment ref="N32" authorId="0" shapeId="0" xr:uid="{00000000-0006-0000-0200-00002E000000}">
      <text>
        <r>
          <rPr>
            <sz val="10"/>
            <rFont val="Geneva"/>
          </rPr>
          <t>reference:L32,L32,L32,L32,L32,M32,M32,M32,M32,M32,M32,M32,L11,L11,L11,A12,A12,A12,A12,A12,A12,A14,L14,L14,L14,L14,L14,A32
mrs:
Rotate:True</t>
        </r>
      </text>
    </comment>
    <comment ref="P32" authorId="0" shapeId="0" xr:uid="{00000000-0006-0000-0200-00002F000000}">
      <text>
        <r>
          <rPr>
            <sz val="10"/>
            <rFont val="Geneva"/>
          </rPr>
          <t>reference:C32,C32,E32,E32,F32,H32,H32,I32,K32,K32,L32,N32,N32,A14,A32
mrs:
Rotate:True</t>
        </r>
      </text>
    </comment>
    <comment ref="E33" authorId="0" shapeId="0" xr:uid="{00000000-0006-0000-0200-000030000000}">
      <text>
        <r>
          <rPr>
            <sz val="10"/>
            <rFont val="Geneva"/>
          </rPr>
          <t>reference:C33,C33,C33,C33,C33,D33,D33,D33,D33,D33,D33,D33,L11,L11,L11,A12,A12,A12,A12,A12,A12,A14,L14,L14,L14,L14,L14,A33
mrs:
Rotate:True</t>
        </r>
      </text>
    </comment>
    <comment ref="H33" authorId="0" shapeId="0" xr:uid="{00000000-0006-0000-0200-000031000000}">
      <text>
        <r>
          <rPr>
            <sz val="10"/>
            <rFont val="Geneva"/>
          </rPr>
          <t>reference:F33,F33,F33,F33,F33,G33,G33,G33,G33,G33,G33,G33,L11,L11,L11,A12,A12,A12,A12,A12,A12,A14,L14,L14,L14,L14,L14,A33
mrs:
Rotate:True</t>
        </r>
      </text>
    </comment>
    <comment ref="K33" authorId="0" shapeId="0" xr:uid="{00000000-0006-0000-0200-000032000000}">
      <text>
        <r>
          <rPr>
            <sz val="10"/>
            <rFont val="Geneva"/>
          </rPr>
          <t>reference:I33,I33,I33,I33,I33,J33,J33,J33,J33,J33,J33,J33,L11,L11,L11,A12,A12,A12,A12,A12,A12,A14,L14,L14,L14,L14,L14,A33
mrs:
Rotate:True</t>
        </r>
      </text>
    </comment>
    <comment ref="N33" authorId="0" shapeId="0" xr:uid="{00000000-0006-0000-0200-000033000000}">
      <text>
        <r>
          <rPr>
            <sz val="10"/>
            <rFont val="Geneva"/>
          </rPr>
          <t>reference:L33,L33,L33,L33,L33,M33,M33,M33,M33,M33,M33,M33,L11,L11,L11,A12,A12,A12,A12,A12,A12,A14,L14,L14,L14,L14,L14,A33
mrs:
Rotate:True</t>
        </r>
      </text>
    </comment>
    <comment ref="P33" authorId="0" shapeId="0" xr:uid="{00000000-0006-0000-0200-000034000000}">
      <text>
        <r>
          <rPr>
            <sz val="10"/>
            <rFont val="Geneva"/>
          </rPr>
          <t>reference:C33,C33,E33,E33,F33,H33,H33,I33,K33,K33,L33,N33,N33,A14,A33
mrs:
Rotate:True</t>
        </r>
      </text>
    </comment>
    <comment ref="E34" authorId="0" shapeId="0" xr:uid="{00000000-0006-0000-0200-000035000000}">
      <text>
        <r>
          <rPr>
            <sz val="10"/>
            <rFont val="Geneva"/>
          </rPr>
          <t>reference:C34,C34,C34,C34,C34,D34,D34,D34,D34,D34,D34,D34,L11,L11,L11,A12,A12,A12,A12,A12,A12,A14,L14,L14,L14,L14,L14,A34
mrs:
Rotate:True</t>
        </r>
      </text>
    </comment>
    <comment ref="H34" authorId="0" shapeId="0" xr:uid="{00000000-0006-0000-0200-000036000000}">
      <text>
        <r>
          <rPr>
            <sz val="10"/>
            <rFont val="Geneva"/>
          </rPr>
          <t>reference:F34,F34,F34,F34,F34,G34,G34,G34,G34,G34,G34,G34,L11,L11,L11,A12,A12,A12,A12,A12,A12,A14,L14,L14,L14,L14,L14,A34
mrs:
Rotate:True</t>
        </r>
      </text>
    </comment>
    <comment ref="K34" authorId="0" shapeId="0" xr:uid="{00000000-0006-0000-0200-000037000000}">
      <text>
        <r>
          <rPr>
            <sz val="10"/>
            <rFont val="Geneva"/>
          </rPr>
          <t>reference:I34,I34,I34,I34,I34,J34,J34,J34,J34,J34,J34,J34,L11,L11,L11,A12,A12,A12,A12,A12,A12,A14,L14,L14,L14,L14,L14,A34
mrs:
Rotate:True</t>
        </r>
      </text>
    </comment>
    <comment ref="N34" authorId="0" shapeId="0" xr:uid="{00000000-0006-0000-0200-000038000000}">
      <text>
        <r>
          <rPr>
            <sz val="10"/>
            <rFont val="Geneva"/>
          </rPr>
          <t>reference:L34,L34,L34,L34,L34,M34,M34,M34,M34,M34,M34,M34,L11,L11,L11,A12,A12,A12,A12,A12,A12,A14,L14,L14,L14,L14,L14,A34
mrs:
Rotate:True</t>
        </r>
      </text>
    </comment>
    <comment ref="P34" authorId="0" shapeId="0" xr:uid="{00000000-0006-0000-0200-000039000000}">
      <text>
        <r>
          <rPr>
            <sz val="10"/>
            <rFont val="Geneva"/>
          </rPr>
          <t>reference:C34,C34,E34,E34,F34,H34,H34,I34,K34,K34,L34,N34,N34,A14,A34
mrs:
Rotate:True</t>
        </r>
      </text>
    </comment>
    <comment ref="E35" authorId="0" shapeId="0" xr:uid="{00000000-0006-0000-0200-00003A000000}">
      <text>
        <r>
          <rPr>
            <sz val="10"/>
            <rFont val="Geneva"/>
          </rPr>
          <t>reference:C35,C35,C35,C35,C35,D35,D35,D35,D35,D35,D35,D35,L11,L11,L11,A12,A12,A12,A12,A12,A12,A14,L14,L14,L14,L14,L14,A35
mrs:
Rotate:True</t>
        </r>
      </text>
    </comment>
    <comment ref="H35" authorId="0" shapeId="0" xr:uid="{00000000-0006-0000-0200-00003B000000}">
      <text>
        <r>
          <rPr>
            <sz val="10"/>
            <rFont val="Geneva"/>
          </rPr>
          <t>reference:F35,F35,F35,F35,F35,G35,G35,G35,G35,G35,G35,G35,L11,L11,L11,A12,A12,A12,A12,A12,A12,A14,L14,L14,L14,L14,L14,A35
mrs:
Rotate:True</t>
        </r>
      </text>
    </comment>
    <comment ref="K35" authorId="0" shapeId="0" xr:uid="{00000000-0006-0000-0200-00003C000000}">
      <text>
        <r>
          <rPr>
            <sz val="10"/>
            <rFont val="Geneva"/>
          </rPr>
          <t>reference:I35,I35,I35,I35,I35,J35,J35,J35,J35,J35,J35,J35,L11,L11,L11,A12,A12,A12,A12,A12,A12,A14,L14,L14,L14,L14,L14,A35
mrs:
Rotate:True</t>
        </r>
      </text>
    </comment>
    <comment ref="N35" authorId="0" shapeId="0" xr:uid="{00000000-0006-0000-0200-00003D000000}">
      <text>
        <r>
          <rPr>
            <sz val="10"/>
            <rFont val="Geneva"/>
          </rPr>
          <t>reference:L35,L35,L35,L35,L35,M35,M35,M35,M35,M35,M35,M35,L11,L11,L11,A12,A12,A12,A12,A12,A12,A14,L14,L14,L14,L14,L14,A35
mrs:
Rotate:True</t>
        </r>
      </text>
    </comment>
    <comment ref="P35" authorId="0" shapeId="0" xr:uid="{00000000-0006-0000-0200-00003E000000}">
      <text>
        <r>
          <rPr>
            <sz val="10"/>
            <rFont val="Geneva"/>
          </rPr>
          <t>reference:C35,C35,E35,E35,F35,H35,H35,I35,K35,K35,L35,N35,N35,A14,A35
mrs:
Rotate:True</t>
        </r>
      </text>
    </comment>
    <comment ref="E36" authorId="0" shapeId="0" xr:uid="{00000000-0006-0000-0200-00003F000000}">
      <text>
        <r>
          <rPr>
            <sz val="10"/>
            <rFont val="Geneva"/>
          </rPr>
          <t>reference:C36,C36,C36,C36,C36,D36,D36,D36,D36,D36,D36,D36,L11,L11,L11,A12,A12,A12,A12,A12,A12,A14,L14,L14,L14,L14,L14,A36
mrs:
Rotate:True</t>
        </r>
      </text>
    </comment>
    <comment ref="H36" authorId="0" shapeId="0" xr:uid="{00000000-0006-0000-0200-000040000000}">
      <text>
        <r>
          <rPr>
            <sz val="10"/>
            <rFont val="Geneva"/>
          </rPr>
          <t>reference:F36,F36,F36,F36,F36,G36,G36,G36,G36,G36,G36,G36,L11,L11,L11,A12,A12,A12,A12,A12,A12,A14,L14,L14,L14,L14,L14,A36
mrs:
Rotate:True</t>
        </r>
      </text>
    </comment>
    <comment ref="K36" authorId="0" shapeId="0" xr:uid="{00000000-0006-0000-0200-000041000000}">
      <text>
        <r>
          <rPr>
            <sz val="10"/>
            <rFont val="Geneva"/>
          </rPr>
          <t>reference:I36,I36,I36,I36,I36,J36,J36,J36,J36,J36,J36,J36,L11,L11,L11,A12,A12,A12,A12,A12,A12,A14,L14,L14,L14,L14,L14,A36
mrs:
Rotate:True</t>
        </r>
      </text>
    </comment>
    <comment ref="N36" authorId="0" shapeId="0" xr:uid="{00000000-0006-0000-0200-000042000000}">
      <text>
        <r>
          <rPr>
            <sz val="10"/>
            <rFont val="Geneva"/>
          </rPr>
          <t>reference:L36,L36,L36,L36,L36,M36,M36,M36,M36,M36,M36,M36,L11,L11,L11,A12,A12,A12,A12,A12,A12,A14,L14,L14,L14,L14,L14,A36
mrs:
Rotate:True</t>
        </r>
      </text>
    </comment>
    <comment ref="P36" authorId="0" shapeId="0" xr:uid="{00000000-0006-0000-0200-000043000000}">
      <text>
        <r>
          <rPr>
            <sz val="10"/>
            <rFont val="Geneva"/>
          </rPr>
          <t>reference:C36,C36,E36,E36,F36,H36,H36,I36,K36,K36,L36,N36,N36,A14,A36
mrs:
Rotate:True</t>
        </r>
      </text>
    </comment>
    <comment ref="E37" authorId="0" shapeId="0" xr:uid="{00000000-0006-0000-0200-000044000000}">
      <text>
        <r>
          <rPr>
            <sz val="10"/>
            <rFont val="Geneva"/>
          </rPr>
          <t>reference:C37,C37,C37,C37,C37,D37,D37,D37,D37,D37,D37,D37,L11,L11,L11,A12,A12,A12,A12,A12,A12,A14,L14,L14,L14,L14,L14,A37
mrs:
Rotate:True</t>
        </r>
      </text>
    </comment>
    <comment ref="H37" authorId="0" shapeId="0" xr:uid="{00000000-0006-0000-0200-000045000000}">
      <text>
        <r>
          <rPr>
            <sz val="10"/>
            <rFont val="Geneva"/>
          </rPr>
          <t>reference:F37,F37,F37,F37,F37,G37,G37,G37,G37,G37,G37,G37,L11,L11,L11,A12,A12,A12,A12,A12,A12,A14,L14,L14,L14,L14,L14,A37
mrs:
Rotate:True</t>
        </r>
      </text>
    </comment>
    <comment ref="K37" authorId="0" shapeId="0" xr:uid="{00000000-0006-0000-0200-000046000000}">
      <text>
        <r>
          <rPr>
            <sz val="10"/>
            <rFont val="Geneva"/>
          </rPr>
          <t>reference:I37,I37,I37,I37,I37,J37,J37,J37,J37,J37,J37,J37,L11,L11,L11,A12,A12,A12,A12,A12,A12,A14,L14,L14,L14,L14,L14,A37
mrs:
Rotate:True</t>
        </r>
      </text>
    </comment>
    <comment ref="N37" authorId="0" shapeId="0" xr:uid="{00000000-0006-0000-0200-000047000000}">
      <text>
        <r>
          <rPr>
            <sz val="10"/>
            <rFont val="Geneva"/>
          </rPr>
          <t>reference:L37,L37,L37,L37,L37,M37,M37,M37,M37,M37,M37,M37,L11,L11,L11,A12,A12,A12,A12,A12,A12,A14,L14,L14,L14,L14,L14,A37
mrs:
Rotate:True</t>
        </r>
      </text>
    </comment>
    <comment ref="P37" authorId="0" shapeId="0" xr:uid="{00000000-0006-0000-0200-000048000000}">
      <text>
        <r>
          <rPr>
            <sz val="10"/>
            <rFont val="Geneva"/>
          </rPr>
          <t>reference:C37,C37,E37,E37,F37,H37,H37,I37,K37,K37,L37,N37,N37,A14,A37
mrs:
Rotate:True</t>
        </r>
      </text>
    </comment>
    <comment ref="C38" authorId="0" shapeId="0" xr:uid="{00000000-0006-0000-0200-000049000000}">
      <text>
        <r>
          <rPr>
            <sz val="10"/>
            <rFont val="Geneva"/>
          </rPr>
          <t>reference:C26,C27,C28,C29,C30,C31,C32,C33,C34,C35,C36,C37
mrs:(C26,+,10.0000)  (C27,+,10.0000)  (C28,+,10.0000)  (C29,+,10.0000)  (C30,+,10.0000)  (C31,+,10.0000)  (C32,+,10.0000)  (C33,+,10.0000)  (C34,+,10.0000)  (C35,+,10.0000)  (C36,+,10.0000)  (C37,+,10.0000)  
Rotate:True</t>
        </r>
      </text>
    </comment>
    <comment ref="E38" authorId="0" shapeId="0" xr:uid="{00000000-0006-0000-0200-00004A000000}">
      <text>
        <r>
          <rPr>
            <sz val="10"/>
            <rFont val="Geneva"/>
          </rPr>
          <t>reference:E26,E27,E28,E29,E30,E31,E32,E33,E34,E35,E36,E37
mrs:(E26,+,10.0000)  (E27,+,10.0000)  (E28,+,10.0000)  (E29,+,10.0000)  (E30,+,10.0000)  (E31,+,10.0000)  (E32,+,10.0000)  (E33,+,10.0000)  (E34,+,10.0000)  (E35,+,10.0000)  (E36,+,10.0000)  (E37,+,10.0000)  
Rotate:True</t>
        </r>
      </text>
    </comment>
    <comment ref="F38" authorId="0" shapeId="0" xr:uid="{00000000-0006-0000-0200-00004B000000}">
      <text>
        <r>
          <rPr>
            <sz val="10"/>
            <rFont val="Geneva"/>
          </rPr>
          <t>reference:F26,F27,F28,F29,F30,F31,F32,F33,F34,F35,F36,F37
mrs:(F26,+,10.0000)  (F27,+,10.0000)  (F28,+,10.0000)  (F29,+,10.0000)  (F30,+,10.0000)  (F31,+,10.0000)  (F32,+,10.0000)  (F33,+,10.0000)  (F34,+,10.0000)  (F35,+,10.0000)  (F36,+,10.0000)  (F37,+,10.0000)  
Rotate:True</t>
        </r>
      </text>
    </comment>
    <comment ref="H38" authorId="0" shapeId="0" xr:uid="{00000000-0006-0000-0200-00004C000000}">
      <text>
        <r>
          <rPr>
            <sz val="10"/>
            <rFont val="Geneva"/>
          </rPr>
          <t>reference:H26,H27,H28,H29,H30,H31,H32,H33,H34,H35,H36,H37
mrs:(H26,+,10.0000)  (H27,+,10.0000)  (H28,+,10.0000)  (H29,+,10.0000)  (H30,+,10.0000)  (H31,+,10.0000)  (H32,+,10.0000)  (H33,+,10.0000)  (H34,+,10.0000)  (H35,+,10.0000)  (H36,+,10.0000)  (H37,+,10.0000)  
Rotate:True</t>
        </r>
      </text>
    </comment>
    <comment ref="I38" authorId="0" shapeId="0" xr:uid="{00000000-0006-0000-0200-00004D000000}">
      <text>
        <r>
          <rPr>
            <sz val="10"/>
            <rFont val="Geneva"/>
          </rPr>
          <t>reference:I26,I27,I28,I29,I30,I31,I32,I33,I34,I35,I36,I37
mrs:(I26,+,10.0000)  (I27,+,10.0000)  (I28,+,10.0000)  (I29,+,10.0000)  (I30,+,10.0000)  (I31,+,10.0000)  (I32,+,10.0000)  (I33,+,10.0000)  (I34,+,10.0000)  (I35,+,10.0000)  (I36,+,10.0000)  (I37,+,10.0000)  
Rotate:True</t>
        </r>
      </text>
    </comment>
    <comment ref="K38" authorId="0" shapeId="0" xr:uid="{00000000-0006-0000-0200-00004E000000}">
      <text>
        <r>
          <rPr>
            <sz val="10"/>
            <rFont val="Geneva"/>
          </rPr>
          <t>reference:K26,K27,K28,K29,K30,K31,K32,K33,K34,K35,K36,K37
mrs:(K26,+,10.0000)  (K27,+,10.0000)  (K28,+,10.0000)  (K29,+,10.0000)  (K30,+,10.0000)  (K31,+,10.0000)  (K32,+,10.0000)  (K33,+,10.0000)  (K34,+,10.0000)  (K35,+,10.0000)  (K36,+,10.0000)  (K37,+,10.0000)  
Rotate:True</t>
        </r>
      </text>
    </comment>
    <comment ref="L38" authorId="0" shapeId="0" xr:uid="{00000000-0006-0000-0200-00004F000000}">
      <text>
        <r>
          <rPr>
            <sz val="10"/>
            <rFont val="Geneva"/>
          </rPr>
          <t>reference:L26,L27,L28,L29,L30,L31,L32,L33,L34,L35,L36,L37
mrs:(L26,+,10.0000)  (L27,+,10.0000)  (L28,+,10.0000)  (L29,+,10.0000)  (L30,+,10.0000)  (L31,+,10.0000)  (L32,+,10.0000)  (L33,+,10.0000)  (L34,+,10.0000)  (L35,+,10.0000)  (L36,+,10.0000)  (L37,+,10.0000)  
Rotate:True</t>
        </r>
      </text>
    </comment>
    <comment ref="N38" authorId="0" shapeId="0" xr:uid="{00000000-0006-0000-0200-000050000000}">
      <text>
        <r>
          <rPr>
            <sz val="10"/>
            <rFont val="Geneva"/>
          </rPr>
          <t>reference:N26,N27,N28,N29,N30,N31,N32,N33,N34,N35,N36,N37
mrs:(N26,+,10.0000)  (N27,+,10.0000)  (N28,+,10.0000)  (N29,+,10.0000)  (N30,+,10.0000)  (N31,+,10.0000)  (N32,+,10.0000)  (N33,+,10.0000)  (N34,+,10.0000)  (N35,+,10.0000)  (N36,+,10.0000)  (N37,+,10.0000)  
Rotate:True</t>
        </r>
      </text>
    </comment>
    <comment ref="O38" authorId="0" shapeId="0" xr:uid="{00000000-0006-0000-0200-000051000000}">
      <text>
        <r>
          <rPr>
            <sz val="10"/>
            <rFont val="Geneva"/>
          </rPr>
          <t>reference:O26,O27,O28,O29,O30,O31,O32,O33,O34,O35,O36,O37
mrs:(O26,+,10.0000)  (O27,+,10.0000)  (O28,+,10.0000)  (O29,+,10.0000)  (O30,+,10.0000)  (O31,+,10.0000)  (O32,+,10.0000)  (O33,+,10.0000)  (O34,+,10.0000)  (O35,+,10.0000)  (O36,+,10.0000)  (O37,+,10.0000)  
Rotate:True</t>
        </r>
      </text>
    </comment>
    <comment ref="P38" authorId="0" shapeId="0" xr:uid="{00000000-0006-0000-0200-000052000000}">
      <text>
        <r>
          <rPr>
            <sz val="10"/>
            <rFont val="Geneva"/>
          </rPr>
          <t>reference:P26,P27,P28,P29,P30,P31,P32,P33,P34,P35,P36,P37
mrs:(P26,+,10.0000)  (P27,+,10.0000)  (P28,+,10.0000)  (P29,+,10.0000)  (P30,+,10.0000)  (P31,+,10.0000)  (P32,+,10.0000)  (P33,+,10.0000)  (P34,+,10.0000)  (P35,+,10.0000)  (P36,+,10.0000)  (P37,+,10.0000)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11" authorId="0" shapeId="0" xr:uid="{00000000-0006-0000-0300-000001000000}">
      <text>
        <r>
          <rPr>
            <sz val="10"/>
            <rFont val="Geneva"/>
          </rPr>
          <t>reference:F12,F13,F14,F15,F16
mrs:
Rotate:True</t>
        </r>
      </text>
    </comment>
    <comment ref="K11" authorId="0" shapeId="0" xr:uid="{00000000-0006-0000-0300-000002000000}">
      <text>
        <r>
          <rPr>
            <sz val="10"/>
            <rFont val="Geneva"/>
          </rPr>
          <t>reference:K12,K13,K14,K15,K16
mrs:
Rotate:True</t>
        </r>
      </text>
    </comment>
    <comment ref="E24" authorId="0" shapeId="0" xr:uid="{00000000-0006-0000-0300-000003000000}">
      <text>
        <r>
          <rPr>
            <sz val="10"/>
            <rFont val="Geneva"/>
          </rPr>
          <t>reference:L11,L14,L14,E25,E25
mrs:
Rotate:True</t>
        </r>
      </text>
    </comment>
    <comment ref="H24" authorId="0" shapeId="0" xr:uid="{00000000-0006-0000-0300-000004000000}">
      <text>
        <r>
          <rPr>
            <sz val="10"/>
            <rFont val="Geneva"/>
          </rPr>
          <t>reference:L11,L14,L14,H25,H25
mrs:
Rotate:True</t>
        </r>
      </text>
    </comment>
    <comment ref="K24" authorId="0" shapeId="0" xr:uid="{00000000-0006-0000-0300-000005000000}">
      <text>
        <r>
          <rPr>
            <sz val="10"/>
            <rFont val="Geneva"/>
          </rPr>
          <t>reference:L11,L14,L14,K25,K25
mrs:
Rotate:True</t>
        </r>
      </text>
    </comment>
    <comment ref="N24" authorId="0" shapeId="0" xr:uid="{00000000-0006-0000-0300-000006000000}">
      <text>
        <r>
          <rPr>
            <sz val="10"/>
            <rFont val="Geneva"/>
          </rPr>
          <t>reference:L11,L14,L14,N25,N25
mrs:
Rotate:True</t>
        </r>
      </text>
    </comment>
    <comment ref="P24" authorId="0" shapeId="0" xr:uid="{00000000-0006-0000-0300-000007000000}">
      <text>
        <r>
          <rPr>
            <sz val="10"/>
            <rFont val="Geneva"/>
          </rPr>
          <t>reference:E24,H24,K24,N24
mrs:(E24,+,10.0000)  (H24,+,10.0000)  (K24,+,10.0000)  (N24,+,10.0000)  
Rotate:True</t>
        </r>
      </text>
    </comment>
    <comment ref="E25" authorId="0" shapeId="0" xr:uid="{00000000-0006-0000-0300-000008000000}">
      <text>
        <r>
          <rPr>
            <sz val="10"/>
            <rFont val="Geneva"/>
          </rPr>
          <t>reference:D26,D27,D28,D29,D30,D31,D32,D33,D34,D35,D36,D37,A12
mrs:(D26,+,1.1111)  (D27,+,1.1111)  (D28,+,1.1111)  (D29,+,1.1111)  (D30,+,1.1111)  (D31,+,1.1111)  (D32,+,1.1111)  (D33,+,1.1111)  (D34,+,1.1111)  (D35,+,1.1111)  (D36,+,1.1111)  (D37,+,1.1111)  
Rotate:True</t>
        </r>
      </text>
    </comment>
    <comment ref="H25" authorId="0" shapeId="0" xr:uid="{00000000-0006-0000-0300-000009000000}">
      <text>
        <r>
          <rPr>
            <sz val="10"/>
            <rFont val="Geneva"/>
          </rPr>
          <t>reference:G26,G27,G28,G29,G30,G31,G32,G33,G34,G35,G36,G37,A12
mrs:(G26,+,1.1111)  (G27,+,1.1111)  (G28,+,1.1111)  (G29,+,1.1111)  (G30,+,1.1111)  (G31,+,1.1111)  (G32,+,1.1111)  (G33,+,1.1111)  (G34,+,1.1111)  (G35,+,1.1111)  (G36,+,1.1111)  (G37,+,1.1111)  
Rotate:True</t>
        </r>
      </text>
    </comment>
    <comment ref="K25" authorId="0" shapeId="0" xr:uid="{00000000-0006-0000-0300-00000A000000}">
      <text>
        <r>
          <rPr>
            <sz val="10"/>
            <rFont val="Geneva"/>
          </rPr>
          <t>reference:J26,J27,J28,J29,J30,J31,J32,J33,J34,J35,J36,J37,A12
mrs:(J26,+,1.1111)  (J27,+,1.1111)  (J28,+,1.1111)  (J29,+,1.1111)  (J30,+,1.1111)  (J31,+,1.1111)  (J32,+,1.1111)  (J33,+,1.1111)  (J34,+,1.1111)  (J35,+,1.1111)  (J36,+,1.1111)  (J37,+,1.1111)  
Rotate:True</t>
        </r>
      </text>
    </comment>
    <comment ref="N25" authorId="0" shapeId="0" xr:uid="{00000000-0006-0000-0300-00000B000000}">
      <text>
        <r>
          <rPr>
            <sz val="10"/>
            <rFont val="Geneva"/>
          </rPr>
          <t>reference:M26,M27,M28,M29,M30,M31,M32,M33,M34,M35,M36,M37,A12
mrs:(M26,+,1.1111)  (M27,+,1.1111)  (M28,+,1.1111)  (M29,+,1.1111)  (M30,+,1.1111)  (M31,+,1.1111)  (M32,+,1.1111)  (M33,+,1.1111)  (M34,+,1.1111)  (M35,+,1.1111)  (M36,+,1.1111)  (M37,+,1.1111)  
Rotate:True</t>
        </r>
      </text>
    </comment>
    <comment ref="P25" authorId="0" shapeId="0" xr:uid="{00000000-0006-0000-0300-00000C000000}">
      <text>
        <r>
          <rPr>
            <sz val="10"/>
            <rFont val="Geneva"/>
          </rPr>
          <t>reference:E25,H25,K25,N25
mrs:(E25,+,10.0000)  (H25,+,10.0000)  (K25,+,10.0000)  (N25,+,10.0000)  
Rotate:True</t>
        </r>
      </text>
    </comment>
    <comment ref="E26" authorId="0" shapeId="0" xr:uid="{00000000-0006-0000-0300-00000D000000}">
      <text>
        <r>
          <rPr>
            <sz val="10"/>
            <rFont val="Geneva"/>
          </rPr>
          <t>reference:C26,C26,C26,C26,C26,D26,D26,D26,D26,D26,D26,D26,L11,L11,L11,A12,A12,A12,A12,A12,A12,A14,L14,L14,L14,L14,L14,A26
mrs:
Rotate:True</t>
        </r>
      </text>
    </comment>
    <comment ref="H26" authorId="0" shapeId="0" xr:uid="{00000000-0006-0000-0300-00000E000000}">
      <text>
        <r>
          <rPr>
            <sz val="10"/>
            <rFont val="Geneva"/>
          </rPr>
          <t>reference:F26,F26,F26,F26,F26,G26,G26,G26,G26,G26,G26,G26,L11,L11,L11,A12,A12,A12,A12,A12,A12,A14,L14,L14,L14,L14,L14,A26
mrs:
Rotate:True</t>
        </r>
      </text>
    </comment>
    <comment ref="K26" authorId="0" shapeId="0" xr:uid="{00000000-0006-0000-0300-00000F000000}">
      <text>
        <r>
          <rPr>
            <sz val="10"/>
            <rFont val="Geneva"/>
          </rPr>
          <t>reference:I26,I26,I26,I26,I26,J26,J26,J26,J26,J26,J26,J26,L11,L11,L11,A12,A12,A12,A12,A12,A12,A14,L14,L14,L14,L14,L14,A26
mrs:
Rotate:True</t>
        </r>
      </text>
    </comment>
    <comment ref="N26" authorId="0" shapeId="0" xr:uid="{00000000-0006-0000-0300-000010000000}">
      <text>
        <r>
          <rPr>
            <sz val="10"/>
            <rFont val="Geneva"/>
          </rPr>
          <t>reference:L26,L26,L26,L26,L26,M26,M26,M26,M26,M26,M26,M26,L11,L11,L11,A12,A12,A12,A12,A12,A12,A14,L14,L14,L14,L14,L14,A26
mrs:
Rotate:True</t>
        </r>
      </text>
    </comment>
    <comment ref="P26" authorId="0" shapeId="0" xr:uid="{00000000-0006-0000-0300-000011000000}">
      <text>
        <r>
          <rPr>
            <sz val="10"/>
            <rFont val="Geneva"/>
          </rPr>
          <t>reference:C26,C26,E26,E26,F26,H26,H26,I26,K26,K26,L26,N26,N26,A14,A26
mrs:
Rotate:True</t>
        </r>
      </text>
    </comment>
    <comment ref="E27" authorId="0" shapeId="0" xr:uid="{00000000-0006-0000-0300-000012000000}">
      <text>
        <r>
          <rPr>
            <sz val="10"/>
            <rFont val="Geneva"/>
          </rPr>
          <t>reference:C27,C27,C27,C27,C27,D27,D27,D27,D27,D27,D27,D27,L11,L11,L11,A12,A12,A12,A12,A12,A12,A14,L14,L14,L14,L14,L14,A27
mrs:
Rotate:True</t>
        </r>
      </text>
    </comment>
    <comment ref="H27" authorId="0" shapeId="0" xr:uid="{00000000-0006-0000-0300-000013000000}">
      <text>
        <r>
          <rPr>
            <sz val="10"/>
            <rFont val="Geneva"/>
          </rPr>
          <t>reference:F27,F27,F27,F27,F27,G27,G27,G27,G27,G27,G27,G27,L11,L11,L11,A12,A12,A12,A12,A12,A12,A14,L14,L14,L14,L14,L14,A27
mrs:
Rotate:True</t>
        </r>
      </text>
    </comment>
    <comment ref="K27" authorId="0" shapeId="0" xr:uid="{00000000-0006-0000-0300-000014000000}">
      <text>
        <r>
          <rPr>
            <sz val="10"/>
            <rFont val="Geneva"/>
          </rPr>
          <t>reference:I27,I27,I27,I27,I27,J27,J27,J27,J27,J27,J27,J27,L11,L11,L11,A12,A12,A12,A12,A12,A12,A14,L14,L14,L14,L14,L14,A27
mrs:
Rotate:True</t>
        </r>
      </text>
    </comment>
    <comment ref="N27" authorId="0" shapeId="0" xr:uid="{00000000-0006-0000-0300-000015000000}">
      <text>
        <r>
          <rPr>
            <sz val="10"/>
            <rFont val="Geneva"/>
          </rPr>
          <t>reference:L27,L27,L27,L27,L27,M27,M27,M27,M27,M27,M27,M27,L11,L11,L11,A12,A12,A12,A12,A12,A12,A14,L14,L14,L14,L14,L14,A27
mrs:
Rotate:True</t>
        </r>
      </text>
    </comment>
    <comment ref="P27" authorId="0" shapeId="0" xr:uid="{00000000-0006-0000-0300-000016000000}">
      <text>
        <r>
          <rPr>
            <sz val="10"/>
            <rFont val="Geneva"/>
          </rPr>
          <t>reference:C27,C27,E27,E27,F27,H27,H27,I27,K27,K27,L27,N27,N27,A14,A27
mrs:
Rotate:True</t>
        </r>
      </text>
    </comment>
    <comment ref="E28" authorId="0" shapeId="0" xr:uid="{00000000-0006-0000-0300-000017000000}">
      <text>
        <r>
          <rPr>
            <sz val="10"/>
            <rFont val="Geneva"/>
          </rPr>
          <t>reference:C28,C28,C28,C28,C28,D28,D28,D28,D28,D28,D28,D28,L11,L11,L11,A12,A12,A12,A12,A12,A12,A14,L14,L14,L14,L14,L14,A28
mrs:
Rotate:True</t>
        </r>
      </text>
    </comment>
    <comment ref="H28" authorId="0" shapeId="0" xr:uid="{00000000-0006-0000-0300-000018000000}">
      <text>
        <r>
          <rPr>
            <sz val="10"/>
            <rFont val="Geneva"/>
          </rPr>
          <t>reference:F28,F28,F28,F28,F28,G28,G28,G28,G28,G28,G28,G28,L11,L11,L11,A12,A12,A12,A12,A12,A12,A14,L14,L14,L14,L14,L14,A28
mrs:
Rotate:True</t>
        </r>
      </text>
    </comment>
    <comment ref="K28" authorId="0" shapeId="0" xr:uid="{00000000-0006-0000-0300-000019000000}">
      <text>
        <r>
          <rPr>
            <sz val="10"/>
            <rFont val="Geneva"/>
          </rPr>
          <t>reference:I28,I28,I28,I28,I28,J28,J28,J28,J28,J28,J28,J28,L11,L11,L11,A12,A12,A12,A12,A12,A12,A14,L14,L14,L14,L14,L14,A28
mrs:
Rotate:True</t>
        </r>
      </text>
    </comment>
    <comment ref="N28" authorId="0" shapeId="0" xr:uid="{00000000-0006-0000-0300-00001A000000}">
      <text>
        <r>
          <rPr>
            <sz val="10"/>
            <rFont val="Geneva"/>
          </rPr>
          <t>reference:L28,L28,L28,L28,L28,M28,M28,M28,M28,M28,M28,M28,L11,L11,L11,A12,A12,A12,A12,A12,A12,A14,L14,L14,L14,L14,L14,A28
mrs:
Rotate:True</t>
        </r>
      </text>
    </comment>
    <comment ref="P28" authorId="0" shapeId="0" xr:uid="{00000000-0006-0000-0300-00001B000000}">
      <text>
        <r>
          <rPr>
            <sz val="10"/>
            <rFont val="Geneva"/>
          </rPr>
          <t>reference:C28,C28,E28,E28,F28,H28,H28,I28,K28,K28,L28,N28,N28,A14,A28
mrs:
Rotate:True</t>
        </r>
      </text>
    </comment>
    <comment ref="E29" authorId="0" shapeId="0" xr:uid="{00000000-0006-0000-0300-00001C000000}">
      <text>
        <r>
          <rPr>
            <sz val="10"/>
            <rFont val="Geneva"/>
          </rPr>
          <t>reference:C29,C29,C29,C29,C29,D29,D29,D29,D29,D29,D29,D29,L11,L11,L11,A12,A12,A12,A12,A12,A12,A14,L14,L14,L14,L14,L14,A29
mrs:
Rotate:True</t>
        </r>
      </text>
    </comment>
    <comment ref="H29" authorId="0" shapeId="0" xr:uid="{00000000-0006-0000-0300-00001D000000}">
      <text>
        <r>
          <rPr>
            <sz val="10"/>
            <rFont val="Geneva"/>
          </rPr>
          <t>reference:F29,F29,F29,F29,F29,G29,G29,G29,G29,G29,G29,G29,L11,L11,L11,A12,A12,A12,A12,A12,A12,A14,L14,L14,L14,L14,L14,A29
mrs:
Rotate:True</t>
        </r>
      </text>
    </comment>
    <comment ref="K29" authorId="0" shapeId="0" xr:uid="{00000000-0006-0000-0300-00001E000000}">
      <text>
        <r>
          <rPr>
            <sz val="10"/>
            <rFont val="Geneva"/>
          </rPr>
          <t>reference:I29,I29,I29,I29,I29,J29,J29,J29,J29,J29,J29,J29,L11,L11,L11,A12,A12,A12,A12,A12,A12,A14,L14,L14,L14,L14,L14,A29
mrs:
Rotate:True</t>
        </r>
      </text>
    </comment>
    <comment ref="N29" authorId="0" shapeId="0" xr:uid="{00000000-0006-0000-0300-00001F000000}">
      <text>
        <r>
          <rPr>
            <sz val="10"/>
            <rFont val="Geneva"/>
          </rPr>
          <t>reference:L29,L29,L29,L29,L29,M29,M29,M29,M29,M29,M29,M29,L11,L11,L11,A12,A12,A12,A12,A12,A12,A14,L14,L14,L14,L14,L14,A29
mrs:
Rotate:True</t>
        </r>
      </text>
    </comment>
    <comment ref="P29" authorId="0" shapeId="0" xr:uid="{00000000-0006-0000-0300-000020000000}">
      <text>
        <r>
          <rPr>
            <sz val="10"/>
            <rFont val="Geneva"/>
          </rPr>
          <t>reference:C29,C29,E29,E29,F29,H29,H29,I29,K29,K29,L29,N29,N29,A14,A29
mrs:
Rotate:True</t>
        </r>
      </text>
    </comment>
    <comment ref="E30" authorId="0" shapeId="0" xr:uid="{00000000-0006-0000-0300-000021000000}">
      <text>
        <r>
          <rPr>
            <sz val="10"/>
            <rFont val="Geneva"/>
          </rPr>
          <t>reference:C30,C30,C30,C30,C30,D30,D30,D30,D30,D30,D30,D30,L11,L11,L11,A12,A12,A12,A12,A12,A12,A14,L14,L14,L14,L14,L14,A30
mrs:
Rotate:True</t>
        </r>
      </text>
    </comment>
    <comment ref="H30" authorId="0" shapeId="0" xr:uid="{00000000-0006-0000-0300-000022000000}">
      <text>
        <r>
          <rPr>
            <sz val="10"/>
            <rFont val="Geneva"/>
          </rPr>
          <t>reference:F30,F30,F30,F30,F30,G30,G30,G30,G30,G30,G30,G30,L11,L11,L11,A12,A12,A12,A12,A12,A12,A14,L14,L14,L14,L14,L14,A30
mrs:
Rotate:True</t>
        </r>
      </text>
    </comment>
    <comment ref="K30" authorId="0" shapeId="0" xr:uid="{00000000-0006-0000-0300-000023000000}">
      <text>
        <r>
          <rPr>
            <sz val="10"/>
            <rFont val="Geneva"/>
          </rPr>
          <t>reference:I30,I30,I30,I30,I30,J30,J30,J30,J30,J30,J30,J30,L11,L11,L11,A12,A12,A12,A12,A12,A12,A14,L14,L14,L14,L14,L14,A30
mrs:
Rotate:True</t>
        </r>
      </text>
    </comment>
    <comment ref="N30" authorId="0" shapeId="0" xr:uid="{00000000-0006-0000-0300-000024000000}">
      <text>
        <r>
          <rPr>
            <sz val="10"/>
            <rFont val="Geneva"/>
          </rPr>
          <t>reference:L30,L30,L30,L30,L30,M30,M30,M30,M30,M30,M30,M30,L11,L11,L11,A12,A12,A12,A12,A12,A12,A14,L14,L14,L14,L14,L14,A30
mrs:
Rotate:True</t>
        </r>
      </text>
    </comment>
    <comment ref="P30" authorId="0" shapeId="0" xr:uid="{00000000-0006-0000-0300-000025000000}">
      <text>
        <r>
          <rPr>
            <sz val="10"/>
            <rFont val="Geneva"/>
          </rPr>
          <t>reference:C30,C30,E30,E30,F30,H30,H30,I30,K30,K30,L30,N30,N30,A14,A30
mrs:
Rotate:True</t>
        </r>
      </text>
    </comment>
    <comment ref="E31" authorId="0" shapeId="0" xr:uid="{00000000-0006-0000-0300-000026000000}">
      <text>
        <r>
          <rPr>
            <sz val="10"/>
            <rFont val="Geneva"/>
          </rPr>
          <t>reference:C31,C31,C31,C31,C31,D31,D31,D31,D31,D31,D31,D31,L11,L11,L11,A12,A12,A12,A12,A12,A12,A14,L14,L14,L14,L14,L14,A31
mrs:
Rotate:True</t>
        </r>
      </text>
    </comment>
    <comment ref="H31" authorId="0" shapeId="0" xr:uid="{00000000-0006-0000-0300-000027000000}">
      <text>
        <r>
          <rPr>
            <sz val="10"/>
            <rFont val="Geneva"/>
          </rPr>
          <t>reference:F31,F31,F31,F31,F31,G31,G31,G31,G31,G31,G31,G31,L11,L11,L11,A12,A12,A12,A12,A12,A12,A14,L14,L14,L14,L14,L14,A31
mrs:
Rotate:True</t>
        </r>
      </text>
    </comment>
    <comment ref="K31" authorId="0" shapeId="0" xr:uid="{00000000-0006-0000-0300-000028000000}">
      <text>
        <r>
          <rPr>
            <sz val="10"/>
            <rFont val="Geneva"/>
          </rPr>
          <t>reference:I31,I31,I31,I31,I31,J31,J31,J31,J31,J31,J31,J31,L11,L11,L11,A12,A12,A12,A12,A12,A12,A14,L14,L14,L14,L14,L14,A31
mrs:
Rotate:True</t>
        </r>
      </text>
    </comment>
    <comment ref="N31" authorId="0" shapeId="0" xr:uid="{00000000-0006-0000-0300-000029000000}">
      <text>
        <r>
          <rPr>
            <sz val="10"/>
            <rFont val="Geneva"/>
          </rPr>
          <t>reference:L31,L31,L31,L31,L31,M31,M31,M31,M31,M31,M31,M31,L11,L11,L11,A12,A12,A12,A12,A12,A12,A14,L14,L14,L14,L14,L14,A31
mrs:
Rotate:True</t>
        </r>
      </text>
    </comment>
    <comment ref="P31" authorId="0" shapeId="0" xr:uid="{00000000-0006-0000-0300-00002A000000}">
      <text>
        <r>
          <rPr>
            <sz val="10"/>
            <rFont val="Geneva"/>
          </rPr>
          <t>reference:C31,C31,E31,E31,F31,H31,H31,I31,K31,K31,L31,N31,N31,A14,A31
mrs:
Rotate:True</t>
        </r>
      </text>
    </comment>
    <comment ref="E32" authorId="0" shapeId="0" xr:uid="{00000000-0006-0000-0300-00002B000000}">
      <text>
        <r>
          <rPr>
            <sz val="10"/>
            <rFont val="Geneva"/>
          </rPr>
          <t>reference:C32,C32,C32,C32,C32,D32,D32,D32,D32,D32,D32,D32,L11,L11,L11,A12,A12,A12,A12,A12,A12,A14,L14,L14,L14,L14,L14,A32
mrs:
Rotate:True</t>
        </r>
      </text>
    </comment>
    <comment ref="H32" authorId="0" shapeId="0" xr:uid="{00000000-0006-0000-0300-00002C000000}">
      <text>
        <r>
          <rPr>
            <sz val="10"/>
            <rFont val="Geneva"/>
          </rPr>
          <t>reference:F32,F32,F32,F32,F32,G32,G32,G32,G32,G32,G32,G32,L11,L11,L11,A12,A12,A12,A12,A12,A12,A14,L14,L14,L14,L14,L14,A32
mrs:
Rotate:True</t>
        </r>
      </text>
    </comment>
    <comment ref="K32" authorId="0" shapeId="0" xr:uid="{00000000-0006-0000-0300-00002D000000}">
      <text>
        <r>
          <rPr>
            <sz val="10"/>
            <rFont val="Geneva"/>
          </rPr>
          <t>reference:I32,I32,I32,I32,I32,J32,J32,J32,J32,J32,J32,J32,L11,L11,L11,A12,A12,A12,A12,A12,A12,A14,L14,L14,L14,L14,L14,A32
mrs:
Rotate:True</t>
        </r>
      </text>
    </comment>
    <comment ref="N32" authorId="0" shapeId="0" xr:uid="{00000000-0006-0000-0300-00002E000000}">
      <text>
        <r>
          <rPr>
            <sz val="10"/>
            <rFont val="Geneva"/>
          </rPr>
          <t>reference:L32,L32,L32,L32,L32,M32,M32,M32,M32,M32,M32,M32,L11,L11,L11,A12,A12,A12,A12,A12,A12,A14,L14,L14,L14,L14,L14,A32
mrs:
Rotate:True</t>
        </r>
      </text>
    </comment>
    <comment ref="P32" authorId="0" shapeId="0" xr:uid="{00000000-0006-0000-0300-00002F000000}">
      <text>
        <r>
          <rPr>
            <sz val="10"/>
            <rFont val="Geneva"/>
          </rPr>
          <t>reference:C32,C32,E32,E32,F32,H32,H32,I32,K32,K32,L32,N32,N32,A14,A32
mrs:
Rotate:True</t>
        </r>
      </text>
    </comment>
    <comment ref="E33" authorId="0" shapeId="0" xr:uid="{00000000-0006-0000-0300-000030000000}">
      <text>
        <r>
          <rPr>
            <sz val="10"/>
            <rFont val="Geneva"/>
          </rPr>
          <t>reference:C33,C33,C33,C33,C33,D33,D33,D33,D33,D33,D33,D33,L11,L11,L11,A12,A12,A12,A12,A12,A12,A14,L14,L14,L14,L14,L14,A33
mrs:
Rotate:True</t>
        </r>
      </text>
    </comment>
    <comment ref="H33" authorId="0" shapeId="0" xr:uid="{00000000-0006-0000-0300-000031000000}">
      <text>
        <r>
          <rPr>
            <sz val="10"/>
            <rFont val="Geneva"/>
          </rPr>
          <t>reference:F33,F33,F33,F33,F33,G33,G33,G33,G33,G33,G33,G33,L11,L11,L11,A12,A12,A12,A12,A12,A12,A14,L14,L14,L14,L14,L14,A33
mrs:
Rotate:True</t>
        </r>
      </text>
    </comment>
    <comment ref="K33" authorId="0" shapeId="0" xr:uid="{00000000-0006-0000-0300-000032000000}">
      <text>
        <r>
          <rPr>
            <sz val="10"/>
            <rFont val="Geneva"/>
          </rPr>
          <t>reference:I33,I33,I33,I33,I33,J33,J33,J33,J33,J33,J33,J33,L11,L11,L11,A12,A12,A12,A12,A12,A12,A14,L14,L14,L14,L14,L14,A33
mrs:
Rotate:True</t>
        </r>
      </text>
    </comment>
    <comment ref="N33" authorId="0" shapeId="0" xr:uid="{00000000-0006-0000-0300-000033000000}">
      <text>
        <r>
          <rPr>
            <sz val="10"/>
            <rFont val="Geneva"/>
          </rPr>
          <t>reference:L33,L33,L33,L33,L33,M33,M33,M33,M33,M33,M33,M33,L11,L11,L11,A12,A12,A12,A12,A12,A12,A14,L14,L14,L14,L14,L14,A33
mrs:
Rotate:True</t>
        </r>
      </text>
    </comment>
    <comment ref="P33" authorId="0" shapeId="0" xr:uid="{00000000-0006-0000-0300-000034000000}">
      <text>
        <r>
          <rPr>
            <sz val="10"/>
            <rFont val="Geneva"/>
          </rPr>
          <t>reference:C33,C33,E33,E33,F33,H33,H33,I33,K33,K33,L33,N33,N33,A14,A33
mrs:
Rotate:True</t>
        </r>
      </text>
    </comment>
    <comment ref="E34" authorId="0" shapeId="0" xr:uid="{00000000-0006-0000-0300-000035000000}">
      <text>
        <r>
          <rPr>
            <sz val="10"/>
            <rFont val="Geneva"/>
          </rPr>
          <t>reference:C34,C34,C34,C34,C34,D34,D34,D34,D34,D34,D34,D34,L11,L11,L11,A12,A12,A12,A12,A12,A12,A14,L14,L14,L14,L14,L14,A34
mrs:
Rotate:True</t>
        </r>
      </text>
    </comment>
    <comment ref="H34" authorId="0" shapeId="0" xr:uid="{00000000-0006-0000-0300-000036000000}">
      <text>
        <r>
          <rPr>
            <sz val="10"/>
            <rFont val="Geneva"/>
          </rPr>
          <t>reference:F34,F34,F34,F34,F34,G34,G34,G34,G34,G34,G34,G34,L11,L11,L11,A12,A12,A12,A12,A12,A12,A14,L14,L14,L14,L14,L14,A34
mrs:
Rotate:True</t>
        </r>
      </text>
    </comment>
    <comment ref="K34" authorId="0" shapeId="0" xr:uid="{00000000-0006-0000-0300-000037000000}">
      <text>
        <r>
          <rPr>
            <sz val="10"/>
            <rFont val="Geneva"/>
          </rPr>
          <t>reference:I34,I34,I34,I34,I34,J34,J34,J34,J34,J34,J34,J34,L11,L11,L11,A12,A12,A12,A12,A12,A12,A14,L14,L14,L14,L14,L14,A34
mrs:
Rotate:True</t>
        </r>
      </text>
    </comment>
    <comment ref="N34" authorId="0" shapeId="0" xr:uid="{00000000-0006-0000-0300-000038000000}">
      <text>
        <r>
          <rPr>
            <sz val="10"/>
            <rFont val="Geneva"/>
          </rPr>
          <t>reference:L34,L34,L34,L34,L34,M34,M34,M34,M34,M34,M34,M34,L11,L11,L11,A12,A12,A12,A12,A12,A12,A14,L14,L14,L14,L14,L14,A34
mrs:
Rotate:True</t>
        </r>
      </text>
    </comment>
    <comment ref="P34" authorId="0" shapeId="0" xr:uid="{00000000-0006-0000-0300-000039000000}">
      <text>
        <r>
          <rPr>
            <sz val="10"/>
            <rFont val="Geneva"/>
          </rPr>
          <t>reference:C34,C34,E34,E34,F34,H34,H34,I34,K34,K34,L34,N34,N34,A14,A34
mrs:
Rotate:True</t>
        </r>
      </text>
    </comment>
    <comment ref="E35" authorId="0" shapeId="0" xr:uid="{00000000-0006-0000-0300-00003A000000}">
      <text>
        <r>
          <rPr>
            <sz val="10"/>
            <rFont val="Geneva"/>
          </rPr>
          <t>reference:C35,C35,C35,C35,C35,D35,D35,D35,D35,D35,D35,D35,L11,L11,L11,A12,A12,A12,A12,A12,A12,A14,L14,L14,L14,L14,L14,A35
mrs:
Rotate:True</t>
        </r>
      </text>
    </comment>
    <comment ref="H35" authorId="0" shapeId="0" xr:uid="{00000000-0006-0000-0300-00003B000000}">
      <text>
        <r>
          <rPr>
            <sz val="10"/>
            <rFont val="Geneva"/>
          </rPr>
          <t>reference:F35,F35,F35,F35,F35,G35,G35,G35,G35,G35,G35,G35,L11,L11,L11,A12,A12,A12,A12,A12,A12,A14,L14,L14,L14,L14,L14,A35
mrs:
Rotate:True</t>
        </r>
      </text>
    </comment>
    <comment ref="K35" authorId="0" shapeId="0" xr:uid="{00000000-0006-0000-0300-00003C000000}">
      <text>
        <r>
          <rPr>
            <sz val="10"/>
            <rFont val="Geneva"/>
          </rPr>
          <t>reference:I35,I35,I35,I35,I35,J35,J35,J35,J35,J35,J35,J35,L11,L11,L11,A12,A12,A12,A12,A12,A12,A14,L14,L14,L14,L14,L14,A35
mrs:
Rotate:True</t>
        </r>
      </text>
    </comment>
    <comment ref="N35" authorId="0" shapeId="0" xr:uid="{00000000-0006-0000-0300-00003D000000}">
      <text>
        <r>
          <rPr>
            <sz val="10"/>
            <rFont val="Geneva"/>
          </rPr>
          <t>reference:L35,L35,L35,L35,L35,M35,M35,M35,M35,M35,M35,M35,L11,L11,L11,A12,A12,A12,A12,A12,A12,A14,L14,L14,L14,L14,L14,A35
mrs:
Rotate:True</t>
        </r>
      </text>
    </comment>
    <comment ref="P35" authorId="0" shapeId="0" xr:uid="{00000000-0006-0000-0300-00003E000000}">
      <text>
        <r>
          <rPr>
            <sz val="10"/>
            <rFont val="Geneva"/>
          </rPr>
          <t>reference:C35,C35,E35,E35,F35,H35,H35,I35,K35,K35,L35,N35,N35,A14,A35
mrs:
Rotate:True</t>
        </r>
      </text>
    </comment>
    <comment ref="E36" authorId="0" shapeId="0" xr:uid="{00000000-0006-0000-0300-00003F000000}">
      <text>
        <r>
          <rPr>
            <sz val="10"/>
            <rFont val="Geneva"/>
          </rPr>
          <t>reference:C36,C36,C36,C36,C36,D36,D36,D36,D36,D36,D36,D36,L11,L11,L11,A12,A12,A12,A12,A12,A12,A14,L14,L14,L14,L14,L14,A36
mrs:
Rotate:True</t>
        </r>
      </text>
    </comment>
    <comment ref="H36" authorId="0" shapeId="0" xr:uid="{00000000-0006-0000-0300-000040000000}">
      <text>
        <r>
          <rPr>
            <sz val="10"/>
            <rFont val="Geneva"/>
          </rPr>
          <t>reference:F36,F36,F36,F36,F36,G36,G36,G36,G36,G36,G36,G36,L11,L11,L11,A12,A12,A12,A12,A12,A12,A14,L14,L14,L14,L14,L14,A36
mrs:
Rotate:True</t>
        </r>
      </text>
    </comment>
    <comment ref="K36" authorId="0" shapeId="0" xr:uid="{00000000-0006-0000-0300-000041000000}">
      <text>
        <r>
          <rPr>
            <sz val="10"/>
            <rFont val="Geneva"/>
          </rPr>
          <t>reference:I36,I36,I36,I36,I36,J36,J36,J36,J36,J36,J36,J36,L11,L11,L11,A12,A12,A12,A12,A12,A12,A14,L14,L14,L14,L14,L14,A36
mrs:
Rotate:True</t>
        </r>
      </text>
    </comment>
    <comment ref="N36" authorId="0" shapeId="0" xr:uid="{00000000-0006-0000-0300-000042000000}">
      <text>
        <r>
          <rPr>
            <sz val="10"/>
            <rFont val="Geneva"/>
          </rPr>
          <t>reference:L36,L36,L36,L36,L36,M36,M36,M36,M36,M36,M36,M36,L11,L11,L11,A12,A12,A12,A12,A12,A12,A14,L14,L14,L14,L14,L14,A36
mrs:
Rotate:True</t>
        </r>
      </text>
    </comment>
    <comment ref="P36" authorId="0" shapeId="0" xr:uid="{00000000-0006-0000-0300-000043000000}">
      <text>
        <r>
          <rPr>
            <sz val="10"/>
            <rFont val="Geneva"/>
          </rPr>
          <t>reference:C36,C36,E36,E36,F36,H36,H36,I36,K36,K36,L36,N36,N36,A14,A36
mrs:
Rotate:True</t>
        </r>
      </text>
    </comment>
    <comment ref="E37" authorId="0" shapeId="0" xr:uid="{00000000-0006-0000-0300-000044000000}">
      <text>
        <r>
          <rPr>
            <sz val="10"/>
            <rFont val="Geneva"/>
          </rPr>
          <t>reference:C37,C37,C37,C37,C37,D37,D37,D37,D37,D37,D37,D37,L11,L11,L11,A12,A12,A12,A12,A12,A12,A14,L14,L14,L14,L14,L14,A37
mrs:
Rotate:True</t>
        </r>
      </text>
    </comment>
    <comment ref="H37" authorId="0" shapeId="0" xr:uid="{00000000-0006-0000-0300-000045000000}">
      <text>
        <r>
          <rPr>
            <sz val="10"/>
            <rFont val="Geneva"/>
          </rPr>
          <t>reference:F37,F37,F37,F37,F37,G37,G37,G37,G37,G37,G37,G37,L11,L11,L11,A12,A12,A12,A12,A12,A12,A14,L14,L14,L14,L14,L14,A37
mrs:
Rotate:True</t>
        </r>
      </text>
    </comment>
    <comment ref="K37" authorId="0" shapeId="0" xr:uid="{00000000-0006-0000-0300-000046000000}">
      <text>
        <r>
          <rPr>
            <sz val="10"/>
            <rFont val="Geneva"/>
          </rPr>
          <t>reference:I37,I37,I37,I37,I37,J37,J37,J37,J37,J37,J37,J37,L11,L11,L11,A12,A12,A12,A12,A12,A12,A14,L14,L14,L14,L14,L14,A37
mrs:
Rotate:True</t>
        </r>
      </text>
    </comment>
    <comment ref="N37" authorId="0" shapeId="0" xr:uid="{00000000-0006-0000-0300-000047000000}">
      <text>
        <r>
          <rPr>
            <sz val="10"/>
            <rFont val="Geneva"/>
          </rPr>
          <t>reference:L37,L37,L37,L37,L37,M37,M37,M37,M37,M37,M37,M37,L11,L11,L11,A12,A12,A12,A12,A12,A12,A14,L14,L14,L14,L14,L14,A37
mrs:
Rotate:True</t>
        </r>
      </text>
    </comment>
    <comment ref="P37" authorId="0" shapeId="0" xr:uid="{00000000-0006-0000-0300-000048000000}">
      <text>
        <r>
          <rPr>
            <sz val="10"/>
            <rFont val="Geneva"/>
          </rPr>
          <t>reference:C37,C37,E37,E37,F37,H37,H37,I37,K37,K37,L37,N37,N37,A14,A37
mrs:
Rotate:True</t>
        </r>
      </text>
    </comment>
    <comment ref="C38" authorId="0" shapeId="0" xr:uid="{00000000-0006-0000-0300-000049000000}">
      <text>
        <r>
          <rPr>
            <sz val="10"/>
            <rFont val="Geneva"/>
          </rPr>
          <t>reference:C26,C27,C28,C29,C30,C31,C32,C33,C34,C35,C36,C37
mrs:(C26,+,10.0000)  (C27,+,10.0000)  (C28,+,10.0000)  (C29,+,10.0000)  (C30,+,10.0000)  (C31,+,10.0000)  (C32,+,10.0000)  (C33,+,10.0000)  (C34,+,10.0000)  (C35,+,10.0000)  (C36,+,10.0000)  (C37,+,10.0000)  
Rotate:True</t>
        </r>
      </text>
    </comment>
    <comment ref="E38" authorId="0" shapeId="0" xr:uid="{00000000-0006-0000-0300-00004A000000}">
      <text>
        <r>
          <rPr>
            <sz val="10"/>
            <rFont val="Geneva"/>
          </rPr>
          <t>reference:E26,E27,E28,E29,E30,E31,E32,E33,E34,E35,E36,E37
mrs:(E26,+,10.0000)  (E27,+,10.0000)  (E28,+,10.0000)  (E29,+,10.0000)  (E30,+,10.0000)  (E31,+,10.0000)  (E32,+,10.0000)  (E33,+,10.0000)  (E34,+,10.0000)  (E35,+,10.0000)  (E36,+,10.0000)  (E37,+,10.0000)  
Rotate:True</t>
        </r>
      </text>
    </comment>
    <comment ref="F38" authorId="0" shapeId="0" xr:uid="{00000000-0006-0000-0300-00004B000000}">
      <text>
        <r>
          <rPr>
            <sz val="10"/>
            <rFont val="Geneva"/>
          </rPr>
          <t>reference:F26,F27,F28,F29,F30,F31,F32,F33,F34,F35,F36,F37
mrs:(F26,+,10.0000)  (F27,+,10.0000)  (F28,+,10.0000)  (F29,+,10.0000)  (F30,+,10.0000)  (F31,+,10.0000)  (F32,+,10.0000)  (F33,+,10.0000)  (F34,+,10.0000)  (F35,+,10.0000)  (F36,+,10.0000)  (F37,+,10.0000)  
Rotate:True</t>
        </r>
      </text>
    </comment>
    <comment ref="H38" authorId="0" shapeId="0" xr:uid="{00000000-0006-0000-0300-00004C000000}">
      <text>
        <r>
          <rPr>
            <sz val="10"/>
            <rFont val="Geneva"/>
          </rPr>
          <t>reference:H26,H27,H28,H29,H30,H31,H32,H33,H34,H35,H36,H37
mrs:(H26,+,10.0000)  (H27,+,10.0000)  (H28,+,10.0000)  (H29,+,10.0000)  (H30,+,10.0000)  (H31,+,10.0000)  (H32,+,10.0000)  (H33,+,10.0000)  (H34,+,10.0000)  (H35,+,10.0000)  (H36,+,10.0000)  (H37,+,10.0000)  
Rotate:True</t>
        </r>
      </text>
    </comment>
    <comment ref="I38" authorId="0" shapeId="0" xr:uid="{00000000-0006-0000-0300-00004D000000}">
      <text>
        <r>
          <rPr>
            <sz val="10"/>
            <rFont val="Geneva"/>
          </rPr>
          <t>reference:I26,I27,I28,I29,I30,I31,I32,I33,I34,I35,I36,I37
mrs:(I26,+,10.0000)  (I27,+,10.0000)  (I28,+,10.0000)  (I29,+,10.0000)  (I30,+,10.0000)  (I31,+,10.0000)  (I32,+,10.0000)  (I33,+,10.0000)  (I34,+,10.0000)  (I35,+,10.0000)  (I36,+,10.0000)  (I37,+,10.0000)  
Rotate:True</t>
        </r>
      </text>
    </comment>
    <comment ref="K38" authorId="0" shapeId="0" xr:uid="{00000000-0006-0000-0300-00004E000000}">
      <text>
        <r>
          <rPr>
            <sz val="10"/>
            <rFont val="Geneva"/>
          </rPr>
          <t>reference:K26,K27,K28,K29,K30,K31,K32,K33,K34,K35,K36,K37
mrs:(K26,+,10.0000)  (K27,+,10.0000)  (K28,+,10.0000)  (K29,+,10.0000)  (K30,+,10.0000)  (K31,+,10.0000)  (K32,+,10.0000)  (K33,+,10.0000)  (K34,+,10.0000)  (K35,+,10.0000)  (K36,+,10.0000)  (K37,+,10.0000)  
Rotate:True</t>
        </r>
      </text>
    </comment>
    <comment ref="L38" authorId="0" shapeId="0" xr:uid="{00000000-0006-0000-0300-00004F000000}">
      <text>
        <r>
          <rPr>
            <sz val="10"/>
            <rFont val="Geneva"/>
          </rPr>
          <t>reference:L26,L27,L28,L29,L30,L31,L32,L33,L34,L35,L36,L37
mrs:(L26,+,10.0000)  (L27,+,10.0000)  (L28,+,10.0000)  (L29,+,10.0000)  (L30,+,10.0000)  (L31,+,10.0000)  (L32,+,10.0000)  (L33,+,10.0000)  (L34,+,10.0000)  (L35,+,10.0000)  (L36,+,10.0000)  (L37,+,10.0000)  
Rotate:True</t>
        </r>
      </text>
    </comment>
    <comment ref="N38" authorId="0" shapeId="0" xr:uid="{00000000-0006-0000-0300-000050000000}">
      <text>
        <r>
          <rPr>
            <sz val="10"/>
            <rFont val="Geneva"/>
          </rPr>
          <t>reference:N26,N27,N28,N29,N30,N31,N32,N33,N34,N35,N36,N37
mrs:(N26,+,10.0000)  (N27,+,10.0000)  (N28,+,10.0000)  (N29,+,10.0000)  (N30,+,10.0000)  (N31,+,10.0000)  (N32,+,10.0000)  (N33,+,10.0000)  (N34,+,10.0000)  (N35,+,10.0000)  (N36,+,10.0000)  (N37,+,10.0000)  
Rotate:True</t>
        </r>
      </text>
    </comment>
    <comment ref="O38" authorId="0" shapeId="0" xr:uid="{00000000-0006-0000-0300-000051000000}">
      <text>
        <r>
          <rPr>
            <sz val="10"/>
            <rFont val="Geneva"/>
          </rPr>
          <t>reference:O26,O27,O28,O29,O30,O31,O32,O33,O34,O35,O36,O37
mrs:(O26,+,10.0000)  (O27,+,10.0000)  (O28,+,10.0000)  (O29,+,10.0000)  (O30,+,10.0000)  (O31,+,10.0000)  (O32,+,10.0000)  (O33,+,10.0000)  (O34,+,10.0000)  (O35,+,10.0000)  (O36,+,10.0000)  (O37,+,10.0000)  
Rotate:True</t>
        </r>
      </text>
    </comment>
    <comment ref="P38" authorId="0" shapeId="0" xr:uid="{00000000-0006-0000-0300-000052000000}">
      <text>
        <r>
          <rPr>
            <sz val="10"/>
            <rFont val="Geneva"/>
          </rPr>
          <t>reference:P26,P27,P28,P29,P30,P31,P32,P33,P34,P35,P36,P37
mrs:(P26,+,10.0000)  (P27,+,10.0000)  (P28,+,10.0000)  (P29,+,10.0000)  (P30,+,10.0000)  (P31,+,10.0000)  (P32,+,10.0000)  (P33,+,10.0000)  (P34,+,10.0000)  (P35,+,10.0000)  (P36,+,10.0000)  (P37,+,10.0000)  
Rotate:True</t>
        </r>
      </text>
    </comment>
  </commentList>
</comments>
</file>

<file path=xl/sharedStrings.xml><?xml version="1.0" encoding="utf-8"?>
<sst xmlns="http://schemas.openxmlformats.org/spreadsheetml/2006/main" count="425" uniqueCount="79">
  <si>
    <t>Oregon State System of Higher Education</t>
  </si>
  <si>
    <t>OREGON STATE UNIVERSITY</t>
  </si>
  <si>
    <t>PAY / BUDGET ACTION FORM (FIS)</t>
  </si>
  <si>
    <t>ECS-COMPUTER SCIENCE        C - 301100</t>
  </si>
  <si>
    <t>Name (Last, First, Middle)</t>
  </si>
  <si>
    <t>Social Security No.</t>
  </si>
  <si>
    <t>Major Dept. Name</t>
  </si>
  <si>
    <t xml:space="preserve">        Org Code</t>
  </si>
  <si>
    <t>ENGINEERING</t>
  </si>
  <si>
    <t>Transaction Reason and Code</t>
  </si>
  <si>
    <t>Effective Date</t>
  </si>
  <si>
    <t>REMARKS:  List timecards &amp; show calculations</t>
  </si>
  <si>
    <t xml:space="preserve"> FOR ACADEMIC SALARIES ONLY</t>
  </si>
  <si>
    <t>SALARY</t>
  </si>
  <si>
    <t>put</t>
  </si>
  <si>
    <t xml:space="preserve">     9  MONTH SERVICE</t>
  </si>
  <si>
    <t xml:space="preserve">     12  MONTH SERVICE</t>
  </si>
  <si>
    <t>FROM:</t>
  </si>
  <si>
    <t>TO:</t>
  </si>
  <si>
    <t>PA 295 PJA   6/95</t>
  </si>
  <si>
    <t>FTE</t>
  </si>
  <si>
    <t>mo</t>
  </si>
  <si>
    <t>Annual</t>
  </si>
  <si>
    <t>Jul/Sep</t>
  </si>
  <si>
    <t>code</t>
  </si>
  <si>
    <t>Fall</t>
  </si>
  <si>
    <t>Oct/Dec</t>
  </si>
  <si>
    <t>NAME</t>
  </si>
  <si>
    <t>Winter</t>
  </si>
  <si>
    <t>Jan/Mar</t>
  </si>
  <si>
    <t>Phone</t>
  </si>
  <si>
    <t>salary to ---&gt;</t>
  </si>
  <si>
    <t>Spring</t>
  </si>
  <si>
    <t>Apr/Jun</t>
  </si>
  <si>
    <t>Date</t>
  </si>
  <si>
    <t>----&gt;</t>
  </si>
  <si>
    <t>MONTHLY PAY DISTRIBUTION AND FTE</t>
  </si>
  <si>
    <t xml:space="preserve"> </t>
  </si>
  <si>
    <t>Index</t>
  </si>
  <si>
    <t>TOTALS</t>
  </si>
  <si>
    <t xml:space="preserve"> Account</t>
  </si>
  <si>
    <t>Activity</t>
  </si>
  <si>
    <t>FROM</t>
  </si>
  <si>
    <t>TO</t>
  </si>
  <si>
    <t>FTE--&gt;</t>
  </si>
  <si>
    <t>Budget</t>
  </si>
  <si>
    <t>key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</si>
  <si>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</si>
  <si>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</si>
  <si>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</si>
  <si>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</si>
  <si>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</si>
  <si>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</si>
  <si>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</si>
  <si>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</si>
  <si>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</si>
  <si>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</si>
  <si>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</si>
  <si>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</si>
  <si>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</si>
  <si>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DEPARTMENT</t>
  </si>
  <si>
    <t>DATE</t>
  </si>
  <si>
    <t>DEAN/DIRECTOR</t>
  </si>
  <si>
    <t>Research Acctg/Exec Administrator</t>
  </si>
  <si>
    <t>Appointing Authority</t>
  </si>
  <si>
    <t>position no.</t>
  </si>
  <si>
    <t>employee class category</t>
  </si>
  <si>
    <t>Last PA</t>
  </si>
  <si>
    <t>Last Trans Reason</t>
  </si>
  <si>
    <t>Last file update</t>
  </si>
  <si>
    <t>Last PB update</t>
  </si>
  <si>
    <t xml:space="preserve">suspicious:J30,  J36,  O24,  F23,  H24,  P26,  </t>
  </si>
  <si>
    <t>REMARKS:  List time cards and show calculations</t>
  </si>
  <si>
    <t>code- mo future</t>
  </si>
  <si>
    <t>Prepared by:</t>
  </si>
  <si>
    <t>Paula</t>
  </si>
  <si>
    <t>7-5551</t>
  </si>
  <si>
    <t xml:space="preserve">suspicious:H11,  P25,  </t>
  </si>
  <si>
    <t>1-1111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</si>
</sst>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$&quot;#,##0.00_);[Red]\(&quot;$&quot;#,##0.00\)"/>
    <numFmt numFmtId="177" formatCode="0.000"/>
    <numFmt numFmtId="178" formatCode="#,##0.000"/>
    <numFmt numFmtId="179" formatCode="000\-00\-0000"/>
    <numFmt numFmtId="180" formatCode="&quot;$&quot;#,##0_);[Red]\(&quot;$&quot;#,##0\)"/>
    <numFmt numFmtId="181" formatCode="mmmm\ d\,\ yyyy"/>
  </numFmts>
  <fonts count="26">
    <font>
      <sz val="10"/>
      <name val="Geneva"/>
    </font>
    <font>
      <b/>
      <sz val="10"/>
      <name val="Geneva"/>
    </font>
    <font>
      <sz val="10"/>
      <name val="Geneva"/>
    </font>
    <font>
      <sz val="10"/>
      <name val="System"/>
      <family val="3"/>
      <charset val="134"/>
    </font>
    <font>
      <b/>
      <sz val="9"/>
      <name val="Geneva"/>
    </font>
    <font>
      <sz val="12"/>
      <name val="Geneva"/>
    </font>
    <font>
      <b/>
      <sz val="11"/>
      <name val="Geneva"/>
    </font>
    <font>
      <sz val="9"/>
      <name val="Geneva"/>
    </font>
    <font>
      <sz val="9"/>
      <name val="Helv"/>
    </font>
    <font>
      <sz val="12"/>
      <name val="Helv"/>
    </font>
    <font>
      <sz val="6"/>
      <name val="Geneva"/>
    </font>
    <font>
      <sz val="8"/>
      <name val="Geneva"/>
    </font>
    <font>
      <b/>
      <sz val="16"/>
      <name val="Geneva"/>
    </font>
    <font>
      <sz val="10"/>
      <color indexed="10"/>
      <name val="Geneva"/>
    </font>
    <font>
      <sz val="14"/>
      <name val="Geneva"/>
    </font>
    <font>
      <b/>
      <sz val="14"/>
      <name val="Geneva"/>
    </font>
    <font>
      <b/>
      <sz val="12"/>
      <name val="Geneva"/>
    </font>
    <font>
      <sz val="8"/>
      <name val="Courier"/>
      <family val="3"/>
    </font>
    <font>
      <b/>
      <sz val="8"/>
      <name val="Geneva"/>
    </font>
    <font>
      <sz val="11"/>
      <name val="Geneva"/>
    </font>
    <font>
      <sz val="10"/>
      <name val="Helvetica"/>
      <family val="2"/>
    </font>
    <font>
      <i/>
      <sz val="11"/>
      <name val="Bookman Old Style"/>
      <family val="1"/>
    </font>
    <font>
      <sz val="12"/>
      <name val="Bookman Old Style"/>
      <family val="1"/>
    </font>
    <font>
      <b/>
      <sz val="12"/>
      <name val="Bookman Old Style"/>
      <family val="1"/>
    </font>
    <font>
      <i/>
      <sz val="12"/>
      <name val="Bookman Old Style"/>
      <family val="1"/>
    </font>
    <font>
      <sz val="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gray0625"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lightGrid">
        <fgColor rgb="FFFF00FF"/>
      </patternFill>
    </fill>
  </fills>
  <borders count="58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" fontId="2" fillId="0" borderId="0"/>
    <xf numFmtId="176" fontId="2" fillId="0" borderId="0"/>
  </cellStyleXfs>
  <cellXfs count="276">
    <xf numFmtId="0" fontId="0" fillId="0" borderId="0" xfId="0"/>
    <xf numFmtId="0" fontId="5" fillId="0" borderId="0" xfId="0" applyFont="1"/>
    <xf numFmtId="0" fontId="0" fillId="0" borderId="2" xfId="0" applyBorder="1"/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4" fontId="11" fillId="0" borderId="0" xfId="0" applyNumberFormat="1" applyFont="1" applyAlignment="1">
      <alignment horizontal="right"/>
    </xf>
    <xf numFmtId="4" fontId="11" fillId="0" borderId="0" xfId="0" applyNumberFormat="1" applyFont="1"/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0" fillId="2" borderId="0" xfId="0" applyFill="1"/>
    <xf numFmtId="0" fontId="11" fillId="2" borderId="0" xfId="0" applyFont="1" applyFill="1"/>
    <xf numFmtId="49" fontId="0" fillId="0" borderId="0" xfId="0" applyNumberFormat="1"/>
    <xf numFmtId="0" fontId="0" fillId="0" borderId="0" xfId="0" quotePrefix="1"/>
    <xf numFmtId="0" fontId="0" fillId="0" borderId="14" xfId="0" applyBorder="1"/>
    <xf numFmtId="0" fontId="17" fillId="0" borderId="7" xfId="0" applyFont="1" applyBorder="1" applyAlignment="1">
      <alignment shrinkToFit="1"/>
    </xf>
    <xf numFmtId="0" fontId="17" fillId="0" borderId="17" xfId="0" applyFont="1" applyBorder="1" applyAlignment="1">
      <alignment shrinkToFit="1"/>
    </xf>
    <xf numFmtId="0" fontId="17" fillId="0" borderId="18" xfId="0" applyFont="1" applyBorder="1" applyAlignment="1">
      <alignment shrinkToFit="1"/>
    </xf>
    <xf numFmtId="0" fontId="0" fillId="0" borderId="19" xfId="0" applyBorder="1"/>
    <xf numFmtId="49" fontId="0" fillId="0" borderId="22" xfId="0" applyNumberFormat="1" applyBorder="1" applyAlignment="1">
      <alignment horizontal="left"/>
    </xf>
    <xf numFmtId="0" fontId="0" fillId="0" borderId="22" xfId="0" applyBorder="1" applyAlignment="1">
      <alignment horizontal="left"/>
    </xf>
    <xf numFmtId="0" fontId="18" fillId="0" borderId="23" xfId="0" applyFont="1" applyBorder="1" applyAlignment="1">
      <alignment horizontal="center" shrinkToFit="1"/>
    </xf>
    <xf numFmtId="0" fontId="11" fillId="0" borderId="24" xfId="0" applyFont="1" applyBorder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13" xfId="0" applyFont="1" applyBorder="1" applyAlignment="1">
      <alignment horizontal="left"/>
    </xf>
    <xf numFmtId="0" fontId="11" fillId="0" borderId="25" xfId="0" applyFont="1" applyBorder="1"/>
    <xf numFmtId="0" fontId="11" fillId="3" borderId="28" xfId="0" applyFont="1" applyFill="1" applyBorder="1"/>
    <xf numFmtId="0" fontId="11" fillId="4" borderId="0" xfId="0" applyFont="1" applyFill="1" applyAlignment="1">
      <alignment horizontal="right"/>
    </xf>
    <xf numFmtId="0" fontId="0" fillId="4" borderId="5" xfId="0" applyFill="1" applyBorder="1" applyAlignment="1">
      <alignment horizontal="center"/>
    </xf>
    <xf numFmtId="0" fontId="1" fillId="4" borderId="0" xfId="0" applyFont="1" applyFill="1" applyAlignment="1" applyProtection="1">
      <alignment horizontal="center"/>
      <protection locked="0"/>
    </xf>
    <xf numFmtId="0" fontId="18" fillId="4" borderId="23" xfId="0" applyFont="1" applyFill="1" applyBorder="1" applyAlignment="1">
      <alignment horizontal="center" shrinkToFit="1"/>
    </xf>
    <xf numFmtId="4" fontId="5" fillId="4" borderId="9" xfId="1" applyFont="1" applyFill="1" applyBorder="1"/>
    <xf numFmtId="4" fontId="5" fillId="4" borderId="29" xfId="0" applyNumberFormat="1" applyFont="1" applyFill="1" applyBorder="1"/>
    <xf numFmtId="0" fontId="0" fillId="4" borderId="1" xfId="0" applyFill="1" applyBorder="1"/>
    <xf numFmtId="4" fontId="11" fillId="4" borderId="0" xfId="0" applyNumberFormat="1" applyFont="1" applyFill="1" applyAlignment="1">
      <alignment horizontal="right"/>
    </xf>
    <xf numFmtId="0" fontId="11" fillId="4" borderId="28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18" fillId="5" borderId="31" xfId="0" applyFont="1" applyFill="1" applyBorder="1" applyAlignment="1">
      <alignment horizontal="center" shrinkToFit="1"/>
    </xf>
    <xf numFmtId="4" fontId="5" fillId="5" borderId="1" xfId="1" applyFont="1" applyFill="1" applyBorder="1"/>
    <xf numFmtId="4" fontId="5" fillId="4" borderId="32" xfId="0" applyNumberFormat="1" applyFont="1" applyFill="1" applyBorder="1"/>
    <xf numFmtId="4" fontId="11" fillId="4" borderId="0" xfId="0" applyNumberFormat="1" applyFont="1" applyFill="1"/>
    <xf numFmtId="0" fontId="11" fillId="5" borderId="28" xfId="0" applyFont="1" applyFill="1" applyBorder="1"/>
    <xf numFmtId="0" fontId="11" fillId="4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0" fillId="5" borderId="0" xfId="0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3" fontId="5" fillId="4" borderId="0" xfId="1" applyNumberFormat="1" applyFont="1" applyFill="1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18" fillId="5" borderId="23" xfId="0" applyFont="1" applyFill="1" applyBorder="1" applyAlignment="1">
      <alignment horizontal="center" shrinkToFit="1"/>
    </xf>
    <xf numFmtId="4" fontId="5" fillId="5" borderId="9" xfId="1" applyFont="1" applyFill="1" applyBorder="1"/>
    <xf numFmtId="0" fontId="11" fillId="4" borderId="0" xfId="0" applyFont="1" applyFill="1"/>
    <xf numFmtId="0" fontId="3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center"/>
      <protection locked="0"/>
    </xf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 applyProtection="1">
      <alignment horizontal="center"/>
      <protection locked="0"/>
    </xf>
    <xf numFmtId="14" fontId="5" fillId="0" borderId="1" xfId="0" applyNumberFormat="1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/>
    <xf numFmtId="0" fontId="8" fillId="0" borderId="0" xfId="0" applyFont="1"/>
    <xf numFmtId="0" fontId="2" fillId="0" borderId="0" xfId="0" applyFont="1"/>
    <xf numFmtId="0" fontId="9" fillId="0" borderId="3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3" xfId="0" applyBorder="1" applyAlignment="1">
      <alignment horizontal="right"/>
    </xf>
    <xf numFmtId="0" fontId="0" fillId="0" borderId="34" xfId="0" applyBorder="1"/>
    <xf numFmtId="0" fontId="0" fillId="0" borderId="35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/>
    </xf>
    <xf numFmtId="0" fontId="1" fillId="0" borderId="0" xfId="0" applyFont="1" applyAlignment="1" applyProtection="1">
      <alignment horizontal="center"/>
      <protection locked="0"/>
    </xf>
    <xf numFmtId="0" fontId="0" fillId="0" borderId="11" xfId="0" applyBorder="1" applyAlignment="1" applyProtection="1">
      <alignment horizontal="left"/>
      <protection locked="0"/>
    </xf>
    <xf numFmtId="4" fontId="5" fillId="5" borderId="31" xfId="0" applyNumberFormat="1" applyFont="1" applyFill="1" applyBorder="1" applyProtection="1">
      <protection locked="0"/>
    </xf>
    <xf numFmtId="4" fontId="5" fillId="5" borderId="36" xfId="0" applyNumberFormat="1" applyFont="1" applyFill="1" applyBorder="1" applyProtection="1">
      <protection locked="0"/>
    </xf>
    <xf numFmtId="4" fontId="5" fillId="5" borderId="37" xfId="0" applyNumberFormat="1" applyFont="1" applyFill="1" applyBorder="1" applyProtection="1">
      <protection locked="0"/>
    </xf>
    <xf numFmtId="0" fontId="0" fillId="0" borderId="39" xfId="0" applyBorder="1"/>
    <xf numFmtId="0" fontId="0" fillId="0" borderId="40" xfId="0" applyBorder="1"/>
    <xf numFmtId="0" fontId="0" fillId="0" borderId="11" xfId="0" applyBorder="1"/>
    <xf numFmtId="0" fontId="7" fillId="0" borderId="41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18" fillId="0" borderId="31" xfId="0" applyFont="1" applyBorder="1" applyAlignment="1">
      <alignment horizontal="center" shrinkToFit="1"/>
    </xf>
    <xf numFmtId="4" fontId="5" fillId="4" borderId="23" xfId="0" applyNumberFormat="1" applyFont="1" applyFill="1" applyBorder="1" applyProtection="1">
      <protection locked="0"/>
    </xf>
    <xf numFmtId="0" fontId="5" fillId="5" borderId="23" xfId="0" applyFont="1" applyFill="1" applyBorder="1" applyProtection="1">
      <protection locked="0"/>
    </xf>
    <xf numFmtId="4" fontId="5" fillId="4" borderId="8" xfId="0" applyNumberFormat="1" applyFont="1" applyFill="1" applyBorder="1" applyProtection="1">
      <protection locked="0"/>
    </xf>
    <xf numFmtId="0" fontId="5" fillId="5" borderId="8" xfId="0" applyFont="1" applyFill="1" applyBorder="1" applyProtection="1">
      <protection locked="0"/>
    </xf>
    <xf numFmtId="4" fontId="5" fillId="4" borderId="8" xfId="1" applyFont="1" applyFill="1" applyBorder="1" applyProtection="1">
      <protection locked="0"/>
    </xf>
    <xf numFmtId="4" fontId="5" fillId="5" borderId="8" xfId="1" applyFont="1" applyFill="1" applyBorder="1" applyProtection="1">
      <protection locked="0"/>
    </xf>
    <xf numFmtId="4" fontId="5" fillId="4" borderId="42" xfId="0" applyNumberFormat="1" applyFont="1" applyFill="1" applyBorder="1" applyProtection="1">
      <protection locked="0"/>
    </xf>
    <xf numFmtId="4" fontId="5" fillId="4" borderId="42" xfId="1" applyFont="1" applyFill="1" applyBorder="1" applyProtection="1">
      <protection locked="0"/>
    </xf>
    <xf numFmtId="4" fontId="5" fillId="5" borderId="42" xfId="1" applyFont="1" applyFill="1" applyBorder="1" applyProtection="1">
      <protection locked="0"/>
    </xf>
    <xf numFmtId="0" fontId="20" fillId="0" borderId="22" xfId="0" applyFont="1" applyBorder="1" applyAlignment="1">
      <alignment horizontal="left" vertical="center" wrapText="1"/>
    </xf>
    <xf numFmtId="0" fontId="18" fillId="6" borderId="23" xfId="0" applyFont="1" applyFill="1" applyBorder="1" applyAlignment="1">
      <alignment horizontal="center" shrinkToFit="1"/>
    </xf>
    <xf numFmtId="4" fontId="5" fillId="6" borderId="9" xfId="1" applyFont="1" applyFill="1" applyBorder="1"/>
    <xf numFmtId="4" fontId="5" fillId="6" borderId="10" xfId="1" applyFont="1" applyFill="1" applyBorder="1"/>
    <xf numFmtId="4" fontId="5" fillId="6" borderId="33" xfId="1" applyFont="1" applyFill="1" applyBorder="1"/>
    <xf numFmtId="4" fontId="5" fillId="6" borderId="10" xfId="1" applyFont="1" applyFill="1" applyBorder="1" applyProtection="1">
      <protection locked="0"/>
    </xf>
    <xf numFmtId="4" fontId="5" fillId="6" borderId="45" xfId="1" applyFont="1" applyFill="1" applyBorder="1" applyProtection="1">
      <protection locked="0"/>
    </xf>
    <xf numFmtId="4" fontId="5" fillId="6" borderId="33" xfId="1" applyFont="1" applyFill="1" applyBorder="1" applyProtection="1">
      <protection locked="0"/>
    </xf>
    <xf numFmtId="0" fontId="18" fillId="6" borderId="10" xfId="0" applyFont="1" applyFill="1" applyBorder="1" applyAlignment="1">
      <alignment horizontal="center" shrinkToFit="1"/>
    </xf>
    <xf numFmtId="4" fontId="5" fillId="6" borderId="45" xfId="1" applyFont="1" applyFill="1" applyBorder="1"/>
    <xf numFmtId="0" fontId="11" fillId="6" borderId="28" xfId="0" applyFont="1" applyFill="1" applyBorder="1"/>
    <xf numFmtId="0" fontId="18" fillId="4" borderId="10" xfId="0" applyFont="1" applyFill="1" applyBorder="1" applyAlignment="1">
      <alignment horizontal="center" shrinkToFit="1"/>
    </xf>
    <xf numFmtId="4" fontId="5" fillId="4" borderId="7" xfId="1" applyFont="1" applyFill="1" applyBorder="1"/>
    <xf numFmtId="4" fontId="5" fillId="4" borderId="45" xfId="1" applyFont="1" applyFill="1" applyBorder="1"/>
    <xf numFmtId="4" fontId="5" fillId="4" borderId="10" xfId="1" applyFont="1" applyFill="1" applyBorder="1"/>
    <xf numFmtId="0" fontId="18" fillId="0" borderId="10" xfId="0" applyFont="1" applyBorder="1" applyAlignment="1">
      <alignment horizontal="center" shrinkToFit="1"/>
    </xf>
    <xf numFmtId="4" fontId="5" fillId="4" borderId="17" xfId="1" applyFont="1" applyFill="1" applyBorder="1"/>
    <xf numFmtId="0" fontId="21" fillId="0" borderId="0" xfId="0" applyFont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4" fontId="5" fillId="4" borderId="31" xfId="0" applyNumberFormat="1" applyFont="1" applyFill="1" applyBorder="1" applyProtection="1">
      <protection locked="0"/>
    </xf>
    <xf numFmtId="4" fontId="5" fillId="4" borderId="36" xfId="0" applyNumberFormat="1" applyFont="1" applyFill="1" applyBorder="1" applyProtection="1">
      <protection locked="0"/>
    </xf>
    <xf numFmtId="4" fontId="5" fillId="4" borderId="37" xfId="0" applyNumberFormat="1" applyFont="1" applyFill="1" applyBorder="1" applyProtection="1">
      <protection locked="0"/>
    </xf>
    <xf numFmtId="4" fontId="5" fillId="4" borderId="1" xfId="1" applyFont="1" applyFill="1" applyBorder="1"/>
    <xf numFmtId="0" fontId="18" fillId="4" borderId="31" xfId="0" applyFont="1" applyFill="1" applyBorder="1" applyAlignment="1">
      <alignment horizontal="center" shrinkToFit="1"/>
    </xf>
    <xf numFmtId="0" fontId="1" fillId="0" borderId="0" xfId="0" applyFont="1" applyAlignment="1">
      <alignment horizontal="center"/>
    </xf>
    <xf numFmtId="179" fontId="14" fillId="0" borderId="1" xfId="0" applyNumberFormat="1" applyFont="1" applyBorder="1" applyAlignment="1" applyProtection="1">
      <alignment horizontal="left"/>
      <protection locked="0"/>
    </xf>
    <xf numFmtId="179" fontId="0" fillId="0" borderId="0" xfId="0" applyNumberFormat="1" applyAlignment="1" applyProtection="1">
      <alignment horizontal="left"/>
      <protection locked="0"/>
    </xf>
    <xf numFmtId="178" fontId="11" fillId="4" borderId="46" xfId="0" applyNumberFormat="1" applyFont="1" applyFill="1" applyBorder="1" applyAlignment="1">
      <alignment horizontal="center"/>
    </xf>
    <xf numFmtId="178" fontId="11" fillId="4" borderId="27" xfId="0" applyNumberFormat="1" applyFont="1" applyFill="1" applyBorder="1" applyAlignment="1">
      <alignment horizontal="center"/>
    </xf>
    <xf numFmtId="178" fontId="11" fillId="0" borderId="26" xfId="0" applyNumberFormat="1" applyFont="1" applyBorder="1" applyAlignment="1">
      <alignment horizontal="center"/>
    </xf>
    <xf numFmtId="178" fontId="11" fillId="4" borderId="30" xfId="0" applyNumberFormat="1" applyFont="1" applyFill="1" applyBorder="1" applyAlignment="1">
      <alignment horizontal="center"/>
    </xf>
    <xf numFmtId="178" fontId="11" fillId="6" borderId="49" xfId="0" applyNumberFormat="1" applyFont="1" applyFill="1" applyBorder="1" applyAlignment="1">
      <alignment horizontal="center"/>
    </xf>
    <xf numFmtId="178" fontId="11" fillId="0" borderId="27" xfId="0" applyNumberFormat="1" applyFont="1" applyBorder="1"/>
    <xf numFmtId="178" fontId="11" fillId="4" borderId="30" xfId="0" applyNumberFormat="1" applyFont="1" applyFill="1" applyBorder="1"/>
    <xf numFmtId="178" fontId="11" fillId="0" borderId="3" xfId="0" applyNumberFormat="1" applyFont="1" applyBorder="1" applyAlignment="1">
      <alignment horizontal="center"/>
    </xf>
    <xf numFmtId="180" fontId="11" fillId="6" borderId="0" xfId="2" applyNumberFormat="1" applyFont="1" applyFill="1" applyAlignment="1">
      <alignment horizontal="left"/>
    </xf>
    <xf numFmtId="178" fontId="5" fillId="7" borderId="47" xfId="0" applyNumberFormat="1" applyFont="1" applyFill="1" applyBorder="1" applyAlignment="1">
      <alignment horizontal="center"/>
    </xf>
    <xf numFmtId="178" fontId="5" fillId="4" borderId="11" xfId="0" applyNumberFormat="1" applyFont="1" applyFill="1" applyBorder="1" applyAlignment="1">
      <alignment horizontal="center"/>
    </xf>
    <xf numFmtId="178" fontId="5" fillId="8" borderId="13" xfId="0" applyNumberFormat="1" applyFont="1" applyFill="1" applyBorder="1" applyAlignment="1">
      <alignment horizontal="center"/>
    </xf>
    <xf numFmtId="178" fontId="5" fillId="4" borderId="0" xfId="0" applyNumberFormat="1" applyFont="1" applyFill="1" applyAlignment="1">
      <alignment horizontal="center"/>
    </xf>
    <xf numFmtId="178" fontId="5" fillId="6" borderId="50" xfId="0" applyNumberFormat="1" applyFont="1" applyFill="1" applyBorder="1" applyAlignment="1">
      <alignment horizontal="center"/>
    </xf>
    <xf numFmtId="178" fontId="2" fillId="0" borderId="4" xfId="0" applyNumberFormat="1" applyFont="1" applyBorder="1" applyAlignment="1">
      <alignment horizontal="center"/>
    </xf>
    <xf numFmtId="178" fontId="2" fillId="4" borderId="0" xfId="0" applyNumberFormat="1" applyFont="1" applyFill="1" applyAlignment="1">
      <alignment horizontal="center"/>
    </xf>
    <xf numFmtId="178" fontId="5" fillId="8" borderId="4" xfId="0" applyNumberFormat="1" applyFont="1" applyFill="1" applyBorder="1" applyAlignment="1">
      <alignment horizontal="center"/>
    </xf>
    <xf numFmtId="178" fontId="5" fillId="4" borderId="47" xfId="0" applyNumberFormat="1" applyFont="1" applyFill="1" applyBorder="1" applyAlignment="1">
      <alignment horizontal="center"/>
    </xf>
    <xf numFmtId="178" fontId="5" fillId="0" borderId="13" xfId="0" applyNumberFormat="1" applyFont="1" applyBorder="1" applyAlignment="1">
      <alignment horizontal="center"/>
    </xf>
    <xf numFmtId="178" fontId="5" fillId="0" borderId="4" xfId="0" applyNumberFormat="1" applyFont="1" applyBorder="1" applyAlignment="1">
      <alignment horizontal="center"/>
    </xf>
    <xf numFmtId="180" fontId="5" fillId="0" borderId="34" xfId="2" applyNumberFormat="1" applyFont="1" applyBorder="1" applyAlignment="1">
      <alignment horizontal="left"/>
    </xf>
    <xf numFmtId="178" fontId="5" fillId="4" borderId="48" xfId="0" applyNumberFormat="1" applyFont="1" applyFill="1" applyBorder="1" applyAlignment="1">
      <alignment horizontal="center"/>
    </xf>
    <xf numFmtId="178" fontId="5" fillId="4" borderId="15" xfId="0" applyNumberFormat="1" applyFont="1" applyFill="1" applyBorder="1"/>
    <xf numFmtId="178" fontId="5" fillId="0" borderId="16" xfId="0" applyNumberFormat="1" applyFont="1" applyBorder="1"/>
    <xf numFmtId="178" fontId="5" fillId="4" borderId="20" xfId="0" applyNumberFormat="1" applyFont="1" applyFill="1" applyBorder="1"/>
    <xf numFmtId="178" fontId="5" fillId="6" borderId="51" xfId="0" applyNumberFormat="1" applyFont="1" applyFill="1" applyBorder="1"/>
    <xf numFmtId="178" fontId="0" fillId="0" borderId="15" xfId="0" applyNumberFormat="1" applyBorder="1"/>
    <xf numFmtId="178" fontId="0" fillId="4" borderId="20" xfId="0" applyNumberFormat="1" applyFill="1" applyBorder="1"/>
    <xf numFmtId="178" fontId="5" fillId="0" borderId="17" xfId="0" applyNumberFormat="1" applyFont="1" applyBorder="1"/>
    <xf numFmtId="180" fontId="0" fillId="0" borderId="0" xfId="2" applyNumberFormat="1" applyFont="1" applyAlignment="1">
      <alignment horizontal="center"/>
    </xf>
    <xf numFmtId="176" fontId="0" fillId="4" borderId="0" xfId="0" applyNumberFormat="1" applyFill="1" applyAlignment="1">
      <alignment horizontal="center"/>
    </xf>
    <xf numFmtId="4" fontId="5" fillId="9" borderId="9" xfId="1" applyFont="1" applyFill="1" applyBorder="1"/>
    <xf numFmtId="4" fontId="5" fillId="23" borderId="9" xfId="1" applyFont="1" applyFill="1" applyBorder="1"/>
    <xf numFmtId="4" fontId="5" fillId="9" borderId="7" xfId="1" applyFont="1" applyFill="1" applyBorder="1"/>
    <xf numFmtId="4" fontId="5" fillId="10" borderId="45" xfId="1" applyFont="1" applyFill="1" applyBorder="1"/>
    <xf numFmtId="4" fontId="5" fillId="11" borderId="12" xfId="1" applyFont="1" applyFill="1" applyBorder="1"/>
    <xf numFmtId="177" fontId="5" fillId="6" borderId="12" xfId="0" applyNumberFormat="1" applyFont="1" applyFill="1" applyBorder="1"/>
    <xf numFmtId="177" fontId="5" fillId="4" borderId="12" xfId="0" applyNumberFormat="1" applyFont="1" applyFill="1" applyBorder="1"/>
    <xf numFmtId="178" fontId="5" fillId="12" borderId="33" xfId="1" applyNumberFormat="1" applyFont="1" applyFill="1" applyBorder="1"/>
    <xf numFmtId="177" fontId="5" fillId="4" borderId="2" xfId="0" applyNumberFormat="1" applyFont="1" applyFill="1" applyBorder="1"/>
    <xf numFmtId="178" fontId="5" fillId="23" borderId="33" xfId="1" applyNumberFormat="1" applyFont="1" applyFill="1" applyBorder="1"/>
    <xf numFmtId="177" fontId="5" fillId="6" borderId="33" xfId="0" applyNumberFormat="1" applyFont="1" applyFill="1" applyBorder="1"/>
    <xf numFmtId="178" fontId="5" fillId="23" borderId="45" xfId="1" applyNumberFormat="1" applyFont="1" applyFill="1" applyBorder="1"/>
    <xf numFmtId="177" fontId="5" fillId="11" borderId="12" xfId="0" applyNumberFormat="1" applyFont="1" applyFill="1" applyBorder="1"/>
    <xf numFmtId="4" fontId="5" fillId="14" borderId="45" xfId="1" applyFont="1" applyFill="1" applyBorder="1" applyAlignment="1" applyProtection="1">
      <alignment horizontal="right"/>
      <protection locked="0"/>
    </xf>
    <xf numFmtId="4" fontId="5" fillId="15" borderId="10" xfId="1" applyFont="1" applyFill="1" applyBorder="1" applyAlignment="1" applyProtection="1">
      <alignment horizontal="right"/>
      <protection locked="0"/>
    </xf>
    <xf numFmtId="4" fontId="5" fillId="16" borderId="43" xfId="1" applyFont="1" applyFill="1" applyBorder="1" applyAlignment="1" applyProtection="1">
      <alignment horizontal="right"/>
      <protection locked="0"/>
    </xf>
    <xf numFmtId="4" fontId="5" fillId="17" borderId="43" xfId="1" applyFont="1" applyFill="1" applyBorder="1" applyAlignment="1" applyProtection="1">
      <alignment horizontal="right"/>
      <protection locked="0"/>
    </xf>
    <xf numFmtId="4" fontId="5" fillId="18" borderId="23" xfId="1" applyFont="1" applyFill="1" applyBorder="1"/>
    <xf numFmtId="4" fontId="5" fillId="15" borderId="45" xfId="1" applyFont="1" applyFill="1" applyBorder="1" applyAlignment="1" applyProtection="1">
      <alignment horizontal="right"/>
      <protection locked="0"/>
    </xf>
    <xf numFmtId="4" fontId="5" fillId="16" borderId="44" xfId="1" applyFont="1" applyFill="1" applyBorder="1" applyAlignment="1" applyProtection="1">
      <alignment horizontal="right"/>
      <protection locked="0"/>
    </xf>
    <xf numFmtId="4" fontId="5" fillId="17" borderId="44" xfId="1" applyFont="1" applyFill="1" applyBorder="1" applyAlignment="1" applyProtection="1">
      <alignment horizontal="right"/>
      <protection locked="0"/>
    </xf>
    <xf numFmtId="4" fontId="5" fillId="23" borderId="8" xfId="1" applyFont="1" applyFill="1" applyBorder="1"/>
    <xf numFmtId="4" fontId="5" fillId="19" borderId="8" xfId="1" applyFont="1" applyFill="1" applyBorder="1"/>
    <xf numFmtId="4" fontId="5" fillId="21" borderId="36" xfId="0" applyNumberFormat="1" applyFont="1" applyFill="1" applyBorder="1" applyProtection="1">
      <protection locked="0"/>
    </xf>
    <xf numFmtId="4" fontId="5" fillId="23" borderId="36" xfId="0" applyNumberFormat="1" applyFont="1" applyFill="1" applyBorder="1" applyProtection="1">
      <protection locked="0"/>
    </xf>
    <xf numFmtId="4" fontId="5" fillId="16" borderId="45" xfId="1" applyFont="1" applyFill="1" applyBorder="1" applyAlignment="1" applyProtection="1">
      <alignment horizontal="right"/>
      <protection locked="0"/>
    </xf>
    <xf numFmtId="4" fontId="5" fillId="20" borderId="36" xfId="0" applyNumberFormat="1" applyFont="1" applyFill="1" applyBorder="1" applyProtection="1">
      <protection locked="0"/>
    </xf>
    <xf numFmtId="4" fontId="5" fillId="17" borderId="38" xfId="1" applyFont="1" applyFill="1" applyBorder="1" applyAlignment="1" applyProtection="1">
      <alignment horizontal="right"/>
      <protection locked="0"/>
    </xf>
    <xf numFmtId="4" fontId="5" fillId="22" borderId="29" xfId="1" applyFont="1" applyFill="1" applyBorder="1"/>
    <xf numFmtId="4" fontId="5" fillId="22" borderId="18" xfId="1" applyFont="1" applyFill="1" applyBorder="1"/>
    <xf numFmtId="179" fontId="0" fillId="0" borderId="1" xfId="0" applyNumberFormat="1" applyBorder="1" applyAlignment="1" applyProtection="1">
      <alignment horizontal="left"/>
      <protection locked="0"/>
    </xf>
    <xf numFmtId="178" fontId="11" fillId="0" borderId="52" xfId="0" applyNumberFormat="1" applyFont="1" applyBorder="1" applyAlignment="1">
      <alignment horizontal="center"/>
    </xf>
    <xf numFmtId="178" fontId="11" fillId="4" borderId="49" xfId="0" applyNumberFormat="1" applyFont="1" applyFill="1" applyBorder="1" applyAlignment="1">
      <alignment horizontal="center"/>
    </xf>
    <xf numFmtId="180" fontId="11" fillId="4" borderId="0" xfId="2" applyNumberFormat="1" applyFont="1" applyFill="1" applyAlignment="1">
      <alignment horizontal="left"/>
    </xf>
    <xf numFmtId="178" fontId="5" fillId="0" borderId="47" xfId="0" applyNumberFormat="1" applyFont="1" applyBorder="1" applyAlignment="1">
      <alignment horizontal="center"/>
    </xf>
    <xf numFmtId="178" fontId="5" fillId="7" borderId="13" xfId="0" applyNumberFormat="1" applyFont="1" applyFill="1" applyBorder="1" applyAlignment="1">
      <alignment horizontal="center"/>
    </xf>
    <xf numFmtId="178" fontId="5" fillId="23" borderId="53" xfId="0" applyNumberFormat="1" applyFont="1" applyFill="1" applyBorder="1" applyAlignment="1">
      <alignment horizontal="center"/>
    </xf>
    <xf numFmtId="178" fontId="5" fillId="0" borderId="53" xfId="0" applyNumberFormat="1" applyFont="1" applyBorder="1" applyAlignment="1">
      <alignment horizontal="center"/>
    </xf>
    <xf numFmtId="180" fontId="19" fillId="0" borderId="34" xfId="2" applyNumberFormat="1" applyFont="1" applyBorder="1" applyAlignment="1">
      <alignment horizontal="left"/>
    </xf>
    <xf numFmtId="178" fontId="5" fillId="0" borderId="48" xfId="0" applyNumberFormat="1" applyFont="1" applyBorder="1" applyAlignment="1">
      <alignment horizontal="center"/>
    </xf>
    <xf numFmtId="178" fontId="5" fillId="0" borderId="54" xfId="0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4" fontId="5" fillId="8" borderId="1" xfId="1" applyFont="1" applyFill="1" applyBorder="1"/>
    <xf numFmtId="4" fontId="5" fillId="8" borderId="7" xfId="1" applyFont="1" applyFill="1" applyBorder="1"/>
    <xf numFmtId="4" fontId="5" fillId="8" borderId="9" xfId="1" applyFont="1" applyFill="1" applyBorder="1"/>
    <xf numFmtId="2" fontId="5" fillId="9" borderId="45" xfId="0" applyNumberFormat="1" applyFont="1" applyFill="1" applyBorder="1"/>
    <xf numFmtId="178" fontId="5" fillId="4" borderId="9" xfId="1" applyNumberFormat="1" applyFont="1" applyFill="1" applyBorder="1"/>
    <xf numFmtId="178" fontId="5" fillId="4" borderId="12" xfId="0" applyNumberFormat="1" applyFont="1" applyFill="1" applyBorder="1"/>
    <xf numFmtId="178" fontId="5" fillId="10" borderId="38" xfId="1" applyNumberFormat="1" applyFont="1" applyFill="1" applyBorder="1"/>
    <xf numFmtId="178" fontId="5" fillId="4" borderId="17" xfId="1" applyNumberFormat="1" applyFont="1" applyFill="1" applyBorder="1"/>
    <xf numFmtId="178" fontId="5" fillId="5" borderId="2" xfId="0" applyNumberFormat="1" applyFont="1" applyFill="1" applyBorder="1"/>
    <xf numFmtId="178" fontId="5" fillId="10" borderId="33" xfId="1" applyNumberFormat="1" applyFont="1" applyFill="1" applyBorder="1"/>
    <xf numFmtId="178" fontId="5" fillId="4" borderId="17" xfId="0" applyNumberFormat="1" applyFont="1" applyFill="1" applyBorder="1"/>
    <xf numFmtId="178" fontId="5" fillId="5" borderId="12" xfId="0" applyNumberFormat="1" applyFont="1" applyFill="1" applyBorder="1"/>
    <xf numFmtId="178" fontId="5" fillId="4" borderId="4" xfId="0" applyNumberFormat="1" applyFont="1" applyFill="1" applyBorder="1"/>
    <xf numFmtId="178" fontId="5" fillId="23" borderId="11" xfId="0" applyNumberFormat="1" applyFont="1" applyFill="1" applyBorder="1"/>
    <xf numFmtId="4" fontId="5" fillId="11" borderId="10" xfId="1" applyFont="1" applyFill="1" applyBorder="1" applyAlignment="1" applyProtection="1">
      <alignment horizontal="right"/>
      <protection locked="0"/>
    </xf>
    <xf numFmtId="4" fontId="5" fillId="12" borderId="10" xfId="1" applyFont="1" applyFill="1" applyBorder="1" applyAlignment="1" applyProtection="1">
      <alignment horizontal="right"/>
      <protection locked="0"/>
    </xf>
    <xf numFmtId="4" fontId="5" fillId="13" borderId="10" xfId="1" applyFont="1" applyFill="1" applyBorder="1" applyAlignment="1" applyProtection="1">
      <alignment horizontal="right"/>
      <protection locked="0"/>
    </xf>
    <xf numFmtId="4" fontId="5" fillId="14" borderId="43" xfId="1" applyFont="1" applyFill="1" applyBorder="1" applyAlignment="1" applyProtection="1">
      <alignment horizontal="right"/>
      <protection locked="0"/>
    </xf>
    <xf numFmtId="4" fontId="5" fillId="15" borderId="10" xfId="1" applyFont="1" applyFill="1" applyBorder="1"/>
    <xf numFmtId="4" fontId="5" fillId="11" borderId="45" xfId="1" applyFont="1" applyFill="1" applyBorder="1" applyAlignment="1" applyProtection="1">
      <alignment horizontal="right"/>
      <protection locked="0"/>
    </xf>
    <xf numFmtId="4" fontId="5" fillId="12" borderId="45" xfId="1" applyFont="1" applyFill="1" applyBorder="1" applyAlignment="1" applyProtection="1">
      <alignment horizontal="right"/>
      <protection locked="0"/>
    </xf>
    <xf numFmtId="4" fontId="5" fillId="13" borderId="45" xfId="1" applyFont="1" applyFill="1" applyBorder="1" applyAlignment="1" applyProtection="1">
      <alignment horizontal="right"/>
      <protection locked="0"/>
    </xf>
    <xf numFmtId="4" fontId="5" fillId="14" borderId="44" xfId="1" applyFont="1" applyFill="1" applyBorder="1" applyAlignment="1" applyProtection="1">
      <alignment horizontal="right"/>
      <protection locked="0"/>
    </xf>
    <xf numFmtId="4" fontId="5" fillId="15" borderId="45" xfId="1" applyFont="1" applyFill="1" applyBorder="1"/>
    <xf numFmtId="4" fontId="5" fillId="11" borderId="33" xfId="1" applyFont="1" applyFill="1" applyBorder="1" applyAlignment="1" applyProtection="1">
      <alignment horizontal="right"/>
      <protection locked="0"/>
    </xf>
    <xf numFmtId="4" fontId="5" fillId="12" borderId="33" xfId="1" applyFont="1" applyFill="1" applyBorder="1" applyAlignment="1" applyProtection="1">
      <alignment horizontal="right"/>
      <protection locked="0"/>
    </xf>
    <xf numFmtId="4" fontId="5" fillId="13" borderId="33" xfId="1" applyFont="1" applyFill="1" applyBorder="1" applyAlignment="1" applyProtection="1">
      <alignment horizontal="right"/>
      <protection locked="0"/>
    </xf>
    <xf numFmtId="4" fontId="5" fillId="14" borderId="38" xfId="1" applyFont="1" applyFill="1" applyBorder="1" applyAlignment="1" applyProtection="1">
      <alignment horizontal="right"/>
      <protection locked="0"/>
    </xf>
    <xf numFmtId="4" fontId="5" fillId="15" borderId="17" xfId="1" applyFont="1" applyFill="1" applyBorder="1"/>
    <xf numFmtId="4" fontId="5" fillId="16" borderId="29" xfId="1" applyFont="1" applyFill="1" applyBorder="1"/>
    <xf numFmtId="4" fontId="5" fillId="16" borderId="12" xfId="1" applyFont="1" applyFill="1" applyBorder="1"/>
    <xf numFmtId="0" fontId="0" fillId="0" borderId="4" xfId="0" applyBorder="1" applyAlignment="1">
      <alignment horizontal="center"/>
    </xf>
    <xf numFmtId="0" fontId="0" fillId="0" borderId="11" xfId="0" applyBorder="1"/>
    <xf numFmtId="49" fontId="24" fillId="0" borderId="55" xfId="0" applyNumberFormat="1" applyFont="1" applyBorder="1" applyAlignment="1">
      <alignment horizontal="left"/>
    </xf>
    <xf numFmtId="0" fontId="0" fillId="0" borderId="55" xfId="0" applyBorder="1"/>
    <xf numFmtId="181" fontId="24" fillId="0" borderId="55" xfId="0" applyNumberFormat="1" applyFont="1" applyBorder="1" applyAlignment="1">
      <alignment horizontal="left"/>
    </xf>
    <xf numFmtId="0" fontId="7" fillId="0" borderId="56" xfId="0" applyFont="1" applyBorder="1" applyAlignment="1">
      <alignment horizontal="left" vertical="top" wrapText="1"/>
    </xf>
    <xf numFmtId="0" fontId="0" fillId="0" borderId="30" xfId="0" applyBorder="1"/>
    <xf numFmtId="0" fontId="0" fillId="0" borderId="26" xfId="0" applyBorder="1"/>
    <xf numFmtId="0" fontId="0" fillId="0" borderId="24" xfId="0" applyBorder="1"/>
    <xf numFmtId="0" fontId="0" fillId="0" borderId="0" xfId="0"/>
    <xf numFmtId="0" fontId="0" fillId="0" borderId="13" xfId="0" applyBorder="1"/>
    <xf numFmtId="0" fontId="1" fillId="0" borderId="10" xfId="0" applyFont="1" applyBorder="1" applyAlignment="1" applyProtection="1">
      <alignment horizontal="center"/>
      <protection locked="0"/>
    </xf>
    <xf numFmtId="0" fontId="0" fillId="0" borderId="31" xfId="0" applyBorder="1"/>
    <xf numFmtId="0" fontId="0" fillId="0" borderId="23" xfId="0" applyBorder="1"/>
    <xf numFmtId="0" fontId="23" fillId="0" borderId="57" xfId="0" applyFont="1" applyBorder="1" applyAlignment="1">
      <alignment vertical="top" wrapText="1"/>
    </xf>
    <xf numFmtId="0" fontId="5" fillId="0" borderId="56" xfId="0" applyFont="1" applyBorder="1" applyAlignment="1">
      <alignment horizontal="center"/>
    </xf>
    <xf numFmtId="4" fontId="1" fillId="0" borderId="10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>
      <alignment shrinkToFit="1"/>
    </xf>
    <xf numFmtId="0" fontId="6" fillId="0" borderId="1" xfId="0" applyFont="1" applyBorder="1" applyAlignment="1">
      <alignment shrinkToFit="1"/>
    </xf>
    <xf numFmtId="0" fontId="0" fillId="0" borderId="1" xfId="0" applyBorder="1"/>
    <xf numFmtId="0" fontId="0" fillId="0" borderId="5" xfId="0" applyBorder="1" applyAlignment="1">
      <alignment shrinkToFit="1"/>
    </xf>
    <xf numFmtId="0" fontId="0" fillId="0" borderId="5" xfId="0" applyBorder="1"/>
    <xf numFmtId="0" fontId="14" fillId="0" borderId="1" xfId="0" applyFont="1" applyBorder="1" applyProtection="1">
      <protection locked="0"/>
    </xf>
    <xf numFmtId="179" fontId="14" fillId="0" borderId="1" xfId="0" applyNumberFormat="1" applyFont="1" applyBorder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0" fontId="13" fillId="0" borderId="11" xfId="0" applyFont="1" applyBorder="1" applyAlignment="1">
      <alignment wrapText="1"/>
    </xf>
    <xf numFmtId="180" fontId="19" fillId="0" borderId="2" xfId="2" applyNumberFormat="1" applyFont="1" applyBorder="1" applyAlignment="1" applyProtection="1">
      <alignment horizontal="center" vertical="center"/>
      <protection locked="0"/>
    </xf>
    <xf numFmtId="0" fontId="0" fillId="0" borderId="2" xfId="0" applyBorder="1"/>
    <xf numFmtId="0" fontId="10" fillId="0" borderId="13" xfId="0" applyFont="1" applyBorder="1" applyAlignment="1">
      <alignment horizontal="left" textRotation="90"/>
    </xf>
    <xf numFmtId="180" fontId="19" fillId="6" borderId="2" xfId="2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4" borderId="0" xfId="0" applyFill="1"/>
    <xf numFmtId="0" fontId="1" fillId="0" borderId="24" xfId="0" applyFont="1" applyBorder="1" applyAlignment="1">
      <alignment horizontal="center"/>
    </xf>
    <xf numFmtId="0" fontId="10" fillId="0" borderId="0" xfId="0" applyFont="1" applyAlignment="1">
      <alignment horizontal="left" textRotation="90"/>
    </xf>
    <xf numFmtId="180" fontId="19" fillId="4" borderId="2" xfId="2" applyNumberFormat="1" applyFont="1" applyFill="1" applyBorder="1" applyAlignment="1">
      <alignment horizontal="center" vertical="center"/>
    </xf>
    <xf numFmtId="0" fontId="22" fillId="0" borderId="57" xfId="0" applyFont="1" applyBorder="1" applyAlignment="1">
      <alignment wrapText="1"/>
    </xf>
    <xf numFmtId="0" fontId="15" fillId="0" borderId="1" xfId="0" applyFont="1" applyBorder="1" applyAlignment="1">
      <alignment shrinkToFit="1"/>
    </xf>
    <xf numFmtId="49" fontId="21" fillId="0" borderId="55" xfId="0" applyNumberFormat="1" applyFont="1" applyBorder="1" applyAlignment="1">
      <alignment horizontal="left"/>
    </xf>
    <xf numFmtId="181" fontId="21" fillId="0" borderId="55" xfId="0" applyNumberFormat="1" applyFont="1" applyBorder="1" applyAlignment="1">
      <alignment horizontal="left"/>
    </xf>
    <xf numFmtId="0" fontId="0" fillId="0" borderId="56" xfId="0" applyBorder="1" applyAlignment="1">
      <alignment horizontal="left" vertical="top" wrapText="1"/>
    </xf>
    <xf numFmtId="181" fontId="14" fillId="0" borderId="1" xfId="0" applyNumberFormat="1" applyFont="1" applyBorder="1" applyAlignment="1" applyProtection="1">
      <alignment horizontal="left"/>
      <protection locked="0"/>
    </xf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44"/>
  <sheetViews>
    <sheetView showGridLines="0" showZeros="0" tabSelected="1" workbookViewId="0">
      <selection activeCell="O24" sqref="O24"/>
    </sheetView>
  </sheetViews>
  <sheetFormatPr defaultColWidth="11.42578125" defaultRowHeight="12.75"/>
  <cols>
    <col min="1" max="1" width="11.5703125" style="63" customWidth="1"/>
    <col min="2" max="2" width="5.140625" style="63" customWidth="1"/>
    <col min="3" max="3" width="14.7109375" style="63" customWidth="1"/>
    <col min="4" max="4" width="6.140625" style="44" hidden="1" customWidth="1"/>
    <col min="5" max="6" width="14.7109375" style="63" customWidth="1"/>
    <col min="7" max="7" width="5.42578125" style="44" hidden="1" customWidth="1"/>
    <col min="8" max="9" width="14.7109375" style="63" customWidth="1"/>
    <col min="10" max="10" width="16.28515625" style="44" customWidth="1"/>
    <col min="11" max="12" width="14.7109375" style="63" customWidth="1"/>
    <col min="13" max="13" width="14.28515625" style="44" customWidth="1"/>
    <col min="14" max="16" width="14.7109375" style="63" customWidth="1"/>
  </cols>
  <sheetData>
    <row r="1" spans="1:16" ht="15" customHeight="1">
      <c r="B1" s="60" t="s">
        <v>0</v>
      </c>
      <c r="F1" s="128"/>
      <c r="G1" s="128"/>
      <c r="H1" s="61" t="s">
        <v>1</v>
      </c>
      <c r="N1" s="252" t="s">
        <v>2</v>
      </c>
      <c r="O1" s="244"/>
      <c r="P1" s="244"/>
    </row>
    <row r="2" spans="1:16" ht="17.100000000000001" customHeight="1">
      <c r="B2" s="257"/>
      <c r="C2" s="254"/>
      <c r="D2" s="254"/>
      <c r="E2" s="254"/>
      <c r="F2" s="62"/>
      <c r="G2" s="62"/>
      <c r="H2" s="258"/>
      <c r="I2" s="254"/>
      <c r="J2" s="130"/>
      <c r="N2" s="253" t="s">
        <v>3</v>
      </c>
      <c r="O2" s="254"/>
      <c r="P2" s="254"/>
    </row>
    <row r="3" spans="1:16" ht="11.1" customHeight="1">
      <c r="B3" s="64" t="s">
        <v>4</v>
      </c>
      <c r="E3" s="128"/>
      <c r="F3" s="128"/>
      <c r="G3" s="128"/>
      <c r="H3" s="64" t="s">
        <v>5</v>
      </c>
      <c r="N3" s="255" t="s">
        <v>6</v>
      </c>
      <c r="O3" s="256"/>
      <c r="P3" s="65" t="s">
        <v>7</v>
      </c>
    </row>
    <row r="4" spans="1:16" ht="16.5" customHeight="1" thickBot="1">
      <c r="B4" s="259"/>
      <c r="C4" s="254"/>
      <c r="D4" s="254"/>
      <c r="E4" s="254"/>
      <c r="F4" s="66"/>
      <c r="G4" s="66"/>
      <c r="H4" s="67"/>
      <c r="I4" s="68"/>
      <c r="J4" s="69"/>
      <c r="N4" s="70" t="s">
        <v>8</v>
      </c>
    </row>
    <row r="5" spans="1:16" s="72" customFormat="1" ht="9.9499999999999993" customHeight="1">
      <c r="B5" s="71" t="s">
        <v>9</v>
      </c>
      <c r="E5" s="64"/>
      <c r="F5" s="71"/>
      <c r="G5" s="71"/>
      <c r="H5" s="71" t="s">
        <v>10</v>
      </c>
      <c r="N5" s="240" t="s">
        <v>11</v>
      </c>
      <c r="O5" s="241"/>
      <c r="P5" s="242"/>
    </row>
    <row r="6" spans="1:16" ht="2.1" customHeight="1" thickBot="1">
      <c r="C6" s="72"/>
      <c r="D6" s="72"/>
      <c r="F6" s="72"/>
      <c r="G6" s="72"/>
      <c r="N6" s="243"/>
      <c r="O6" s="244"/>
      <c r="P6" s="245"/>
    </row>
    <row r="7" spans="1:16" ht="15.2" customHeight="1">
      <c r="C7" s="250" t="s">
        <v>12</v>
      </c>
      <c r="D7" s="241"/>
      <c r="E7" s="241"/>
      <c r="F7" s="241"/>
      <c r="G7" s="241"/>
      <c r="H7" s="241"/>
      <c r="I7" s="241"/>
      <c r="J7" s="241"/>
      <c r="K7" s="242"/>
      <c r="L7" s="73" t="s">
        <v>13</v>
      </c>
      <c r="M7" s="74"/>
      <c r="N7" s="243"/>
      <c r="O7" s="244"/>
      <c r="P7" s="245"/>
    </row>
    <row r="8" spans="1:16">
      <c r="A8" s="260" t="s">
        <v>14</v>
      </c>
      <c r="C8" s="267" t="s">
        <v>15</v>
      </c>
      <c r="D8" s="266"/>
      <c r="E8" s="244"/>
      <c r="F8" s="244"/>
      <c r="G8" s="128"/>
      <c r="H8" s="265" t="s">
        <v>16</v>
      </c>
      <c r="I8" s="244"/>
      <c r="J8" s="266"/>
      <c r="K8" s="245"/>
      <c r="N8" s="249"/>
      <c r="O8" s="244"/>
      <c r="P8" s="245"/>
    </row>
    <row r="9" spans="1:16" ht="11.1" customHeight="1" thickBot="1">
      <c r="A9" s="236"/>
      <c r="B9" s="72"/>
      <c r="C9" s="28" t="s">
        <v>17</v>
      </c>
      <c r="D9" s="35"/>
      <c r="E9" s="29"/>
      <c r="F9" s="30" t="s">
        <v>18</v>
      </c>
      <c r="G9" s="51"/>
      <c r="H9" s="31" t="s">
        <v>17</v>
      </c>
      <c r="I9" s="29"/>
      <c r="J9" s="59"/>
      <c r="K9" s="32" t="s">
        <v>18</v>
      </c>
      <c r="L9" s="2"/>
      <c r="N9" s="243"/>
      <c r="O9" s="244"/>
      <c r="P9" s="245"/>
    </row>
    <row r="10" spans="1:16" ht="11.1" customHeight="1">
      <c r="A10" s="236"/>
      <c r="B10" s="263" t="s">
        <v>19</v>
      </c>
      <c r="C10" s="131" t="s">
        <v>20</v>
      </c>
      <c r="D10" s="132"/>
      <c r="E10" s="33"/>
      <c r="F10" s="133" t="s">
        <v>20</v>
      </c>
      <c r="G10" s="134"/>
      <c r="H10" s="135" t="s">
        <v>20</v>
      </c>
      <c r="I10" s="136"/>
      <c r="J10" s="137"/>
      <c r="K10" s="138" t="s">
        <v>20</v>
      </c>
      <c r="L10" s="139" t="s">
        <v>17</v>
      </c>
      <c r="M10" s="51"/>
      <c r="N10" s="243"/>
      <c r="O10" s="244"/>
      <c r="P10" s="245"/>
    </row>
    <row r="11" spans="1:16" ht="14.1" customHeight="1">
      <c r="A11" s="17" t="s">
        <v>21</v>
      </c>
      <c r="B11" s="245"/>
      <c r="C11" s="140">
        <f>SUM(C13:C15)/3</f>
        <v>0.83333333333333337</v>
      </c>
      <c r="D11" s="141"/>
      <c r="E11" s="11" t="s">
        <v>22</v>
      </c>
      <c r="F11" s="142">
        <f>SUM(F12:F16)/3</f>
        <v>1</v>
      </c>
      <c r="G11" s="143"/>
      <c r="H11" s="144"/>
      <c r="I11" s="145" t="s">
        <v>22</v>
      </c>
      <c r="J11" s="146"/>
      <c r="K11" s="147">
        <f>SUM(K12:K16)/4</f>
        <v>0</v>
      </c>
      <c r="L11" s="264"/>
      <c r="M11" s="56"/>
      <c r="N11" s="243"/>
      <c r="O11" s="244"/>
      <c r="P11" s="245"/>
    </row>
    <row r="12" spans="1:16" ht="15" customHeight="1">
      <c r="A12" s="16">
        <v>9</v>
      </c>
      <c r="B12" s="245"/>
      <c r="C12" s="148"/>
      <c r="D12" s="141"/>
      <c r="E12" s="11"/>
      <c r="F12" s="149"/>
      <c r="G12" s="143"/>
      <c r="H12" s="144"/>
      <c r="I12" s="145" t="s">
        <v>23</v>
      </c>
      <c r="J12" s="146"/>
      <c r="K12" s="150">
        <f>IF($A$12=12,(SUM(G25:G27)+SUM(D25:D27)+SUM(J25:J27)+SUM(M25:M27))/3,0)</f>
        <v>0</v>
      </c>
      <c r="L12" s="262"/>
      <c r="M12" s="56"/>
      <c r="N12" s="243"/>
      <c r="O12" s="244"/>
      <c r="P12" s="245"/>
    </row>
    <row r="13" spans="1:16" ht="15.75" customHeight="1">
      <c r="A13" s="29" t="s">
        <v>24</v>
      </c>
      <c r="B13" s="245"/>
      <c r="C13" s="148">
        <v>1</v>
      </c>
      <c r="D13" s="141"/>
      <c r="E13" s="11" t="s">
        <v>25</v>
      </c>
      <c r="F13" s="149">
        <f>IF($A$12=9,(D27+G27+J27+M27+D28+G28+J28+M28+D29+G29+J29+M29+0.5*(D30+G30+J30+M30))/3,0)</f>
        <v>1</v>
      </c>
      <c r="G13" s="143"/>
      <c r="H13" s="144"/>
      <c r="I13" s="145" t="s">
        <v>26</v>
      </c>
      <c r="J13" s="146"/>
      <c r="K13" s="150">
        <f>IF($A$12=12,(SUM(G28:G30)+SUM(D28:D30)+SUM(J28:J30)+SUM(M28:M30))/3,0)</f>
        <v>0</v>
      </c>
      <c r="L13" s="151" t="s">
        <v>18</v>
      </c>
      <c r="M13" s="54"/>
      <c r="N13" s="102" t="s">
        <v>27</v>
      </c>
      <c r="O13" s="121"/>
      <c r="P13" s="122"/>
    </row>
    <row r="14" spans="1:16" ht="15.75" customHeight="1">
      <c r="A14">
        <v>4</v>
      </c>
      <c r="B14" s="245"/>
      <c r="C14" s="148">
        <v>0.75</v>
      </c>
      <c r="D14" s="141"/>
      <c r="E14" s="11" t="s">
        <v>28</v>
      </c>
      <c r="F14" s="149">
        <f>IF($A$12=9,((0.5*(D31+G31+J31+M31)+D33+G33+J33+M33+0.5*(D34+G34+J34+M34)+D32+G32+J32+M32)/3),0)</f>
        <v>1</v>
      </c>
      <c r="G14" s="143"/>
      <c r="H14" s="144"/>
      <c r="I14" s="145" t="s">
        <v>29</v>
      </c>
      <c r="J14" s="146"/>
      <c r="K14" s="150">
        <f>IF($A$12=12,(SUM(G31:G33)+SUM(D31:D33)+SUM(J31:J33)+SUM(M31:M33))/3,0)</f>
        <v>0</v>
      </c>
      <c r="L14" s="261">
        <v>81954</v>
      </c>
      <c r="M14" s="55"/>
      <c r="N14" s="26" t="s">
        <v>30</v>
      </c>
      <c r="O14" s="237"/>
      <c r="P14" s="238"/>
    </row>
    <row r="15" spans="1:16" ht="15.75" customHeight="1">
      <c r="A15" t="s">
        <v>31</v>
      </c>
      <c r="B15" s="245"/>
      <c r="C15" s="148">
        <v>0.75</v>
      </c>
      <c r="D15" s="141"/>
      <c r="E15" s="11" t="s">
        <v>32</v>
      </c>
      <c r="F15" s="149">
        <f>IF($A$12=9,(0.5*(D33+G33+J33+M33)+D34+G34+J34+M34+D35+G35+J35+M35+(D36+G36+J36+M36))/3,0)</f>
        <v>1</v>
      </c>
      <c r="G15" s="143"/>
      <c r="H15" s="144"/>
      <c r="I15" s="145" t="s">
        <v>33</v>
      </c>
      <c r="J15" s="146"/>
      <c r="K15" s="150">
        <f>IF($A$12=12,(SUM(G34:G36)+SUM(D34:D36)+SUM(J34:J36)+SUM(M34:M379))/3,0)</f>
        <v>0</v>
      </c>
      <c r="L15" s="244"/>
      <c r="M15" s="56"/>
      <c r="N15" s="25" t="s">
        <v>34</v>
      </c>
      <c r="O15" s="239">
        <f ca="1">TODAY()</f>
        <v>44159</v>
      </c>
      <c r="P15" s="238"/>
    </row>
    <row r="16" spans="1:16" ht="6" customHeight="1" thickBot="1">
      <c r="A16" s="19" t="s">
        <v>35</v>
      </c>
      <c r="C16" s="152"/>
      <c r="D16" s="153"/>
      <c r="E16" s="20"/>
      <c r="F16" s="154"/>
      <c r="G16" s="155"/>
      <c r="H16" s="156"/>
      <c r="I16" s="157"/>
      <c r="J16" s="158"/>
      <c r="K16" s="159"/>
      <c r="L16" s="262"/>
      <c r="M16" s="56"/>
      <c r="N16" s="24"/>
      <c r="O16" s="90"/>
      <c r="P16" s="91"/>
    </row>
    <row r="17" spans="1:16" ht="15" customHeight="1">
      <c r="B17" s="5"/>
      <c r="E17" s="1" t="s">
        <v>36</v>
      </c>
      <c r="F17" s="65"/>
      <c r="G17" s="45"/>
      <c r="H17" s="65"/>
      <c r="I17" s="65"/>
      <c r="J17" s="45"/>
      <c r="K17" s="65"/>
      <c r="L17" s="160"/>
      <c r="M17" s="161"/>
    </row>
    <row r="18" spans="1:16">
      <c r="A18" t="s">
        <v>37</v>
      </c>
      <c r="B18" s="75"/>
      <c r="C18" s="246"/>
      <c r="D18" s="247"/>
      <c r="E18" s="248"/>
      <c r="F18" s="251"/>
      <c r="G18" s="247"/>
      <c r="H18" s="248"/>
      <c r="I18" s="246"/>
      <c r="J18" s="247"/>
      <c r="K18" s="248"/>
      <c r="L18" s="246"/>
      <c r="M18" s="247"/>
      <c r="N18" s="248"/>
      <c r="O18" s="86"/>
      <c r="P18" s="77"/>
    </row>
    <row r="19" spans="1:16" ht="9.9499999999999993" customHeight="1">
      <c r="A19" s="18" t="s">
        <v>37</v>
      </c>
      <c r="B19" s="78"/>
      <c r="C19" s="79" t="s">
        <v>38</v>
      </c>
      <c r="D19" s="79"/>
      <c r="E19" s="80"/>
      <c r="F19" s="79" t="s">
        <v>38</v>
      </c>
      <c r="G19" s="79"/>
      <c r="H19" s="80"/>
      <c r="I19" s="79" t="s">
        <v>38</v>
      </c>
      <c r="J19" s="79"/>
      <c r="K19" s="80"/>
      <c r="L19" s="79" t="s">
        <v>38</v>
      </c>
      <c r="M19" s="79"/>
      <c r="N19" s="80"/>
      <c r="O19" s="87"/>
      <c r="P19" s="88"/>
    </row>
    <row r="20" spans="1:16">
      <c r="A20" t="s">
        <v>37</v>
      </c>
      <c r="B20" s="78"/>
      <c r="C20" s="81"/>
      <c r="D20" s="81"/>
      <c r="E20" s="82"/>
      <c r="F20" s="81"/>
      <c r="G20" s="81"/>
      <c r="H20" s="82"/>
      <c r="I20" s="81"/>
      <c r="J20" s="81"/>
      <c r="K20" s="82"/>
      <c r="L20" s="81"/>
      <c r="M20" s="81"/>
      <c r="N20" s="82"/>
      <c r="O20" s="235" t="s">
        <v>39</v>
      </c>
      <c r="P20" s="236"/>
    </row>
    <row r="21" spans="1:16" ht="11.1" customHeight="1">
      <c r="A21" t="s">
        <v>37</v>
      </c>
      <c r="B21" s="6"/>
      <c r="C21" s="79" t="s">
        <v>40</v>
      </c>
      <c r="D21" s="79"/>
      <c r="E21" s="7" t="s">
        <v>41</v>
      </c>
      <c r="F21" s="79" t="s">
        <v>40</v>
      </c>
      <c r="G21" s="79"/>
      <c r="H21" s="7" t="s">
        <v>41</v>
      </c>
      <c r="I21" s="79" t="s">
        <v>40</v>
      </c>
      <c r="J21" s="79"/>
      <c r="K21" s="7" t="s">
        <v>41</v>
      </c>
      <c r="L21" s="79" t="s">
        <v>40</v>
      </c>
      <c r="M21" s="79"/>
      <c r="N21" s="7" t="s">
        <v>41</v>
      </c>
      <c r="O21" s="89"/>
      <c r="P21" s="9"/>
    </row>
    <row r="22" spans="1:16" ht="9.9499999999999993" customHeight="1">
      <c r="A22" t="s">
        <v>37</v>
      </c>
      <c r="B22" s="10"/>
      <c r="C22" s="103" t="s">
        <v>42</v>
      </c>
      <c r="D22" s="38"/>
      <c r="E22" s="27" t="s">
        <v>43</v>
      </c>
      <c r="F22" s="103" t="s">
        <v>42</v>
      </c>
      <c r="G22" s="127"/>
      <c r="H22" s="117"/>
      <c r="I22" s="103" t="s">
        <v>42</v>
      </c>
      <c r="J22" s="38"/>
      <c r="K22" s="27" t="s">
        <v>43</v>
      </c>
      <c r="L22" s="103" t="s">
        <v>42</v>
      </c>
      <c r="M22" s="38"/>
      <c r="N22" s="27" t="s">
        <v>43</v>
      </c>
      <c r="O22" s="110" t="s">
        <v>42</v>
      </c>
      <c r="P22" s="27" t="s">
        <v>43</v>
      </c>
    </row>
    <row r="23" spans="1:16" ht="15" customHeight="1">
      <c r="A23" t="s">
        <v>44</v>
      </c>
      <c r="B23" s="21" t="s">
        <v>45</v>
      </c>
      <c r="C23" s="104">
        <v>40977</v>
      </c>
      <c r="D23" s="39">
        <v>0</v>
      </c>
      <c r="E23" s="162">
        <f>IF($L$14&gt;0,$L$14*E$24,$L$11*E$24)</f>
        <v>40977</v>
      </c>
      <c r="F23" s="163">
        <v>27318</v>
      </c>
      <c r="G23" s="126"/>
      <c r="H23" s="164">
        <f>IF($L$14&gt;0,$L$14*H$24,$L$11*H$24)</f>
        <v>27318</v>
      </c>
      <c r="I23" s="104"/>
      <c r="J23" s="39"/>
      <c r="K23" s="162">
        <f>IF($L$14&gt;0,$L$14*K$24,$L$11*K$24)</f>
        <v>13659</v>
      </c>
      <c r="L23" s="104"/>
      <c r="M23" s="39"/>
      <c r="N23" s="162">
        <f>IF($L$14&gt;0,$L$14*N$24,$L$11*N$24)</f>
        <v>0</v>
      </c>
      <c r="O23" s="165">
        <f>C23+F23</f>
        <v>68295</v>
      </c>
      <c r="P23" s="166">
        <f>SUM(N23+K23+H23+E23)</f>
        <v>81954</v>
      </c>
    </row>
    <row r="24" spans="1:16" ht="15" customHeight="1">
      <c r="A24" s="29" t="s">
        <v>46</v>
      </c>
      <c r="B24" s="22" t="s">
        <v>20</v>
      </c>
      <c r="C24" s="167">
        <v>0.5</v>
      </c>
      <c r="D24" s="168">
        <v>0</v>
      </c>
      <c r="E24" s="169">
        <f>SUM(D25:D36)/$A$12</f>
        <v>0.5</v>
      </c>
      <c r="F24" s="167">
        <v>0.33</v>
      </c>
      <c r="G24" s="170"/>
      <c r="H24" s="171">
        <f>SUM(G27:G30)/A12</f>
        <v>0.33333333333333331</v>
      </c>
      <c r="I24" s="167"/>
      <c r="J24" s="168"/>
      <c r="K24" s="169">
        <f>SUM(J25:J36)/$A$12</f>
        <v>0.16666666666666666</v>
      </c>
      <c r="L24" s="172"/>
      <c r="M24" s="168"/>
      <c r="N24" s="169">
        <f>SUM(M25:M36)/$A$12</f>
        <v>0</v>
      </c>
      <c r="O24" s="173">
        <v>0.83299999999999996</v>
      </c>
      <c r="P24" s="174">
        <f>SUM(N24+K24+H24+E24)</f>
        <v>1</v>
      </c>
    </row>
    <row r="25" spans="1:16" ht="15" customHeight="1">
      <c r="A25">
        <v>1</v>
      </c>
      <c r="B25" s="21" t="s">
        <v>47</v>
      </c>
      <c r="C25" s="105"/>
      <c r="D25" s="123"/>
      <c r="E25" s="175">
        <f t="shared" ref="E25:E36" si="0">IF($A25&gt;=$A$14,IF($L$14&gt;0,IF($L$14*D25/$A$12=C25,0,($L$14*D25/$A$12)),IF($L$11*D25/$A$12=C25,0,($L$11*D25/$A$12))),IF(AND(D25=0,C25=0),0,IF($L$14&gt;0,(($L$14*D25/$A$12)-C25),(($L$11*D25/$A$12)-C25))))</f>
        <v>0</v>
      </c>
      <c r="F25" s="105"/>
      <c r="G25" s="123"/>
      <c r="H25" s="176">
        <f>IF($A25&gt;=$A$14,IF($L$14*G25/$A$12=F25,0,IF($L$11*G25/$A$12=F25,0,IF($L$14&gt;0,($L$14*G25/$A$12),($L$11*G25/$A$12)))),IF(AND(G25=0,F25=0),0,IF($L$14&gt;0,(($L$14*G25/$A$12)-F25),(($L$11*G25/$A$12)-F25))))</f>
        <v>0</v>
      </c>
      <c r="I25" s="105"/>
      <c r="J25" s="123"/>
      <c r="K25" s="177">
        <f>IF($A25&gt;=$A$14,IF($L$14*J25/$A$12=I25,0,IF($L$11*J25/$A$12=I25,0,IF($L$14&gt;0,($L$14*J25/$A$12),($L$11*J25/$A$12)))),IF(AND(J25=0,I25=0),0,IF($L$14&gt;0,(($L$14*J25/$A$12)-I25),(($L$11*J25/$A$12)-I25))))</f>
        <v>0</v>
      </c>
      <c r="L25" s="107"/>
      <c r="M25" s="123">
        <v>0</v>
      </c>
      <c r="N25" s="178">
        <f t="shared" ref="N25:N36" si="1">IF($A25&gt;=$A$14,IF($L$14*M25/$A$12=L25,0,IF($L$11*M25/$A$12=L25,0,IF($L$14&gt;0,($L$14*M25/$A$12),($L$11*M25/$A$12)))),IF(AND(M25=0,L25=0),0,IF($L$14&gt;0,(($L$14*M25/$A$12)-L25),(($L$11*M25/$A$12)-L25))))</f>
        <v>0</v>
      </c>
      <c r="O25" s="165">
        <f t="shared" ref="O25:O36" si="2">C25+F25</f>
        <v>0</v>
      </c>
      <c r="P25" s="179">
        <f>IF($A25&gt;=$A$14,C25+E25+H25+K25+N25,C25+E25+F25+H25+I25+K25+L25+N25)</f>
        <v>0</v>
      </c>
    </row>
    <row r="26" spans="1:16" ht="15" customHeight="1">
      <c r="A26">
        <v>2</v>
      </c>
      <c r="B26" s="21" t="s">
        <v>48</v>
      </c>
      <c r="C26" s="111"/>
      <c r="D26" s="124"/>
      <c r="E26" s="175">
        <f t="shared" si="0"/>
        <v>0</v>
      </c>
      <c r="F26" s="111"/>
      <c r="G26" s="124"/>
      <c r="H26" s="180">
        <f t="shared" ref="H26:H36" si="3">IF($A26&gt;=$A$14,IF($L$14&gt;0,IF($L$14*G26/$A$12=F26,0,($L$14*G26/$A$12)),IF($L$11*G26/$A$12=F26,0,($L$11*G26/$A$12))),IF(AND(G26=0,F26=0),0,IF($L$14&gt;0,(($L$14*G26/$A$12)-F26),(($L$11*G26/$A$12)-F26))))</f>
        <v>0</v>
      </c>
      <c r="I26" s="111"/>
      <c r="J26" s="124"/>
      <c r="K26" s="181">
        <f>IF($A26&gt;=$A$14,IF($L$14*J26/$A$12=I26,0,IF($L$11*J26/$A$12=I26,0,IF($L$14&gt;0,($L$14*J26/$A$12),($L$11*J26/$A$12)))),IF(AND(J26=0,I26=0),0,IF($L$14&gt;0,(($L$14*J26/$A$12)-I26),(($L$11*J26/$A$12)-I26))))</f>
        <v>0</v>
      </c>
      <c r="L26" s="108"/>
      <c r="M26" s="124">
        <v>0</v>
      </c>
      <c r="N26" s="182">
        <f t="shared" si="1"/>
        <v>0</v>
      </c>
      <c r="O26" s="165">
        <f t="shared" si="2"/>
        <v>0</v>
      </c>
      <c r="P26" s="183">
        <f>IF($A26&gt;=$A$14,C26+E26+H26+K26+N26,C26+E26+F26+H26+I26+K26+L26+N26)</f>
        <v>0</v>
      </c>
    </row>
    <row r="27" spans="1:16" ht="15" customHeight="1">
      <c r="A27">
        <v>3</v>
      </c>
      <c r="B27" s="21" t="s">
        <v>49</v>
      </c>
      <c r="C27" s="111"/>
      <c r="D27" s="124"/>
      <c r="E27" s="175">
        <f t="shared" si="0"/>
        <v>0</v>
      </c>
      <c r="F27" s="111">
        <v>4553</v>
      </c>
      <c r="G27" s="124">
        <v>0.5</v>
      </c>
      <c r="H27" s="180">
        <f t="shared" si="3"/>
        <v>0</v>
      </c>
      <c r="I27" s="111"/>
      <c r="J27" s="124"/>
      <c r="K27" s="181">
        <f>IF($A27&gt;=$A$14,IF($L$14*J27/$A$12=I27,0,IF($L$11*J27/$A$12=I27,0,IF($L$14&gt;0,($L$14*J27/$A$12),($L$11*J27/$A$12)))),IF(AND(J27=0,I27=0),0,IF($L$14&gt;0,(($L$14*J27/$A$12)-I27),(($L$11*J27/$A$12)-I27))))</f>
        <v>0</v>
      </c>
      <c r="L27" s="108"/>
      <c r="M27" s="124">
        <v>0</v>
      </c>
      <c r="N27" s="182">
        <f t="shared" si="1"/>
        <v>0</v>
      </c>
      <c r="O27" s="165">
        <f t="shared" si="2"/>
        <v>4553</v>
      </c>
      <c r="P27" s="184">
        <f t="shared" ref="P27:P36" si="4">C27+F27+K27</f>
        <v>4553</v>
      </c>
    </row>
    <row r="28" spans="1:16" ht="15" customHeight="1">
      <c r="A28">
        <v>4</v>
      </c>
      <c r="B28" s="21" t="s">
        <v>50</v>
      </c>
      <c r="C28" s="111"/>
      <c r="D28" s="124"/>
      <c r="E28" s="175">
        <f t="shared" si="0"/>
        <v>0</v>
      </c>
      <c r="F28" s="111">
        <v>9106</v>
      </c>
      <c r="G28" s="124">
        <v>1</v>
      </c>
      <c r="H28" s="180">
        <f t="shared" si="3"/>
        <v>0</v>
      </c>
      <c r="I28" s="111"/>
      <c r="J28" s="124"/>
      <c r="K28" s="181">
        <f>IF($A28&gt;=$A$14,IF($L$14*J28/$A$12=I28,0,IF($L$11*J28/$A$12=I28,0,IF($L$14&gt;0,($L$14*J28/$A$12),($L$11*J28/$A$12)))),IF(AND(J28=0,I28=0),0,IF($L$14&gt;0,(($L$14*J28/$A$12)-I28),(($L$11*J28/$A$12)-I28))))</f>
        <v>0</v>
      </c>
      <c r="L28" s="108"/>
      <c r="M28" s="124">
        <v>0</v>
      </c>
      <c r="N28" s="182">
        <f t="shared" si="1"/>
        <v>0</v>
      </c>
      <c r="O28" s="165">
        <f t="shared" si="2"/>
        <v>9106</v>
      </c>
      <c r="P28" s="184">
        <f t="shared" si="4"/>
        <v>9106</v>
      </c>
    </row>
    <row r="29" spans="1:16" ht="15" customHeight="1">
      <c r="A29">
        <v>5</v>
      </c>
      <c r="B29" s="21" t="s">
        <v>51</v>
      </c>
      <c r="C29" s="111"/>
      <c r="D29" s="124"/>
      <c r="E29" s="175">
        <f t="shared" si="0"/>
        <v>0</v>
      </c>
      <c r="F29" s="111">
        <v>9106</v>
      </c>
      <c r="G29" s="124">
        <v>1</v>
      </c>
      <c r="H29" s="180">
        <f t="shared" si="3"/>
        <v>0</v>
      </c>
      <c r="I29" s="111"/>
      <c r="J29" s="124"/>
      <c r="K29" s="181">
        <f>IF($A29&gt;=$A$14,IF($L$14*J29/$A$12=I29,0,IF($L$11*J29/$A$12=I29,0,IF($L$14&gt;0,($L$14*J29/$A$12),($L$11*J29/$A$12)))),IF(AND(J29=0,I29=0),0,IF($L$14&gt;0,(($L$14*J29/$A$12)-I29),(($L$11*J29/$A$12)-I29))))</f>
        <v>0</v>
      </c>
      <c r="L29" s="108"/>
      <c r="M29" s="124">
        <v>0</v>
      </c>
      <c r="N29" s="182">
        <f t="shared" si="1"/>
        <v>0</v>
      </c>
      <c r="O29" s="165">
        <f t="shared" si="2"/>
        <v>9106</v>
      </c>
      <c r="P29" s="184">
        <f t="shared" si="4"/>
        <v>9106</v>
      </c>
    </row>
    <row r="30" spans="1:16" ht="15" customHeight="1">
      <c r="A30">
        <v>6</v>
      </c>
      <c r="B30" s="21" t="s">
        <v>52</v>
      </c>
      <c r="C30" s="111">
        <v>3414.75</v>
      </c>
      <c r="D30" s="185">
        <f>3414.75/($L$14/$A$12)</f>
        <v>0.375</v>
      </c>
      <c r="E30" s="175">
        <f t="shared" si="0"/>
        <v>0</v>
      </c>
      <c r="F30" s="111">
        <v>4553</v>
      </c>
      <c r="G30" s="124">
        <v>0.5</v>
      </c>
      <c r="H30" s="180">
        <f t="shared" si="3"/>
        <v>0</v>
      </c>
      <c r="I30" s="111"/>
      <c r="J30" s="186">
        <f>1138.25/($L$14/$A$12)</f>
        <v>0.125</v>
      </c>
      <c r="K30" s="187">
        <f t="shared" ref="K30:K36" si="5">IF($A30&gt;=$A$14,IF($L$14&gt;0,IF($L$14*J30/$A$12=I30,0,($L$14*J30/$A$12)),IF($L$11*J30/$A$12=I30,0,($L$11*J30/$A$12))),IF(AND(J30=0,I30=0),0,IF($L$14&gt;0,(($L$14*J30/$A$12)-I30),(($L$11*J30/$A$12)-I30))))</f>
        <v>1138.25</v>
      </c>
      <c r="L30" s="108"/>
      <c r="M30" s="124">
        <v>0</v>
      </c>
      <c r="N30" s="182">
        <f t="shared" si="1"/>
        <v>0</v>
      </c>
      <c r="O30" s="165">
        <f t="shared" si="2"/>
        <v>7967.75</v>
      </c>
      <c r="P30" s="184">
        <f t="shared" si="4"/>
        <v>9106</v>
      </c>
    </row>
    <row r="31" spans="1:16" ht="15" customHeight="1">
      <c r="A31">
        <v>7</v>
      </c>
      <c r="B31" s="21" t="s">
        <v>53</v>
      </c>
      <c r="C31" s="111">
        <v>6829.5</v>
      </c>
      <c r="D31" s="124">
        <v>0.75</v>
      </c>
      <c r="E31" s="175">
        <f t="shared" si="0"/>
        <v>0</v>
      </c>
      <c r="F31" s="111"/>
      <c r="G31" s="124"/>
      <c r="H31" s="180">
        <f t="shared" si="3"/>
        <v>0</v>
      </c>
      <c r="I31" s="111"/>
      <c r="J31" s="188">
        <f>2276.5/($L$14/$A$12)</f>
        <v>0.25</v>
      </c>
      <c r="K31" s="187">
        <f t="shared" si="5"/>
        <v>2276.5</v>
      </c>
      <c r="L31" s="108"/>
      <c r="M31" s="124">
        <v>0</v>
      </c>
      <c r="N31" s="182">
        <f t="shared" si="1"/>
        <v>0</v>
      </c>
      <c r="O31" s="165">
        <f t="shared" si="2"/>
        <v>6829.5</v>
      </c>
      <c r="P31" s="184">
        <f t="shared" si="4"/>
        <v>9106</v>
      </c>
    </row>
    <row r="32" spans="1:16" ht="15" customHeight="1">
      <c r="A32">
        <v>8</v>
      </c>
      <c r="B32" s="21" t="s">
        <v>54</v>
      </c>
      <c r="C32" s="111">
        <v>6829.5</v>
      </c>
      <c r="D32" s="124">
        <v>0.75</v>
      </c>
      <c r="E32" s="175">
        <f t="shared" si="0"/>
        <v>0</v>
      </c>
      <c r="F32" s="111"/>
      <c r="G32" s="124"/>
      <c r="H32" s="180">
        <f t="shared" si="3"/>
        <v>0</v>
      </c>
      <c r="I32" s="111"/>
      <c r="J32" s="188">
        <f>2276.5/($L$14/$A$12)</f>
        <v>0.25</v>
      </c>
      <c r="K32" s="187">
        <f t="shared" si="5"/>
        <v>2276.5</v>
      </c>
      <c r="L32" s="108"/>
      <c r="M32" s="124">
        <v>0</v>
      </c>
      <c r="N32" s="182">
        <f t="shared" si="1"/>
        <v>0</v>
      </c>
      <c r="O32" s="165">
        <f t="shared" si="2"/>
        <v>6829.5</v>
      </c>
      <c r="P32" s="184">
        <f t="shared" si="4"/>
        <v>9106</v>
      </c>
    </row>
    <row r="33" spans="1:16" ht="15" customHeight="1">
      <c r="A33">
        <v>9</v>
      </c>
      <c r="B33" s="21" t="s">
        <v>55</v>
      </c>
      <c r="C33" s="111">
        <v>6829.5</v>
      </c>
      <c r="D33" s="124">
        <v>0.75</v>
      </c>
      <c r="E33" s="175">
        <f t="shared" si="0"/>
        <v>0</v>
      </c>
      <c r="F33" s="111"/>
      <c r="G33" s="124"/>
      <c r="H33" s="180">
        <f t="shared" si="3"/>
        <v>0</v>
      </c>
      <c r="I33" s="111"/>
      <c r="J33" s="188">
        <f>2276.5/($L$14/$A$12)</f>
        <v>0.25</v>
      </c>
      <c r="K33" s="187">
        <f t="shared" si="5"/>
        <v>2276.5</v>
      </c>
      <c r="L33" s="108"/>
      <c r="M33" s="124">
        <v>0</v>
      </c>
      <c r="N33" s="182">
        <f t="shared" si="1"/>
        <v>0</v>
      </c>
      <c r="O33" s="165">
        <f t="shared" si="2"/>
        <v>6829.5</v>
      </c>
      <c r="P33" s="184">
        <f t="shared" si="4"/>
        <v>9106</v>
      </c>
    </row>
    <row r="34" spans="1:16" ht="15" customHeight="1">
      <c r="A34">
        <v>10</v>
      </c>
      <c r="B34" s="21" t="s">
        <v>56</v>
      </c>
      <c r="C34" s="111">
        <v>6829.5</v>
      </c>
      <c r="D34" s="124">
        <v>0.75</v>
      </c>
      <c r="E34" s="175">
        <f t="shared" si="0"/>
        <v>0</v>
      </c>
      <c r="F34" s="111"/>
      <c r="G34" s="124"/>
      <c r="H34" s="180">
        <f t="shared" si="3"/>
        <v>0</v>
      </c>
      <c r="I34" s="111"/>
      <c r="J34" s="188">
        <f>2276.5/($L$14/$A$12)</f>
        <v>0.25</v>
      </c>
      <c r="K34" s="187">
        <f t="shared" si="5"/>
        <v>2276.5</v>
      </c>
      <c r="L34" s="108"/>
      <c r="M34" s="124">
        <v>0</v>
      </c>
      <c r="N34" s="182">
        <f t="shared" si="1"/>
        <v>0</v>
      </c>
      <c r="O34" s="165">
        <f t="shared" si="2"/>
        <v>6829.5</v>
      </c>
      <c r="P34" s="184">
        <f t="shared" si="4"/>
        <v>9106</v>
      </c>
    </row>
    <row r="35" spans="1:16" ht="15" customHeight="1">
      <c r="A35">
        <v>11</v>
      </c>
      <c r="B35" s="21" t="s">
        <v>57</v>
      </c>
      <c r="C35" s="111">
        <v>6829.5</v>
      </c>
      <c r="D35" s="124">
        <v>0.75</v>
      </c>
      <c r="E35" s="175">
        <f t="shared" si="0"/>
        <v>0</v>
      </c>
      <c r="F35" s="111"/>
      <c r="G35" s="124"/>
      <c r="H35" s="180">
        <f t="shared" si="3"/>
        <v>0</v>
      </c>
      <c r="I35" s="111"/>
      <c r="J35" s="188">
        <f>2276.5/($L$14/$A$12)</f>
        <v>0.25</v>
      </c>
      <c r="K35" s="187">
        <f t="shared" si="5"/>
        <v>2276.5</v>
      </c>
      <c r="L35" s="108"/>
      <c r="M35" s="124">
        <v>0</v>
      </c>
      <c r="N35" s="182">
        <f t="shared" si="1"/>
        <v>0</v>
      </c>
      <c r="O35" s="165">
        <f t="shared" si="2"/>
        <v>6829.5</v>
      </c>
      <c r="P35" s="184">
        <f t="shared" si="4"/>
        <v>9106</v>
      </c>
    </row>
    <row r="36" spans="1:16" ht="15" customHeight="1">
      <c r="A36">
        <v>12</v>
      </c>
      <c r="B36" s="21" t="s">
        <v>58</v>
      </c>
      <c r="C36" s="106">
        <v>3414.75</v>
      </c>
      <c r="D36" s="185">
        <f>3414.75/($L$14/$A$12)</f>
        <v>0.375</v>
      </c>
      <c r="E36" s="175">
        <f t="shared" si="0"/>
        <v>0</v>
      </c>
      <c r="F36" s="106"/>
      <c r="G36" s="125"/>
      <c r="H36" s="180">
        <f t="shared" si="3"/>
        <v>0</v>
      </c>
      <c r="I36" s="106"/>
      <c r="J36" s="186">
        <f>1138.25/($L$14/$A$12)</f>
        <v>0.125</v>
      </c>
      <c r="K36" s="187">
        <f t="shared" si="5"/>
        <v>1138.25</v>
      </c>
      <c r="L36" s="109"/>
      <c r="M36" s="125">
        <v>0</v>
      </c>
      <c r="N36" s="189">
        <f t="shared" si="1"/>
        <v>0</v>
      </c>
      <c r="O36" s="165">
        <f t="shared" si="2"/>
        <v>3414.75</v>
      </c>
      <c r="P36" s="184">
        <f t="shared" si="4"/>
        <v>4553</v>
      </c>
    </row>
    <row r="37" spans="1:16" ht="15" customHeight="1">
      <c r="B37" s="23" t="s">
        <v>59</v>
      </c>
      <c r="C37" s="190">
        <f>SUM(C25:C36)</f>
        <v>40977</v>
      </c>
      <c r="D37" s="40"/>
      <c r="E37" s="190">
        <f>SUM(E25:E36)</f>
        <v>0</v>
      </c>
      <c r="F37" s="190">
        <f>SUM(F25:F36)</f>
        <v>27318</v>
      </c>
      <c r="G37" s="48"/>
      <c r="H37" s="190">
        <f>SUM(H25:H36)</f>
        <v>0</v>
      </c>
      <c r="I37" s="190">
        <f>SUM(I25:I36)</f>
        <v>0</v>
      </c>
      <c r="J37" s="124"/>
      <c r="K37" s="190">
        <f>SUM(K25:K36)</f>
        <v>13659</v>
      </c>
      <c r="L37" s="190">
        <f>SUM(L25:L36)</f>
        <v>0</v>
      </c>
      <c r="M37" s="40"/>
      <c r="N37" s="190">
        <f>SUM(N25:N36)</f>
        <v>0</v>
      </c>
      <c r="O37" s="191">
        <f>SUM(O25:O36)</f>
        <v>68295</v>
      </c>
      <c r="P37" s="190">
        <f>SUM(P25:P36)</f>
        <v>81954</v>
      </c>
    </row>
    <row r="38" spans="1:16" ht="30" customHeight="1">
      <c r="B38" s="15"/>
      <c r="C38" s="4"/>
      <c r="D38" s="41"/>
      <c r="E38" s="4"/>
      <c r="F38" s="4"/>
      <c r="G38" s="41"/>
      <c r="H38" s="4"/>
      <c r="I38" s="4"/>
      <c r="J38" s="41"/>
      <c r="K38" s="4"/>
      <c r="L38" s="4"/>
      <c r="M38" s="41"/>
      <c r="N38" s="4"/>
      <c r="O38" s="4"/>
      <c r="P38" s="4"/>
    </row>
    <row r="39" spans="1:16">
      <c r="B39" s="29" t="s">
        <v>60</v>
      </c>
      <c r="C39" s="12"/>
      <c r="D39" s="42"/>
      <c r="E39" s="30" t="s">
        <v>61</v>
      </c>
      <c r="F39" s="13" t="s">
        <v>62</v>
      </c>
      <c r="G39" s="49"/>
      <c r="H39" s="13"/>
      <c r="I39" s="30" t="s">
        <v>61</v>
      </c>
      <c r="J39" s="51"/>
      <c r="K39" s="29" t="s">
        <v>63</v>
      </c>
      <c r="L39" s="29"/>
      <c r="M39" s="59"/>
      <c r="N39" s="14" t="s">
        <v>61</v>
      </c>
      <c r="O39" s="14" t="s">
        <v>64</v>
      </c>
      <c r="P39" s="31" t="s">
        <v>61</v>
      </c>
    </row>
    <row r="40" spans="1:16" ht="12" customHeight="1"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</row>
    <row r="41" spans="1:16" ht="9.9499999999999993" customHeight="1">
      <c r="B41" s="29" t="s">
        <v>65</v>
      </c>
      <c r="C41" s="29"/>
      <c r="D41" s="59"/>
      <c r="E41" s="13" t="s">
        <v>66</v>
      </c>
      <c r="F41" s="13"/>
      <c r="G41" s="49"/>
      <c r="H41" s="13" t="s">
        <v>67</v>
      </c>
      <c r="I41" s="13"/>
      <c r="J41" s="49"/>
      <c r="K41" s="13" t="s">
        <v>68</v>
      </c>
      <c r="L41" s="13"/>
      <c r="M41" s="49"/>
      <c r="N41" s="29" t="s">
        <v>69</v>
      </c>
      <c r="O41" s="13"/>
      <c r="P41" s="29" t="s">
        <v>70</v>
      </c>
    </row>
    <row r="44" spans="1:16">
      <c r="A44" t="s">
        <v>71</v>
      </c>
    </row>
  </sheetData>
  <mergeCells count="22">
    <mergeCell ref="A8:A10"/>
    <mergeCell ref="L14:L16"/>
    <mergeCell ref="B10:B15"/>
    <mergeCell ref="L11:L12"/>
    <mergeCell ref="C18:E18"/>
    <mergeCell ref="H8:K8"/>
    <mergeCell ref="C8:F8"/>
    <mergeCell ref="C7:K7"/>
    <mergeCell ref="F18:H18"/>
    <mergeCell ref="I18:K18"/>
    <mergeCell ref="N1:P1"/>
    <mergeCell ref="N2:P2"/>
    <mergeCell ref="N3:O3"/>
    <mergeCell ref="B2:E2"/>
    <mergeCell ref="H2:I2"/>
    <mergeCell ref="B4:E4"/>
    <mergeCell ref="O20:P20"/>
    <mergeCell ref="O14:P14"/>
    <mergeCell ref="O15:P15"/>
    <mergeCell ref="N5:P7"/>
    <mergeCell ref="L18:N18"/>
    <mergeCell ref="N8:P12"/>
  </mergeCells>
  <phoneticPr fontId="25" type="noConversion"/>
  <printOptions horizontalCentered="1" verticalCentered="1"/>
  <pageMargins left="0" right="0" top="0" bottom="0" header="0" footer="1.35"/>
  <pageSetup scale="90" orientation="landscape" horizontalDpi="4294967292" verticalDpi="4294967292"/>
  <headerFooter alignWithMargins="0">
    <oddFooter>&amp;L&amp;"Geneva,Italic"&amp;8 hera\cs\accounting\PB FY 99\&amp;F   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44"/>
  <sheetViews>
    <sheetView showGridLines="0" showZeros="0" workbookViewId="0">
      <selection activeCell="R15" sqref="R15"/>
    </sheetView>
  </sheetViews>
  <sheetFormatPr defaultColWidth="11.42578125" defaultRowHeight="12.75"/>
  <cols>
    <col min="1" max="1" width="11.5703125" style="63" customWidth="1"/>
    <col min="2" max="2" width="5.140625" style="63" customWidth="1"/>
    <col min="3" max="3" width="12.85546875" style="63" customWidth="1"/>
    <col min="4" max="4" width="6.140625" style="44" customWidth="1"/>
    <col min="5" max="6" width="12.85546875" style="63" customWidth="1"/>
    <col min="7" max="7" width="5.42578125" style="44" customWidth="1"/>
    <col min="8" max="9" width="12.85546875" style="63" customWidth="1"/>
    <col min="10" max="10" width="5.7109375" style="44" customWidth="1"/>
    <col min="11" max="12" width="12.85546875" style="63" customWidth="1"/>
    <col min="13" max="13" width="5.85546875" style="44" customWidth="1"/>
    <col min="14" max="14" width="12.85546875" style="63" customWidth="1"/>
    <col min="15" max="15" width="14" style="63" customWidth="1"/>
    <col min="16" max="16" width="12.85546875" style="63" customWidth="1"/>
  </cols>
  <sheetData>
    <row r="1" spans="1:16" ht="15" customHeight="1">
      <c r="B1" s="60" t="s">
        <v>0</v>
      </c>
      <c r="F1" s="128"/>
      <c r="G1" s="128"/>
      <c r="H1" s="61" t="s">
        <v>1</v>
      </c>
      <c r="N1" s="252" t="s">
        <v>2</v>
      </c>
      <c r="O1" s="244"/>
      <c r="P1" s="244"/>
    </row>
    <row r="2" spans="1:16" ht="18" customHeight="1">
      <c r="B2" s="257">
        <f>+fall!B2:E2</f>
        <v>0</v>
      </c>
      <c r="C2" s="254"/>
      <c r="D2" s="254"/>
      <c r="E2" s="254"/>
      <c r="F2" s="62"/>
      <c r="G2" s="62"/>
      <c r="H2" s="129">
        <f>+fall!H2</f>
        <v>0</v>
      </c>
      <c r="I2" s="192"/>
      <c r="J2" s="130"/>
      <c r="N2" s="271" t="s">
        <v>3</v>
      </c>
      <c r="O2" s="254"/>
      <c r="P2" s="254"/>
    </row>
    <row r="3" spans="1:16" ht="11.1" customHeight="1">
      <c r="B3" s="64" t="s">
        <v>4</v>
      </c>
      <c r="E3" s="128"/>
      <c r="F3" s="128"/>
      <c r="G3" s="128"/>
      <c r="H3" s="64" t="s">
        <v>5</v>
      </c>
      <c r="N3" s="255" t="s">
        <v>6</v>
      </c>
      <c r="O3" s="256"/>
      <c r="P3" s="65" t="s">
        <v>7</v>
      </c>
    </row>
    <row r="4" spans="1:16" ht="16.5" customHeight="1" thickBot="1">
      <c r="B4" s="259">
        <f>+fall!B4:E4</f>
        <v>0</v>
      </c>
      <c r="C4" s="254"/>
      <c r="D4" s="254"/>
      <c r="E4" s="254"/>
      <c r="F4" s="66"/>
      <c r="G4" s="66"/>
      <c r="H4" s="67">
        <f>+fall!H4</f>
        <v>0</v>
      </c>
      <c r="I4" s="68"/>
      <c r="J4" s="69"/>
      <c r="N4" s="70" t="s">
        <v>8</v>
      </c>
    </row>
    <row r="5" spans="1:16" s="72" customFormat="1">
      <c r="B5" s="71" t="s">
        <v>9</v>
      </c>
      <c r="E5" s="64"/>
      <c r="F5" s="71"/>
      <c r="G5" s="71"/>
      <c r="H5" s="71" t="s">
        <v>10</v>
      </c>
      <c r="N5" s="274" t="s">
        <v>72</v>
      </c>
      <c r="O5" s="241"/>
      <c r="P5" s="242"/>
    </row>
    <row r="6" spans="1:16" ht="2.1" customHeight="1" thickBot="1">
      <c r="C6" s="72"/>
      <c r="D6" s="72"/>
      <c r="F6" s="72"/>
      <c r="G6" s="72"/>
      <c r="N6" s="243"/>
      <c r="O6" s="244"/>
      <c r="P6" s="245"/>
    </row>
    <row r="7" spans="1:16" ht="15.75" customHeight="1">
      <c r="C7" s="250" t="s">
        <v>12</v>
      </c>
      <c r="D7" s="241"/>
      <c r="E7" s="241"/>
      <c r="F7" s="241"/>
      <c r="G7" s="241"/>
      <c r="H7" s="241"/>
      <c r="I7" s="241"/>
      <c r="J7" s="241"/>
      <c r="K7" s="242"/>
      <c r="L7" s="73" t="s">
        <v>13</v>
      </c>
      <c r="M7" s="74"/>
      <c r="N7" s="243"/>
      <c r="O7" s="244"/>
      <c r="P7" s="245"/>
    </row>
    <row r="8" spans="1:16" ht="12.75" customHeight="1">
      <c r="A8" s="260" t="s">
        <v>14</v>
      </c>
      <c r="C8" s="267" t="s">
        <v>15</v>
      </c>
      <c r="D8" s="266"/>
      <c r="E8" s="244"/>
      <c r="F8" s="244"/>
      <c r="G8" s="128"/>
      <c r="H8" s="265" t="s">
        <v>16</v>
      </c>
      <c r="I8" s="244"/>
      <c r="J8" s="266"/>
      <c r="K8" s="245"/>
      <c r="N8" s="270"/>
      <c r="O8" s="244"/>
      <c r="P8" s="245"/>
    </row>
    <row r="9" spans="1:16" ht="11.1" customHeight="1" thickBot="1">
      <c r="A9" s="236"/>
      <c r="B9" s="72"/>
      <c r="C9" s="28" t="s">
        <v>17</v>
      </c>
      <c r="D9" s="35"/>
      <c r="E9" s="29"/>
      <c r="F9" s="30" t="s">
        <v>18</v>
      </c>
      <c r="G9" s="51"/>
      <c r="H9" s="31" t="s">
        <v>17</v>
      </c>
      <c r="I9" s="29"/>
      <c r="J9" s="59"/>
      <c r="K9" s="32" t="s">
        <v>18</v>
      </c>
      <c r="L9" s="2"/>
      <c r="N9" s="243"/>
      <c r="O9" s="244"/>
      <c r="P9" s="245"/>
    </row>
    <row r="10" spans="1:16" ht="11.1" customHeight="1">
      <c r="A10" s="236"/>
      <c r="B10" s="268" t="s">
        <v>19</v>
      </c>
      <c r="C10" s="193" t="s">
        <v>20</v>
      </c>
      <c r="D10" s="132"/>
      <c r="E10" s="33"/>
      <c r="F10" s="133" t="s">
        <v>20</v>
      </c>
      <c r="G10" s="134"/>
      <c r="H10" s="194" t="s">
        <v>20</v>
      </c>
      <c r="I10" s="136"/>
      <c r="J10" s="137"/>
      <c r="K10" s="133" t="s">
        <v>20</v>
      </c>
      <c r="L10" s="195" t="s">
        <v>17</v>
      </c>
      <c r="M10" s="52"/>
      <c r="N10" s="243"/>
      <c r="O10" s="244"/>
      <c r="P10" s="245"/>
    </row>
    <row r="11" spans="1:16" ht="12.95" customHeight="1">
      <c r="A11" s="17" t="s">
        <v>21</v>
      </c>
      <c r="B11" s="244"/>
      <c r="C11" s="196">
        <f>+fall!F11</f>
        <v>1</v>
      </c>
      <c r="D11" s="141"/>
      <c r="E11" s="11" t="s">
        <v>22</v>
      </c>
      <c r="F11" s="197">
        <f>SUM(F12:F16)/3</f>
        <v>0</v>
      </c>
      <c r="G11" s="143"/>
      <c r="H11" s="198">
        <f>+fall!K11</f>
        <v>0</v>
      </c>
      <c r="I11" s="145" t="s">
        <v>22</v>
      </c>
      <c r="J11" s="146"/>
      <c r="K11" s="197">
        <f>SUM(K12:K16)/4</f>
        <v>0</v>
      </c>
      <c r="L11" s="269">
        <f>IF(fall!L14=0,fall!L11,fall!L14)</f>
        <v>81954</v>
      </c>
      <c r="M11" s="53"/>
      <c r="N11" s="243"/>
      <c r="O11" s="244"/>
      <c r="P11" s="245"/>
    </row>
    <row r="12" spans="1:16" ht="15" customHeight="1">
      <c r="A12" s="16">
        <f>+fall!A12</f>
        <v>9</v>
      </c>
      <c r="B12" s="244"/>
      <c r="C12" s="196">
        <f>+fall!F12</f>
        <v>0</v>
      </c>
      <c r="D12" s="141"/>
      <c r="E12" s="11"/>
      <c r="F12" s="149"/>
      <c r="G12" s="143"/>
      <c r="H12" s="199">
        <f>+fall!K12</f>
        <v>0</v>
      </c>
      <c r="I12" s="145" t="s">
        <v>23</v>
      </c>
      <c r="J12" s="146"/>
      <c r="K12" s="149">
        <f>IF($A$12=12,(SUM(G26:G28)+SUM(D26:D28)+SUM(J26:J28)+SUM(M26:M28))/3,0)</f>
        <v>0</v>
      </c>
      <c r="L12" s="262"/>
      <c r="M12" s="53"/>
      <c r="N12" s="243"/>
      <c r="O12" s="244"/>
      <c r="P12" s="245"/>
    </row>
    <row r="13" spans="1:16" ht="15" customHeight="1">
      <c r="A13" s="29" t="s">
        <v>73</v>
      </c>
      <c r="B13" s="244"/>
      <c r="C13" s="196">
        <f>+fall!F13</f>
        <v>1</v>
      </c>
      <c r="D13" s="141"/>
      <c r="E13" s="11" t="s">
        <v>25</v>
      </c>
      <c r="F13" s="149">
        <f>IF($A$12=9,(0.5*(D28+G28+J28+M28)+D29+G29+J29+M29+D30+G30+J30+M30+0.5*(D31+G31+J31+M31))/3,0)</f>
        <v>0</v>
      </c>
      <c r="G13" s="143"/>
      <c r="H13" s="199">
        <f>+fall!K13</f>
        <v>0</v>
      </c>
      <c r="I13" s="145" t="s">
        <v>26</v>
      </c>
      <c r="J13" s="146"/>
      <c r="K13" s="149">
        <f>IF($A$12=12,(SUM(G29:G31)+SUM(D29:D31)+SUM(J29:J31)+SUM(M29:M31))/3,0)</f>
        <v>0</v>
      </c>
      <c r="L13" s="200" t="s">
        <v>18</v>
      </c>
      <c r="M13" s="54"/>
      <c r="N13" s="26" t="s">
        <v>74</v>
      </c>
      <c r="O13" s="119" t="s">
        <v>75</v>
      </c>
      <c r="P13" s="120"/>
    </row>
    <row r="14" spans="1:16" ht="15.75" customHeight="1">
      <c r="A14">
        <v>7</v>
      </c>
      <c r="B14" s="244"/>
      <c r="C14" s="196">
        <f>+fall!F14</f>
        <v>1</v>
      </c>
      <c r="D14" s="141"/>
      <c r="E14" s="11" t="s">
        <v>28</v>
      </c>
      <c r="F14" s="149">
        <f>IF($A$12=9,((0.5*(D31+G31+J31+M31)+D33+G33+J33+M33+0.5*(D34+G34+J34+M34)+D32+G32+J32+M32)/3),0)</f>
        <v>0</v>
      </c>
      <c r="G14" s="143"/>
      <c r="H14" s="199">
        <f>+fall!K14</f>
        <v>0</v>
      </c>
      <c r="I14" s="145" t="s">
        <v>29</v>
      </c>
      <c r="J14" s="146"/>
      <c r="K14" s="149">
        <f>IF($A$12=12,(SUM(G32:G34)+SUM(D32:D34)+SUM(J32:J34)+SUM(M32:M34))/3,0)</f>
        <v>0</v>
      </c>
      <c r="L14" s="261"/>
      <c r="M14" s="55"/>
      <c r="N14" s="26" t="s">
        <v>30</v>
      </c>
      <c r="O14" s="272" t="s">
        <v>76</v>
      </c>
      <c r="P14" s="238"/>
    </row>
    <row r="15" spans="1:16" ht="15.75" customHeight="1">
      <c r="A15" t="s">
        <v>31</v>
      </c>
      <c r="B15" s="244"/>
      <c r="C15" s="196">
        <f>+fall!F15</f>
        <v>1</v>
      </c>
      <c r="D15" s="141"/>
      <c r="E15" s="11" t="s">
        <v>32</v>
      </c>
      <c r="F15" s="149">
        <f>IF($A$12=9,(0.5*(D34+G34+J34+M34)+D35+G35+J35+M35+D36+G36+J36+M36+0.5*(D37+G37+J37+M37))/3,0)</f>
        <v>0</v>
      </c>
      <c r="G15" s="143"/>
      <c r="H15" s="199">
        <f>+fall!K15</f>
        <v>0</v>
      </c>
      <c r="I15" s="145" t="s">
        <v>33</v>
      </c>
      <c r="J15" s="146"/>
      <c r="K15" s="149">
        <f>IF($A$12=12,(SUM(G35:G37)+SUM(D35:D37)+SUM(J35:J37)+SUM(M35:M371))/3,0)</f>
        <v>0</v>
      </c>
      <c r="L15" s="244"/>
      <c r="M15" s="56"/>
      <c r="N15" s="25" t="s">
        <v>34</v>
      </c>
      <c r="O15" s="273">
        <f ca="1">TODAY()</f>
        <v>44159</v>
      </c>
      <c r="P15" s="238"/>
    </row>
    <row r="16" spans="1:16" ht="6" customHeight="1" thickBot="1">
      <c r="A16" s="19" t="s">
        <v>35</v>
      </c>
      <c r="C16" s="201">
        <f>+fall!F16</f>
        <v>0</v>
      </c>
      <c r="D16" s="153"/>
      <c r="E16" s="20"/>
      <c r="F16" s="154"/>
      <c r="G16" s="155"/>
      <c r="H16" s="202">
        <f>+fall!K16</f>
        <v>0</v>
      </c>
      <c r="I16" s="157"/>
      <c r="J16" s="158"/>
      <c r="K16" s="154"/>
      <c r="L16" s="262"/>
      <c r="M16" s="56"/>
      <c r="N16" s="24"/>
      <c r="O16" s="90"/>
      <c r="P16" s="91"/>
    </row>
    <row r="17" spans="1:16" ht="2.1" customHeight="1">
      <c r="B17" s="3"/>
    </row>
    <row r="18" spans="1:16" ht="15" customHeight="1">
      <c r="B18" s="5"/>
      <c r="E18" s="1" t="s">
        <v>36</v>
      </c>
      <c r="F18" s="65"/>
      <c r="G18" s="45"/>
      <c r="H18" s="65"/>
      <c r="I18" s="65"/>
      <c r="J18" s="45"/>
      <c r="K18" s="65"/>
      <c r="L18" s="203"/>
      <c r="M18" s="161"/>
    </row>
    <row r="19" spans="1:16">
      <c r="A19" t="s">
        <v>37</v>
      </c>
      <c r="B19" s="75"/>
      <c r="C19" s="246">
        <f>+fall!C18</f>
        <v>0</v>
      </c>
      <c r="D19" s="247"/>
      <c r="E19" s="248"/>
      <c r="F19" s="246">
        <f>+fall!F18</f>
        <v>0</v>
      </c>
      <c r="G19" s="247"/>
      <c r="H19" s="248"/>
      <c r="I19" s="246">
        <f>+fall!I18</f>
        <v>0</v>
      </c>
      <c r="J19" s="247"/>
      <c r="K19" s="248"/>
      <c r="L19" s="246">
        <f>+fall!L18</f>
        <v>0</v>
      </c>
      <c r="M19" s="247"/>
      <c r="N19" s="248"/>
      <c r="O19" s="76"/>
      <c r="P19" s="77"/>
    </row>
    <row r="20" spans="1:16" ht="9.9499999999999993" customHeight="1">
      <c r="A20" s="18" t="s">
        <v>37</v>
      </c>
      <c r="B20" s="78"/>
      <c r="C20" s="79" t="s">
        <v>38</v>
      </c>
      <c r="D20" s="36"/>
      <c r="E20" s="80"/>
      <c r="F20" s="79" t="s">
        <v>38</v>
      </c>
      <c r="G20" s="36"/>
      <c r="H20" s="80"/>
      <c r="I20" s="79" t="s">
        <v>38</v>
      </c>
      <c r="J20" s="36"/>
      <c r="K20" s="80"/>
      <c r="L20" s="79" t="s">
        <v>38</v>
      </c>
      <c r="M20" s="36"/>
      <c r="N20" s="80"/>
      <c r="P20" s="88"/>
    </row>
    <row r="21" spans="1:16" ht="11.1" customHeight="1">
      <c r="A21" t="s">
        <v>37</v>
      </c>
      <c r="B21" s="78"/>
      <c r="C21" s="81">
        <f>+fall!C20</f>
        <v>0</v>
      </c>
      <c r="D21" s="37"/>
      <c r="E21" s="82">
        <f>+fall!E20</f>
        <v>0</v>
      </c>
      <c r="F21" s="81">
        <f>+fall!F20</f>
        <v>0</v>
      </c>
      <c r="G21" s="37"/>
      <c r="H21" s="82">
        <f>+fall!H20</f>
        <v>0</v>
      </c>
      <c r="I21" s="81">
        <f>+fall!I20</f>
        <v>0</v>
      </c>
      <c r="J21" s="37"/>
      <c r="K21" s="82">
        <f>+fall!K20</f>
        <v>0</v>
      </c>
      <c r="L21" s="81">
        <f>+fall!L20</f>
        <v>0</v>
      </c>
      <c r="M21" s="37"/>
      <c r="N21" s="82">
        <f>+fall!N20</f>
        <v>0</v>
      </c>
      <c r="O21" s="235" t="s">
        <v>39</v>
      </c>
      <c r="P21" s="236"/>
    </row>
    <row r="22" spans="1:16" ht="11.1" customHeight="1">
      <c r="A22" t="s">
        <v>37</v>
      </c>
      <c r="B22" s="6"/>
      <c r="C22" s="79" t="s">
        <v>40</v>
      </c>
      <c r="D22" s="36"/>
      <c r="E22" s="7" t="s">
        <v>41</v>
      </c>
      <c r="F22" s="79" t="s">
        <v>40</v>
      </c>
      <c r="G22" s="36"/>
      <c r="H22" s="7" t="s">
        <v>41</v>
      </c>
      <c r="I22" s="79" t="s">
        <v>40</v>
      </c>
      <c r="J22" s="36"/>
      <c r="K22" s="7" t="s">
        <v>41</v>
      </c>
      <c r="L22" s="79" t="s">
        <v>40</v>
      </c>
      <c r="M22" s="36"/>
      <c r="N22" s="7" t="s">
        <v>41</v>
      </c>
      <c r="O22" s="8"/>
      <c r="P22" s="9"/>
    </row>
    <row r="23" spans="1:16" ht="9.9499999999999993" customHeight="1">
      <c r="A23" t="s">
        <v>37</v>
      </c>
      <c r="B23" s="10"/>
      <c r="C23" s="38" t="s">
        <v>42</v>
      </c>
      <c r="D23" s="38"/>
      <c r="E23" s="92" t="s">
        <v>43</v>
      </c>
      <c r="F23" s="113" t="s">
        <v>42</v>
      </c>
      <c r="G23" s="46"/>
      <c r="H23" s="117" t="s">
        <v>43</v>
      </c>
      <c r="I23" s="113" t="s">
        <v>42</v>
      </c>
      <c r="J23" s="38"/>
      <c r="K23" s="27" t="s">
        <v>43</v>
      </c>
      <c r="L23" s="38" t="s">
        <v>42</v>
      </c>
      <c r="M23" s="57"/>
      <c r="N23" s="27" t="s">
        <v>43</v>
      </c>
      <c r="O23" s="38" t="s">
        <v>42</v>
      </c>
      <c r="P23" s="27" t="s">
        <v>43</v>
      </c>
    </row>
    <row r="24" spans="1:16" ht="15" customHeight="1">
      <c r="A24" t="s">
        <v>44</v>
      </c>
      <c r="B24" s="21" t="s">
        <v>45</v>
      </c>
      <c r="C24" s="39">
        <f>+fall!E23</f>
        <v>40977</v>
      </c>
      <c r="D24" s="39">
        <v>0</v>
      </c>
      <c r="E24" s="204">
        <f>IF($L$14&gt;0,$L$14*E$25,$L$11*E$25)</f>
        <v>0</v>
      </c>
      <c r="F24" s="114">
        <f>+fall!H23</f>
        <v>27318</v>
      </c>
      <c r="G24" s="47"/>
      <c r="H24" s="205">
        <f>IF($L$14&gt;0,$L$14*H$25,$L$11*H$25)</f>
        <v>0</v>
      </c>
      <c r="I24" s="114">
        <f>+fall!K23</f>
        <v>13659</v>
      </c>
      <c r="J24" s="39"/>
      <c r="K24" s="206">
        <f>IF($L$14&gt;0,$L$14*K$25,$L$11*K$25)</f>
        <v>0</v>
      </c>
      <c r="L24" s="39">
        <f>+fall!N23</f>
        <v>0</v>
      </c>
      <c r="M24" s="58"/>
      <c r="N24" s="206">
        <f>IF($L$14&gt;0,$L$14*N$25,$L$11*N$25)</f>
        <v>0</v>
      </c>
      <c r="O24" s="115">
        <f>+fall!P23</f>
        <v>81954</v>
      </c>
      <c r="P24" s="207">
        <f>SUM(N24+K24+H24+E24)</f>
        <v>0</v>
      </c>
    </row>
    <row r="25" spans="1:16" ht="15" customHeight="1">
      <c r="A25" s="29" t="s">
        <v>46</v>
      </c>
      <c r="B25" s="22" t="s">
        <v>20</v>
      </c>
      <c r="C25" s="208">
        <f>+fall!E24</f>
        <v>0.5</v>
      </c>
      <c r="D25" s="209">
        <v>0</v>
      </c>
      <c r="E25" s="210">
        <f>SUM(D26:D37)/$A$12</f>
        <v>0</v>
      </c>
      <c r="F25" s="211">
        <f>+fall!H24</f>
        <v>0.33333333333333331</v>
      </c>
      <c r="G25" s="212"/>
      <c r="H25" s="213">
        <f>SUM(G26:G37)/$A$12</f>
        <v>0</v>
      </c>
      <c r="I25" s="214">
        <f>+fall!K24</f>
        <v>0.16666666666666666</v>
      </c>
      <c r="J25" s="209"/>
      <c r="K25" s="213">
        <f>SUM(J26:J37)/$A$12</f>
        <v>0</v>
      </c>
      <c r="L25" s="209">
        <f>+fall!N24</f>
        <v>0</v>
      </c>
      <c r="M25" s="215"/>
      <c r="N25" s="213">
        <f>SUM(M26:M37)/$A$12</f>
        <v>0</v>
      </c>
      <c r="O25" s="216">
        <f>+fall!P24</f>
        <v>1</v>
      </c>
      <c r="P25" s="217">
        <f>SUM(N25+K25+H25+E25)</f>
        <v>0</v>
      </c>
    </row>
    <row r="26" spans="1:16" ht="15" customHeight="1">
      <c r="A26">
        <v>1</v>
      </c>
      <c r="B26" s="21" t="s">
        <v>47</v>
      </c>
      <c r="C26" s="116">
        <f>IF($A26&lt;fall!$A$14,fall!C25+fall!E25,IF(fall!$L$14&gt;0,fall!$L$14*fall!D25/fall!$A$12,fall!$L$11*fall!D25/fall!$A$12))</f>
        <v>0</v>
      </c>
      <c r="D26" s="93"/>
      <c r="E26" s="218">
        <f t="shared" ref="E26:E37" si="0">IF($A26&gt;=$A$14,IF($L$14&gt;0,IF($L$14*D26/$A$12=C26,0,($L$14*D26/$A$12)),IF($L$11*D26/$A$12=C26,0,($L$11*D26/$A$12))),IF(AND(D26=0,C26=0),0,IF($L$14&gt;0,(($L$14*D26/$A$12)-C26),(($L$11*D26/$A$12)-C26))))</f>
        <v>0</v>
      </c>
      <c r="F26" s="116">
        <f>IF($A26&lt;fall!$A$14,fall!F25+fall!H25,IF(fall!$L$14&gt;0,fall!$L$14*fall!G25/fall!$A$12,fall!$L$11*fall!G25/fall!$A$12))</f>
        <v>0</v>
      </c>
      <c r="G26" s="83"/>
      <c r="H26" s="219">
        <f t="shared" ref="H26:H37" si="1">IF($A26&gt;=$A$14,IF($L$14&gt;0,IF($L$14*G26/$A$12=F26,0,($L$14*G26/$A$12)),IF($L$11*G26/$A$12=F26,0,($L$11*G26/$A$12))),IF(AND(G26=0,F26=0),0,IF($L$14&gt;0,(($L$14*G26/$A$12)-F26),(($L$11*G26/$A$12)-F26))))</f>
        <v>0</v>
      </c>
      <c r="I26" s="116">
        <f>IF($A26&lt;fall!$A$14,fall!I25+fall!K25,IF(fall!$L$14&gt;0,fall!$L$14*fall!J25/fall!$A$12,fall!$L$11*fall!J25/fall!$A$12))</f>
        <v>0</v>
      </c>
      <c r="J26" s="93"/>
      <c r="K26" s="220">
        <f t="shared" ref="K26:K37" si="2">IF($A26&gt;=$A$14,IF($L$14&gt;0,IF($L$14*J26/$A$12=I26,0,($L$14*J26/$A$12)),IF($L$11*J26/$A$12=I26,0,($L$11*J26/$A$12))),IF(AND(J26=0,I26=0),0,IF($L$14&gt;0,(($L$14*J26/$A$12)-I26),(($L$11*J26/$A$12)-I26))))</f>
        <v>0</v>
      </c>
      <c r="L26" s="116">
        <f>IF($A26&lt;fall!$A$14,fall!L25+fall!N25,IF(fall!$L$14&gt;0,fall!$L$14*fall!M25/fall!$A$12,fall!$L$11*fall!M25/fall!$A$12))</f>
        <v>0</v>
      </c>
      <c r="M26" s="94">
        <v>0</v>
      </c>
      <c r="N26" s="221">
        <f t="shared" ref="N26:N37" si="3">IF($A26&gt;=$A$14,IF($L$14&gt;0,IF($L$14*M26/$A$12=L26,0,($L$14*M26/$A$12)),IF($L$11*M26/$A$12=L26,0,($L$11*M26/$A$12))),IF(AND(M26=0,L26=0),0,IF($L$14&gt;0,(($L$14*M26/$A$12)-L26),(($L$11*M26/$A$12)-L26))))</f>
        <v>0</v>
      </c>
      <c r="O26" s="116">
        <f>+fall!P25</f>
        <v>0</v>
      </c>
      <c r="P26" s="222">
        <f t="shared" ref="P26:P37" si="4">IF($A26&gt;=$A$14,C26+E26+H26+K26+N26,C26+E26+F26+H26+I26+K26+L26+N26)</f>
        <v>0</v>
      </c>
    </row>
    <row r="27" spans="1:16" ht="15" customHeight="1">
      <c r="A27">
        <v>2</v>
      </c>
      <c r="B27" s="21" t="s">
        <v>48</v>
      </c>
      <c r="C27" s="115">
        <f>IF($A27&lt;fall!$A$14,fall!C26+fall!E26,IF(fall!$L$14&gt;0,fall!$L$14*fall!D26/fall!$A$12,fall!$L$11*fall!D26/fall!$A$12))</f>
        <v>0</v>
      </c>
      <c r="D27" s="95"/>
      <c r="E27" s="223">
        <f t="shared" si="0"/>
        <v>0</v>
      </c>
      <c r="F27" s="115">
        <f>IF($A27&lt;fall!$A$14,fall!F26+fall!H26,IF(fall!$L$14&gt;0,fall!$L$14*fall!G26/fall!$A$12,fall!$L$11*fall!G26/fall!$A$12))</f>
        <v>0</v>
      </c>
      <c r="G27" s="84"/>
      <c r="H27" s="224">
        <f t="shared" si="1"/>
        <v>0</v>
      </c>
      <c r="I27" s="115">
        <f>IF($A27&lt;fall!$A$14,fall!I26+fall!K26,IF(fall!$L$14&gt;0,fall!$L$14*fall!J26/fall!$A$12,fall!$L$11*fall!J26/fall!$A$12))</f>
        <v>0</v>
      </c>
      <c r="J27" s="95"/>
      <c r="K27" s="225">
        <f t="shared" si="2"/>
        <v>0</v>
      </c>
      <c r="L27" s="115">
        <f>IF($A27&lt;fall!$A$14,fall!L26+fall!N26,IF(fall!$L$14&gt;0,fall!$L$14*fall!M26/fall!$A$12,fall!$L$11*fall!M26/fall!$A$12))</f>
        <v>0</v>
      </c>
      <c r="M27" s="96"/>
      <c r="N27" s="226">
        <f t="shared" si="3"/>
        <v>0</v>
      </c>
      <c r="O27" s="115">
        <f>+fall!P26</f>
        <v>0</v>
      </c>
      <c r="P27" s="227">
        <f t="shared" si="4"/>
        <v>0</v>
      </c>
    </row>
    <row r="28" spans="1:16" ht="15" customHeight="1">
      <c r="A28">
        <v>3</v>
      </c>
      <c r="B28" s="21" t="s">
        <v>49</v>
      </c>
      <c r="C28" s="115">
        <f>IF($A28&lt;fall!$A$14,fall!C27+fall!E27,IF(fall!$L$14&gt;0,fall!$L$14*fall!D27/fall!$A$12,fall!$L$11*fall!D27/fall!$A$12))</f>
        <v>0</v>
      </c>
      <c r="D28" s="95"/>
      <c r="E28" s="223">
        <f t="shared" si="0"/>
        <v>0</v>
      </c>
      <c r="F28" s="115">
        <f>IF($A28&lt;fall!$A$14,fall!F27+fall!H27,IF(fall!$L$14&gt;0,fall!$L$14*fall!G27/fall!$A$12,fall!$L$11*fall!G27/fall!$A$12))</f>
        <v>4553</v>
      </c>
      <c r="G28" s="84"/>
      <c r="H28" s="224">
        <f t="shared" si="1"/>
        <v>-4553</v>
      </c>
      <c r="I28" s="115">
        <f>IF($A28&lt;fall!$A$14,fall!I27+fall!K27,IF(fall!$L$14&gt;0,fall!$L$14*fall!J27/fall!$A$12,fall!$L$11*fall!J27/fall!$A$12))</f>
        <v>0</v>
      </c>
      <c r="J28" s="97"/>
      <c r="K28" s="225">
        <f t="shared" si="2"/>
        <v>0</v>
      </c>
      <c r="L28" s="115">
        <f>IF($A28&lt;fall!$A$14,fall!L27+fall!N27,IF(fall!$L$14&gt;0,fall!$L$14*fall!M27/fall!$A$12,fall!$L$11*fall!M27/fall!$A$12))</f>
        <v>0</v>
      </c>
      <c r="M28" s="98"/>
      <c r="N28" s="226">
        <f t="shared" si="3"/>
        <v>0</v>
      </c>
      <c r="O28" s="115">
        <f>+fall!P27</f>
        <v>4553</v>
      </c>
      <c r="P28" s="227">
        <f t="shared" si="4"/>
        <v>0</v>
      </c>
    </row>
    <row r="29" spans="1:16" ht="15" customHeight="1">
      <c r="A29">
        <v>4</v>
      </c>
      <c r="B29" s="21" t="s">
        <v>50</v>
      </c>
      <c r="C29" s="115">
        <f>IF($A29&lt;fall!$A$14,fall!C28+fall!E28,IF(fall!$L$14&gt;0,fall!$L$14*fall!D28/fall!$A$12,fall!$L$11*fall!D28/fall!$A$12))</f>
        <v>0</v>
      </c>
      <c r="D29" s="95"/>
      <c r="E29" s="223">
        <f t="shared" si="0"/>
        <v>0</v>
      </c>
      <c r="F29" s="115">
        <f>IF($A29&lt;fall!$A$14,fall!F28+fall!H28,IF(fall!$L$14&gt;0,fall!$L$14*fall!G28/fall!$A$12,fall!$L$11*fall!G28/fall!$A$12))</f>
        <v>9106</v>
      </c>
      <c r="G29" s="84"/>
      <c r="H29" s="224">
        <f t="shared" si="1"/>
        <v>-9106</v>
      </c>
      <c r="I29" s="115">
        <f>IF($A29&lt;fall!$A$14,fall!I28+fall!K28,IF(fall!$L$14&gt;0,fall!$L$14*fall!J28/fall!$A$12,fall!$L$11*fall!J28/fall!$A$12))</f>
        <v>0</v>
      </c>
      <c r="J29" s="97"/>
      <c r="K29" s="225">
        <f t="shared" si="2"/>
        <v>0</v>
      </c>
      <c r="L29" s="115">
        <f>IF($A29&lt;fall!$A$14,fall!L28+fall!N28,IF(fall!$L$14&gt;0,fall!$L$14*fall!M28/fall!$A$12,fall!$L$11*fall!M28/fall!$A$12))</f>
        <v>0</v>
      </c>
      <c r="M29" s="98">
        <v>0</v>
      </c>
      <c r="N29" s="226">
        <f t="shared" si="3"/>
        <v>0</v>
      </c>
      <c r="O29" s="115">
        <f>+fall!P28</f>
        <v>9106</v>
      </c>
      <c r="P29" s="227">
        <f t="shared" si="4"/>
        <v>0</v>
      </c>
    </row>
    <row r="30" spans="1:16" ht="15" customHeight="1">
      <c r="A30">
        <v>5</v>
      </c>
      <c r="B30" s="21" t="s">
        <v>51</v>
      </c>
      <c r="C30" s="115">
        <f>IF($A30&lt;fall!$A$14,fall!C29+fall!E29,IF(fall!$L$14&gt;0,fall!$L$14*fall!D29/fall!$A$12,fall!$L$11*fall!D29/fall!$A$12))</f>
        <v>0</v>
      </c>
      <c r="D30" s="95"/>
      <c r="E30" s="223">
        <f t="shared" si="0"/>
        <v>0</v>
      </c>
      <c r="F30" s="115">
        <f>IF($A30&lt;fall!$A$14,fall!F29+fall!H29,IF(fall!$L$14&gt;0,fall!$L$14*fall!G29/fall!$A$12,fall!$L$11*fall!G29/fall!$A$12))</f>
        <v>9106</v>
      </c>
      <c r="G30" s="84"/>
      <c r="H30" s="224">
        <f t="shared" si="1"/>
        <v>-9106</v>
      </c>
      <c r="I30" s="115">
        <f>IF($A30&lt;fall!$A$14,fall!I29+fall!K29,IF(fall!$L$14&gt;0,fall!$L$14*fall!J29/fall!$A$12,fall!$L$11*fall!J29/fall!$A$12))</f>
        <v>0</v>
      </c>
      <c r="J30" s="97"/>
      <c r="K30" s="225">
        <f t="shared" si="2"/>
        <v>0</v>
      </c>
      <c r="L30" s="115">
        <f>IF($A30&lt;fall!$A$14,fall!L29+fall!N29,IF(fall!$L$14&gt;0,fall!$L$14*fall!M29/fall!$A$12,fall!$L$11*fall!M29/fall!$A$12))</f>
        <v>0</v>
      </c>
      <c r="M30" s="98">
        <v>0</v>
      </c>
      <c r="N30" s="226">
        <f t="shared" si="3"/>
        <v>0</v>
      </c>
      <c r="O30" s="115">
        <f>+fall!P29</f>
        <v>9106</v>
      </c>
      <c r="P30" s="227">
        <f t="shared" si="4"/>
        <v>0</v>
      </c>
    </row>
    <row r="31" spans="1:16" ht="15" customHeight="1">
      <c r="A31">
        <v>6</v>
      </c>
      <c r="B31" s="21" t="s">
        <v>52</v>
      </c>
      <c r="C31" s="115">
        <f>IF($A31&lt;fall!$A$14,fall!C30+fall!E30,IF(fall!$L$14&gt;0,fall!$L$14*fall!D30/fall!$A$12,fall!$L$11*fall!D30/fall!$A$12))</f>
        <v>3414.75</v>
      </c>
      <c r="D31" s="95"/>
      <c r="E31" s="223">
        <f t="shared" si="0"/>
        <v>-3414.75</v>
      </c>
      <c r="F31" s="115">
        <f>IF($A31&lt;fall!$A$14,fall!F30+fall!H30,IF(fall!$L$14&gt;0,fall!$L$14*fall!G30/fall!$A$12,fall!$L$11*fall!G30/fall!$A$12))</f>
        <v>4553</v>
      </c>
      <c r="G31" s="84"/>
      <c r="H31" s="224">
        <f t="shared" si="1"/>
        <v>-4553</v>
      </c>
      <c r="I31" s="115">
        <f>IF($A31&lt;fall!$A$14,fall!I30+fall!K30,IF(fall!$L$14&gt;0,fall!$L$14*fall!J30/fall!$A$12,fall!$L$11*fall!J30/fall!$A$12))</f>
        <v>1138.25</v>
      </c>
      <c r="J31" s="97"/>
      <c r="K31" s="225">
        <f t="shared" si="2"/>
        <v>-1138.25</v>
      </c>
      <c r="L31" s="115">
        <f>IF($A31&lt;fall!$A$14,fall!L30+fall!N30,IF(fall!$L$14&gt;0,fall!$L$14*fall!M30/fall!$A$12,fall!$L$11*fall!M30/fall!$A$12))</f>
        <v>0</v>
      </c>
      <c r="M31" s="98">
        <v>0</v>
      </c>
      <c r="N31" s="226">
        <f t="shared" si="3"/>
        <v>0</v>
      </c>
      <c r="O31" s="115">
        <f>+fall!P30</f>
        <v>9106</v>
      </c>
      <c r="P31" s="227">
        <f t="shared" si="4"/>
        <v>0</v>
      </c>
    </row>
    <row r="32" spans="1:16" ht="15" customHeight="1">
      <c r="A32">
        <v>7</v>
      </c>
      <c r="B32" s="21" t="s">
        <v>53</v>
      </c>
      <c r="C32" s="115">
        <f>IF($A32&lt;fall!$A$14,fall!C31+fall!E31,IF(fall!$L$14&gt;0,fall!$L$14*fall!D31/fall!$A$12,fall!$L$11*fall!D31/fall!$A$12))</f>
        <v>6829.5</v>
      </c>
      <c r="D32" s="95"/>
      <c r="E32" s="223">
        <f t="shared" si="0"/>
        <v>0</v>
      </c>
      <c r="F32" s="115">
        <f>IF($A32&lt;fall!$A$14,fall!F31+fall!H31,IF(fall!$L$14&gt;0,fall!$L$14*fall!G31/fall!$A$12,fall!$L$11*fall!G31/fall!$A$12))</f>
        <v>0</v>
      </c>
      <c r="G32" s="84"/>
      <c r="H32" s="224">
        <f t="shared" si="1"/>
        <v>0</v>
      </c>
      <c r="I32" s="115">
        <v>0</v>
      </c>
      <c r="J32" s="97"/>
      <c r="K32" s="225">
        <f t="shared" si="2"/>
        <v>0</v>
      </c>
      <c r="L32" s="115">
        <f>IF($A32&lt;fall!$A$14,fall!L31+fall!N31,IF(fall!$L$14&gt;0,fall!$L$14*fall!M31/fall!$A$12,fall!$L$11*fall!M31/fall!$A$12))</f>
        <v>0</v>
      </c>
      <c r="M32" s="98">
        <v>0</v>
      </c>
      <c r="N32" s="226">
        <f t="shared" si="3"/>
        <v>0</v>
      </c>
      <c r="O32" s="115">
        <f>+fall!P31</f>
        <v>9106</v>
      </c>
      <c r="P32" s="227">
        <f t="shared" si="4"/>
        <v>6829.5</v>
      </c>
    </row>
    <row r="33" spans="1:16" ht="15" customHeight="1">
      <c r="A33">
        <v>8</v>
      </c>
      <c r="B33" s="21" t="s">
        <v>54</v>
      </c>
      <c r="C33" s="115">
        <f>IF($A33&lt;fall!$A$14,fall!C32+fall!E32,IF(fall!$L$14&gt;0,fall!$L$14*fall!D32/fall!$A$12,fall!$L$11*fall!D32/fall!$A$12))</f>
        <v>6829.5</v>
      </c>
      <c r="D33" s="95"/>
      <c r="E33" s="223">
        <f t="shared" si="0"/>
        <v>0</v>
      </c>
      <c r="F33" s="115">
        <f>IF($A33&lt;fall!$A$14,fall!F32+fall!H32,IF(fall!$L$14&gt;0,fall!$L$14*fall!G32/fall!$A$12,fall!$L$11*fall!G32/fall!$A$12))</f>
        <v>0</v>
      </c>
      <c r="G33" s="84"/>
      <c r="H33" s="224">
        <f t="shared" si="1"/>
        <v>0</v>
      </c>
      <c r="I33" s="115">
        <f>IF($A33&lt;fall!$A$14,fall!I32+fall!K32,IF(fall!$L$14&gt;0,fall!$L$14*fall!J32/fall!$A$12,fall!$L$11*fall!J32/fall!$A$12))</f>
        <v>2276.5</v>
      </c>
      <c r="J33" s="97"/>
      <c r="K33" s="225">
        <f t="shared" si="2"/>
        <v>0</v>
      </c>
      <c r="L33" s="115">
        <f>IF($A33&lt;fall!$A$14,fall!L32+fall!N32,IF(fall!$L$14&gt;0,fall!$L$14*fall!M32/fall!$A$12,fall!$L$11*fall!M32/fall!$A$12))</f>
        <v>0</v>
      </c>
      <c r="M33" s="98">
        <v>0</v>
      </c>
      <c r="N33" s="226">
        <f t="shared" si="3"/>
        <v>0</v>
      </c>
      <c r="O33" s="115">
        <f>+fall!P32</f>
        <v>9106</v>
      </c>
      <c r="P33" s="227">
        <f t="shared" si="4"/>
        <v>6829.5</v>
      </c>
    </row>
    <row r="34" spans="1:16" ht="15" customHeight="1">
      <c r="A34">
        <v>9</v>
      </c>
      <c r="B34" s="21" t="s">
        <v>55</v>
      </c>
      <c r="C34" s="115">
        <f>IF($A34&lt;fall!$A$14,fall!C33+fall!E33,IF(fall!$L$14&gt;0,fall!$L$14*fall!D33/fall!$A$12,fall!$L$11*fall!D33/fall!$A$12))</f>
        <v>6829.5</v>
      </c>
      <c r="D34" s="95"/>
      <c r="E34" s="223">
        <f t="shared" si="0"/>
        <v>0</v>
      </c>
      <c r="F34" s="115">
        <f>IF($A34&lt;fall!$A$14,fall!F33+fall!H33,IF(fall!$L$14&gt;0,fall!$L$14*fall!G33/fall!$A$12,fall!$L$11*fall!G33/fall!$A$12))</f>
        <v>0</v>
      </c>
      <c r="G34" s="84"/>
      <c r="H34" s="224">
        <f t="shared" si="1"/>
        <v>0</v>
      </c>
      <c r="I34" s="115">
        <f>IF($A34&lt;fall!$A$14,fall!I33+fall!K33,IF(fall!$L$14&gt;0,fall!$L$14*fall!J33/fall!$A$12,fall!$L$11*fall!J33/fall!$A$12))</f>
        <v>2276.5</v>
      </c>
      <c r="J34" s="97"/>
      <c r="K34" s="225">
        <f t="shared" si="2"/>
        <v>0</v>
      </c>
      <c r="L34" s="115">
        <f>IF($A34&lt;fall!$A$14,fall!L33+fall!N33,IF(fall!$L$14&gt;0,fall!$L$14*fall!M33/fall!$A$12,fall!$L$11*fall!M33/fall!$A$12))</f>
        <v>0</v>
      </c>
      <c r="M34" s="98">
        <v>0</v>
      </c>
      <c r="N34" s="226">
        <f t="shared" si="3"/>
        <v>0</v>
      </c>
      <c r="O34" s="115">
        <f>+fall!P33</f>
        <v>9106</v>
      </c>
      <c r="P34" s="227">
        <f t="shared" si="4"/>
        <v>6829.5</v>
      </c>
    </row>
    <row r="35" spans="1:16" ht="15" customHeight="1">
      <c r="A35">
        <v>10</v>
      </c>
      <c r="B35" s="21" t="s">
        <v>56</v>
      </c>
      <c r="C35" s="115">
        <f>IF($A35&lt;fall!$A$14,fall!C34+fall!E34,IF(fall!$L$14&gt;0,fall!$L$14*fall!D34/fall!$A$12,fall!$L$11*fall!D34/fall!$A$12))</f>
        <v>6829.5</v>
      </c>
      <c r="D35" s="95"/>
      <c r="E35" s="223">
        <f t="shared" si="0"/>
        <v>0</v>
      </c>
      <c r="F35" s="115">
        <f>IF($A35&lt;fall!$A$14,fall!F34+fall!H34,IF(fall!$L$14&gt;0,fall!$L$14*fall!G34/fall!$A$12,fall!$L$11*fall!G34/fall!$A$12))</f>
        <v>0</v>
      </c>
      <c r="G35" s="84"/>
      <c r="H35" s="224">
        <f t="shared" si="1"/>
        <v>0</v>
      </c>
      <c r="I35" s="115">
        <f>IF($A35&lt;fall!$A$14,fall!I34+fall!K34,IF(fall!$L$14&gt;0,fall!$L$14*fall!J34/fall!$A$12,fall!$L$11*fall!J34/fall!$A$12))</f>
        <v>2276.5</v>
      </c>
      <c r="J35" s="97"/>
      <c r="K35" s="225">
        <f t="shared" si="2"/>
        <v>0</v>
      </c>
      <c r="L35" s="115">
        <f>IF($A35&lt;fall!$A$14,fall!L34+fall!N34,IF(fall!$L$14&gt;0,fall!$L$14*fall!M34/fall!$A$12,fall!$L$11*fall!M34/fall!$A$12))</f>
        <v>0</v>
      </c>
      <c r="M35" s="98">
        <v>0</v>
      </c>
      <c r="N35" s="226">
        <f t="shared" si="3"/>
        <v>0</v>
      </c>
      <c r="O35" s="115">
        <f>+fall!P34</f>
        <v>9106</v>
      </c>
      <c r="P35" s="227">
        <f t="shared" si="4"/>
        <v>6829.5</v>
      </c>
    </row>
    <row r="36" spans="1:16" ht="15" customHeight="1">
      <c r="A36">
        <v>11</v>
      </c>
      <c r="B36" s="21" t="s">
        <v>57</v>
      </c>
      <c r="C36" s="115">
        <f>IF($A36&lt;fall!$A$14,fall!C35+fall!E35,IF(fall!$L$14&gt;0,fall!$L$14*fall!D35/fall!$A$12,fall!$L$11*fall!D35/fall!$A$12))</f>
        <v>6829.5</v>
      </c>
      <c r="D36" s="95"/>
      <c r="E36" s="223">
        <f t="shared" si="0"/>
        <v>0</v>
      </c>
      <c r="F36" s="115">
        <f>IF($A36&lt;fall!$A$14,fall!F35+fall!H35,IF(fall!$L$14&gt;0,fall!$L$14*fall!G35/fall!$A$12,fall!$L$11*fall!G35/fall!$A$12))</f>
        <v>0</v>
      </c>
      <c r="G36" s="84"/>
      <c r="H36" s="224">
        <f t="shared" si="1"/>
        <v>0</v>
      </c>
      <c r="I36" s="115">
        <f>IF($A36&lt;fall!$A$14,fall!I35+fall!K35,IF(fall!$L$14&gt;0,fall!$L$14*fall!J35/fall!$A$12,fall!$L$11*fall!J35/fall!$A$12))</f>
        <v>2276.5</v>
      </c>
      <c r="J36" s="97"/>
      <c r="K36" s="225">
        <f t="shared" si="2"/>
        <v>0</v>
      </c>
      <c r="L36" s="115">
        <f>IF($A36&lt;fall!$A$14,fall!L35+fall!N35,IF(fall!$L$14&gt;0,fall!$L$14*fall!M35/fall!$A$12,fall!$L$11*fall!M35/fall!$A$12))</f>
        <v>0</v>
      </c>
      <c r="M36" s="98">
        <v>0</v>
      </c>
      <c r="N36" s="226">
        <f t="shared" si="3"/>
        <v>0</v>
      </c>
      <c r="O36" s="115">
        <f>+fall!P35</f>
        <v>9106</v>
      </c>
      <c r="P36" s="227">
        <f t="shared" si="4"/>
        <v>6829.5</v>
      </c>
    </row>
    <row r="37" spans="1:16" ht="15" customHeight="1">
      <c r="A37">
        <v>12</v>
      </c>
      <c r="B37" s="21" t="s">
        <v>58</v>
      </c>
      <c r="C37" s="115">
        <f>IF($A37&lt;fall!$A$14,fall!C36+fall!E36,IF(fall!$L$14&gt;0,fall!$L$14*fall!D36/fall!$A$12,fall!$L$11*fall!D36/fall!$A$12))</f>
        <v>3414.75</v>
      </c>
      <c r="D37" s="99"/>
      <c r="E37" s="228">
        <f t="shared" si="0"/>
        <v>0</v>
      </c>
      <c r="F37" s="115">
        <f>IF($A37&lt;fall!$A$14,fall!F36+fall!H36,IF(fall!$L$14&gt;0,fall!$L$14*fall!G36/fall!$A$12,fall!$L$11*fall!G36/fall!$A$12))</f>
        <v>0</v>
      </c>
      <c r="G37" s="85"/>
      <c r="H37" s="229">
        <f t="shared" si="1"/>
        <v>0</v>
      </c>
      <c r="I37" s="115">
        <f>IF($A37&lt;fall!$A$14,fall!I36+fall!K36,IF(fall!$L$14&gt;0,fall!$L$14*fall!J36/fall!$A$12,fall!$L$11*fall!J36/fall!$A$12))</f>
        <v>1138.25</v>
      </c>
      <c r="J37" s="100"/>
      <c r="K37" s="230">
        <f t="shared" si="2"/>
        <v>0</v>
      </c>
      <c r="L37" s="115">
        <f>IF($A37&lt;fall!$A$14,fall!L36+fall!N36,IF(fall!$L$14&gt;0,fall!$L$14*fall!M36/fall!$A$12,fall!$L$11*fall!M36/fall!$A$12))</f>
        <v>0</v>
      </c>
      <c r="M37" s="101">
        <v>0</v>
      </c>
      <c r="N37" s="231">
        <f t="shared" si="3"/>
        <v>0</v>
      </c>
      <c r="O37" s="118">
        <f>+fall!P36</f>
        <v>4553</v>
      </c>
      <c r="P37" s="232">
        <f t="shared" si="4"/>
        <v>3414.75</v>
      </c>
    </row>
    <row r="38" spans="1:16" ht="12.95" customHeight="1">
      <c r="B38" s="23" t="s">
        <v>59</v>
      </c>
      <c r="C38" s="233">
        <f>SUM(C26:C37)</f>
        <v>40977</v>
      </c>
      <c r="D38" s="40"/>
      <c r="E38" s="233">
        <f>SUM(E26:E37)</f>
        <v>-3414.75</v>
      </c>
      <c r="F38" s="233">
        <f>SUM(F26:F37)</f>
        <v>27318</v>
      </c>
      <c r="G38" s="48"/>
      <c r="H38" s="233">
        <f>SUM(H26:H37)</f>
        <v>-27318</v>
      </c>
      <c r="I38" s="233">
        <f>SUM(I26:I37)</f>
        <v>11382.5</v>
      </c>
      <c r="J38" s="40"/>
      <c r="K38" s="233">
        <f>SUM(K26:K37)</f>
        <v>-1138.25</v>
      </c>
      <c r="L38" s="233">
        <f>SUM(L26:L37)</f>
        <v>0</v>
      </c>
      <c r="M38" s="40"/>
      <c r="N38" s="233">
        <f>SUM(N26:N37)</f>
        <v>0</v>
      </c>
      <c r="O38" s="234">
        <f>SUM(O26:O37)</f>
        <v>81954</v>
      </c>
      <c r="P38" s="234">
        <f>SUM(P26:P37)</f>
        <v>37562.25</v>
      </c>
    </row>
    <row r="39" spans="1:16" ht="30" customHeight="1">
      <c r="B39" s="15"/>
      <c r="C39" s="4"/>
      <c r="D39" s="41"/>
      <c r="E39" s="4"/>
      <c r="F39" s="4"/>
      <c r="G39" s="41"/>
      <c r="H39" s="4"/>
      <c r="I39" s="4"/>
      <c r="J39" s="41"/>
      <c r="K39" s="4"/>
      <c r="L39" s="4"/>
      <c r="M39" s="41"/>
      <c r="N39" s="4"/>
      <c r="O39" s="4"/>
      <c r="P39" s="4"/>
    </row>
    <row r="40" spans="1:16">
      <c r="B40" s="29" t="s">
        <v>60</v>
      </c>
      <c r="C40" s="12"/>
      <c r="D40" s="42"/>
      <c r="E40" s="30" t="s">
        <v>61</v>
      </c>
      <c r="F40" s="13" t="s">
        <v>62</v>
      </c>
      <c r="G40" s="49"/>
      <c r="H40" s="13"/>
      <c r="I40" s="30" t="s">
        <v>61</v>
      </c>
      <c r="J40" s="51"/>
      <c r="K40" s="29" t="s">
        <v>63</v>
      </c>
      <c r="L40" s="29"/>
      <c r="M40" s="59"/>
      <c r="N40" s="14" t="s">
        <v>61</v>
      </c>
      <c r="O40" s="14" t="s">
        <v>64</v>
      </c>
      <c r="P40" s="31" t="s">
        <v>61</v>
      </c>
    </row>
    <row r="41" spans="1:16" ht="12" customHeight="1">
      <c r="B41" s="34"/>
      <c r="C41" s="34"/>
      <c r="D41" s="43"/>
      <c r="E41" s="34"/>
      <c r="F41" s="34"/>
      <c r="G41" s="50"/>
      <c r="H41" s="34"/>
      <c r="I41" s="34"/>
      <c r="J41" s="43"/>
      <c r="K41" s="34"/>
      <c r="L41" s="34"/>
      <c r="M41" s="50"/>
      <c r="N41" s="34"/>
      <c r="O41" s="34"/>
      <c r="P41" s="34"/>
    </row>
    <row r="42" spans="1:16">
      <c r="B42" s="29" t="s">
        <v>65</v>
      </c>
      <c r="C42" s="29"/>
      <c r="D42" s="59"/>
      <c r="E42" s="13" t="s">
        <v>66</v>
      </c>
      <c r="F42" s="13"/>
      <c r="G42" s="49"/>
      <c r="H42" s="13" t="s">
        <v>67</v>
      </c>
      <c r="I42" s="13"/>
      <c r="J42" s="49"/>
      <c r="K42" s="13" t="s">
        <v>68</v>
      </c>
      <c r="L42" s="13"/>
      <c r="M42" s="49"/>
      <c r="N42" s="29" t="s">
        <v>69</v>
      </c>
      <c r="O42" s="13"/>
      <c r="P42" s="29" t="s">
        <v>70</v>
      </c>
    </row>
    <row r="44" spans="1:16">
      <c r="A44" t="s">
        <v>77</v>
      </c>
    </row>
  </sheetData>
  <mergeCells count="21">
    <mergeCell ref="N1:P1"/>
    <mergeCell ref="N2:P2"/>
    <mergeCell ref="N3:O3"/>
    <mergeCell ref="O21:P21"/>
    <mergeCell ref="O14:P14"/>
    <mergeCell ref="O15:P15"/>
    <mergeCell ref="N5:P7"/>
    <mergeCell ref="B2:E2"/>
    <mergeCell ref="B4:E4"/>
    <mergeCell ref="C19:E19"/>
    <mergeCell ref="H8:K8"/>
    <mergeCell ref="C8:F8"/>
    <mergeCell ref="C7:K7"/>
    <mergeCell ref="A8:A10"/>
    <mergeCell ref="L14:L16"/>
    <mergeCell ref="B10:B15"/>
    <mergeCell ref="L11:L12"/>
    <mergeCell ref="F19:H19"/>
    <mergeCell ref="I19:K19"/>
    <mergeCell ref="L19:N19"/>
    <mergeCell ref="N8:P12"/>
  </mergeCells>
  <phoneticPr fontId="25" type="noConversion"/>
  <printOptions horizontalCentered="1" verticalCentered="1"/>
  <pageMargins left="0" right="0" top="0" bottom="0" header="0" footer="0.95"/>
  <pageSetup orientation="landscape" horizontalDpi="4294967292" verticalDpi="4294967292"/>
  <headerFooter alignWithMargins="0">
    <oddFooter>&amp;L&amp;"Geneva,Italic"&amp;8 hera\cs\account\PB\&amp;F  &amp;D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P44"/>
  <sheetViews>
    <sheetView showGridLines="0" showZeros="0" workbookViewId="0">
      <selection activeCell="A21" sqref="A21"/>
    </sheetView>
  </sheetViews>
  <sheetFormatPr defaultColWidth="11.42578125" defaultRowHeight="12.75"/>
  <cols>
    <col min="1" max="1" width="11.5703125" style="63" customWidth="1"/>
    <col min="2" max="2" width="5.140625" style="63" customWidth="1"/>
    <col min="3" max="3" width="12.85546875" style="63" customWidth="1"/>
    <col min="4" max="4" width="6.140625" style="44" customWidth="1"/>
    <col min="5" max="6" width="12.85546875" style="63" customWidth="1"/>
    <col min="7" max="7" width="5.42578125" style="44" customWidth="1"/>
    <col min="8" max="9" width="12.85546875" style="63" customWidth="1"/>
    <col min="10" max="10" width="5.7109375" style="44" customWidth="1"/>
    <col min="11" max="12" width="12.85546875" style="63" customWidth="1"/>
    <col min="13" max="13" width="5.85546875" style="44" customWidth="1"/>
    <col min="14" max="14" width="12.85546875" style="63" customWidth="1"/>
    <col min="15" max="15" width="14.140625" style="63" customWidth="1"/>
    <col min="16" max="16" width="12.85546875" style="63" customWidth="1"/>
  </cols>
  <sheetData>
    <row r="1" spans="1:16" ht="15" customHeight="1">
      <c r="B1" s="60" t="s">
        <v>0</v>
      </c>
      <c r="F1" s="128"/>
      <c r="G1" s="128"/>
      <c r="H1" s="61" t="s">
        <v>1</v>
      </c>
      <c r="N1" s="252" t="s">
        <v>2</v>
      </c>
      <c r="O1" s="244"/>
      <c r="P1" s="244"/>
    </row>
    <row r="2" spans="1:16" ht="18" customHeight="1">
      <c r="B2" s="257">
        <f>+'c'!B2:E2</f>
        <v>0</v>
      </c>
      <c r="C2" s="254"/>
      <c r="D2" s="254"/>
      <c r="E2" s="254"/>
      <c r="F2" s="62"/>
      <c r="G2" s="62"/>
      <c r="H2" s="129">
        <f>+'c'!H2</f>
        <v>0</v>
      </c>
      <c r="I2" s="192"/>
      <c r="J2" s="130"/>
      <c r="N2" s="271" t="s">
        <v>3</v>
      </c>
      <c r="O2" s="254"/>
      <c r="P2" s="254"/>
    </row>
    <row r="3" spans="1:16" ht="11.1" customHeight="1">
      <c r="B3" s="64" t="s">
        <v>4</v>
      </c>
      <c r="E3" s="128"/>
      <c r="F3" s="128"/>
      <c r="G3" s="128"/>
      <c r="H3" s="64" t="s">
        <v>5</v>
      </c>
      <c r="N3" s="255" t="s">
        <v>6</v>
      </c>
      <c r="O3" s="256"/>
      <c r="P3" s="65" t="s">
        <v>7</v>
      </c>
    </row>
    <row r="4" spans="1:16" ht="16.5" customHeight="1" thickBot="1">
      <c r="B4" s="259">
        <f>+'c'!B4:E4</f>
        <v>0</v>
      </c>
      <c r="C4" s="254"/>
      <c r="D4" s="254"/>
      <c r="E4" s="254"/>
      <c r="F4" s="66"/>
      <c r="G4" s="66"/>
      <c r="H4" s="67">
        <f>+'c'!H4</f>
        <v>0</v>
      </c>
      <c r="I4" s="68"/>
      <c r="J4" s="69"/>
      <c r="N4" s="70" t="s">
        <v>8</v>
      </c>
    </row>
    <row r="5" spans="1:16" s="72" customFormat="1">
      <c r="B5" s="71" t="s">
        <v>9</v>
      </c>
      <c r="E5" s="64"/>
      <c r="F5" s="71"/>
      <c r="G5" s="71"/>
      <c r="H5" s="71" t="s">
        <v>10</v>
      </c>
      <c r="N5" s="274" t="s">
        <v>72</v>
      </c>
      <c r="O5" s="241"/>
      <c r="P5" s="242"/>
    </row>
    <row r="6" spans="1:16" ht="2.1" customHeight="1" thickBot="1">
      <c r="C6" s="72"/>
      <c r="D6" s="72"/>
      <c r="F6" s="72"/>
      <c r="G6" s="72"/>
      <c r="N6" s="243"/>
      <c r="O6" s="244"/>
      <c r="P6" s="245"/>
    </row>
    <row r="7" spans="1:16" ht="15.75" customHeight="1">
      <c r="C7" s="250" t="s">
        <v>12</v>
      </c>
      <c r="D7" s="241"/>
      <c r="E7" s="241"/>
      <c r="F7" s="241"/>
      <c r="G7" s="241"/>
      <c r="H7" s="241"/>
      <c r="I7" s="241"/>
      <c r="J7" s="241"/>
      <c r="K7" s="242"/>
      <c r="L7" s="73" t="s">
        <v>13</v>
      </c>
      <c r="M7" s="74"/>
      <c r="N7" s="243"/>
      <c r="O7" s="244"/>
      <c r="P7" s="245"/>
    </row>
    <row r="8" spans="1:16" ht="12.75" customHeight="1">
      <c r="A8" s="260" t="s">
        <v>14</v>
      </c>
      <c r="C8" s="267" t="s">
        <v>15</v>
      </c>
      <c r="D8" s="266"/>
      <c r="E8" s="244"/>
      <c r="F8" s="244"/>
      <c r="G8" s="128"/>
      <c r="H8" s="265" t="s">
        <v>16</v>
      </c>
      <c r="I8" s="244"/>
      <c r="J8" s="266"/>
      <c r="K8" s="245"/>
      <c r="N8" s="270"/>
      <c r="O8" s="244"/>
      <c r="P8" s="245"/>
    </row>
    <row r="9" spans="1:16" ht="11.1" customHeight="1" thickBot="1">
      <c r="A9" s="236"/>
      <c r="B9" s="72"/>
      <c r="C9" s="28" t="s">
        <v>17</v>
      </c>
      <c r="D9" s="35"/>
      <c r="E9" s="29"/>
      <c r="F9" s="30" t="s">
        <v>18</v>
      </c>
      <c r="G9" s="51"/>
      <c r="H9" s="31" t="s">
        <v>17</v>
      </c>
      <c r="I9" s="29"/>
      <c r="J9" s="59"/>
      <c r="K9" s="32" t="s">
        <v>18</v>
      </c>
      <c r="L9" s="2"/>
      <c r="N9" s="243"/>
      <c r="O9" s="244"/>
      <c r="P9" s="245"/>
    </row>
    <row r="10" spans="1:16" ht="11.1" customHeight="1">
      <c r="A10" s="236"/>
      <c r="B10" s="268" t="s">
        <v>19</v>
      </c>
      <c r="C10" s="193" t="s">
        <v>20</v>
      </c>
      <c r="D10" s="132"/>
      <c r="E10" s="33"/>
      <c r="F10" s="133" t="s">
        <v>20</v>
      </c>
      <c r="G10" s="134"/>
      <c r="H10" s="194" t="s">
        <v>20</v>
      </c>
      <c r="I10" s="136"/>
      <c r="J10" s="137"/>
      <c r="K10" s="133" t="s">
        <v>20</v>
      </c>
      <c r="L10" s="195" t="s">
        <v>17</v>
      </c>
      <c r="M10" s="52"/>
      <c r="N10" s="243"/>
      <c r="O10" s="244"/>
      <c r="P10" s="245"/>
    </row>
    <row r="11" spans="1:16" ht="12.95" customHeight="1">
      <c r="A11" s="17" t="s">
        <v>21</v>
      </c>
      <c r="B11" s="244"/>
      <c r="C11" s="196">
        <f>+fall!F11</f>
        <v>1</v>
      </c>
      <c r="D11" s="141"/>
      <c r="E11" s="11" t="s">
        <v>22</v>
      </c>
      <c r="F11" s="197">
        <f>SUM(F12:F16)/3</f>
        <v>0</v>
      </c>
      <c r="G11" s="143"/>
      <c r="H11" s="198">
        <f>+'c'!K11</f>
        <v>0</v>
      </c>
      <c r="I11" s="145" t="s">
        <v>22</v>
      </c>
      <c r="J11" s="146"/>
      <c r="K11" s="197">
        <f>SUM(K12:K16)/4</f>
        <v>0</v>
      </c>
      <c r="L11" s="269">
        <f>IF('c'!L14=0,'c'!L11,'c'!L14)</f>
        <v>81954</v>
      </c>
      <c r="M11" s="53"/>
      <c r="N11" s="243"/>
      <c r="O11" s="244"/>
      <c r="P11" s="245"/>
    </row>
    <row r="12" spans="1:16" ht="15" customHeight="1">
      <c r="A12" s="16">
        <f>+'c'!A12</f>
        <v>9</v>
      </c>
      <c r="B12" s="244"/>
      <c r="C12" s="196">
        <f>+fall!F12</f>
        <v>0</v>
      </c>
      <c r="D12" s="141"/>
      <c r="E12" s="11"/>
      <c r="F12" s="149"/>
      <c r="G12" s="143"/>
      <c r="H12" s="199">
        <f>+'c'!K12</f>
        <v>0</v>
      </c>
      <c r="I12" s="145" t="s">
        <v>23</v>
      </c>
      <c r="J12" s="146"/>
      <c r="K12" s="149">
        <f>IF($A$12=12,(SUM(G26:G28)+SUM(D26:D28)+SUM(J26:J28)+SUM(M26:M28))/3,0)</f>
        <v>0</v>
      </c>
      <c r="L12" s="262"/>
      <c r="M12" s="53"/>
      <c r="N12" s="243"/>
      <c r="O12" s="244"/>
      <c r="P12" s="245"/>
    </row>
    <row r="13" spans="1:16" ht="15" customHeight="1">
      <c r="A13" s="29" t="s">
        <v>73</v>
      </c>
      <c r="B13" s="244"/>
      <c r="C13" s="196">
        <f>+fall!F13</f>
        <v>1</v>
      </c>
      <c r="D13" s="141"/>
      <c r="E13" s="11" t="s">
        <v>25</v>
      </c>
      <c r="F13" s="149">
        <f>IF($A$12=9,(0.5*(D28+G28+J28+M28)+D29+G29+J29+M29+D30+G30+J30+M30+0.5*(D31+G31+J31+M31))/3,0)</f>
        <v>0</v>
      </c>
      <c r="G13" s="143"/>
      <c r="H13" s="199">
        <f>+'c'!K13</f>
        <v>0</v>
      </c>
      <c r="I13" s="145" t="s">
        <v>26</v>
      </c>
      <c r="J13" s="146"/>
      <c r="K13" s="149">
        <f>IF($A$12=12,(SUM(G29:G31)+SUM(D29:D31)+SUM(J29:J31)+SUM(M29:M31))/3,0)</f>
        <v>0</v>
      </c>
      <c r="L13" s="200" t="s">
        <v>18</v>
      </c>
      <c r="M13" s="54"/>
      <c r="N13" s="26" t="s">
        <v>74</v>
      </c>
      <c r="O13" s="119" t="s">
        <v>75</v>
      </c>
      <c r="P13" s="120"/>
    </row>
    <row r="14" spans="1:16" ht="15.75" customHeight="1">
      <c r="A14">
        <v>7</v>
      </c>
      <c r="B14" s="244"/>
      <c r="C14" s="196">
        <f>+fall!F14</f>
        <v>1</v>
      </c>
      <c r="D14" s="141"/>
      <c r="E14" s="11" t="s">
        <v>28</v>
      </c>
      <c r="F14" s="149">
        <f>IF($A$12=9,((0.5*(D31+G31+J31+M31)+D33+G33+J33+M33+0.5*(D34+G34+J34+M34)+D32+G32+J32+M32)/3),0)</f>
        <v>0</v>
      </c>
      <c r="G14" s="143"/>
      <c r="H14" s="199">
        <f>+'c'!K14</f>
        <v>0</v>
      </c>
      <c r="I14" s="145" t="s">
        <v>29</v>
      </c>
      <c r="J14" s="146"/>
      <c r="K14" s="149">
        <f>IF($A$12=12,(SUM(G32:G34)+SUM(D32:D34)+SUM(J32:J34)+SUM(M32:M34))/3,0)</f>
        <v>0</v>
      </c>
      <c r="L14" s="261"/>
      <c r="M14" s="55"/>
      <c r="N14" s="26" t="s">
        <v>30</v>
      </c>
      <c r="O14" s="272" t="s">
        <v>76</v>
      </c>
      <c r="P14" s="238"/>
    </row>
    <row r="15" spans="1:16" ht="15.75" customHeight="1">
      <c r="A15" t="s">
        <v>31</v>
      </c>
      <c r="B15" s="244"/>
      <c r="C15" s="196">
        <f>+fall!F15</f>
        <v>1</v>
      </c>
      <c r="D15" s="141"/>
      <c r="E15" s="11" t="s">
        <v>32</v>
      </c>
      <c r="F15" s="149">
        <f>IF($A$12=9,(0.5*(D34+G34+J34+M34)+D35+G35+J35+M35+D36+G36+J36+M36+0.5*(D37+G37+J37+M37))/3,0)</f>
        <v>0</v>
      </c>
      <c r="G15" s="143"/>
      <c r="H15" s="199">
        <f>+'c'!K15</f>
        <v>0</v>
      </c>
      <c r="I15" s="145" t="s">
        <v>33</v>
      </c>
      <c r="J15" s="146"/>
      <c r="K15" s="149">
        <f>IF($A$12=12,(SUM(G35:G37)+SUM(D35:D37)+SUM(J35:J37)+SUM(M35:M371))/3,0)</f>
        <v>0</v>
      </c>
      <c r="L15" s="244"/>
      <c r="M15" s="56"/>
      <c r="N15" s="25" t="s">
        <v>34</v>
      </c>
      <c r="O15" s="273">
        <f ca="1">TODAY()</f>
        <v>44159</v>
      </c>
      <c r="P15" s="238"/>
    </row>
    <row r="16" spans="1:16" ht="6" customHeight="1" thickBot="1">
      <c r="A16" s="19" t="s">
        <v>35</v>
      </c>
      <c r="C16" s="201">
        <f>+fall!F16</f>
        <v>0</v>
      </c>
      <c r="D16" s="153"/>
      <c r="E16" s="20"/>
      <c r="F16" s="154"/>
      <c r="G16" s="155"/>
      <c r="H16" s="202">
        <f>+fall!K16</f>
        <v>0</v>
      </c>
      <c r="I16" s="157"/>
      <c r="J16" s="158"/>
      <c r="K16" s="154"/>
      <c r="L16" s="262"/>
      <c r="M16" s="56"/>
      <c r="N16" s="24"/>
      <c r="O16" s="90"/>
      <c r="P16" s="91"/>
    </row>
    <row r="17" spans="1:16" ht="2.1" customHeight="1">
      <c r="B17" s="3"/>
    </row>
    <row r="18" spans="1:16" ht="15" customHeight="1">
      <c r="B18" s="5"/>
      <c r="E18" s="1" t="s">
        <v>36</v>
      </c>
      <c r="F18" s="65"/>
      <c r="G18" s="45"/>
      <c r="H18" s="65"/>
      <c r="I18" s="65"/>
      <c r="J18" s="45"/>
      <c r="K18" s="65"/>
      <c r="L18" s="203"/>
      <c r="M18" s="161"/>
    </row>
    <row r="19" spans="1:16">
      <c r="A19" t="s">
        <v>37</v>
      </c>
      <c r="B19" s="75"/>
      <c r="C19" s="246">
        <f>+fall!C18</f>
        <v>0</v>
      </c>
      <c r="D19" s="247"/>
      <c r="E19" s="248"/>
      <c r="F19" s="246">
        <f>+fall!F18</f>
        <v>0</v>
      </c>
      <c r="G19" s="247"/>
      <c r="H19" s="248"/>
      <c r="I19" s="246">
        <f>+fall!I18</f>
        <v>0</v>
      </c>
      <c r="J19" s="247"/>
      <c r="K19" s="248"/>
      <c r="L19" s="246">
        <f>+fall!L18</f>
        <v>0</v>
      </c>
      <c r="M19" s="247"/>
      <c r="N19" s="248"/>
      <c r="O19" s="76"/>
      <c r="P19" s="77"/>
    </row>
    <row r="20" spans="1:16" ht="9.9499999999999993" customHeight="1">
      <c r="A20" s="18" t="s">
        <v>37</v>
      </c>
      <c r="B20" s="78"/>
      <c r="C20" s="79" t="s">
        <v>38</v>
      </c>
      <c r="D20" s="36"/>
      <c r="E20" s="80"/>
      <c r="F20" s="79" t="s">
        <v>38</v>
      </c>
      <c r="G20" s="36"/>
      <c r="H20" s="80"/>
      <c r="I20" s="79" t="s">
        <v>38</v>
      </c>
      <c r="J20" s="36"/>
      <c r="K20" s="80"/>
      <c r="L20" s="79" t="s">
        <v>38</v>
      </c>
      <c r="M20" s="36"/>
      <c r="N20" s="80"/>
      <c r="P20" s="88"/>
    </row>
    <row r="21" spans="1:16" ht="11.1" customHeight="1">
      <c r="A21" t="s">
        <v>37</v>
      </c>
      <c r="B21" s="78"/>
      <c r="C21" s="81">
        <f>+fall!C20</f>
        <v>0</v>
      </c>
      <c r="D21" s="37"/>
      <c r="E21" s="82">
        <f>+fall!E20</f>
        <v>0</v>
      </c>
      <c r="F21" s="81">
        <f>+fall!F20</f>
        <v>0</v>
      </c>
      <c r="G21" s="37"/>
      <c r="H21" s="82">
        <f>+fall!H20</f>
        <v>0</v>
      </c>
      <c r="I21" s="81">
        <f>+fall!I20</f>
        <v>0</v>
      </c>
      <c r="J21" s="37"/>
      <c r="K21" s="82">
        <f>+fall!K20</f>
        <v>0</v>
      </c>
      <c r="L21" s="81">
        <f>+fall!L20</f>
        <v>0</v>
      </c>
      <c r="M21" s="37"/>
      <c r="N21" s="82">
        <f>+fall!N20</f>
        <v>0</v>
      </c>
      <c r="O21" s="235" t="s">
        <v>39</v>
      </c>
      <c r="P21" s="236"/>
    </row>
    <row r="22" spans="1:16" ht="11.1" customHeight="1">
      <c r="A22" t="s">
        <v>37</v>
      </c>
      <c r="B22" s="6"/>
      <c r="C22" s="79" t="s">
        <v>40</v>
      </c>
      <c r="D22" s="36"/>
      <c r="E22" s="7" t="s">
        <v>41</v>
      </c>
      <c r="F22" s="79" t="s">
        <v>40</v>
      </c>
      <c r="G22" s="36"/>
      <c r="H22" s="7" t="s">
        <v>41</v>
      </c>
      <c r="I22" s="79" t="s">
        <v>40</v>
      </c>
      <c r="J22" s="36"/>
      <c r="K22" s="7" t="s">
        <v>41</v>
      </c>
      <c r="L22" s="79" t="s">
        <v>40</v>
      </c>
      <c r="M22" s="36"/>
      <c r="N22" s="7" t="s">
        <v>41</v>
      </c>
      <c r="O22" s="8"/>
      <c r="P22" s="9"/>
    </row>
    <row r="23" spans="1:16" ht="9.9499999999999993" customHeight="1">
      <c r="A23" t="s">
        <v>37</v>
      </c>
      <c r="B23" s="10"/>
      <c r="C23" s="38" t="s">
        <v>42</v>
      </c>
      <c r="D23" s="38"/>
      <c r="E23" s="92" t="s">
        <v>43</v>
      </c>
      <c r="F23" s="113" t="s">
        <v>42</v>
      </c>
      <c r="G23" s="46"/>
      <c r="H23" s="117" t="s">
        <v>43</v>
      </c>
      <c r="I23" s="113" t="s">
        <v>42</v>
      </c>
      <c r="J23" s="38"/>
      <c r="K23" s="27" t="s">
        <v>43</v>
      </c>
      <c r="L23" s="38" t="s">
        <v>42</v>
      </c>
      <c r="M23" s="57"/>
      <c r="N23" s="27" t="s">
        <v>43</v>
      </c>
      <c r="O23" s="38" t="s">
        <v>42</v>
      </c>
      <c r="P23" s="27" t="s">
        <v>43</v>
      </c>
    </row>
    <row r="24" spans="1:16" ht="15" customHeight="1">
      <c r="A24" t="s">
        <v>44</v>
      </c>
      <c r="B24" s="21" t="s">
        <v>45</v>
      </c>
      <c r="C24" s="39">
        <f>+'c'!E24</f>
        <v>0</v>
      </c>
      <c r="D24" s="39"/>
      <c r="E24" s="204">
        <f>IF($L$14&gt;0,$L$14*E$25,$L$11*E$25)</f>
        <v>0</v>
      </c>
      <c r="F24" s="39">
        <f>+'c'!H24</f>
        <v>0</v>
      </c>
      <c r="G24" s="47"/>
      <c r="H24" s="205">
        <f>IF($L$14&gt;0,$L$14*H$25,$L$11*H$25)</f>
        <v>0</v>
      </c>
      <c r="I24" s="39">
        <f>+'c'!K24</f>
        <v>0</v>
      </c>
      <c r="J24" s="39"/>
      <c r="K24" s="205">
        <f>IF($L$14&gt;0,$L$14*K$25,$L$11*K$25)</f>
        <v>0</v>
      </c>
      <c r="L24" s="39">
        <f>+fall!N23</f>
        <v>0</v>
      </c>
      <c r="M24" s="58"/>
      <c r="N24" s="206">
        <f>IF($L$14&gt;0,$L$14*N$25,$L$11*N$25)</f>
        <v>0</v>
      </c>
      <c r="O24" s="39">
        <f>+'c'!P24</f>
        <v>0</v>
      </c>
      <c r="P24" s="207">
        <f>SUM(N24+K24+H24+E24)</f>
        <v>0</v>
      </c>
    </row>
    <row r="25" spans="1:16" ht="15" customHeight="1">
      <c r="A25" s="29" t="s">
        <v>46</v>
      </c>
      <c r="B25" s="22" t="s">
        <v>20</v>
      </c>
      <c r="C25" s="208">
        <f>+'c'!E25</f>
        <v>0</v>
      </c>
      <c r="D25" s="209"/>
      <c r="E25" s="210">
        <f>SUM(D26:D37)/$A$12</f>
        <v>0</v>
      </c>
      <c r="F25" s="208">
        <f>+'c'!H25</f>
        <v>0</v>
      </c>
      <c r="G25" s="212"/>
      <c r="H25" s="213">
        <f>SUM(G26:G37)/$A$12</f>
        <v>0</v>
      </c>
      <c r="I25" s="208">
        <f>+'c'!K25</f>
        <v>0</v>
      </c>
      <c r="J25" s="209"/>
      <c r="K25" s="213">
        <f>SUM(J26:J37)/$A$12</f>
        <v>0</v>
      </c>
      <c r="L25" s="209">
        <f>+fall!N24</f>
        <v>0</v>
      </c>
      <c r="M25" s="215"/>
      <c r="N25" s="213">
        <f>SUM(M26:M37)/$A$12</f>
        <v>0</v>
      </c>
      <c r="O25" s="208">
        <f>+'c'!P25</f>
        <v>0</v>
      </c>
      <c r="P25" s="217">
        <f>SUM(N25+K25+H25+E25)</f>
        <v>0</v>
      </c>
    </row>
    <row r="26" spans="1:16" ht="15" customHeight="1">
      <c r="A26">
        <v>1</v>
      </c>
      <c r="B26" s="21" t="s">
        <v>47</v>
      </c>
      <c r="C26" s="116">
        <f>IF($A26&lt;'c'!$A$14,'c'!C26+'c'!E26,IF('c'!$L$14&gt;0,'c'!$L$14*'c'!D26/'c'!$A$12,'c'!$L$11*'c'!D26/'c'!$A$12))</f>
        <v>0</v>
      </c>
      <c r="D26" s="93"/>
      <c r="E26" s="218">
        <f t="shared" ref="E26:E37" si="0">IF($A26&gt;=$A$14,IF($L$14&gt;0,IF($L$14*D26/$A$12=C26,0,($L$14*D26/$A$12)),IF($L$11*D26/$A$12=C26,0,($L$11*D26/$A$12))),IF(AND(D26=0,C26=0),0,IF($L$14&gt;0,(($L$14*D26/$A$12)-C26),(($L$11*D26/$A$12)-C26))))</f>
        <v>0</v>
      </c>
      <c r="F26" s="116">
        <f>IF($A26&lt;'c'!$A$14,'c'!F26+'c'!H26,IF('c'!$L$14&gt;0,'c'!$L$14*'c'!G26/'c'!$A$12,'c'!$L$11*'c'!G26/'c'!$A$12))</f>
        <v>0</v>
      </c>
      <c r="G26" s="83"/>
      <c r="H26" s="219">
        <f t="shared" ref="H26:H37" si="1">IF($A26&gt;=$A$14,IF($L$14&gt;0,IF($L$14*G26/$A$12=F26,0,($L$14*G26/$A$12)),IF($L$11*G26/$A$12=F26,0,($L$11*G26/$A$12))),IF(AND(G26=0,F26=0),0,IF($L$14&gt;0,(($L$14*G26/$A$12)-F26),(($L$11*G26/$A$12)-F26))))</f>
        <v>0</v>
      </c>
      <c r="I26" s="116">
        <f>IF($A26&lt;'c'!$A$14,'c'!I26+'c'!K26,IF('c'!$L$14&gt;0,'c'!$L$14*'c'!J26/'c'!$A$12,'c'!$L$11*'c'!J26/'c'!$A$12))</f>
        <v>0</v>
      </c>
      <c r="J26" s="93"/>
      <c r="K26" s="220">
        <f t="shared" ref="K26:K37" si="2">IF($A26&gt;=$A$14,IF($L$14&gt;0,IF($L$14*J26/$A$12=I26,0,($L$14*J26/$A$12)),IF($L$11*J26/$A$12=I26,0,($L$11*J26/$A$12))),IF(AND(J26=0,I26=0),0,IF($L$14&gt;0,(($L$14*J26/$A$12)-I26),(($L$11*J26/$A$12)-I26))))</f>
        <v>0</v>
      </c>
      <c r="L26" s="116">
        <f>IF($A26&lt;'c'!$A$14,'c'!L26+'c'!N26,IF('c'!$L$14&gt;0,'c'!$L$14*'c'!M26/'c'!$A$12,'c'!$L$11*'c'!M26/'c'!$A$12))</f>
        <v>0</v>
      </c>
      <c r="M26" s="94">
        <v>0</v>
      </c>
      <c r="N26" s="221">
        <f t="shared" ref="N26:N37" si="3">IF($A26&gt;=$A$14,IF($L$14&gt;0,IF($L$14*M26/$A$12=L26,0,($L$14*M26/$A$12)),IF($L$11*M26/$A$12=L26,0,($L$11*M26/$A$12))),IF(AND(M26=0,L26=0),0,IF($L$14&gt;0,(($L$14*M26/$A$12)-L26),(($L$11*M26/$A$12)-L26))))</f>
        <v>0</v>
      </c>
      <c r="O26" s="116">
        <f>+'c'!P26</f>
        <v>0</v>
      </c>
      <c r="P26" s="222">
        <f t="shared" ref="P26:P37" si="4">IF($A26&gt;=$A$14,C26+E26+H26+K26+N26,C26+E26+F26+H26+I26+K26+L26+N26)</f>
        <v>0</v>
      </c>
    </row>
    <row r="27" spans="1:16" ht="15" customHeight="1">
      <c r="A27">
        <v>2</v>
      </c>
      <c r="B27" s="21" t="s">
        <v>48</v>
      </c>
      <c r="C27" s="115">
        <f>IF($A27&lt;'c'!$A$14,'c'!C27+'c'!E27,IF('c'!$L$14&gt;0,'c'!$L$14*'c'!D27/'c'!$A$12,'c'!$L$11*'c'!D27/'c'!$A$12))</f>
        <v>0</v>
      </c>
      <c r="D27" s="95"/>
      <c r="E27" s="223">
        <f t="shared" si="0"/>
        <v>0</v>
      </c>
      <c r="F27" s="115">
        <f>IF($A27&lt;'c'!$A$14,'c'!F27+'c'!H27,IF('c'!$L$14&gt;0,'c'!$L$14*'c'!G27/'c'!$A$12,'c'!$L$11*'c'!G27/'c'!$A$12))</f>
        <v>0</v>
      </c>
      <c r="G27" s="84"/>
      <c r="H27" s="224">
        <f t="shared" si="1"/>
        <v>0</v>
      </c>
      <c r="I27" s="115">
        <f>IF($A27&lt;'c'!$A$14,'c'!I27+'c'!K27,IF('c'!$L$14&gt;0,'c'!$L$14*'c'!J27/'c'!$A$12,'c'!$L$11*'c'!J27/'c'!$A$12))</f>
        <v>0</v>
      </c>
      <c r="J27" s="95"/>
      <c r="K27" s="225">
        <f t="shared" si="2"/>
        <v>0</v>
      </c>
      <c r="L27" s="115">
        <f>IF($A27&lt;'c'!$A$14,'c'!L27+'c'!N27,IF('c'!$L$14&gt;0,'c'!$L$14*'c'!M27/'c'!$A$12,'c'!$L$11*'c'!M27/'c'!$A$12))</f>
        <v>0</v>
      </c>
      <c r="M27" s="96"/>
      <c r="N27" s="226">
        <f t="shared" si="3"/>
        <v>0</v>
      </c>
      <c r="O27" s="115">
        <f>+'c'!P27</f>
        <v>0</v>
      </c>
      <c r="P27" s="227">
        <f t="shared" si="4"/>
        <v>0</v>
      </c>
    </row>
    <row r="28" spans="1:16" ht="15" customHeight="1">
      <c r="A28">
        <v>3</v>
      </c>
      <c r="B28" s="21" t="s">
        <v>49</v>
      </c>
      <c r="C28" s="115">
        <f>IF($A28&lt;'c'!$A$14,'c'!C28+'c'!E28,IF('c'!$L$14&gt;0,'c'!$L$14*'c'!D28/'c'!$A$12,'c'!$L$11*'c'!D28/'c'!$A$12))</f>
        <v>0</v>
      </c>
      <c r="D28" s="95"/>
      <c r="E28" s="223">
        <f t="shared" si="0"/>
        <v>0</v>
      </c>
      <c r="F28" s="115">
        <f>IF($A28&lt;'c'!$A$14,'c'!F28+'c'!H28,IF('c'!$L$14&gt;0,'c'!$L$14*'c'!G28/'c'!$A$12,'c'!$L$11*'c'!G28/'c'!$A$12))</f>
        <v>0</v>
      </c>
      <c r="G28" s="84"/>
      <c r="H28" s="224">
        <f t="shared" si="1"/>
        <v>0</v>
      </c>
      <c r="I28" s="115">
        <f>IF($A28&lt;'c'!$A$14,'c'!I28+'c'!K28,IF('c'!$L$14&gt;0,'c'!$L$14*'c'!J28/'c'!$A$12,'c'!$L$11*'c'!J28/'c'!$A$12))</f>
        <v>0</v>
      </c>
      <c r="J28" s="97"/>
      <c r="K28" s="225">
        <f t="shared" si="2"/>
        <v>0</v>
      </c>
      <c r="L28" s="115">
        <f>IF($A28&lt;'c'!$A$14,'c'!L28+'c'!N28,IF('c'!$L$14&gt;0,'c'!$L$14*'c'!M28/'c'!$A$12,'c'!$L$11*'c'!M28/'c'!$A$12))</f>
        <v>0</v>
      </c>
      <c r="M28" s="98"/>
      <c r="N28" s="226">
        <f t="shared" si="3"/>
        <v>0</v>
      </c>
      <c r="O28" s="115">
        <f>+'c'!P28</f>
        <v>0</v>
      </c>
      <c r="P28" s="227">
        <f t="shared" si="4"/>
        <v>0</v>
      </c>
    </row>
    <row r="29" spans="1:16" ht="15" customHeight="1">
      <c r="A29">
        <v>4</v>
      </c>
      <c r="B29" s="21" t="s">
        <v>50</v>
      </c>
      <c r="C29" s="115">
        <f>IF($A29&lt;'c'!$A$14,'c'!C29+'c'!E29,IF('c'!$L$14&gt;0,'c'!$L$14*'c'!D29/'c'!$A$12,'c'!$L$11*'c'!D29/'c'!$A$12))</f>
        <v>0</v>
      </c>
      <c r="D29" s="95"/>
      <c r="E29" s="223">
        <f t="shared" si="0"/>
        <v>0</v>
      </c>
      <c r="F29" s="115">
        <f>IF($A29&lt;'c'!$A$14,'c'!F29+'c'!H29,IF('c'!$L$14&gt;0,'c'!$L$14*'c'!G29/'c'!$A$12,'c'!$L$11*'c'!G29/'c'!$A$12))</f>
        <v>0</v>
      </c>
      <c r="G29" s="84"/>
      <c r="H29" s="224">
        <f t="shared" si="1"/>
        <v>0</v>
      </c>
      <c r="I29" s="115">
        <f>IF($A29&lt;'c'!$A$14,'c'!I29+'c'!K29,IF('c'!$L$14&gt;0,'c'!$L$14*'c'!J29/'c'!$A$12,'c'!$L$11*'c'!J29/'c'!$A$12))</f>
        <v>0</v>
      </c>
      <c r="J29" s="97"/>
      <c r="K29" s="225">
        <f t="shared" si="2"/>
        <v>0</v>
      </c>
      <c r="L29" s="115">
        <f>IF($A29&lt;'c'!$A$14,'c'!L29+'c'!N29,IF('c'!$L$14&gt;0,'c'!$L$14*'c'!M29/'c'!$A$12,'c'!$L$11*'c'!M29/'c'!$A$12))</f>
        <v>0</v>
      </c>
      <c r="M29" s="98">
        <v>0</v>
      </c>
      <c r="N29" s="226">
        <f t="shared" si="3"/>
        <v>0</v>
      </c>
      <c r="O29" s="115">
        <f>+'c'!P29</f>
        <v>0</v>
      </c>
      <c r="P29" s="227">
        <f t="shared" si="4"/>
        <v>0</v>
      </c>
    </row>
    <row r="30" spans="1:16" ht="15" customHeight="1">
      <c r="A30">
        <v>5</v>
      </c>
      <c r="B30" s="21" t="s">
        <v>51</v>
      </c>
      <c r="C30" s="115">
        <f>IF($A30&lt;'c'!$A$14,'c'!C30+'c'!E30,IF('c'!$L$14&gt;0,'c'!$L$14*'c'!D30/'c'!$A$12,'c'!$L$11*'c'!D30/'c'!$A$12))</f>
        <v>0</v>
      </c>
      <c r="D30" s="95"/>
      <c r="E30" s="223">
        <f t="shared" si="0"/>
        <v>0</v>
      </c>
      <c r="F30" s="115">
        <f>IF($A30&lt;'c'!$A$14,'c'!F30+'c'!H30,IF('c'!$L$14&gt;0,'c'!$L$14*'c'!G30/'c'!$A$12,'c'!$L$11*'c'!G30/'c'!$A$12))</f>
        <v>0</v>
      </c>
      <c r="G30" s="84"/>
      <c r="H30" s="224">
        <f t="shared" si="1"/>
        <v>0</v>
      </c>
      <c r="I30" s="115">
        <f>IF($A30&lt;'c'!$A$14,'c'!I30+'c'!K30,IF('c'!$L$14&gt;0,'c'!$L$14*'c'!J30/'c'!$A$12,'c'!$L$11*'c'!J30/'c'!$A$12))</f>
        <v>0</v>
      </c>
      <c r="J30" s="97"/>
      <c r="K30" s="225">
        <f t="shared" si="2"/>
        <v>0</v>
      </c>
      <c r="L30" s="115">
        <f>IF($A30&lt;'c'!$A$14,'c'!L30+'c'!N30,IF('c'!$L$14&gt;0,'c'!$L$14*'c'!M30/'c'!$A$12,'c'!$L$11*'c'!M30/'c'!$A$12))</f>
        <v>0</v>
      </c>
      <c r="M30" s="98">
        <v>0</v>
      </c>
      <c r="N30" s="226">
        <f t="shared" si="3"/>
        <v>0</v>
      </c>
      <c r="O30" s="115">
        <f>+'c'!P30</f>
        <v>0</v>
      </c>
      <c r="P30" s="227">
        <f t="shared" si="4"/>
        <v>0</v>
      </c>
    </row>
    <row r="31" spans="1:16" ht="15" customHeight="1">
      <c r="A31">
        <v>6</v>
      </c>
      <c r="B31" s="21" t="s">
        <v>52</v>
      </c>
      <c r="C31" s="115">
        <f>IF($A31&lt;'c'!$A$14,'c'!C31+'c'!E31,IF('c'!$L$14&gt;0,'c'!$L$14*'c'!D31/'c'!$A$12,'c'!$L$11*'c'!D31/'c'!$A$12))</f>
        <v>0</v>
      </c>
      <c r="D31" s="95"/>
      <c r="E31" s="223">
        <f t="shared" si="0"/>
        <v>0</v>
      </c>
      <c r="F31" s="115">
        <f>IF($A31&lt;'c'!$A$14,'c'!F31+'c'!H31,IF('c'!$L$14&gt;0,'c'!$L$14*'c'!G31/'c'!$A$12,'c'!$L$11*'c'!G31/'c'!$A$12))</f>
        <v>0</v>
      </c>
      <c r="G31" s="84"/>
      <c r="H31" s="224">
        <f t="shared" si="1"/>
        <v>0</v>
      </c>
      <c r="I31" s="115">
        <f>IF($A31&lt;'c'!$A$14,'c'!I31+'c'!K31,IF('c'!$L$14&gt;0,'c'!$L$14*'c'!J31/'c'!$A$12,'c'!$L$11*'c'!J31/'c'!$A$12))</f>
        <v>0</v>
      </c>
      <c r="J31" s="97"/>
      <c r="K31" s="225">
        <f t="shared" si="2"/>
        <v>0</v>
      </c>
      <c r="L31" s="115">
        <f>IF($A31&lt;'c'!$A$14,'c'!L31+'c'!N31,IF('c'!$L$14&gt;0,'c'!$L$14*'c'!M31/'c'!$A$12,'c'!$L$11*'c'!M31/'c'!$A$12))</f>
        <v>0</v>
      </c>
      <c r="M31" s="98">
        <v>0</v>
      </c>
      <c r="N31" s="226">
        <f t="shared" si="3"/>
        <v>0</v>
      </c>
      <c r="O31" s="115">
        <f>+'c'!P31</f>
        <v>0</v>
      </c>
      <c r="P31" s="227">
        <f t="shared" si="4"/>
        <v>0</v>
      </c>
    </row>
    <row r="32" spans="1:16" ht="15" customHeight="1">
      <c r="A32">
        <v>7</v>
      </c>
      <c r="B32" s="21" t="s">
        <v>53</v>
      </c>
      <c r="C32" s="115">
        <f>IF($A32&lt;'c'!$A$14,'c'!C32+'c'!E32,IF('c'!$L$14&gt;0,'c'!$L$14*'c'!D32/'c'!$A$12,'c'!$L$11*'c'!D32/'c'!$A$12))</f>
        <v>0</v>
      </c>
      <c r="D32" s="95"/>
      <c r="E32" s="223">
        <f t="shared" si="0"/>
        <v>0</v>
      </c>
      <c r="F32" s="115">
        <f>IF($A32&lt;'c'!$A$14,'c'!F32+'c'!H32,IF('c'!$L$14&gt;0,'c'!$L$14*'c'!G32/'c'!$A$12,'c'!$L$11*'c'!G32/'c'!$A$12))</f>
        <v>0</v>
      </c>
      <c r="G32" s="84"/>
      <c r="H32" s="224">
        <f t="shared" si="1"/>
        <v>0</v>
      </c>
      <c r="I32" s="115">
        <f>IF($A32&lt;'c'!$A$14,'c'!I32+'c'!K32,IF('c'!$L$14&gt;0,'c'!$L$14*'c'!J32/'c'!$A$12,'c'!$L$11*'c'!J32/'c'!$A$12))</f>
        <v>0</v>
      </c>
      <c r="J32" s="97"/>
      <c r="K32" s="225">
        <f t="shared" si="2"/>
        <v>0</v>
      </c>
      <c r="L32" s="115">
        <f>IF($A32&lt;'c'!$A$14,'c'!L32+'c'!N32,IF('c'!$L$14&gt;0,'c'!$L$14*'c'!M32/'c'!$A$12,'c'!$L$11*'c'!M32/'c'!$A$12))</f>
        <v>0</v>
      </c>
      <c r="M32" s="98">
        <v>0</v>
      </c>
      <c r="N32" s="226">
        <f t="shared" si="3"/>
        <v>0</v>
      </c>
      <c r="O32" s="115">
        <f>+'c'!P32</f>
        <v>6829.5</v>
      </c>
      <c r="P32" s="227">
        <f t="shared" si="4"/>
        <v>0</v>
      </c>
    </row>
    <row r="33" spans="1:16" ht="15" customHeight="1">
      <c r="A33">
        <v>8</v>
      </c>
      <c r="B33" s="21" t="s">
        <v>54</v>
      </c>
      <c r="C33" s="115">
        <f>IF($A33&lt;'c'!$A$14,'c'!C33+'c'!E33,IF('c'!$L$14&gt;0,'c'!$L$14*'c'!D33/'c'!$A$12,'c'!$L$11*'c'!D33/'c'!$A$12))</f>
        <v>0</v>
      </c>
      <c r="D33" s="95"/>
      <c r="E33" s="223">
        <f t="shared" si="0"/>
        <v>0</v>
      </c>
      <c r="F33" s="115">
        <f>IF($A33&lt;'c'!$A$14,'c'!F33+'c'!H33,IF('c'!$L$14&gt;0,'c'!$L$14*'c'!G33/'c'!$A$12,'c'!$L$11*'c'!G33/'c'!$A$12))</f>
        <v>0</v>
      </c>
      <c r="G33" s="84"/>
      <c r="H33" s="224">
        <f t="shared" si="1"/>
        <v>0</v>
      </c>
      <c r="I33" s="115">
        <f>IF($A33&lt;'c'!$A$14,'c'!I33+'c'!K33,IF('c'!$L$14&gt;0,'c'!$L$14*'c'!J33/'c'!$A$12,'c'!$L$11*'c'!J33/'c'!$A$12))</f>
        <v>0</v>
      </c>
      <c r="J33" s="97"/>
      <c r="K33" s="225">
        <f t="shared" si="2"/>
        <v>0</v>
      </c>
      <c r="L33" s="115">
        <f>IF($A33&lt;'c'!$A$14,'c'!L33+'c'!N33,IF('c'!$L$14&gt;0,'c'!$L$14*'c'!M33/'c'!$A$12,'c'!$L$11*'c'!M33/'c'!$A$12))</f>
        <v>0</v>
      </c>
      <c r="M33" s="98">
        <v>0</v>
      </c>
      <c r="N33" s="226">
        <f t="shared" si="3"/>
        <v>0</v>
      </c>
      <c r="O33" s="115">
        <f>+'c'!P33</f>
        <v>6829.5</v>
      </c>
      <c r="P33" s="227">
        <f t="shared" si="4"/>
        <v>0</v>
      </c>
    </row>
    <row r="34" spans="1:16" ht="15" customHeight="1">
      <c r="A34">
        <v>9</v>
      </c>
      <c r="B34" s="21" t="s">
        <v>55</v>
      </c>
      <c r="C34" s="115">
        <f>IF($A34&lt;'c'!$A$14,'c'!C34+'c'!E34,IF('c'!$L$14&gt;0,'c'!$L$14*'c'!D34/'c'!$A$12,'c'!$L$11*'c'!D34/'c'!$A$12))</f>
        <v>0</v>
      </c>
      <c r="D34" s="95"/>
      <c r="E34" s="223">
        <f t="shared" si="0"/>
        <v>0</v>
      </c>
      <c r="F34" s="115">
        <f>IF($A34&lt;'c'!$A$14,'c'!F34+'c'!H34,IF('c'!$L$14&gt;0,'c'!$L$14*'c'!G34/'c'!$A$12,'c'!$L$11*'c'!G34/'c'!$A$12))</f>
        <v>0</v>
      </c>
      <c r="G34" s="84"/>
      <c r="H34" s="224">
        <f t="shared" si="1"/>
        <v>0</v>
      </c>
      <c r="I34" s="115">
        <f>IF($A34&lt;'c'!$A$14,'c'!I34+'c'!K34,IF('c'!$L$14&gt;0,'c'!$L$14*'c'!J34/'c'!$A$12,'c'!$L$11*'c'!J34/'c'!$A$12))</f>
        <v>0</v>
      </c>
      <c r="J34" s="97"/>
      <c r="K34" s="225">
        <f t="shared" si="2"/>
        <v>0</v>
      </c>
      <c r="L34" s="115">
        <f>IF($A34&lt;'c'!$A$14,'c'!L34+'c'!N34,IF('c'!$L$14&gt;0,'c'!$L$14*'c'!M34/'c'!$A$12,'c'!$L$11*'c'!M34/'c'!$A$12))</f>
        <v>0</v>
      </c>
      <c r="M34" s="98">
        <v>0</v>
      </c>
      <c r="N34" s="226">
        <f t="shared" si="3"/>
        <v>0</v>
      </c>
      <c r="O34" s="115">
        <f>+'c'!P34</f>
        <v>6829.5</v>
      </c>
      <c r="P34" s="227">
        <f t="shared" si="4"/>
        <v>0</v>
      </c>
    </row>
    <row r="35" spans="1:16" ht="15" customHeight="1">
      <c r="A35">
        <v>10</v>
      </c>
      <c r="B35" s="21" t="s">
        <v>56</v>
      </c>
      <c r="C35" s="115">
        <f>IF($A35&lt;'c'!$A$14,'c'!C35+'c'!E35,IF('c'!$L$14&gt;0,'c'!$L$14*'c'!D35/'c'!$A$12,'c'!$L$11*'c'!D35/'c'!$A$12))</f>
        <v>0</v>
      </c>
      <c r="D35" s="95"/>
      <c r="E35" s="223">
        <f t="shared" si="0"/>
        <v>0</v>
      </c>
      <c r="F35" s="115">
        <f>IF($A35&lt;'c'!$A$14,'c'!F35+'c'!H35,IF('c'!$L$14&gt;0,'c'!$L$14*'c'!G35/'c'!$A$12,'c'!$L$11*'c'!G35/'c'!$A$12))</f>
        <v>0</v>
      </c>
      <c r="G35" s="84"/>
      <c r="H35" s="224">
        <f t="shared" si="1"/>
        <v>0</v>
      </c>
      <c r="I35" s="115">
        <f>IF($A35&lt;'c'!$A$14,'c'!I35+'c'!K35,IF('c'!$L$14&gt;0,'c'!$L$14*'c'!J35/'c'!$A$12,'c'!$L$11*'c'!J35/'c'!$A$12))</f>
        <v>0</v>
      </c>
      <c r="J35" s="97"/>
      <c r="K35" s="225">
        <f t="shared" si="2"/>
        <v>0</v>
      </c>
      <c r="L35" s="115">
        <f>IF($A35&lt;'c'!$A$14,'c'!L35+'c'!N35,IF('c'!$L$14&gt;0,'c'!$L$14*'c'!M35/'c'!$A$12,'c'!$L$11*'c'!M35/'c'!$A$12))</f>
        <v>0</v>
      </c>
      <c r="M35" s="98">
        <v>0</v>
      </c>
      <c r="N35" s="226">
        <f t="shared" si="3"/>
        <v>0</v>
      </c>
      <c r="O35" s="115">
        <f>+'c'!P35</f>
        <v>6829.5</v>
      </c>
      <c r="P35" s="227">
        <f t="shared" si="4"/>
        <v>0</v>
      </c>
    </row>
    <row r="36" spans="1:16" ht="15" customHeight="1">
      <c r="A36">
        <v>11</v>
      </c>
      <c r="B36" s="21" t="s">
        <v>57</v>
      </c>
      <c r="C36" s="115">
        <f>IF($A36&lt;'c'!$A$14,'c'!C36+'c'!E36,IF('c'!$L$14&gt;0,'c'!$L$14*'c'!D36/'c'!$A$12,'c'!$L$11*'c'!D36/'c'!$A$12))</f>
        <v>0</v>
      </c>
      <c r="D36" s="95"/>
      <c r="E36" s="223">
        <f t="shared" si="0"/>
        <v>0</v>
      </c>
      <c r="F36" s="115">
        <f>IF($A36&lt;'c'!$A$14,'c'!F36+'c'!H36,IF('c'!$L$14&gt;0,'c'!$L$14*'c'!G36/'c'!$A$12,'c'!$L$11*'c'!G36/'c'!$A$12))</f>
        <v>0</v>
      </c>
      <c r="G36" s="84"/>
      <c r="H36" s="224">
        <f t="shared" si="1"/>
        <v>0</v>
      </c>
      <c r="I36" s="115">
        <f>IF($A36&lt;'c'!$A$14,'c'!I36+'c'!K36,IF('c'!$L$14&gt;0,'c'!$L$14*'c'!J36/'c'!$A$12,'c'!$L$11*'c'!J36/'c'!$A$12))</f>
        <v>0</v>
      </c>
      <c r="J36" s="97"/>
      <c r="K36" s="225">
        <f t="shared" si="2"/>
        <v>0</v>
      </c>
      <c r="L36" s="115">
        <f>IF($A36&lt;'c'!$A$14,'c'!L36+'c'!N36,IF('c'!$L$14&gt;0,'c'!$L$14*'c'!M36/'c'!$A$12,'c'!$L$11*'c'!M36/'c'!$A$12))</f>
        <v>0</v>
      </c>
      <c r="M36" s="98">
        <v>0</v>
      </c>
      <c r="N36" s="226">
        <f t="shared" si="3"/>
        <v>0</v>
      </c>
      <c r="O36" s="115">
        <f>+'c'!P36</f>
        <v>6829.5</v>
      </c>
      <c r="P36" s="227">
        <f t="shared" si="4"/>
        <v>0</v>
      </c>
    </row>
    <row r="37" spans="1:16" ht="15" customHeight="1">
      <c r="A37">
        <v>12</v>
      </c>
      <c r="B37" s="21" t="s">
        <v>58</v>
      </c>
      <c r="C37" s="114">
        <f>IF($A37&lt;'c'!$A$14,'c'!C37+'c'!E37,IF('c'!$L$14&gt;0,'c'!$L$14*'c'!D37/'c'!$A$12,'c'!$L$11*'c'!D37/'c'!$A$12))</f>
        <v>0</v>
      </c>
      <c r="D37" s="99"/>
      <c r="E37" s="228">
        <f t="shared" si="0"/>
        <v>0</v>
      </c>
      <c r="F37" s="114">
        <f>IF($A37&lt;'c'!$A$14,'c'!F37+'c'!H37,IF('c'!$L$14&gt;0,'c'!$L$14*'c'!G37/'c'!$A$12,'c'!$L$11*'c'!G37/'c'!$A$12))</f>
        <v>0</v>
      </c>
      <c r="G37" s="85">
        <v>0</v>
      </c>
      <c r="H37" s="229">
        <f t="shared" si="1"/>
        <v>0</v>
      </c>
      <c r="I37" s="114">
        <f>IF($A37&lt;'c'!$A$14,'c'!I37+'c'!K37,IF('c'!$L$14&gt;0,'c'!$L$14*'c'!J37/'c'!$A$12,'c'!$L$11*'c'!J37/'c'!$A$12))</f>
        <v>0</v>
      </c>
      <c r="J37" s="100"/>
      <c r="K37" s="230">
        <f t="shared" si="2"/>
        <v>0</v>
      </c>
      <c r="L37" s="114">
        <f>IF($A37&lt;'c'!$A$14,'c'!L37+'c'!N37,IF('c'!$L$14&gt;0,'c'!$L$14*'c'!M37/'c'!$A$12,'c'!$L$11*'c'!M37/'c'!$A$12))</f>
        <v>0</v>
      </c>
      <c r="M37" s="101">
        <v>0</v>
      </c>
      <c r="N37" s="231">
        <f t="shared" si="3"/>
        <v>0</v>
      </c>
      <c r="O37" s="115">
        <f>+'c'!P37</f>
        <v>3414.75</v>
      </c>
      <c r="P37" s="232">
        <f t="shared" si="4"/>
        <v>0</v>
      </c>
    </row>
    <row r="38" spans="1:16" ht="12.95" customHeight="1">
      <c r="B38" s="23" t="s">
        <v>59</v>
      </c>
      <c r="C38" s="233">
        <f>SUM(C26:C37)</f>
        <v>0</v>
      </c>
      <c r="D38" s="40"/>
      <c r="E38" s="233">
        <f>SUM(E26:E37)</f>
        <v>0</v>
      </c>
      <c r="F38" s="233">
        <f>SUM(F26:F37)</f>
        <v>0</v>
      </c>
      <c r="G38" s="48"/>
      <c r="H38" s="233">
        <f>SUM(H26:H37)</f>
        <v>0</v>
      </c>
      <c r="I38" s="233">
        <f>SUM(I26:I37)</f>
        <v>0</v>
      </c>
      <c r="J38" s="40"/>
      <c r="K38" s="233">
        <f>SUM(K26:K37)</f>
        <v>0</v>
      </c>
      <c r="L38" s="233">
        <f>SUM(L26:L37)</f>
        <v>0</v>
      </c>
      <c r="M38" s="40"/>
      <c r="N38" s="233">
        <f>SUM(N26:N37)</f>
        <v>0</v>
      </c>
      <c r="O38" s="234">
        <f>SUM(O26:O37)</f>
        <v>37562.25</v>
      </c>
      <c r="P38" s="234">
        <f>SUM(P26:P37)</f>
        <v>0</v>
      </c>
    </row>
    <row r="39" spans="1:16" ht="30" customHeight="1">
      <c r="B39" s="15"/>
      <c r="C39" s="4"/>
      <c r="D39" s="41"/>
      <c r="E39" s="4"/>
      <c r="F39" s="4"/>
      <c r="G39" s="41"/>
      <c r="H39" s="4"/>
      <c r="I39" s="4"/>
      <c r="J39" s="41"/>
      <c r="K39" s="4"/>
      <c r="L39" s="4"/>
      <c r="M39" s="41"/>
      <c r="N39" s="4"/>
      <c r="O39" s="4"/>
      <c r="P39" s="4"/>
    </row>
    <row r="40" spans="1:16">
      <c r="B40" s="29" t="s">
        <v>60</v>
      </c>
      <c r="C40" s="12"/>
      <c r="D40" s="42"/>
      <c r="E40" s="30" t="s">
        <v>61</v>
      </c>
      <c r="F40" s="13" t="s">
        <v>62</v>
      </c>
      <c r="G40" s="49"/>
      <c r="H40" s="13"/>
      <c r="I40" s="30" t="s">
        <v>61</v>
      </c>
      <c r="J40" s="51"/>
      <c r="K40" s="29" t="s">
        <v>63</v>
      </c>
      <c r="L40" s="29"/>
      <c r="M40" s="59"/>
      <c r="N40" s="14" t="s">
        <v>61</v>
      </c>
      <c r="O40" s="14" t="s">
        <v>64</v>
      </c>
      <c r="P40" s="31" t="s">
        <v>61</v>
      </c>
    </row>
    <row r="41" spans="1:16" ht="12" customHeight="1">
      <c r="B41" s="34"/>
      <c r="C41" s="34"/>
      <c r="D41" s="43"/>
      <c r="E41" s="34"/>
      <c r="F41" s="34"/>
      <c r="G41" s="50"/>
      <c r="H41" s="34"/>
      <c r="I41" s="34"/>
      <c r="J41" s="43"/>
      <c r="K41" s="34"/>
      <c r="L41" s="34"/>
      <c r="M41" s="50"/>
      <c r="N41" s="34"/>
      <c r="O41" s="34"/>
      <c r="P41" s="34"/>
    </row>
    <row r="42" spans="1:16">
      <c r="B42" s="29" t="s">
        <v>65</v>
      </c>
      <c r="C42" s="29"/>
      <c r="D42" s="59"/>
      <c r="E42" s="13" t="s">
        <v>66</v>
      </c>
      <c r="F42" s="13"/>
      <c r="G42" s="49"/>
      <c r="H42" s="13" t="s">
        <v>67</v>
      </c>
      <c r="I42" s="13"/>
      <c r="J42" s="49"/>
      <c r="K42" s="13" t="s">
        <v>68</v>
      </c>
      <c r="L42" s="13"/>
      <c r="M42" s="49"/>
      <c r="N42" s="29" t="s">
        <v>69</v>
      </c>
      <c r="O42" s="13"/>
      <c r="P42" s="29" t="s">
        <v>70</v>
      </c>
    </row>
    <row r="44" spans="1:16">
      <c r="A44" t="s">
        <v>77</v>
      </c>
    </row>
  </sheetData>
  <mergeCells count="21">
    <mergeCell ref="A8:A10"/>
    <mergeCell ref="L14:L16"/>
    <mergeCell ref="B10:B15"/>
    <mergeCell ref="L11:L12"/>
    <mergeCell ref="F19:H19"/>
    <mergeCell ref="I19:K19"/>
    <mergeCell ref="L19:N19"/>
    <mergeCell ref="B2:E2"/>
    <mergeCell ref="B4:E4"/>
    <mergeCell ref="C19:E19"/>
    <mergeCell ref="H8:K8"/>
    <mergeCell ref="C8:F8"/>
    <mergeCell ref="C7:K7"/>
    <mergeCell ref="N1:P1"/>
    <mergeCell ref="N2:P2"/>
    <mergeCell ref="N3:O3"/>
    <mergeCell ref="O21:P21"/>
    <mergeCell ref="O14:P14"/>
    <mergeCell ref="O15:P15"/>
    <mergeCell ref="N5:P7"/>
    <mergeCell ref="N8:P12"/>
  </mergeCells>
  <phoneticPr fontId="25" type="noConversion"/>
  <printOptions horizontalCentered="1" verticalCentered="1"/>
  <pageMargins left="0" right="0" top="0" bottom="0" header="0" footer="0.95"/>
  <pageSetup scale="87" orientation="landscape" horizontalDpi="4294967292" verticalDpi="4294967292"/>
  <headerFooter alignWithMargins="0">
    <oddFooter>&amp;L&amp;"Geneva,Italic"&amp;8 hera\cs\account\PB\&amp;F  &amp;D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P44"/>
  <sheetViews>
    <sheetView showGridLines="0" showZeros="0" workbookViewId="0">
      <selection activeCell="O14" sqref="O14:P14"/>
    </sheetView>
  </sheetViews>
  <sheetFormatPr defaultColWidth="11.42578125" defaultRowHeight="12.75"/>
  <cols>
    <col min="1" max="1" width="11.5703125" style="63" customWidth="1"/>
    <col min="2" max="2" width="5.140625" style="63" customWidth="1"/>
    <col min="3" max="3" width="12.85546875" style="63" customWidth="1"/>
    <col min="4" max="4" width="6.140625" style="44" customWidth="1"/>
    <col min="5" max="6" width="12.85546875" style="63" customWidth="1"/>
    <col min="7" max="7" width="5.42578125" style="44" customWidth="1"/>
    <col min="8" max="9" width="12.85546875" style="63" customWidth="1"/>
    <col min="10" max="10" width="5.7109375" style="44" customWidth="1"/>
    <col min="11" max="12" width="12.85546875" style="63" customWidth="1"/>
    <col min="13" max="13" width="5.85546875" style="44" customWidth="1"/>
    <col min="14" max="14" width="12.85546875" style="63" customWidth="1"/>
    <col min="15" max="15" width="14" style="63" customWidth="1"/>
    <col min="16" max="16" width="12.85546875" style="63" customWidth="1"/>
  </cols>
  <sheetData>
    <row r="1" spans="1:16" ht="15" customHeight="1">
      <c r="B1" s="60" t="s">
        <v>0</v>
      </c>
      <c r="F1" s="128"/>
      <c r="G1" s="128"/>
      <c r="H1" s="61" t="s">
        <v>1</v>
      </c>
      <c r="N1" s="252" t="s">
        <v>2</v>
      </c>
      <c r="O1" s="244"/>
      <c r="P1" s="244"/>
    </row>
    <row r="2" spans="1:16" ht="18" customHeight="1">
      <c r="B2" s="257">
        <f>+d!B2</f>
        <v>0</v>
      </c>
      <c r="C2" s="254"/>
      <c r="D2" s="254"/>
      <c r="E2" s="254"/>
      <c r="F2" s="62"/>
      <c r="G2" s="62"/>
      <c r="H2" s="257">
        <f>+d!H2</f>
        <v>0</v>
      </c>
      <c r="I2" s="254"/>
      <c r="J2" s="254"/>
      <c r="K2" s="254"/>
      <c r="N2" s="271" t="s">
        <v>3</v>
      </c>
      <c r="O2" s="254"/>
      <c r="P2" s="254"/>
    </row>
    <row r="3" spans="1:16" ht="11.1" customHeight="1">
      <c r="B3" s="64" t="s">
        <v>4</v>
      </c>
      <c r="E3" s="128"/>
      <c r="F3" s="128"/>
      <c r="G3" s="128"/>
      <c r="H3" s="64" t="s">
        <v>5</v>
      </c>
      <c r="N3" s="255" t="s">
        <v>6</v>
      </c>
      <c r="O3" s="256"/>
      <c r="P3" s="65" t="s">
        <v>7</v>
      </c>
    </row>
    <row r="4" spans="1:16" ht="18.75" customHeight="1" thickBot="1">
      <c r="B4" s="257">
        <f>+d!B4</f>
        <v>0</v>
      </c>
      <c r="C4" s="254"/>
      <c r="D4" s="254"/>
      <c r="E4" s="254"/>
      <c r="F4" s="66"/>
      <c r="G4" s="66"/>
      <c r="H4" s="275">
        <f>+d!H4</f>
        <v>0</v>
      </c>
      <c r="I4" s="254"/>
      <c r="J4" s="254"/>
      <c r="K4" s="254"/>
      <c r="N4" s="70" t="s">
        <v>8</v>
      </c>
    </row>
    <row r="5" spans="1:16" s="72" customFormat="1" ht="12.75" customHeight="1">
      <c r="B5" s="71" t="s">
        <v>9</v>
      </c>
      <c r="E5" s="64"/>
      <c r="F5" s="71"/>
      <c r="G5" s="71"/>
      <c r="H5" s="71" t="s">
        <v>10</v>
      </c>
      <c r="N5" s="274" t="s">
        <v>72</v>
      </c>
      <c r="O5" s="241"/>
      <c r="P5" s="242"/>
    </row>
    <row r="6" spans="1:16" ht="2.1" customHeight="1" thickBot="1">
      <c r="C6" s="72"/>
      <c r="D6" s="72"/>
      <c r="F6" s="72"/>
      <c r="G6" s="72"/>
      <c r="N6" s="243"/>
      <c r="O6" s="244"/>
      <c r="P6" s="245"/>
    </row>
    <row r="7" spans="1:16" ht="15.75" customHeight="1">
      <c r="C7" s="250" t="s">
        <v>12</v>
      </c>
      <c r="D7" s="241"/>
      <c r="E7" s="241"/>
      <c r="F7" s="241"/>
      <c r="G7" s="241"/>
      <c r="H7" s="241"/>
      <c r="I7" s="241"/>
      <c r="J7" s="241"/>
      <c r="K7" s="242"/>
      <c r="L7" s="73" t="s">
        <v>13</v>
      </c>
      <c r="M7" s="74"/>
      <c r="N7" s="243"/>
      <c r="O7" s="244"/>
      <c r="P7" s="245"/>
    </row>
    <row r="8" spans="1:16" ht="12.75" customHeight="1">
      <c r="A8" s="260" t="s">
        <v>14</v>
      </c>
      <c r="C8" s="267" t="s">
        <v>15</v>
      </c>
      <c r="D8" s="266"/>
      <c r="E8" s="244"/>
      <c r="F8" s="244"/>
      <c r="G8" s="128"/>
      <c r="H8" s="265" t="s">
        <v>16</v>
      </c>
      <c r="I8" s="244"/>
      <c r="J8" s="266"/>
      <c r="K8" s="245"/>
      <c r="N8" s="270"/>
      <c r="O8" s="244"/>
      <c r="P8" s="245"/>
    </row>
    <row r="9" spans="1:16" ht="11.1" customHeight="1" thickBot="1">
      <c r="A9" s="236"/>
      <c r="B9" s="72"/>
      <c r="C9" s="28" t="s">
        <v>17</v>
      </c>
      <c r="D9" s="35"/>
      <c r="E9" s="29"/>
      <c r="F9" s="30" t="s">
        <v>18</v>
      </c>
      <c r="G9" s="51"/>
      <c r="H9" s="31" t="s">
        <v>17</v>
      </c>
      <c r="I9" s="29"/>
      <c r="J9" s="59"/>
      <c r="K9" s="32" t="s">
        <v>18</v>
      </c>
      <c r="L9" s="2"/>
      <c r="N9" s="243"/>
      <c r="O9" s="244"/>
      <c r="P9" s="245"/>
    </row>
    <row r="10" spans="1:16" ht="11.1" customHeight="1">
      <c r="A10" s="236"/>
      <c r="B10" s="268" t="s">
        <v>19</v>
      </c>
      <c r="C10" s="193" t="s">
        <v>20</v>
      </c>
      <c r="D10" s="132"/>
      <c r="E10" s="33"/>
      <c r="F10" s="133" t="s">
        <v>20</v>
      </c>
      <c r="G10" s="134"/>
      <c r="H10" s="194" t="s">
        <v>20</v>
      </c>
      <c r="I10" s="136"/>
      <c r="J10" s="137"/>
      <c r="K10" s="133" t="s">
        <v>20</v>
      </c>
      <c r="L10" s="195" t="s">
        <v>17</v>
      </c>
      <c r="M10" s="52"/>
      <c r="N10" s="243"/>
      <c r="O10" s="244"/>
      <c r="P10" s="245"/>
    </row>
    <row r="11" spans="1:16" ht="12.95" customHeight="1">
      <c r="A11" s="17" t="s">
        <v>21</v>
      </c>
      <c r="B11" s="244"/>
      <c r="C11" s="196">
        <f>+fall!F11</f>
        <v>1</v>
      </c>
      <c r="D11" s="141"/>
      <c r="E11" s="11" t="s">
        <v>22</v>
      </c>
      <c r="F11" s="197">
        <f>SUM(F12:F16)/3</f>
        <v>0</v>
      </c>
      <c r="G11" s="143"/>
      <c r="H11" s="198">
        <f>+'c'!K11</f>
        <v>0</v>
      </c>
      <c r="I11" s="145" t="s">
        <v>22</v>
      </c>
      <c r="J11" s="146"/>
      <c r="K11" s="197">
        <f>SUM(K12:K16)/4</f>
        <v>0</v>
      </c>
      <c r="L11" s="269">
        <f>IF('c'!L14=0,'c'!L11,'c'!L14)</f>
        <v>81954</v>
      </c>
      <c r="M11" s="53"/>
      <c r="N11" s="243"/>
      <c r="O11" s="244"/>
      <c r="P11" s="245"/>
    </row>
    <row r="12" spans="1:16" ht="15" customHeight="1">
      <c r="A12" s="16">
        <f>+d!A12</f>
        <v>9</v>
      </c>
      <c r="B12" s="244"/>
      <c r="C12" s="196">
        <f>+fall!F12</f>
        <v>0</v>
      </c>
      <c r="D12" s="141"/>
      <c r="E12" s="11"/>
      <c r="F12" s="149"/>
      <c r="G12" s="143"/>
      <c r="H12" s="199">
        <f>+'c'!K12</f>
        <v>0</v>
      </c>
      <c r="I12" s="145" t="s">
        <v>23</v>
      </c>
      <c r="J12" s="146"/>
      <c r="K12" s="149">
        <f>IF($A$12=12,(SUM(G26:G28)+SUM(D26:D28)+SUM(J26:J28)+SUM(M26:M28))/3,0)</f>
        <v>0</v>
      </c>
      <c r="L12" s="262"/>
      <c r="M12" s="53"/>
      <c r="N12" s="243"/>
      <c r="O12" s="244"/>
      <c r="P12" s="245"/>
    </row>
    <row r="13" spans="1:16" ht="15" customHeight="1">
      <c r="A13" s="29" t="s">
        <v>73</v>
      </c>
      <c r="B13" s="244"/>
      <c r="C13" s="196">
        <f>+fall!F13</f>
        <v>1</v>
      </c>
      <c r="D13" s="141"/>
      <c r="E13" s="11" t="s">
        <v>25</v>
      </c>
      <c r="F13" s="149">
        <f>IF($A$12=9,(0.5*(D28+G28+J28+M28)+D29+G29+J29+M29+D30+G30+J30+M30+0.5*(D31+G31+J31+M31))/3,0)</f>
        <v>0</v>
      </c>
      <c r="G13" s="143"/>
      <c r="H13" s="199">
        <f>+'c'!K13</f>
        <v>0</v>
      </c>
      <c r="I13" s="145" t="s">
        <v>26</v>
      </c>
      <c r="J13" s="146"/>
      <c r="K13" s="149">
        <f>IF($A$12=12,(SUM(G29:G31)+SUM(D29:D31)+SUM(J29:J31)+SUM(M29:M31))/3,0)</f>
        <v>0</v>
      </c>
      <c r="L13" s="200" t="s">
        <v>18</v>
      </c>
      <c r="M13" s="54"/>
      <c r="N13" s="26" t="s">
        <v>74</v>
      </c>
      <c r="O13" s="119" t="s">
        <v>75</v>
      </c>
      <c r="P13" s="120"/>
    </row>
    <row r="14" spans="1:16" ht="15.75" customHeight="1">
      <c r="A14">
        <v>7</v>
      </c>
      <c r="B14" s="244"/>
      <c r="C14" s="196">
        <f>+fall!F14</f>
        <v>1</v>
      </c>
      <c r="D14" s="141"/>
      <c r="E14" s="11" t="s">
        <v>28</v>
      </c>
      <c r="F14" s="149">
        <f>IF($A$12=9,((0.5*(D31+G31+J31+M31)+D33+G33+J33+M33+0.5*(D34+G34+J34+M34)+D32+G32+J32+M32)/3),0)</f>
        <v>0</v>
      </c>
      <c r="G14" s="143"/>
      <c r="H14" s="199">
        <f>+'c'!K14</f>
        <v>0</v>
      </c>
      <c r="I14" s="145" t="s">
        <v>29</v>
      </c>
      <c r="J14" s="146"/>
      <c r="K14" s="149">
        <f>IF($A$12=12,(SUM(G32:G34)+SUM(D32:D34)+SUM(J32:J34)+SUM(M32:M34))/3,0)</f>
        <v>0</v>
      </c>
      <c r="L14" s="261"/>
      <c r="M14" s="55"/>
      <c r="N14" s="26" t="s">
        <v>30</v>
      </c>
      <c r="O14" s="272" t="s">
        <v>78</v>
      </c>
      <c r="P14" s="238"/>
    </row>
    <row r="15" spans="1:16" ht="15.75" customHeight="1">
      <c r="A15" t="s">
        <v>31</v>
      </c>
      <c r="B15" s="244"/>
      <c r="C15" s="196">
        <f>+fall!F15</f>
        <v>1</v>
      </c>
      <c r="D15" s="141"/>
      <c r="E15" s="11" t="s">
        <v>32</v>
      </c>
      <c r="F15" s="149">
        <f>IF($A$12=9,(0.5*(D34+G34+J34+M34)+D35+G35+J35+M35+D36+G36+J36+M36+0.5*(D37+G37+J37+M37))/3,0)</f>
        <v>0</v>
      </c>
      <c r="G15" s="143"/>
      <c r="H15" s="199">
        <f>+'c'!K15</f>
        <v>0</v>
      </c>
      <c r="I15" s="145" t="s">
        <v>33</v>
      </c>
      <c r="J15" s="146"/>
      <c r="K15" s="149">
        <f>IF($A$12=12,(SUM(G35:G37)+SUM(D35:D37)+SUM(J35:J37)+SUM(M35:M371))/3,0)</f>
        <v>0</v>
      </c>
      <c r="L15" s="244"/>
      <c r="M15" s="56"/>
      <c r="N15" s="25" t="s">
        <v>34</v>
      </c>
      <c r="O15" s="273">
        <f ca="1">TODAY()</f>
        <v>44159</v>
      </c>
      <c r="P15" s="238"/>
    </row>
    <row r="16" spans="1:16" ht="6" customHeight="1" thickBot="1">
      <c r="A16" s="19" t="s">
        <v>35</v>
      </c>
      <c r="C16" s="201">
        <f>+fall!F16</f>
        <v>0</v>
      </c>
      <c r="D16" s="153"/>
      <c r="E16" s="20"/>
      <c r="F16" s="154"/>
      <c r="G16" s="155"/>
      <c r="H16" s="202">
        <f>+fall!K16</f>
        <v>0</v>
      </c>
      <c r="I16" s="157"/>
      <c r="J16" s="158"/>
      <c r="K16" s="154"/>
      <c r="L16" s="262"/>
      <c r="M16" s="56"/>
      <c r="N16" s="24"/>
      <c r="O16" s="90"/>
      <c r="P16" s="91"/>
    </row>
    <row r="17" spans="1:16" ht="2.1" customHeight="1">
      <c r="B17" s="3"/>
    </row>
    <row r="18" spans="1:16" ht="15" customHeight="1">
      <c r="B18" s="5"/>
      <c r="E18" s="1" t="s">
        <v>36</v>
      </c>
      <c r="F18" s="65"/>
      <c r="G18" s="45"/>
      <c r="H18" s="65"/>
      <c r="I18" s="65"/>
      <c r="J18" s="45"/>
      <c r="K18" s="65"/>
      <c r="L18" s="203"/>
      <c r="M18" s="161"/>
    </row>
    <row r="19" spans="1:16">
      <c r="A19" t="s">
        <v>37</v>
      </c>
      <c r="B19" s="75"/>
      <c r="C19" s="246">
        <f>+fall!C18</f>
        <v>0</v>
      </c>
      <c r="D19" s="247"/>
      <c r="E19" s="248"/>
      <c r="F19" s="246">
        <f>+fall!F18</f>
        <v>0</v>
      </c>
      <c r="G19" s="247"/>
      <c r="H19" s="248"/>
      <c r="I19" s="246">
        <f>+fall!I18</f>
        <v>0</v>
      </c>
      <c r="J19" s="247"/>
      <c r="K19" s="248"/>
      <c r="L19" s="246">
        <f>+fall!L18</f>
        <v>0</v>
      </c>
      <c r="M19" s="247"/>
      <c r="N19" s="248"/>
      <c r="O19" s="76"/>
      <c r="P19" s="77"/>
    </row>
    <row r="20" spans="1:16" ht="9.9499999999999993" customHeight="1">
      <c r="A20" s="18" t="s">
        <v>37</v>
      </c>
      <c r="B20" s="78"/>
      <c r="C20" s="79" t="s">
        <v>38</v>
      </c>
      <c r="D20" s="36"/>
      <c r="E20" s="80"/>
      <c r="F20" s="79" t="s">
        <v>38</v>
      </c>
      <c r="G20" s="36"/>
      <c r="H20" s="80"/>
      <c r="I20" s="79" t="s">
        <v>38</v>
      </c>
      <c r="J20" s="36"/>
      <c r="K20" s="80"/>
      <c r="L20" s="79" t="s">
        <v>38</v>
      </c>
      <c r="M20" s="36"/>
      <c r="N20" s="80"/>
      <c r="P20" s="88"/>
    </row>
    <row r="21" spans="1:16" ht="11.1" customHeight="1">
      <c r="A21" t="s">
        <v>37</v>
      </c>
      <c r="B21" s="78"/>
      <c r="C21" s="81">
        <f>+fall!C20</f>
        <v>0</v>
      </c>
      <c r="D21" s="37"/>
      <c r="E21" s="82">
        <f>+fall!E20</f>
        <v>0</v>
      </c>
      <c r="F21" s="81">
        <f>+fall!F20</f>
        <v>0</v>
      </c>
      <c r="G21" s="37"/>
      <c r="H21" s="82">
        <f>+fall!H20</f>
        <v>0</v>
      </c>
      <c r="I21" s="81">
        <f>+fall!I20</f>
        <v>0</v>
      </c>
      <c r="J21" s="37"/>
      <c r="K21" s="82">
        <f>+fall!K20</f>
        <v>0</v>
      </c>
      <c r="L21" s="81">
        <f>+fall!L20</f>
        <v>0</v>
      </c>
      <c r="M21" s="37"/>
      <c r="N21" s="82">
        <f>+fall!N20</f>
        <v>0</v>
      </c>
      <c r="O21" s="235" t="s">
        <v>39</v>
      </c>
      <c r="P21" s="236"/>
    </row>
    <row r="22" spans="1:16" ht="11.1" customHeight="1">
      <c r="A22" t="s">
        <v>37</v>
      </c>
      <c r="B22" s="6"/>
      <c r="C22" s="79" t="s">
        <v>40</v>
      </c>
      <c r="D22" s="36"/>
      <c r="E22" s="7" t="s">
        <v>41</v>
      </c>
      <c r="F22" s="79" t="s">
        <v>40</v>
      </c>
      <c r="G22" s="36"/>
      <c r="H22" s="7" t="s">
        <v>41</v>
      </c>
      <c r="I22" s="79" t="s">
        <v>40</v>
      </c>
      <c r="J22" s="36"/>
      <c r="K22" s="7" t="s">
        <v>41</v>
      </c>
      <c r="L22" s="79" t="s">
        <v>40</v>
      </c>
      <c r="M22" s="36"/>
      <c r="N22" s="7" t="s">
        <v>41</v>
      </c>
      <c r="O22" s="8"/>
      <c r="P22" s="9"/>
    </row>
    <row r="23" spans="1:16" ht="9.9499999999999993" customHeight="1">
      <c r="A23" t="s">
        <v>37</v>
      </c>
      <c r="B23" s="10"/>
      <c r="C23" s="38" t="s">
        <v>42</v>
      </c>
      <c r="D23" s="38"/>
      <c r="E23" s="92" t="s">
        <v>43</v>
      </c>
      <c r="F23" s="113" t="s">
        <v>42</v>
      </c>
      <c r="G23" s="46"/>
      <c r="H23" s="117" t="s">
        <v>43</v>
      </c>
      <c r="I23" s="113" t="s">
        <v>42</v>
      </c>
      <c r="J23" s="38"/>
      <c r="K23" s="27" t="s">
        <v>43</v>
      </c>
      <c r="L23" s="38" t="s">
        <v>42</v>
      </c>
      <c r="M23" s="57"/>
      <c r="N23" s="27" t="s">
        <v>43</v>
      </c>
      <c r="O23" s="38" t="s">
        <v>42</v>
      </c>
      <c r="P23" s="27" t="s">
        <v>43</v>
      </c>
    </row>
    <row r="24" spans="1:16" ht="15" customHeight="1">
      <c r="A24" t="s">
        <v>44</v>
      </c>
      <c r="B24" s="21" t="s">
        <v>45</v>
      </c>
      <c r="C24" s="39">
        <f>+'c'!E24</f>
        <v>0</v>
      </c>
      <c r="D24" s="39">
        <v>0</v>
      </c>
      <c r="E24" s="204">
        <f>IF($L$14&gt;0,$L$14*E$25,$L$11*E$25)</f>
        <v>0</v>
      </c>
      <c r="F24" s="115">
        <f>+'c'!H24</f>
        <v>0</v>
      </c>
      <c r="G24" s="47"/>
      <c r="H24" s="205">
        <f>IF($L$14&gt;0,$L$14*H$25,$L$11*H$25)</f>
        <v>0</v>
      </c>
      <c r="I24" s="39">
        <f>+'c'!K24</f>
        <v>0</v>
      </c>
      <c r="J24" s="39"/>
      <c r="K24" s="205">
        <f>IF($L$14&gt;0,$L$14*K$25,$L$11*K$25)</f>
        <v>0</v>
      </c>
      <c r="L24" s="39">
        <f>+fall!N23</f>
        <v>0</v>
      </c>
      <c r="M24" s="58"/>
      <c r="N24" s="206">
        <f>IF($L$14&gt;0,$L$14*N$25,$L$11*N$25)</f>
        <v>0</v>
      </c>
      <c r="O24" s="39">
        <f>+'c'!P24</f>
        <v>0</v>
      </c>
      <c r="P24" s="207">
        <f>SUM(N24+K24+H24+E24)</f>
        <v>0</v>
      </c>
    </row>
    <row r="25" spans="1:16" ht="15" customHeight="1">
      <c r="A25" s="29" t="s">
        <v>46</v>
      </c>
      <c r="B25" s="22" t="s">
        <v>20</v>
      </c>
      <c r="C25" s="208">
        <f>+'c'!E25</f>
        <v>0</v>
      </c>
      <c r="D25" s="209">
        <v>0</v>
      </c>
      <c r="E25" s="210">
        <f>SUM(D26:D37)/$A$12</f>
        <v>0</v>
      </c>
      <c r="F25" s="211">
        <f>+'c'!H25</f>
        <v>0</v>
      </c>
      <c r="G25" s="212"/>
      <c r="H25" s="213">
        <f>SUM(G26:G37)/$A$12</f>
        <v>0</v>
      </c>
      <c r="I25" s="208">
        <f>+'c'!K25</f>
        <v>0</v>
      </c>
      <c r="J25" s="209"/>
      <c r="K25" s="213">
        <f>SUM(J26:J37)/$A$12</f>
        <v>0</v>
      </c>
      <c r="L25" s="209">
        <f>+fall!N24</f>
        <v>0</v>
      </c>
      <c r="M25" s="215"/>
      <c r="N25" s="213">
        <f>SUM(M26:M37)/$A$12</f>
        <v>0</v>
      </c>
      <c r="O25" s="208">
        <f>+'c'!P25</f>
        <v>0</v>
      </c>
      <c r="P25" s="217">
        <f>SUM(N25+K25+H25+E25)</f>
        <v>0</v>
      </c>
    </row>
    <row r="26" spans="1:16" ht="15" customHeight="1">
      <c r="A26">
        <v>1</v>
      </c>
      <c r="B26" s="21" t="s">
        <v>47</v>
      </c>
      <c r="C26" s="116">
        <f>IF($A26&lt;'c'!$A$14,'c'!C26+'c'!E26,IF('c'!$L$14&gt;0,'c'!$L$14*'c'!D26/'c'!$A$12,'c'!$L$11*'c'!D26/'c'!$A$12))</f>
        <v>0</v>
      </c>
      <c r="D26" s="93"/>
      <c r="E26" s="218">
        <f t="shared" ref="E26:E37" si="0">IF($A26&gt;=$A$14,IF($L$14&gt;0,IF($L$14*D26/$A$12=C26,0,($L$14*D26/$A$12)),IF($L$11*D26/$A$12=C26,0,($L$11*D26/$A$12))),IF(AND(D26=0,C26=0),0,IF($L$14&gt;0,(($L$14*D26/$A$12)-C26),(($L$11*D26/$A$12)-C26))))</f>
        <v>0</v>
      </c>
      <c r="F26" s="116">
        <f>IF($A26&lt;'c'!$A$14,'c'!F26+'c'!H26,IF('c'!$L$14&gt;0,'c'!$L$14*'c'!G26/'c'!$A$12,'c'!$L$11*'c'!G26/'c'!$A$12))</f>
        <v>0</v>
      </c>
      <c r="G26" s="83"/>
      <c r="H26" s="219">
        <f t="shared" ref="H26:H37" si="1">IF($A26&gt;=$A$14,IF($L$14&gt;0,IF($L$14*G26/$A$12=F26,0,($L$14*G26/$A$12)),IF($L$11*G26/$A$12=F26,0,($L$11*G26/$A$12))),IF(AND(G26=0,F26=0),0,IF($L$14&gt;0,(($L$14*G26/$A$12)-F26),(($L$11*G26/$A$12)-F26))))</f>
        <v>0</v>
      </c>
      <c r="I26" s="116">
        <f>IF($A26&lt;'c'!$A$14,'c'!I26+'c'!K26,IF('c'!$L$14&gt;0,'c'!$L$14*'c'!J26/'c'!$A$12,'c'!$L$11*'c'!J26/'c'!$A$12))</f>
        <v>0</v>
      </c>
      <c r="J26" s="93"/>
      <c r="K26" s="220">
        <f t="shared" ref="K26:K37" si="2">IF($A26&gt;=$A$14,IF($L$14&gt;0,IF($L$14*J26/$A$12=I26,0,($L$14*J26/$A$12)),IF($L$11*J26/$A$12=I26,0,($L$11*J26/$A$12))),IF(AND(J26=0,I26=0),0,IF($L$14&gt;0,(($L$14*J26/$A$12)-I26),(($L$11*J26/$A$12)-I26))))</f>
        <v>0</v>
      </c>
      <c r="L26" s="116">
        <f>IF($A26&lt;'c'!$A$14,'c'!L26+'c'!N26,IF('c'!$L$14&gt;0,'c'!$L$14*'c'!M26/'c'!$A$12,'c'!$L$11*'c'!M26/'c'!$A$12))</f>
        <v>0</v>
      </c>
      <c r="M26" s="94">
        <v>0</v>
      </c>
      <c r="N26" s="221">
        <f t="shared" ref="N26:N37" si="3">IF($A26&gt;=$A$14,IF($L$14&gt;0,IF($L$14*M26/$A$12=L26,0,($L$14*M26/$A$12)),IF($L$11*M26/$A$12=L26,0,($L$11*M26/$A$12))),IF(AND(M26=0,L26=0),0,IF($L$14&gt;0,(($L$14*M26/$A$12)-L26),(($L$11*M26/$A$12)-L26))))</f>
        <v>0</v>
      </c>
      <c r="O26" s="116">
        <f>+'c'!P26</f>
        <v>0</v>
      </c>
      <c r="P26" s="222">
        <f t="shared" ref="P26:P37" si="4">IF($A26&gt;=$A$14,C26+E26+H26+K26+N26,C26+E26+F26+H26+I26+K26+L26+N26)</f>
        <v>0</v>
      </c>
    </row>
    <row r="27" spans="1:16" ht="15" customHeight="1">
      <c r="A27">
        <v>2</v>
      </c>
      <c r="B27" s="21" t="s">
        <v>48</v>
      </c>
      <c r="C27" s="115">
        <f>IF($A27&lt;'c'!$A$14,'c'!C27+'c'!E27,IF('c'!$L$14&gt;0,'c'!$L$14*'c'!D27/'c'!$A$12,'c'!$L$11*'c'!D27/'c'!$A$12))</f>
        <v>0</v>
      </c>
      <c r="D27" s="95"/>
      <c r="E27" s="223">
        <f t="shared" si="0"/>
        <v>0</v>
      </c>
      <c r="F27" s="115">
        <f>IF($A27&lt;'c'!$A$14,'c'!F27+'c'!H27,IF('c'!$L$14&gt;0,'c'!$L$14*'c'!G27/'c'!$A$12,'c'!$L$11*'c'!G27/'c'!$A$12))</f>
        <v>0</v>
      </c>
      <c r="G27" s="84"/>
      <c r="H27" s="224">
        <f t="shared" si="1"/>
        <v>0</v>
      </c>
      <c r="I27" s="115">
        <f>IF($A27&lt;'c'!$A$14,'c'!I27+'c'!K27,IF('c'!$L$14&gt;0,'c'!$L$14*'c'!J27/'c'!$A$12,'c'!$L$11*'c'!J27/'c'!$A$12))</f>
        <v>0</v>
      </c>
      <c r="J27" s="95"/>
      <c r="K27" s="225">
        <f t="shared" si="2"/>
        <v>0</v>
      </c>
      <c r="L27" s="115">
        <f>IF($A27&lt;'c'!$A$14,'c'!L27+'c'!N27,IF('c'!$L$14&gt;0,'c'!$L$14*'c'!M27/'c'!$A$12,'c'!$L$11*'c'!M27/'c'!$A$12))</f>
        <v>0</v>
      </c>
      <c r="M27" s="96"/>
      <c r="N27" s="226">
        <f t="shared" si="3"/>
        <v>0</v>
      </c>
      <c r="O27" s="115">
        <f>+'c'!P27</f>
        <v>0</v>
      </c>
      <c r="P27" s="227">
        <f t="shared" si="4"/>
        <v>0</v>
      </c>
    </row>
    <row r="28" spans="1:16" ht="15" customHeight="1">
      <c r="A28">
        <v>3</v>
      </c>
      <c r="B28" s="21" t="s">
        <v>49</v>
      </c>
      <c r="C28" s="115">
        <f>IF($A28&lt;'c'!$A$14,'c'!C28+'c'!E28,IF('c'!$L$14&gt;0,'c'!$L$14*'c'!D28/'c'!$A$12,'c'!$L$11*'c'!D28/'c'!$A$12))</f>
        <v>0</v>
      </c>
      <c r="D28" s="95"/>
      <c r="E28" s="223">
        <f t="shared" si="0"/>
        <v>0</v>
      </c>
      <c r="F28" s="115">
        <f>IF($A28&lt;'c'!$A$14,'c'!F28+'c'!H28,IF('c'!$L$14&gt;0,'c'!$L$14*'c'!G28/'c'!$A$12,'c'!$L$11*'c'!G28/'c'!$A$12))</f>
        <v>0</v>
      </c>
      <c r="G28" s="84"/>
      <c r="H28" s="224">
        <f t="shared" si="1"/>
        <v>0</v>
      </c>
      <c r="I28" s="115">
        <f>IF($A28&lt;'c'!$A$14,'c'!I28+'c'!K28,IF('c'!$L$14&gt;0,'c'!$L$14*'c'!J28/'c'!$A$12,'c'!$L$11*'c'!J28/'c'!$A$12))</f>
        <v>0</v>
      </c>
      <c r="J28" s="97"/>
      <c r="K28" s="225">
        <f t="shared" si="2"/>
        <v>0</v>
      </c>
      <c r="L28" s="115">
        <f>IF($A28&lt;'c'!$A$14,'c'!L28+'c'!N28,IF('c'!$L$14&gt;0,'c'!$L$14*'c'!M28/'c'!$A$12,'c'!$L$11*'c'!M28/'c'!$A$12))</f>
        <v>0</v>
      </c>
      <c r="M28" s="98"/>
      <c r="N28" s="226">
        <f t="shared" si="3"/>
        <v>0</v>
      </c>
      <c r="O28" s="115">
        <f>+'c'!P28</f>
        <v>0</v>
      </c>
      <c r="P28" s="227">
        <f t="shared" si="4"/>
        <v>0</v>
      </c>
    </row>
    <row r="29" spans="1:16" ht="15" customHeight="1">
      <c r="A29">
        <v>4</v>
      </c>
      <c r="B29" s="21" t="s">
        <v>50</v>
      </c>
      <c r="C29" s="115">
        <f>IF($A29&lt;'c'!$A$14,'c'!C29+'c'!E29,IF('c'!$L$14&gt;0,'c'!$L$14*'c'!D29/'c'!$A$12,'c'!$L$11*'c'!D29/'c'!$A$12))</f>
        <v>0</v>
      </c>
      <c r="D29" s="95"/>
      <c r="E29" s="223">
        <f t="shared" si="0"/>
        <v>0</v>
      </c>
      <c r="F29" s="115">
        <f>IF($A29&lt;'c'!$A$14,'c'!F29+'c'!H29,IF('c'!$L$14&gt;0,'c'!$L$14*'c'!G29/'c'!$A$12,'c'!$L$11*'c'!G29/'c'!$A$12))</f>
        <v>0</v>
      </c>
      <c r="G29" s="84"/>
      <c r="H29" s="224">
        <f t="shared" si="1"/>
        <v>0</v>
      </c>
      <c r="I29" s="115">
        <f>IF($A29&lt;'c'!$A$14,'c'!I29+'c'!K29,IF('c'!$L$14&gt;0,'c'!$L$14*'c'!J29/'c'!$A$12,'c'!$L$11*'c'!J29/'c'!$A$12))</f>
        <v>0</v>
      </c>
      <c r="J29" s="97"/>
      <c r="K29" s="225">
        <f t="shared" si="2"/>
        <v>0</v>
      </c>
      <c r="L29" s="115">
        <f>IF($A29&lt;'c'!$A$14,'c'!L29+'c'!N29,IF('c'!$L$14&gt;0,'c'!$L$14*'c'!M29/'c'!$A$12,'c'!$L$11*'c'!M29/'c'!$A$12))</f>
        <v>0</v>
      </c>
      <c r="M29" s="98">
        <v>0</v>
      </c>
      <c r="N29" s="226">
        <f t="shared" si="3"/>
        <v>0</v>
      </c>
      <c r="O29" s="115">
        <f>+'c'!P29</f>
        <v>0</v>
      </c>
      <c r="P29" s="227">
        <f t="shared" si="4"/>
        <v>0</v>
      </c>
    </row>
    <row r="30" spans="1:16" ht="15" customHeight="1">
      <c r="A30">
        <v>5</v>
      </c>
      <c r="B30" s="21" t="s">
        <v>51</v>
      </c>
      <c r="C30" s="115">
        <f>IF($A30&lt;'c'!$A$14,'c'!C30+'c'!E30,IF('c'!$L$14&gt;0,'c'!$L$14*'c'!D30/'c'!$A$12,'c'!$L$11*'c'!D30/'c'!$A$12))</f>
        <v>0</v>
      </c>
      <c r="D30" s="95"/>
      <c r="E30" s="223">
        <f t="shared" si="0"/>
        <v>0</v>
      </c>
      <c r="F30" s="115">
        <f>IF($A30&lt;'c'!$A$14,'c'!F30+'c'!H30,IF('c'!$L$14&gt;0,'c'!$L$14*'c'!G30/'c'!$A$12,'c'!$L$11*'c'!G30/'c'!$A$12))</f>
        <v>0</v>
      </c>
      <c r="G30" s="84"/>
      <c r="H30" s="224">
        <f t="shared" si="1"/>
        <v>0</v>
      </c>
      <c r="I30" s="115">
        <f>IF($A30&lt;'c'!$A$14,'c'!I30+'c'!K30,IF('c'!$L$14&gt;0,'c'!$L$14*'c'!J30/'c'!$A$12,'c'!$L$11*'c'!J30/'c'!$A$12))</f>
        <v>0</v>
      </c>
      <c r="J30" s="97"/>
      <c r="K30" s="225">
        <f t="shared" si="2"/>
        <v>0</v>
      </c>
      <c r="L30" s="115">
        <f>IF($A30&lt;'c'!$A$14,'c'!L30+'c'!N30,IF('c'!$L$14&gt;0,'c'!$L$14*'c'!M30/'c'!$A$12,'c'!$L$11*'c'!M30/'c'!$A$12))</f>
        <v>0</v>
      </c>
      <c r="M30" s="98">
        <v>0</v>
      </c>
      <c r="N30" s="226">
        <f t="shared" si="3"/>
        <v>0</v>
      </c>
      <c r="O30" s="115">
        <f>+'c'!P30</f>
        <v>0</v>
      </c>
      <c r="P30" s="227">
        <f t="shared" si="4"/>
        <v>0</v>
      </c>
    </row>
    <row r="31" spans="1:16" ht="15" customHeight="1">
      <c r="A31">
        <v>6</v>
      </c>
      <c r="B31" s="21" t="s">
        <v>52</v>
      </c>
      <c r="C31" s="115">
        <f>IF($A31&lt;'c'!$A$14,'c'!C31+'c'!E31,IF('c'!$L$14&gt;0,'c'!$L$14*'c'!D31/'c'!$A$12,'c'!$L$11*'c'!D31/'c'!$A$12))</f>
        <v>0</v>
      </c>
      <c r="D31" s="95"/>
      <c r="E31" s="223">
        <f t="shared" si="0"/>
        <v>0</v>
      </c>
      <c r="F31" s="115">
        <f>IF($A31&lt;'c'!$A$14,'c'!F31+'c'!H31,IF('c'!$L$14&gt;0,'c'!$L$14*'c'!G31/'c'!$A$12,'c'!$L$11*'c'!G31/'c'!$A$12))</f>
        <v>0</v>
      </c>
      <c r="G31" s="84"/>
      <c r="H31" s="224">
        <f t="shared" si="1"/>
        <v>0</v>
      </c>
      <c r="I31" s="115">
        <f>IF($A31&lt;'c'!$A$14,'c'!I31+'c'!K31,IF('c'!$L$14&gt;0,'c'!$L$14*'c'!J31/'c'!$A$12,'c'!$L$11*'c'!J31/'c'!$A$12))</f>
        <v>0</v>
      </c>
      <c r="J31" s="97"/>
      <c r="K31" s="225">
        <f t="shared" si="2"/>
        <v>0</v>
      </c>
      <c r="L31" s="115">
        <f>IF($A31&lt;'c'!$A$14,'c'!L31+'c'!N31,IF('c'!$L$14&gt;0,'c'!$L$14*'c'!M31/'c'!$A$12,'c'!$L$11*'c'!M31/'c'!$A$12))</f>
        <v>0</v>
      </c>
      <c r="M31" s="98">
        <v>0</v>
      </c>
      <c r="N31" s="226">
        <f t="shared" si="3"/>
        <v>0</v>
      </c>
      <c r="O31" s="115">
        <f>+'c'!P31</f>
        <v>0</v>
      </c>
      <c r="P31" s="227">
        <f t="shared" si="4"/>
        <v>0</v>
      </c>
    </row>
    <row r="32" spans="1:16" ht="15" customHeight="1">
      <c r="A32">
        <v>7</v>
      </c>
      <c r="B32" s="21" t="s">
        <v>53</v>
      </c>
      <c r="C32" s="115">
        <f>IF($A32&lt;'c'!$A$14,'c'!C32+'c'!E32,IF('c'!$L$14&gt;0,'c'!$L$14*'c'!D32/'c'!$A$12,'c'!$L$11*'c'!D32/'c'!$A$12))</f>
        <v>0</v>
      </c>
      <c r="D32" s="95"/>
      <c r="E32" s="223">
        <f t="shared" si="0"/>
        <v>0</v>
      </c>
      <c r="F32" s="115">
        <f>IF($A32&lt;'c'!$A$14,'c'!F32+'c'!H32,IF('c'!$L$14&gt;0,'c'!$L$14*'c'!G32/'c'!$A$12,'c'!$L$11*'c'!G32/'c'!$A$12))</f>
        <v>0</v>
      </c>
      <c r="G32" s="84"/>
      <c r="H32" s="224">
        <f t="shared" si="1"/>
        <v>0</v>
      </c>
      <c r="I32" s="115">
        <f>IF($A32&lt;'c'!$A$14,'c'!I32+'c'!K32,IF('c'!$L$14&gt;0,'c'!$L$14*'c'!J32/'c'!$A$12,'c'!$L$11*'c'!J32/'c'!$A$12))</f>
        <v>0</v>
      </c>
      <c r="J32" s="97"/>
      <c r="K32" s="225">
        <f t="shared" si="2"/>
        <v>0</v>
      </c>
      <c r="L32" s="115">
        <f>IF($A32&lt;'c'!$A$14,'c'!L32+'c'!N32,IF('c'!$L$14&gt;0,'c'!$L$14*'c'!M32/'c'!$A$12,'c'!$L$11*'c'!M32/'c'!$A$12))</f>
        <v>0</v>
      </c>
      <c r="M32" s="98">
        <v>0</v>
      </c>
      <c r="N32" s="226">
        <f t="shared" si="3"/>
        <v>0</v>
      </c>
      <c r="O32" s="115">
        <f>+'c'!P32</f>
        <v>6829.5</v>
      </c>
      <c r="P32" s="227">
        <f t="shared" si="4"/>
        <v>0</v>
      </c>
    </row>
    <row r="33" spans="1:16" ht="15" customHeight="1">
      <c r="A33">
        <v>8</v>
      </c>
      <c r="B33" s="21" t="s">
        <v>54</v>
      </c>
      <c r="C33" s="115">
        <f>IF($A33&lt;'c'!$A$14,'c'!C33+'c'!E33,IF('c'!$L$14&gt;0,'c'!$L$14*'c'!D33/'c'!$A$12,'c'!$L$11*'c'!D33/'c'!$A$12))</f>
        <v>0</v>
      </c>
      <c r="D33" s="95"/>
      <c r="E33" s="223">
        <f t="shared" si="0"/>
        <v>0</v>
      </c>
      <c r="F33" s="115">
        <f>IF($A33&lt;'c'!$A$14,'c'!F33+'c'!H33,IF('c'!$L$14&gt;0,'c'!$L$14*'c'!G33/'c'!$A$12,'c'!$L$11*'c'!G33/'c'!$A$12))</f>
        <v>0</v>
      </c>
      <c r="G33" s="84"/>
      <c r="H33" s="224">
        <f t="shared" si="1"/>
        <v>0</v>
      </c>
      <c r="I33" s="115">
        <f>IF($A33&lt;'c'!$A$14,'c'!I33+'c'!K33,IF('c'!$L$14&gt;0,'c'!$L$14*'c'!J33/'c'!$A$12,'c'!$L$11*'c'!J33/'c'!$A$12))</f>
        <v>0</v>
      </c>
      <c r="J33" s="97"/>
      <c r="K33" s="225">
        <f t="shared" si="2"/>
        <v>0</v>
      </c>
      <c r="L33" s="115">
        <f>IF($A33&lt;'c'!$A$14,'c'!L33+'c'!N33,IF('c'!$L$14&gt;0,'c'!$L$14*'c'!M33/'c'!$A$12,'c'!$L$11*'c'!M33/'c'!$A$12))</f>
        <v>0</v>
      </c>
      <c r="M33" s="98">
        <v>0</v>
      </c>
      <c r="N33" s="226">
        <f t="shared" si="3"/>
        <v>0</v>
      </c>
      <c r="O33" s="115">
        <f>+'c'!P33</f>
        <v>6829.5</v>
      </c>
      <c r="P33" s="227">
        <f t="shared" si="4"/>
        <v>0</v>
      </c>
    </row>
    <row r="34" spans="1:16" ht="15" customHeight="1">
      <c r="A34">
        <v>9</v>
      </c>
      <c r="B34" s="21" t="s">
        <v>55</v>
      </c>
      <c r="C34" s="115">
        <f>IF($A34&lt;'c'!$A$14,'c'!C34+'c'!E34,IF('c'!$L$14&gt;0,'c'!$L$14*'c'!D34/'c'!$A$12,'c'!$L$11*'c'!D34/'c'!$A$12))</f>
        <v>0</v>
      </c>
      <c r="D34" s="95"/>
      <c r="E34" s="223">
        <f t="shared" si="0"/>
        <v>0</v>
      </c>
      <c r="F34" s="115">
        <f>IF($A34&lt;'c'!$A$14,'c'!F34+'c'!H34,IF('c'!$L$14&gt;0,'c'!$L$14*'c'!G34/'c'!$A$12,'c'!$L$11*'c'!G34/'c'!$A$12))</f>
        <v>0</v>
      </c>
      <c r="G34" s="84"/>
      <c r="H34" s="224">
        <f t="shared" si="1"/>
        <v>0</v>
      </c>
      <c r="I34" s="115">
        <f>IF($A34&lt;'c'!$A$14,'c'!I34+'c'!K34,IF('c'!$L$14&gt;0,'c'!$L$14*'c'!J34/'c'!$A$12,'c'!$L$11*'c'!J34/'c'!$A$12))</f>
        <v>0</v>
      </c>
      <c r="J34" s="97"/>
      <c r="K34" s="225">
        <f t="shared" si="2"/>
        <v>0</v>
      </c>
      <c r="L34" s="115">
        <f>IF($A34&lt;'c'!$A$14,'c'!L34+'c'!N34,IF('c'!$L$14&gt;0,'c'!$L$14*'c'!M34/'c'!$A$12,'c'!$L$11*'c'!M34/'c'!$A$12))</f>
        <v>0</v>
      </c>
      <c r="M34" s="98">
        <v>0</v>
      </c>
      <c r="N34" s="226">
        <f t="shared" si="3"/>
        <v>0</v>
      </c>
      <c r="O34" s="115">
        <f>+'c'!P34</f>
        <v>6829.5</v>
      </c>
      <c r="P34" s="227">
        <f t="shared" si="4"/>
        <v>0</v>
      </c>
    </row>
    <row r="35" spans="1:16" ht="15" customHeight="1">
      <c r="A35">
        <v>10</v>
      </c>
      <c r="B35" s="21" t="s">
        <v>56</v>
      </c>
      <c r="C35" s="115">
        <f>IF($A35&lt;'c'!$A$14,'c'!C35+'c'!E35,IF('c'!$L$14&gt;0,'c'!$L$14*'c'!D35/'c'!$A$12,'c'!$L$11*'c'!D35/'c'!$A$12))</f>
        <v>0</v>
      </c>
      <c r="D35" s="95"/>
      <c r="E35" s="223">
        <f t="shared" si="0"/>
        <v>0</v>
      </c>
      <c r="F35" s="115">
        <f>IF($A35&lt;'c'!$A$14,'c'!F35+'c'!H35,IF('c'!$L$14&gt;0,'c'!$L$14*'c'!G35/'c'!$A$12,'c'!$L$11*'c'!G35/'c'!$A$12))</f>
        <v>0</v>
      </c>
      <c r="G35" s="84"/>
      <c r="H35" s="224">
        <f t="shared" si="1"/>
        <v>0</v>
      </c>
      <c r="I35" s="115">
        <f>IF($A35&lt;'c'!$A$14,'c'!I35+'c'!K35,IF('c'!$L$14&gt;0,'c'!$L$14*'c'!J35/'c'!$A$12,'c'!$L$11*'c'!J35/'c'!$A$12))</f>
        <v>0</v>
      </c>
      <c r="J35" s="97"/>
      <c r="K35" s="225">
        <f t="shared" si="2"/>
        <v>0</v>
      </c>
      <c r="L35" s="115">
        <f>IF($A35&lt;'c'!$A$14,'c'!L35+'c'!N35,IF('c'!$L$14&gt;0,'c'!$L$14*'c'!M35/'c'!$A$12,'c'!$L$11*'c'!M35/'c'!$A$12))</f>
        <v>0</v>
      </c>
      <c r="M35" s="98">
        <v>0</v>
      </c>
      <c r="N35" s="226">
        <f t="shared" si="3"/>
        <v>0</v>
      </c>
      <c r="O35" s="115">
        <f>+'c'!P35</f>
        <v>6829.5</v>
      </c>
      <c r="P35" s="227">
        <f t="shared" si="4"/>
        <v>0</v>
      </c>
    </row>
    <row r="36" spans="1:16" ht="15" customHeight="1">
      <c r="A36">
        <v>11</v>
      </c>
      <c r="B36" s="21" t="s">
        <v>57</v>
      </c>
      <c r="C36" s="115">
        <f>IF($A36&lt;'c'!$A$14,'c'!C36+'c'!E36,IF('c'!$L$14&gt;0,'c'!$L$14*'c'!D36/'c'!$A$12,'c'!$L$11*'c'!D36/'c'!$A$12))</f>
        <v>0</v>
      </c>
      <c r="D36" s="95"/>
      <c r="E36" s="223">
        <f t="shared" si="0"/>
        <v>0</v>
      </c>
      <c r="F36" s="115">
        <f>IF($A36&lt;'c'!$A$14,'c'!F36+'c'!H36,IF('c'!$L$14&gt;0,'c'!$L$14*'c'!G36/'c'!$A$12,'c'!$L$11*'c'!G36/'c'!$A$12))</f>
        <v>0</v>
      </c>
      <c r="G36" s="84"/>
      <c r="H36" s="224">
        <f t="shared" si="1"/>
        <v>0</v>
      </c>
      <c r="I36" s="115">
        <f>IF($A36&lt;'c'!$A$14,'c'!I36+'c'!K36,IF('c'!$L$14&gt;0,'c'!$L$14*'c'!J36/'c'!$A$12,'c'!$L$11*'c'!J36/'c'!$A$12))</f>
        <v>0</v>
      </c>
      <c r="J36" s="97"/>
      <c r="K36" s="225">
        <f t="shared" si="2"/>
        <v>0</v>
      </c>
      <c r="L36" s="115">
        <f>IF($A36&lt;'c'!$A$14,'c'!L36+'c'!N36,IF('c'!$L$14&gt;0,'c'!$L$14*'c'!M36/'c'!$A$12,'c'!$L$11*'c'!M36/'c'!$A$12))</f>
        <v>0</v>
      </c>
      <c r="M36" s="98">
        <v>0</v>
      </c>
      <c r="N36" s="226">
        <f t="shared" si="3"/>
        <v>0</v>
      </c>
      <c r="O36" s="115">
        <f>+'c'!P36</f>
        <v>6829.5</v>
      </c>
      <c r="P36" s="227">
        <f t="shared" si="4"/>
        <v>0</v>
      </c>
    </row>
    <row r="37" spans="1:16" ht="15" customHeight="1">
      <c r="A37">
        <v>12</v>
      </c>
      <c r="B37" s="21" t="s">
        <v>58</v>
      </c>
      <c r="C37" s="114">
        <f>IF($A37&lt;'c'!$A$14,'c'!C37+'c'!E37,IF('c'!$L$14&gt;0,'c'!$L$14*'c'!D37/'c'!$A$12,'c'!$L$11*'c'!D37/'c'!$A$12))</f>
        <v>0</v>
      </c>
      <c r="D37" s="99"/>
      <c r="E37" s="228">
        <f t="shared" si="0"/>
        <v>0</v>
      </c>
      <c r="F37" s="114">
        <f>IF($A37&lt;'c'!$A$14,'c'!F37+'c'!H37,IF('c'!$L$14&gt;0,'c'!$L$14*'c'!G37/'c'!$A$12,'c'!$L$11*'c'!G37/'c'!$A$12))</f>
        <v>0</v>
      </c>
      <c r="G37" s="85"/>
      <c r="H37" s="229">
        <f t="shared" si="1"/>
        <v>0</v>
      </c>
      <c r="I37" s="114">
        <f>IF($A37&lt;'c'!$A$14,'c'!I37+'c'!K37,IF('c'!$L$14&gt;0,'c'!$L$14*'c'!J37/'c'!$A$12,'c'!$L$11*'c'!J37/'c'!$A$12))</f>
        <v>0</v>
      </c>
      <c r="J37" s="100"/>
      <c r="K37" s="230">
        <f t="shared" si="2"/>
        <v>0</v>
      </c>
      <c r="L37" s="114">
        <f>IF($A37&lt;'c'!$A$14,'c'!L37+'c'!N37,IF('c'!$L$14&gt;0,'c'!$L$14*'c'!M37/'c'!$A$12,'c'!$L$11*'c'!M37/'c'!$A$12))</f>
        <v>0</v>
      </c>
      <c r="M37" s="101">
        <v>0</v>
      </c>
      <c r="N37" s="231">
        <f t="shared" si="3"/>
        <v>0</v>
      </c>
      <c r="O37" s="115">
        <f>+'c'!P37</f>
        <v>3414.75</v>
      </c>
      <c r="P37" s="232">
        <f t="shared" si="4"/>
        <v>0</v>
      </c>
    </row>
    <row r="38" spans="1:16" ht="12.95" customHeight="1">
      <c r="B38" s="23" t="s">
        <v>59</v>
      </c>
      <c r="C38" s="233">
        <f>SUM(C26:C37)</f>
        <v>0</v>
      </c>
      <c r="D38" s="40"/>
      <c r="E38" s="233">
        <f>SUM(E26:E37)</f>
        <v>0</v>
      </c>
      <c r="F38" s="233">
        <f>SUM(F26:F37)</f>
        <v>0</v>
      </c>
      <c r="G38" s="48"/>
      <c r="H38" s="233">
        <f>SUM(H26:H37)</f>
        <v>0</v>
      </c>
      <c r="I38" s="233">
        <f>SUM(I26:I37)</f>
        <v>0</v>
      </c>
      <c r="J38" s="40"/>
      <c r="K38" s="233">
        <f>SUM(K26:K37)</f>
        <v>0</v>
      </c>
      <c r="L38" s="233">
        <f>SUM(L26:L37)</f>
        <v>0</v>
      </c>
      <c r="M38" s="40"/>
      <c r="N38" s="233">
        <f>SUM(N26:N37)</f>
        <v>0</v>
      </c>
      <c r="O38" s="234">
        <f>SUM(O26:O37)</f>
        <v>37562.25</v>
      </c>
      <c r="P38" s="234">
        <f>SUM(P26:P37)</f>
        <v>0</v>
      </c>
    </row>
    <row r="39" spans="1:16" ht="30" customHeight="1">
      <c r="B39" s="15"/>
      <c r="C39" s="4"/>
      <c r="D39" s="41"/>
      <c r="E39" s="4"/>
      <c r="F39" s="4"/>
      <c r="G39" s="41"/>
      <c r="H39" s="4"/>
      <c r="I39" s="4"/>
      <c r="J39" s="41"/>
      <c r="K39" s="4"/>
      <c r="L39" s="4"/>
      <c r="M39" s="41"/>
      <c r="N39" s="4"/>
      <c r="O39" s="4"/>
      <c r="P39" s="4"/>
    </row>
    <row r="40" spans="1:16">
      <c r="B40" s="29" t="s">
        <v>60</v>
      </c>
      <c r="C40" s="12"/>
      <c r="D40" s="42"/>
      <c r="E40" s="30" t="s">
        <v>61</v>
      </c>
      <c r="F40" s="13" t="s">
        <v>62</v>
      </c>
      <c r="G40" s="49"/>
      <c r="H40" s="13"/>
      <c r="I40" s="30" t="s">
        <v>61</v>
      </c>
      <c r="J40" s="51"/>
      <c r="K40" s="29" t="s">
        <v>63</v>
      </c>
      <c r="L40" s="29"/>
      <c r="M40" s="59"/>
      <c r="N40" s="14" t="s">
        <v>61</v>
      </c>
      <c r="O40" s="14" t="s">
        <v>64</v>
      </c>
      <c r="P40" s="31" t="s">
        <v>61</v>
      </c>
    </row>
    <row r="41" spans="1:16" ht="12" customHeight="1">
      <c r="B41" s="34"/>
      <c r="C41" s="34"/>
      <c r="D41" s="43"/>
      <c r="E41" s="34"/>
      <c r="F41" s="34"/>
      <c r="G41" s="50"/>
      <c r="H41" s="34"/>
      <c r="I41" s="34"/>
      <c r="J41" s="43"/>
      <c r="K41" s="34"/>
      <c r="L41" s="34"/>
      <c r="M41" s="50"/>
      <c r="N41" s="34"/>
      <c r="O41" s="34"/>
      <c r="P41" s="34"/>
    </row>
    <row r="42" spans="1:16">
      <c r="B42" s="29" t="s">
        <v>65</v>
      </c>
      <c r="C42" s="29"/>
      <c r="D42" s="59"/>
      <c r="E42" s="13" t="s">
        <v>66</v>
      </c>
      <c r="F42" s="13"/>
      <c r="G42" s="49"/>
      <c r="H42" s="13" t="s">
        <v>67</v>
      </c>
      <c r="I42" s="13"/>
      <c r="J42" s="49"/>
      <c r="K42" s="13" t="s">
        <v>68</v>
      </c>
      <c r="L42" s="13"/>
      <c r="M42" s="49"/>
      <c r="N42" s="29" t="s">
        <v>69</v>
      </c>
      <c r="O42" s="13"/>
      <c r="P42" s="29" t="s">
        <v>70</v>
      </c>
    </row>
    <row r="44" spans="1:16">
      <c r="A44" t="s">
        <v>77</v>
      </c>
    </row>
  </sheetData>
  <mergeCells count="23">
    <mergeCell ref="A8:A10"/>
    <mergeCell ref="L14:L16"/>
    <mergeCell ref="B10:B15"/>
    <mergeCell ref="L11:L12"/>
    <mergeCell ref="O21:P21"/>
    <mergeCell ref="O14:P14"/>
    <mergeCell ref="O15:P15"/>
    <mergeCell ref="F19:H19"/>
    <mergeCell ref="I19:K19"/>
    <mergeCell ref="L19:N19"/>
    <mergeCell ref="C19:E19"/>
    <mergeCell ref="N5:P7"/>
    <mergeCell ref="C7:K7"/>
    <mergeCell ref="C8:F8"/>
    <mergeCell ref="H8:K8"/>
    <mergeCell ref="N8:P12"/>
    <mergeCell ref="H2:K2"/>
    <mergeCell ref="H4:K4"/>
    <mergeCell ref="N1:P1"/>
    <mergeCell ref="B2:E2"/>
    <mergeCell ref="N2:P2"/>
    <mergeCell ref="N3:O3"/>
    <mergeCell ref="B4:E4"/>
  </mergeCells>
  <phoneticPr fontId="25" type="noConversion"/>
  <printOptions horizontalCentered="1" verticalCentered="1"/>
  <pageMargins left="0" right="0" top="0" bottom="0" header="0" footer="0.95"/>
  <pageSetup scale="97" orientation="landscape" horizontalDpi="4294967292" verticalDpi="4294967292"/>
  <headerFooter alignWithMargins="0">
    <oddFooter>&amp;L&amp;"Geneva,Italic"&amp;8 hera\cs\account\PB\&amp;F  &amp;D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fall</vt:lpstr>
      <vt:lpstr>c</vt:lpstr>
      <vt:lpstr>d</vt:lpstr>
      <vt:lpstr>d (2)</vt:lpstr>
      <vt:lpstr>'c'!Print_Area</vt:lpstr>
      <vt:lpstr>d!Print_Area</vt:lpstr>
      <vt:lpstr>'d (2)'!Print_Area</vt:lpstr>
      <vt:lpstr>fall!Print_Area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Alvarez</dc:creator>
  <cp:lastModifiedBy>xbany</cp:lastModifiedBy>
  <cp:lastPrinted>1998-10-05T16:14:43Z</cp:lastPrinted>
  <dcterms:created xsi:type="dcterms:W3CDTF">1997-06-12T17:24:54Z</dcterms:created>
  <dcterms:modified xsi:type="dcterms:W3CDTF">2020-11-24T12:44:06Z</dcterms:modified>
</cp:coreProperties>
</file>