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mc:AlternateContent xmlns:mc="http://schemas.openxmlformats.org/markup-compatibility/2006">
    <mc:Choice Requires="x15">
      <x15ac:absPath xmlns:x15ac="http://schemas.microsoft.com/office/spreadsheetml/2010/11/ac" url="E:\pydate\EXCEL\EUSES_modified\EUSES\spreadsheets\homework\SEEDED\xlsx\"/>
    </mc:Choice>
  </mc:AlternateContent>
  <xr:revisionPtr revIDLastSave="0" documentId="13_ncr:1_{5C831495-1B04-4B2A-B477-CF34CCB710DB}" xr6:coauthVersionLast="46" xr6:coauthVersionMax="46" xr10:uidLastSave="{00000000-0000-0000-0000-000000000000}"/>
  <bookViews>
    <workbookView xWindow="2340" yWindow="0" windowWidth="21750" windowHeight="15750" activeTab="6" xr2:uid="{00000000-000D-0000-FFFF-FFFF00000000}"/>
  </bookViews>
  <sheets>
    <sheet name="Q1" sheetId="1" r:id="rId1"/>
    <sheet name="Q1 a-b, graph" sheetId="2" r:id="rId2"/>
    <sheet name="Q1 c-d, additional info" sheetId="3" r:id="rId3"/>
    <sheet name="Q2" sheetId="4" r:id="rId4"/>
    <sheet name="Q3" sheetId="5" r:id="rId5"/>
    <sheet name="Q4" sheetId="6" r:id="rId6"/>
    <sheet name="Q5" sheetId="7" r:id="rId7"/>
  </sheets>
  <calcPr calcId="181029"/>
</workbook>
</file>

<file path=xl/calcChain.xml><?xml version="1.0" encoding="utf-8"?>
<calcChain xmlns="http://schemas.openxmlformats.org/spreadsheetml/2006/main">
  <c r="B9" i="7" l="1"/>
  <c r="B8" i="7"/>
  <c r="B5" i="7"/>
  <c r="B4" i="7"/>
  <c r="D18" i="6"/>
  <c r="D19" i="6" s="1"/>
  <c r="C18" i="6"/>
  <c r="D17" i="6"/>
  <c r="D20" i="6" s="1"/>
  <c r="D12" i="6"/>
  <c r="D10" i="6"/>
  <c r="D11" i="6" s="1"/>
  <c r="D13" i="6" s="1"/>
  <c r="D8" i="6"/>
  <c r="D14" i="6" s="1"/>
  <c r="C47" i="5"/>
  <c r="C41" i="5"/>
  <c r="C53" i="5" s="1"/>
  <c r="C37" i="5"/>
  <c r="C34" i="5"/>
  <c r="C51" i="5" s="1"/>
  <c r="C77" i="4"/>
  <c r="C76" i="4"/>
  <c r="G67" i="4"/>
  <c r="G69" i="4" s="1"/>
  <c r="F67" i="4"/>
  <c r="F69" i="4" s="1"/>
  <c r="E67" i="4"/>
  <c r="D67" i="4"/>
  <c r="C63" i="4"/>
  <c r="C60" i="4"/>
  <c r="E68" i="4" s="1"/>
  <c r="E69" i="4" s="1"/>
  <c r="E71" i="4" s="1"/>
  <c r="C50" i="4"/>
  <c r="C51" i="4" s="1"/>
  <c r="G45" i="4"/>
  <c r="F45" i="4"/>
  <c r="E45" i="4"/>
  <c r="E47" i="4" s="1"/>
  <c r="D45" i="4"/>
  <c r="D47" i="4" s="1"/>
  <c r="E44" i="4"/>
  <c r="D44" i="4"/>
  <c r="C39" i="4"/>
  <c r="C30" i="4"/>
  <c r="C31" i="4" s="1"/>
  <c r="G25" i="4"/>
  <c r="F25" i="4"/>
  <c r="G24" i="4"/>
  <c r="F24" i="4"/>
  <c r="E24" i="4"/>
  <c r="E25" i="4" s="1"/>
  <c r="D24" i="4"/>
  <c r="D25" i="4" s="1"/>
  <c r="C20" i="4"/>
  <c r="C11" i="4"/>
  <c r="G10" i="4"/>
  <c r="G11" i="4" s="1"/>
  <c r="F10" i="4"/>
  <c r="F11" i="4" s="1"/>
  <c r="C10" i="4"/>
  <c r="G8" i="4"/>
  <c r="F8" i="4"/>
  <c r="E8" i="4"/>
  <c r="E10" i="4" s="1"/>
  <c r="E11" i="4" s="1"/>
  <c r="D8" i="4"/>
  <c r="D10" i="4" s="1"/>
  <c r="D11" i="4" s="1"/>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G26" i="3"/>
  <c r="F26" i="3"/>
  <c r="B26" i="3"/>
  <c r="B25" i="3"/>
  <c r="B24" i="3"/>
  <c r="B23" i="3"/>
  <c r="B22" i="3"/>
  <c r="B21" i="3"/>
  <c r="B20" i="3"/>
  <c r="B19" i="3"/>
  <c r="B18" i="3"/>
  <c r="B17" i="3"/>
  <c r="B16" i="3"/>
  <c r="B15" i="3"/>
  <c r="B14" i="3"/>
  <c r="B13" i="3"/>
  <c r="B12" i="3"/>
  <c r="B11" i="3"/>
  <c r="B10" i="3"/>
  <c r="B9" i="3"/>
  <c r="B8" i="3"/>
  <c r="B7" i="3"/>
  <c r="B6" i="3"/>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E48" i="1"/>
  <c r="G44" i="1"/>
  <c r="F44" i="1"/>
  <c r="E44" i="1"/>
  <c r="B44" i="1" s="1"/>
  <c r="D44" i="1"/>
  <c r="G43" i="1"/>
  <c r="F43" i="1"/>
  <c r="E43" i="1"/>
  <c r="D43" i="1"/>
  <c r="B43" i="1" s="1"/>
  <c r="G42" i="1"/>
  <c r="F42" i="1"/>
  <c r="E42" i="1"/>
  <c r="D42" i="1"/>
  <c r="B42" i="1"/>
  <c r="G41" i="1"/>
  <c r="F41" i="1"/>
  <c r="E41" i="1"/>
  <c r="D41" i="1"/>
  <c r="B41" i="1" s="1"/>
  <c r="G40" i="1"/>
  <c r="F40" i="1"/>
  <c r="E40" i="1"/>
  <c r="D40" i="1"/>
  <c r="B40" i="1"/>
  <c r="G39" i="1"/>
  <c r="B39" i="1" s="1"/>
  <c r="F39" i="1"/>
  <c r="E39" i="1"/>
  <c r="D39" i="1"/>
  <c r="G38" i="1"/>
  <c r="F38" i="1"/>
  <c r="E38" i="1"/>
  <c r="D38" i="1"/>
  <c r="B38" i="1" s="1"/>
  <c r="G37" i="1"/>
  <c r="F37" i="1"/>
  <c r="E37" i="1"/>
  <c r="D37" i="1"/>
  <c r="B37" i="1"/>
  <c r="G36" i="1"/>
  <c r="F36" i="1"/>
  <c r="E36" i="1"/>
  <c r="B36" i="1" s="1"/>
  <c r="D36" i="1"/>
  <c r="G35" i="1"/>
  <c r="F35" i="1"/>
  <c r="E35" i="1"/>
  <c r="D35" i="1"/>
  <c r="B35" i="1" s="1"/>
  <c r="G34" i="1"/>
  <c r="F34" i="1"/>
  <c r="E34" i="1"/>
  <c r="D34" i="1"/>
  <c r="B34" i="1"/>
  <c r="G33" i="1"/>
  <c r="F33" i="1"/>
  <c r="E33" i="1"/>
  <c r="D33" i="1"/>
  <c r="B33" i="1" s="1"/>
  <c r="G32" i="1"/>
  <c r="F32" i="1"/>
  <c r="E32" i="1"/>
  <c r="D32" i="1"/>
  <c r="B32" i="1"/>
  <c r="G31" i="1"/>
  <c r="B31" i="1" s="1"/>
  <c r="F31" i="1"/>
  <c r="E31" i="1"/>
  <c r="D31" i="1"/>
  <c r="G30" i="1"/>
  <c r="F30" i="1"/>
  <c r="E30" i="1"/>
  <c r="D30" i="1"/>
  <c r="B30" i="1" s="1"/>
  <c r="G29" i="1"/>
  <c r="F29" i="1"/>
  <c r="E29" i="1"/>
  <c r="D29" i="1"/>
  <c r="B29" i="1"/>
  <c r="G28" i="1"/>
  <c r="F28" i="1"/>
  <c r="E28" i="1"/>
  <c r="B28" i="1" s="1"/>
  <c r="D28" i="1"/>
  <c r="G27" i="1"/>
  <c r="F27" i="1"/>
  <c r="E27" i="1"/>
  <c r="D27" i="1"/>
  <c r="B27" i="1" s="1"/>
  <c r="G26" i="1"/>
  <c r="F26" i="1"/>
  <c r="E26" i="1"/>
  <c r="D26" i="1"/>
  <c r="B26" i="1"/>
  <c r="G25" i="1"/>
  <c r="F25" i="1"/>
  <c r="E25" i="1"/>
  <c r="D25" i="1"/>
  <c r="B25" i="1" s="1"/>
  <c r="G24" i="1"/>
  <c r="F24" i="1"/>
  <c r="E24" i="1"/>
  <c r="D24" i="1"/>
  <c r="B24" i="1"/>
  <c r="G23" i="1"/>
  <c r="B23" i="1" s="1"/>
  <c r="F23" i="1"/>
  <c r="E23" i="1"/>
  <c r="D23" i="1"/>
  <c r="G22" i="1"/>
  <c r="F22" i="1"/>
  <c r="E22" i="1"/>
  <c r="D22" i="1"/>
  <c r="B22" i="1" s="1"/>
  <c r="G21" i="1"/>
  <c r="F21" i="1"/>
  <c r="E21" i="1"/>
  <c r="D21" i="1"/>
  <c r="B21" i="1"/>
  <c r="G20" i="1"/>
  <c r="F20" i="1"/>
  <c r="E20" i="1"/>
  <c r="B20" i="1" s="1"/>
  <c r="D20" i="1"/>
  <c r="G19" i="1"/>
  <c r="F19" i="1"/>
  <c r="E19" i="1"/>
  <c r="D19" i="1"/>
  <c r="B19" i="1" s="1"/>
  <c r="G18" i="1"/>
  <c r="F18" i="1"/>
  <c r="E18" i="1"/>
  <c r="D18" i="1"/>
  <c r="B18" i="1"/>
  <c r="G17" i="1"/>
  <c r="F17" i="1"/>
  <c r="E17" i="1"/>
  <c r="D17" i="1"/>
  <c r="B17" i="1" s="1"/>
  <c r="G16" i="1"/>
  <c r="F16" i="1"/>
  <c r="E16" i="1"/>
  <c r="D16" i="1"/>
  <c r="B16" i="1"/>
  <c r="G15" i="1"/>
  <c r="B15" i="1" s="1"/>
  <c r="F15" i="1"/>
  <c r="E15" i="1"/>
  <c r="D15" i="1"/>
  <c r="G14" i="1"/>
  <c r="F14" i="1"/>
  <c r="E14" i="1"/>
  <c r="D14" i="1"/>
  <c r="B14" i="1" s="1"/>
  <c r="G13" i="1"/>
  <c r="F13" i="1"/>
  <c r="E13" i="1"/>
  <c r="D13" i="1"/>
  <c r="B13" i="1"/>
  <c r="G12" i="1"/>
  <c r="F12" i="1"/>
  <c r="E12" i="1"/>
  <c r="B12" i="1" s="1"/>
  <c r="D12" i="1"/>
  <c r="G11" i="1"/>
  <c r="F11" i="1"/>
  <c r="E11" i="1"/>
  <c r="D11" i="1"/>
  <c r="B11" i="1" s="1"/>
  <c r="G10" i="1"/>
  <c r="F10" i="1"/>
  <c r="E10" i="1"/>
  <c r="D10" i="1"/>
  <c r="B10" i="1"/>
  <c r="G9" i="1"/>
  <c r="F9" i="1"/>
  <c r="E9" i="1"/>
  <c r="D9" i="1"/>
  <c r="B9" i="1" s="1"/>
  <c r="G8" i="1"/>
  <c r="F8" i="1"/>
  <c r="E8" i="1"/>
  <c r="D8" i="1"/>
  <c r="B8" i="1"/>
  <c r="G7" i="1"/>
  <c r="B7" i="1" s="1"/>
  <c r="F7" i="1"/>
  <c r="E7" i="1"/>
  <c r="D7" i="1"/>
  <c r="G6" i="1"/>
  <c r="F6" i="1"/>
  <c r="E6" i="1"/>
  <c r="D6" i="1"/>
  <c r="B6" i="1" s="1"/>
  <c r="G5" i="1"/>
  <c r="F5" i="1"/>
  <c r="E5" i="1"/>
  <c r="D5" i="1"/>
  <c r="B5" i="1"/>
  <c r="G4" i="1"/>
  <c r="F4" i="1"/>
  <c r="E4" i="1"/>
  <c r="B4" i="1" s="1"/>
  <c r="D4" i="1"/>
  <c r="F27" i="4" l="1"/>
  <c r="F30" i="4" s="1"/>
  <c r="F31" i="4" s="1"/>
  <c r="D21" i="6"/>
  <c r="D26" i="4"/>
  <c r="D27" i="4" s="1"/>
  <c r="D30" i="4" s="1"/>
  <c r="D31" i="4" s="1"/>
  <c r="C32" i="4" s="1"/>
  <c r="E27" i="4"/>
  <c r="E30" i="4" s="1"/>
  <c r="E31" i="4" s="1"/>
  <c r="E26" i="4"/>
  <c r="E46" i="4"/>
  <c r="D48" i="4"/>
  <c r="D50" i="4" s="1"/>
  <c r="D51" i="4" s="1"/>
  <c r="F46" i="4"/>
  <c r="E48" i="4"/>
  <c r="E50" i="4" s="1"/>
  <c r="E51" i="4" s="1"/>
  <c r="F47" i="4"/>
  <c r="G27" i="4"/>
  <c r="G30" i="4" s="1"/>
  <c r="G31" i="4" s="1"/>
  <c r="C12" i="4"/>
  <c r="E72" i="4"/>
  <c r="E73" i="4" s="1"/>
  <c r="E76" i="4" s="1"/>
  <c r="E77" i="4" s="1"/>
  <c r="C43" i="5"/>
  <c r="E45" i="5" s="1"/>
  <c r="F26" i="4"/>
  <c r="G26" i="4"/>
  <c r="C46" i="5"/>
  <c r="C48" i="5" s="1"/>
  <c r="D68" i="4"/>
  <c r="D69" i="4" s="1"/>
  <c r="D71" i="4" s="1"/>
  <c r="G46" i="4" l="1"/>
  <c r="G47" i="4" s="1"/>
  <c r="G48" i="4" s="1"/>
  <c r="G50" i="4" s="1"/>
  <c r="G51" i="4" s="1"/>
  <c r="C52" i="4" s="1"/>
  <c r="F48" i="4"/>
  <c r="F50" i="4" s="1"/>
  <c r="F51" i="4" s="1"/>
  <c r="E70" i="4"/>
  <c r="F70" i="4" s="1"/>
  <c r="F71" i="4" s="1"/>
  <c r="D72" i="4"/>
  <c r="D73" i="4" s="1"/>
  <c r="D76" i="4" s="1"/>
  <c r="D77" i="4" s="1"/>
  <c r="G70" i="4" l="1"/>
  <c r="G71" i="4" s="1"/>
  <c r="G72" i="4" s="1"/>
  <c r="G73" i="4" s="1"/>
  <c r="G76" i="4" s="1"/>
  <c r="G77" i="4" s="1"/>
  <c r="C78" i="4" s="1"/>
  <c r="F72" i="4"/>
  <c r="F73" i="4" s="1"/>
  <c r="F76" i="4" s="1"/>
  <c r="F77"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4" authorId="0" shapeId="0" xr:uid="{00000000-0006-0000-0000-000001000000}">
      <text>
        <r>
          <rPr>
            <sz val="10"/>
            <rFont val="Arial"/>
          </rPr>
          <t>reference:D4,E4,F4,G4
mrs:(D4,+,10.0000)  (E4,+,10.0000)  (F4,+,10.0000)  (G4,+,10.0000)  
Rotate:True</t>
        </r>
      </text>
    </comment>
    <comment ref="D4" authorId="0" shapeId="0" xr:uid="{00000000-0006-0000-0000-000002000000}">
      <text>
        <r>
          <rPr>
            <sz val="10"/>
            <rFont val="Arial"/>
          </rPr>
          <t>reference:D1,D2,J4
mrs:
Rotate:True</t>
        </r>
      </text>
    </comment>
    <comment ref="E4" authorId="0" shapeId="0" xr:uid="{00000000-0006-0000-0000-000003000000}">
      <text>
        <r>
          <rPr>
            <sz val="10"/>
            <rFont val="Arial"/>
          </rPr>
          <t>reference:E1,E2,J4
mrs:
Rotate:True</t>
        </r>
      </text>
    </comment>
    <comment ref="F4" authorId="0" shapeId="0" xr:uid="{00000000-0006-0000-0000-000004000000}">
      <text>
        <r>
          <rPr>
            <sz val="10"/>
            <rFont val="Arial"/>
          </rPr>
          <t>reference:F1,F2,J4
mrs:
Rotate:True</t>
        </r>
      </text>
    </comment>
    <comment ref="G4" authorId="0" shapeId="0" xr:uid="{00000000-0006-0000-0000-000005000000}">
      <text>
        <r>
          <rPr>
            <sz val="10"/>
            <rFont val="Arial"/>
          </rPr>
          <t>reference:G1,G2,J4
mrs:
Rotate:True</t>
        </r>
      </text>
    </comment>
    <comment ref="B5" authorId="0" shapeId="0" xr:uid="{00000000-0006-0000-0000-000006000000}">
      <text>
        <r>
          <rPr>
            <sz val="10"/>
            <rFont val="Arial"/>
          </rPr>
          <t>reference:D5,E5,F5,G5
mrs:(D5,+,10.0000)  (E5,+,10.0000)  (F5,+,10.0000)  (G5,+,10.0000)  
Rotate:True</t>
        </r>
      </text>
    </comment>
    <comment ref="D5" authorId="0" shapeId="0" xr:uid="{00000000-0006-0000-0000-000007000000}">
      <text>
        <r>
          <rPr>
            <sz val="10"/>
            <rFont val="Arial"/>
          </rPr>
          <t>reference:D1,D2,J5
mrs:
Rotate:True</t>
        </r>
      </text>
    </comment>
    <comment ref="E5" authorId="0" shapeId="0" xr:uid="{00000000-0006-0000-0000-000008000000}">
      <text>
        <r>
          <rPr>
            <sz val="10"/>
            <rFont val="Arial"/>
          </rPr>
          <t>reference:E1,E2,J5
mrs:
Rotate:True</t>
        </r>
      </text>
    </comment>
    <comment ref="F5" authorId="0" shapeId="0" xr:uid="{00000000-0006-0000-0000-000009000000}">
      <text>
        <r>
          <rPr>
            <sz val="10"/>
            <rFont val="Arial"/>
          </rPr>
          <t>reference:F1,F2,J5
mrs:
Rotate:True</t>
        </r>
      </text>
    </comment>
    <comment ref="G5" authorId="0" shapeId="0" xr:uid="{00000000-0006-0000-0000-00000A000000}">
      <text>
        <r>
          <rPr>
            <sz val="10"/>
            <rFont val="Arial"/>
          </rPr>
          <t>reference:G1,G2,J5
mrs:
Rotate:True</t>
        </r>
      </text>
    </comment>
    <comment ref="B6" authorId="0" shapeId="0" xr:uid="{00000000-0006-0000-0000-00000B000000}">
      <text>
        <r>
          <rPr>
            <sz val="10"/>
            <rFont val="Arial"/>
          </rPr>
          <t>reference:D6,E6,F6,G6
mrs:(D6,+,10.0000)  (E6,+,10.0000)  (F6,+,10.0000)  (G6,+,10.0000)  
Rotate:True</t>
        </r>
      </text>
    </comment>
    <comment ref="D6" authorId="0" shapeId="0" xr:uid="{00000000-0006-0000-0000-00000C000000}">
      <text>
        <r>
          <rPr>
            <sz val="10"/>
            <rFont val="Arial"/>
          </rPr>
          <t>reference:D1,D2,J6
mrs:
Rotate:True</t>
        </r>
      </text>
    </comment>
    <comment ref="E6" authorId="0" shapeId="0" xr:uid="{00000000-0006-0000-0000-00000D000000}">
      <text>
        <r>
          <rPr>
            <sz val="10"/>
            <rFont val="Arial"/>
          </rPr>
          <t>reference:E1,E2,J6
mrs:
Rotate:True</t>
        </r>
      </text>
    </comment>
    <comment ref="F6" authorId="0" shapeId="0" xr:uid="{00000000-0006-0000-0000-00000E000000}">
      <text>
        <r>
          <rPr>
            <sz val="10"/>
            <rFont val="Arial"/>
          </rPr>
          <t>reference:F1,F2,J6
mrs:
Rotate:True</t>
        </r>
      </text>
    </comment>
    <comment ref="G6" authorId="0" shapeId="0" xr:uid="{00000000-0006-0000-0000-00000F000000}">
      <text>
        <r>
          <rPr>
            <sz val="10"/>
            <rFont val="Arial"/>
          </rPr>
          <t>reference:G1,G2,J6
mrs:
Rotate:True</t>
        </r>
      </text>
    </comment>
    <comment ref="B7" authorId="0" shapeId="0" xr:uid="{00000000-0006-0000-0000-000010000000}">
      <text>
        <r>
          <rPr>
            <sz val="10"/>
            <rFont val="Arial"/>
          </rPr>
          <t>reference:D7,E7,F7,G7
mrs:(D7,+,10.0000)  (E7,+,10.0000)  (F7,+,10.0000)  (G7,+,10.0000)  
Rotate:True</t>
        </r>
      </text>
    </comment>
    <comment ref="D7" authorId="0" shapeId="0" xr:uid="{00000000-0006-0000-0000-000011000000}">
      <text>
        <r>
          <rPr>
            <sz val="10"/>
            <rFont val="Arial"/>
          </rPr>
          <t>reference:D1,D2,J7
mrs:
Rotate:True</t>
        </r>
      </text>
    </comment>
    <comment ref="E7" authorId="0" shapeId="0" xr:uid="{00000000-0006-0000-0000-000012000000}">
      <text>
        <r>
          <rPr>
            <sz val="10"/>
            <rFont val="Arial"/>
          </rPr>
          <t>reference:E1,E2,J7
mrs:
Rotate:True</t>
        </r>
      </text>
    </comment>
    <comment ref="F7" authorId="0" shapeId="0" xr:uid="{00000000-0006-0000-0000-000013000000}">
      <text>
        <r>
          <rPr>
            <sz val="10"/>
            <rFont val="Arial"/>
          </rPr>
          <t>reference:F1,F2,J7
mrs:
Rotate:True</t>
        </r>
      </text>
    </comment>
    <comment ref="G7" authorId="0" shapeId="0" xr:uid="{00000000-0006-0000-0000-000014000000}">
      <text>
        <r>
          <rPr>
            <sz val="10"/>
            <rFont val="Arial"/>
          </rPr>
          <t>reference:G1,G2,J7
mrs:
Rotate:True</t>
        </r>
      </text>
    </comment>
    <comment ref="B8" authorId="0" shapeId="0" xr:uid="{00000000-0006-0000-0000-000015000000}">
      <text>
        <r>
          <rPr>
            <sz val="10"/>
            <rFont val="Arial"/>
          </rPr>
          <t>reference:D8,E8,F8,G8
mrs:(D8,+,10.0000)  (E8,+,10.0000)  (F8,+,10.0000)  (G8,+,10.0000)  
Rotate:True</t>
        </r>
      </text>
    </comment>
    <comment ref="D8" authorId="0" shapeId="0" xr:uid="{00000000-0006-0000-0000-000016000000}">
      <text>
        <r>
          <rPr>
            <sz val="10"/>
            <rFont val="Arial"/>
          </rPr>
          <t>reference:D1,D2,J8
mrs:
Rotate:True</t>
        </r>
      </text>
    </comment>
    <comment ref="E8" authorId="0" shapeId="0" xr:uid="{00000000-0006-0000-0000-000017000000}">
      <text>
        <r>
          <rPr>
            <sz val="10"/>
            <rFont val="Arial"/>
          </rPr>
          <t>reference:E1,E2,J8
mrs:
Rotate:True</t>
        </r>
      </text>
    </comment>
    <comment ref="F8" authorId="0" shapeId="0" xr:uid="{00000000-0006-0000-0000-000018000000}">
      <text>
        <r>
          <rPr>
            <sz val="10"/>
            <rFont val="Arial"/>
          </rPr>
          <t>reference:F1,F2,J8
mrs:
Rotate:True</t>
        </r>
      </text>
    </comment>
    <comment ref="G8" authorId="0" shapeId="0" xr:uid="{00000000-0006-0000-0000-000019000000}">
      <text>
        <r>
          <rPr>
            <sz val="10"/>
            <rFont val="Arial"/>
          </rPr>
          <t>reference:G1,G2,J8
mrs:
Rotate:True</t>
        </r>
      </text>
    </comment>
    <comment ref="B9" authorId="0" shapeId="0" xr:uid="{00000000-0006-0000-0000-00001A000000}">
      <text>
        <r>
          <rPr>
            <sz val="10"/>
            <rFont val="Arial"/>
          </rPr>
          <t>reference:D9,E9,F9,G9
mrs:(D9,+,10.0000)  (E9,+,10.0000)  (F9,+,10.0000)  (G9,+,10.0000)  
Rotate:True</t>
        </r>
      </text>
    </comment>
    <comment ref="D9" authorId="0" shapeId="0" xr:uid="{00000000-0006-0000-0000-00001B000000}">
      <text>
        <r>
          <rPr>
            <sz val="10"/>
            <rFont val="Arial"/>
          </rPr>
          <t>reference:D1,D2,J9
mrs:
Rotate:True</t>
        </r>
      </text>
    </comment>
    <comment ref="E9" authorId="0" shapeId="0" xr:uid="{00000000-0006-0000-0000-00001C000000}">
      <text>
        <r>
          <rPr>
            <sz val="10"/>
            <rFont val="Arial"/>
          </rPr>
          <t>reference:E1,E2,J9
mrs:
Rotate:True</t>
        </r>
      </text>
    </comment>
    <comment ref="F9" authorId="0" shapeId="0" xr:uid="{00000000-0006-0000-0000-00001D000000}">
      <text>
        <r>
          <rPr>
            <sz val="10"/>
            <rFont val="Arial"/>
          </rPr>
          <t>reference:F1,F2,J9
mrs:
Rotate:True</t>
        </r>
      </text>
    </comment>
    <comment ref="G9" authorId="0" shapeId="0" xr:uid="{00000000-0006-0000-0000-00001E000000}">
      <text>
        <r>
          <rPr>
            <sz val="10"/>
            <rFont val="Arial"/>
          </rPr>
          <t>reference:G1,G2,J9
mrs:
Rotate:True</t>
        </r>
      </text>
    </comment>
    <comment ref="B10" authorId="0" shapeId="0" xr:uid="{00000000-0006-0000-0000-00001F000000}">
      <text>
        <r>
          <rPr>
            <sz val="10"/>
            <rFont val="Arial"/>
          </rPr>
          <t>reference:D10,E10,F10,G10
mrs:(D10,+,10.0000)  (E10,+,10.0000)  (F10,+,10.0000)  (G10,+,10.0000)  
Rotate:True</t>
        </r>
      </text>
    </comment>
    <comment ref="D10" authorId="0" shapeId="0" xr:uid="{00000000-0006-0000-0000-000020000000}">
      <text>
        <r>
          <rPr>
            <sz val="10"/>
            <rFont val="Arial"/>
          </rPr>
          <t>reference:D1,D2,J10
mrs:
Rotate:True</t>
        </r>
      </text>
    </comment>
    <comment ref="E10" authorId="0" shapeId="0" xr:uid="{00000000-0006-0000-0000-000021000000}">
      <text>
        <r>
          <rPr>
            <sz val="10"/>
            <rFont val="Arial"/>
          </rPr>
          <t>reference:E1,E2,J10
mrs:
Rotate:True</t>
        </r>
      </text>
    </comment>
    <comment ref="F10" authorId="0" shapeId="0" xr:uid="{00000000-0006-0000-0000-000022000000}">
      <text>
        <r>
          <rPr>
            <sz val="10"/>
            <rFont val="Arial"/>
          </rPr>
          <t>reference:F1,F2,J10
mrs:
Rotate:True</t>
        </r>
      </text>
    </comment>
    <comment ref="G10" authorId="0" shapeId="0" xr:uid="{00000000-0006-0000-0000-000023000000}">
      <text>
        <r>
          <rPr>
            <sz val="10"/>
            <rFont val="Arial"/>
          </rPr>
          <t>reference:G1,G2,J10
mrs:
Rotate:True</t>
        </r>
      </text>
    </comment>
    <comment ref="B11" authorId="0" shapeId="0" xr:uid="{00000000-0006-0000-0000-000024000000}">
      <text>
        <r>
          <rPr>
            <sz val="10"/>
            <rFont val="Arial"/>
          </rPr>
          <t>reference:D11,E11,F11,G11
mrs:(D11,+,10.0000)  (E11,+,10.0000)  (F11,+,10.0000)  (G11,+,10.0000)  
Rotate:True</t>
        </r>
      </text>
    </comment>
    <comment ref="D11" authorId="0" shapeId="0" xr:uid="{00000000-0006-0000-0000-000025000000}">
      <text>
        <r>
          <rPr>
            <sz val="10"/>
            <rFont val="Arial"/>
          </rPr>
          <t>reference:D1,D2,J11
mrs:
Rotate:True</t>
        </r>
      </text>
    </comment>
    <comment ref="E11" authorId="0" shapeId="0" xr:uid="{00000000-0006-0000-0000-000026000000}">
      <text>
        <r>
          <rPr>
            <sz val="10"/>
            <rFont val="Arial"/>
          </rPr>
          <t>reference:E1,E2,J11
mrs:
Rotate:True</t>
        </r>
      </text>
    </comment>
    <comment ref="F11" authorId="0" shapeId="0" xr:uid="{00000000-0006-0000-0000-000027000000}">
      <text>
        <r>
          <rPr>
            <sz val="10"/>
            <rFont val="Arial"/>
          </rPr>
          <t>reference:F1,F2,J11
mrs:
Rotate:True</t>
        </r>
      </text>
    </comment>
    <comment ref="G11" authorId="0" shapeId="0" xr:uid="{00000000-0006-0000-0000-000028000000}">
      <text>
        <r>
          <rPr>
            <sz val="10"/>
            <rFont val="Arial"/>
          </rPr>
          <t>reference:G1,G2,J11
mrs:
Rotate:True</t>
        </r>
      </text>
    </comment>
    <comment ref="B12" authorId="0" shapeId="0" xr:uid="{00000000-0006-0000-0000-000029000000}">
      <text>
        <r>
          <rPr>
            <sz val="10"/>
            <rFont val="Arial"/>
          </rPr>
          <t>reference:D12,E12,F12,G12
mrs:(D12,+,10.0000)  (E12,+,10.0000)  (F12,+,10.0000)  (G12,+,10.0000)  
Rotate:True</t>
        </r>
      </text>
    </comment>
    <comment ref="D12" authorId="0" shapeId="0" xr:uid="{00000000-0006-0000-0000-00002A000000}">
      <text>
        <r>
          <rPr>
            <sz val="10"/>
            <rFont val="Arial"/>
          </rPr>
          <t>reference:D1,D2,J12
mrs:
Rotate:True</t>
        </r>
      </text>
    </comment>
    <comment ref="E12" authorId="0" shapeId="0" xr:uid="{00000000-0006-0000-0000-00002B000000}">
      <text>
        <r>
          <rPr>
            <sz val="10"/>
            <rFont val="Arial"/>
          </rPr>
          <t>reference:E1,E2,J12
mrs:
Rotate:True</t>
        </r>
      </text>
    </comment>
    <comment ref="F12" authorId="0" shapeId="0" xr:uid="{00000000-0006-0000-0000-00002C000000}">
      <text>
        <r>
          <rPr>
            <sz val="10"/>
            <rFont val="Arial"/>
          </rPr>
          <t>reference:F1,F2,J12
mrs:
Rotate:True</t>
        </r>
      </text>
    </comment>
    <comment ref="G12" authorId="0" shapeId="0" xr:uid="{00000000-0006-0000-0000-00002D000000}">
      <text>
        <r>
          <rPr>
            <sz val="10"/>
            <rFont val="Arial"/>
          </rPr>
          <t>reference:G1,G2,J12
mrs:
Rotate:True</t>
        </r>
      </text>
    </comment>
    <comment ref="B13" authorId="0" shapeId="0" xr:uid="{00000000-0006-0000-0000-00002E000000}">
      <text>
        <r>
          <rPr>
            <sz val="10"/>
            <rFont val="Arial"/>
          </rPr>
          <t>reference:D13,E13,F13,G13
mrs:(D13,+,10.0000)  (E13,+,10.0000)  (F13,+,10.0000)  (G13,+,10.0000)  
Rotate:True</t>
        </r>
      </text>
    </comment>
    <comment ref="D13" authorId="0" shapeId="0" xr:uid="{00000000-0006-0000-0000-00002F000000}">
      <text>
        <r>
          <rPr>
            <sz val="10"/>
            <rFont val="Arial"/>
          </rPr>
          <t>reference:D1,D2,J13
mrs:
Rotate:True</t>
        </r>
      </text>
    </comment>
    <comment ref="E13" authorId="0" shapeId="0" xr:uid="{00000000-0006-0000-0000-000030000000}">
      <text>
        <r>
          <rPr>
            <sz val="10"/>
            <rFont val="Arial"/>
          </rPr>
          <t>reference:E1,E2,J13
mrs:
Rotate:True</t>
        </r>
      </text>
    </comment>
    <comment ref="F13" authorId="0" shapeId="0" xr:uid="{00000000-0006-0000-0000-000031000000}">
      <text>
        <r>
          <rPr>
            <sz val="10"/>
            <rFont val="Arial"/>
          </rPr>
          <t>reference:F1,F2,J13
mrs:
Rotate:True</t>
        </r>
      </text>
    </comment>
    <comment ref="G13" authorId="0" shapeId="0" xr:uid="{00000000-0006-0000-0000-000032000000}">
      <text>
        <r>
          <rPr>
            <sz val="10"/>
            <rFont val="Arial"/>
          </rPr>
          <t>reference:G1,G2,J13
mrs:
Rotate:True</t>
        </r>
      </text>
    </comment>
    <comment ref="B14" authorId="0" shapeId="0" xr:uid="{00000000-0006-0000-0000-000033000000}">
      <text>
        <r>
          <rPr>
            <sz val="10"/>
            <rFont val="Arial"/>
          </rPr>
          <t>reference:D14,E14,F14,G14
mrs:(D14,+,10.0000)  (E14,+,10.0000)  (F14,+,10.0000)  (G14,+,10.0000)  
Rotate:True</t>
        </r>
      </text>
    </comment>
    <comment ref="D14" authorId="0" shapeId="0" xr:uid="{00000000-0006-0000-0000-000034000000}">
      <text>
        <r>
          <rPr>
            <sz val="10"/>
            <rFont val="Arial"/>
          </rPr>
          <t>reference:D1,D2,J14
mrs:
Rotate:True</t>
        </r>
      </text>
    </comment>
    <comment ref="E14" authorId="0" shapeId="0" xr:uid="{00000000-0006-0000-0000-000035000000}">
      <text>
        <r>
          <rPr>
            <sz val="10"/>
            <rFont val="Arial"/>
          </rPr>
          <t>reference:E1,E2,J14
mrs:
Rotate:True</t>
        </r>
      </text>
    </comment>
    <comment ref="F14" authorId="0" shapeId="0" xr:uid="{00000000-0006-0000-0000-000036000000}">
      <text>
        <r>
          <rPr>
            <sz val="10"/>
            <rFont val="Arial"/>
          </rPr>
          <t>reference:F1,F2,J14
mrs:
Rotate:True</t>
        </r>
      </text>
    </comment>
    <comment ref="G14" authorId="0" shapeId="0" xr:uid="{00000000-0006-0000-0000-000037000000}">
      <text>
        <r>
          <rPr>
            <sz val="10"/>
            <rFont val="Arial"/>
          </rPr>
          <t>reference:G1,G2,J14
mrs:
Rotate:True</t>
        </r>
      </text>
    </comment>
    <comment ref="B15" authorId="0" shapeId="0" xr:uid="{00000000-0006-0000-0000-000038000000}">
      <text>
        <r>
          <rPr>
            <sz val="10"/>
            <rFont val="Arial"/>
          </rPr>
          <t>reference:D15,E15,F15,G15
mrs:(D15,+,10.0000)  (E15,+,10.0000)  (F15,+,10.0000)  (G15,+,10.0000)  
Rotate:True</t>
        </r>
      </text>
    </comment>
    <comment ref="D15" authorId="0" shapeId="0" xr:uid="{00000000-0006-0000-0000-000039000000}">
      <text>
        <r>
          <rPr>
            <sz val="10"/>
            <rFont val="Arial"/>
          </rPr>
          <t>reference:D1,D2,J15
mrs:
Rotate:True</t>
        </r>
      </text>
    </comment>
    <comment ref="E15" authorId="0" shapeId="0" xr:uid="{00000000-0006-0000-0000-00003A000000}">
      <text>
        <r>
          <rPr>
            <sz val="10"/>
            <rFont val="Arial"/>
          </rPr>
          <t>reference:E1,E2,J15
mrs:
Rotate:True</t>
        </r>
      </text>
    </comment>
    <comment ref="F15" authorId="0" shapeId="0" xr:uid="{00000000-0006-0000-0000-00003B000000}">
      <text>
        <r>
          <rPr>
            <sz val="10"/>
            <rFont val="Arial"/>
          </rPr>
          <t>reference:F1,F2,J15
mrs:
Rotate:True</t>
        </r>
      </text>
    </comment>
    <comment ref="G15" authorId="0" shapeId="0" xr:uid="{00000000-0006-0000-0000-00003C000000}">
      <text>
        <r>
          <rPr>
            <sz val="10"/>
            <rFont val="Arial"/>
          </rPr>
          <t>reference:G1,G2,J15
mrs:
Rotate:True</t>
        </r>
      </text>
    </comment>
    <comment ref="B16" authorId="0" shapeId="0" xr:uid="{00000000-0006-0000-0000-00003D000000}">
      <text>
        <r>
          <rPr>
            <sz val="10"/>
            <rFont val="Arial"/>
          </rPr>
          <t>reference:D16,E16,F16,G16
mrs:(D16,+,10.0000)  (E16,+,10.0000)  (F16,+,10.0000)  (G16,+,10.0000)  
Rotate:True</t>
        </r>
      </text>
    </comment>
    <comment ref="D16" authorId="0" shapeId="0" xr:uid="{00000000-0006-0000-0000-00003E000000}">
      <text>
        <r>
          <rPr>
            <sz val="10"/>
            <rFont val="Arial"/>
          </rPr>
          <t>reference:D1,D2,J16
mrs:
Rotate:True</t>
        </r>
      </text>
    </comment>
    <comment ref="E16" authorId="0" shapeId="0" xr:uid="{00000000-0006-0000-0000-00003F000000}">
      <text>
        <r>
          <rPr>
            <sz val="10"/>
            <rFont val="Arial"/>
          </rPr>
          <t>reference:E1,E2,J16
mrs:
Rotate:True</t>
        </r>
      </text>
    </comment>
    <comment ref="F16" authorId="0" shapeId="0" xr:uid="{00000000-0006-0000-0000-000040000000}">
      <text>
        <r>
          <rPr>
            <sz val="10"/>
            <rFont val="Arial"/>
          </rPr>
          <t>reference:F1,F2,J16
mrs:
Rotate:True</t>
        </r>
      </text>
    </comment>
    <comment ref="G16" authorId="0" shapeId="0" xr:uid="{00000000-0006-0000-0000-000041000000}">
      <text>
        <r>
          <rPr>
            <sz val="10"/>
            <rFont val="Arial"/>
          </rPr>
          <t>reference:G1,G2,J16
mrs:
Rotate:True</t>
        </r>
      </text>
    </comment>
    <comment ref="B17" authorId="0" shapeId="0" xr:uid="{00000000-0006-0000-0000-000042000000}">
      <text>
        <r>
          <rPr>
            <sz val="10"/>
            <rFont val="Arial"/>
          </rPr>
          <t>reference:D17,E17,F17,G17
mrs:(D17,+,10.0000)  (E17,+,10.0000)  (F17,+,10.0000)  (G17,+,10.0000)  
Rotate:True</t>
        </r>
      </text>
    </comment>
    <comment ref="D17" authorId="0" shapeId="0" xr:uid="{00000000-0006-0000-0000-000043000000}">
      <text>
        <r>
          <rPr>
            <sz val="10"/>
            <rFont val="Arial"/>
          </rPr>
          <t>reference:D1,D2,J17
mrs:
Rotate:True</t>
        </r>
      </text>
    </comment>
    <comment ref="E17" authorId="0" shapeId="0" xr:uid="{00000000-0006-0000-0000-000044000000}">
      <text>
        <r>
          <rPr>
            <sz val="10"/>
            <rFont val="Arial"/>
          </rPr>
          <t>reference:E1,E2,J17
mrs:
Rotate:True</t>
        </r>
      </text>
    </comment>
    <comment ref="F17" authorId="0" shapeId="0" xr:uid="{00000000-0006-0000-0000-000045000000}">
      <text>
        <r>
          <rPr>
            <sz val="10"/>
            <rFont val="Arial"/>
          </rPr>
          <t>reference:F1,F2,J17
mrs:
Rotate:True</t>
        </r>
      </text>
    </comment>
    <comment ref="G17" authorId="0" shapeId="0" xr:uid="{00000000-0006-0000-0000-000046000000}">
      <text>
        <r>
          <rPr>
            <sz val="10"/>
            <rFont val="Arial"/>
          </rPr>
          <t>reference:G1,G2,J17
mrs:
Rotate:True</t>
        </r>
      </text>
    </comment>
    <comment ref="B18" authorId="0" shapeId="0" xr:uid="{00000000-0006-0000-0000-000047000000}">
      <text>
        <r>
          <rPr>
            <sz val="10"/>
            <rFont val="Arial"/>
          </rPr>
          <t>reference:D18,E18,F18,G18
mrs:(D18,+,10.0000)  (E18,+,10.0000)  (F18,+,10.0000)  (G18,+,10.0000)  
Rotate:True</t>
        </r>
      </text>
    </comment>
    <comment ref="D18" authorId="0" shapeId="0" xr:uid="{00000000-0006-0000-0000-000048000000}">
      <text>
        <r>
          <rPr>
            <sz val="10"/>
            <rFont val="Arial"/>
          </rPr>
          <t>reference:D1,D2,J18
mrs:
Rotate:True</t>
        </r>
      </text>
    </comment>
    <comment ref="E18" authorId="0" shapeId="0" xr:uid="{00000000-0006-0000-0000-000049000000}">
      <text>
        <r>
          <rPr>
            <sz val="10"/>
            <rFont val="Arial"/>
          </rPr>
          <t>reference:E1,E2,J18
mrs:
Rotate:True</t>
        </r>
      </text>
    </comment>
    <comment ref="F18" authorId="0" shapeId="0" xr:uid="{00000000-0006-0000-0000-00004A000000}">
      <text>
        <r>
          <rPr>
            <sz val="10"/>
            <rFont val="Arial"/>
          </rPr>
          <t>reference:F1,F2,J18
mrs:
Rotate:True</t>
        </r>
      </text>
    </comment>
    <comment ref="G18" authorId="0" shapeId="0" xr:uid="{00000000-0006-0000-0000-00004B000000}">
      <text>
        <r>
          <rPr>
            <sz val="10"/>
            <rFont val="Arial"/>
          </rPr>
          <t>reference:G1,G2,J18
mrs:
Rotate:True</t>
        </r>
      </text>
    </comment>
    <comment ref="B19" authorId="0" shapeId="0" xr:uid="{00000000-0006-0000-0000-00004C000000}">
      <text>
        <r>
          <rPr>
            <sz val="10"/>
            <rFont val="Arial"/>
          </rPr>
          <t>reference:D19,E19,F19,G19
mrs:(D19,+,10.0000)  (E19,+,10.0000)  (F19,+,10.0000)  (G19,+,10.0000)  
Rotate:True</t>
        </r>
      </text>
    </comment>
    <comment ref="D19" authorId="0" shapeId="0" xr:uid="{00000000-0006-0000-0000-00004D000000}">
      <text>
        <r>
          <rPr>
            <sz val="10"/>
            <rFont val="Arial"/>
          </rPr>
          <t>reference:D1,D2,J19
mrs:
Rotate:True</t>
        </r>
      </text>
    </comment>
    <comment ref="F19" authorId="0" shapeId="0" xr:uid="{00000000-0006-0000-0000-00004E000000}">
      <text>
        <r>
          <rPr>
            <sz val="10"/>
            <rFont val="Arial"/>
          </rPr>
          <t>reference:F1,F2,J19
mrs:
Rotate:True</t>
        </r>
      </text>
    </comment>
    <comment ref="G19" authorId="0" shapeId="0" xr:uid="{00000000-0006-0000-0000-00004F000000}">
      <text>
        <r>
          <rPr>
            <sz val="10"/>
            <rFont val="Arial"/>
          </rPr>
          <t>reference:G1,G2,J19
mrs:
Rotate:True</t>
        </r>
      </text>
    </comment>
    <comment ref="B20" authorId="0" shapeId="0" xr:uid="{00000000-0006-0000-0000-000050000000}">
      <text>
        <r>
          <rPr>
            <sz val="10"/>
            <rFont val="Arial"/>
          </rPr>
          <t>reference:D20,E20,F20,G20
mrs:(D20,+,10.0000)  (E20,+,10.0000)  (F20,+,10.0000)  (G20,+,10.0000)  
Rotate:True</t>
        </r>
      </text>
    </comment>
    <comment ref="D20" authorId="0" shapeId="0" xr:uid="{00000000-0006-0000-0000-000051000000}">
      <text>
        <r>
          <rPr>
            <sz val="10"/>
            <rFont val="Arial"/>
          </rPr>
          <t>reference:D1,D2,J20
mrs:
Rotate:True</t>
        </r>
      </text>
    </comment>
    <comment ref="E20" authorId="0" shapeId="0" xr:uid="{00000000-0006-0000-0000-000052000000}">
      <text>
        <r>
          <rPr>
            <sz val="10"/>
            <rFont val="Arial"/>
          </rPr>
          <t>reference:E1,E2,J20
mrs:
Rotate:True</t>
        </r>
      </text>
    </comment>
    <comment ref="F20" authorId="0" shapeId="0" xr:uid="{00000000-0006-0000-0000-000053000000}">
      <text>
        <r>
          <rPr>
            <sz val="10"/>
            <rFont val="Arial"/>
          </rPr>
          <t>reference:F1,F2,J20
mrs:
Rotate:True</t>
        </r>
      </text>
    </comment>
    <comment ref="G20" authorId="0" shapeId="0" xr:uid="{00000000-0006-0000-0000-000054000000}">
      <text>
        <r>
          <rPr>
            <sz val="10"/>
            <rFont val="Arial"/>
          </rPr>
          <t>reference:G1,G2,J20
mrs:
Rotate:True</t>
        </r>
      </text>
    </comment>
    <comment ref="B21" authorId="0" shapeId="0" xr:uid="{00000000-0006-0000-0000-000055000000}">
      <text>
        <r>
          <rPr>
            <sz val="10"/>
            <rFont val="Arial"/>
          </rPr>
          <t>reference:D21,E21,F21,G21
mrs:(D21,+,10.0000)  (E21,+,10.0000)  (F21,+,10.0000)  (G21,+,10.0000)  
Rotate:True</t>
        </r>
      </text>
    </comment>
    <comment ref="D21" authorId="0" shapeId="0" xr:uid="{00000000-0006-0000-0000-000056000000}">
      <text>
        <r>
          <rPr>
            <sz val="10"/>
            <rFont val="Arial"/>
          </rPr>
          <t>reference:D1,D2,J21
mrs:
Rotate:True</t>
        </r>
      </text>
    </comment>
    <comment ref="E21" authorId="0" shapeId="0" xr:uid="{00000000-0006-0000-0000-000057000000}">
      <text>
        <r>
          <rPr>
            <sz val="10"/>
            <rFont val="Arial"/>
          </rPr>
          <t>reference:E1,E2,J21
mrs:
Rotate:True</t>
        </r>
      </text>
    </comment>
    <comment ref="F21" authorId="0" shapeId="0" xr:uid="{00000000-0006-0000-0000-000058000000}">
      <text>
        <r>
          <rPr>
            <sz val="10"/>
            <rFont val="Arial"/>
          </rPr>
          <t>reference:F1,F2,J21
mrs:
Rotate:True</t>
        </r>
      </text>
    </comment>
    <comment ref="G21" authorId="0" shapeId="0" xr:uid="{00000000-0006-0000-0000-000059000000}">
      <text>
        <r>
          <rPr>
            <sz val="10"/>
            <rFont val="Arial"/>
          </rPr>
          <t>reference:G1,G2,J21
mrs:
Rotate:True</t>
        </r>
      </text>
    </comment>
    <comment ref="B22" authorId="0" shapeId="0" xr:uid="{00000000-0006-0000-0000-00005A000000}">
      <text>
        <r>
          <rPr>
            <sz val="10"/>
            <rFont val="Arial"/>
          </rPr>
          <t>reference:D22,E22,F22,G22
mrs:(D22,+,10.0000)  (E22,+,10.0000)  (F22,+,10.0000)  (G22,+,10.0000)  
Rotate:True</t>
        </r>
      </text>
    </comment>
    <comment ref="D22" authorId="0" shapeId="0" xr:uid="{00000000-0006-0000-0000-00005B000000}">
      <text>
        <r>
          <rPr>
            <sz val="10"/>
            <rFont val="Arial"/>
          </rPr>
          <t>reference:D1,D2,J22
mrs:
Rotate:True</t>
        </r>
      </text>
    </comment>
    <comment ref="E22" authorId="0" shapeId="0" xr:uid="{00000000-0006-0000-0000-00005C000000}">
      <text>
        <r>
          <rPr>
            <sz val="10"/>
            <rFont val="Arial"/>
          </rPr>
          <t>reference:E1,E2,J22
mrs:
Rotate:True</t>
        </r>
      </text>
    </comment>
    <comment ref="F22" authorId="0" shapeId="0" xr:uid="{00000000-0006-0000-0000-00005D000000}">
      <text>
        <r>
          <rPr>
            <sz val="10"/>
            <rFont val="Arial"/>
          </rPr>
          <t>reference:F1,F2,J22
mrs:
Rotate:True</t>
        </r>
      </text>
    </comment>
    <comment ref="G22" authorId="0" shapeId="0" xr:uid="{00000000-0006-0000-0000-00005E000000}">
      <text>
        <r>
          <rPr>
            <sz val="10"/>
            <rFont val="Arial"/>
          </rPr>
          <t>reference:G1,G2,J22
mrs:
Rotate:True</t>
        </r>
      </text>
    </comment>
    <comment ref="B23" authorId="0" shapeId="0" xr:uid="{00000000-0006-0000-0000-00005F000000}">
      <text>
        <r>
          <rPr>
            <sz val="10"/>
            <rFont val="Arial"/>
          </rPr>
          <t>reference:D23,E23,F23,G23
mrs:(D23,+,10.0000)  (E23,+,10.0000)  (F23,+,10.0000)  (G23,+,10.0000)  
Rotate:True</t>
        </r>
      </text>
    </comment>
    <comment ref="D23" authorId="0" shapeId="0" xr:uid="{00000000-0006-0000-0000-000060000000}">
      <text>
        <r>
          <rPr>
            <sz val="10"/>
            <rFont val="Arial"/>
          </rPr>
          <t>reference:D1,D2,J23
mrs:
Rotate:True</t>
        </r>
      </text>
    </comment>
    <comment ref="E23" authorId="0" shapeId="0" xr:uid="{00000000-0006-0000-0000-000061000000}">
      <text>
        <r>
          <rPr>
            <sz val="10"/>
            <rFont val="Arial"/>
          </rPr>
          <t>reference:E1,E2,J23
mrs:
Rotate:True</t>
        </r>
      </text>
    </comment>
    <comment ref="F23" authorId="0" shapeId="0" xr:uid="{00000000-0006-0000-0000-000062000000}">
      <text>
        <r>
          <rPr>
            <sz val="10"/>
            <rFont val="Arial"/>
          </rPr>
          <t>reference:F1,F2,J23
mrs:
Rotate:True</t>
        </r>
      </text>
    </comment>
    <comment ref="G23" authorId="0" shapeId="0" xr:uid="{00000000-0006-0000-0000-000063000000}">
      <text>
        <r>
          <rPr>
            <sz val="10"/>
            <rFont val="Arial"/>
          </rPr>
          <t>reference:G1,G2,J23
mrs:
Rotate:True</t>
        </r>
      </text>
    </comment>
    <comment ref="B24" authorId="0" shapeId="0" xr:uid="{00000000-0006-0000-0000-000064000000}">
      <text>
        <r>
          <rPr>
            <sz val="10"/>
            <rFont val="Arial"/>
          </rPr>
          <t>reference:D24,E24,F24,G24
mrs:(D24,+,10.0000)  (E24,+,10.0000)  (F24,+,10.0000)  (G24,+,10.0000)  
Rotate:True</t>
        </r>
      </text>
    </comment>
    <comment ref="D24" authorId="0" shapeId="0" xr:uid="{00000000-0006-0000-0000-000065000000}">
      <text>
        <r>
          <rPr>
            <sz val="10"/>
            <rFont val="Arial"/>
          </rPr>
          <t>reference:D1,D2,J24
mrs:
Rotate:True</t>
        </r>
      </text>
    </comment>
    <comment ref="E24" authorId="0" shapeId="0" xr:uid="{00000000-0006-0000-0000-000066000000}">
      <text>
        <r>
          <rPr>
            <sz val="10"/>
            <rFont val="Arial"/>
          </rPr>
          <t>reference:E1,E2,J24
mrs:
Rotate:True</t>
        </r>
      </text>
    </comment>
    <comment ref="F24" authorId="0" shapeId="0" xr:uid="{00000000-0006-0000-0000-000067000000}">
      <text>
        <r>
          <rPr>
            <sz val="10"/>
            <rFont val="Arial"/>
          </rPr>
          <t>reference:F1,F2,J24
mrs:
Rotate:True</t>
        </r>
      </text>
    </comment>
    <comment ref="G24" authorId="0" shapeId="0" xr:uid="{00000000-0006-0000-0000-000068000000}">
      <text>
        <r>
          <rPr>
            <sz val="10"/>
            <rFont val="Arial"/>
          </rPr>
          <t>reference:G1,G2,J24
mrs:
Rotate:True</t>
        </r>
      </text>
    </comment>
    <comment ref="B25" authorId="0" shapeId="0" xr:uid="{00000000-0006-0000-0000-000069000000}">
      <text>
        <r>
          <rPr>
            <sz val="10"/>
            <rFont val="Arial"/>
          </rPr>
          <t>reference:D25,E25,F25,G25
mrs:(D25,+,10.0000)  (E25,+,10.0000)  (F25,+,10.0000)  (G25,+,10.0000)  
Rotate:True</t>
        </r>
      </text>
    </comment>
    <comment ref="D25" authorId="0" shapeId="0" xr:uid="{00000000-0006-0000-0000-00006A000000}">
      <text>
        <r>
          <rPr>
            <sz val="10"/>
            <rFont val="Arial"/>
          </rPr>
          <t>reference:D1,D2,J25
mrs:
Rotate:True</t>
        </r>
      </text>
    </comment>
    <comment ref="E25" authorId="0" shapeId="0" xr:uid="{00000000-0006-0000-0000-00006B000000}">
      <text>
        <r>
          <rPr>
            <sz val="10"/>
            <rFont val="Arial"/>
          </rPr>
          <t>reference:E1,E2,J25
mrs:
Rotate:True</t>
        </r>
      </text>
    </comment>
    <comment ref="F25" authorId="0" shapeId="0" xr:uid="{00000000-0006-0000-0000-00006C000000}">
      <text>
        <r>
          <rPr>
            <sz val="10"/>
            <rFont val="Arial"/>
          </rPr>
          <t>reference:F1,F2,J25
mrs:
Rotate:True</t>
        </r>
      </text>
    </comment>
    <comment ref="G25" authorId="0" shapeId="0" xr:uid="{00000000-0006-0000-0000-00006D000000}">
      <text>
        <r>
          <rPr>
            <sz val="10"/>
            <rFont val="Arial"/>
          </rPr>
          <t>reference:G1,G2,J25
mrs:
Rotate:True</t>
        </r>
      </text>
    </comment>
    <comment ref="B26" authorId="0" shapeId="0" xr:uid="{00000000-0006-0000-0000-00006E000000}">
      <text>
        <r>
          <rPr>
            <sz val="10"/>
            <rFont val="Arial"/>
          </rPr>
          <t>reference:D26,E26,F26,G26
mrs:(D26,+,10.0000)  (E26,+,10.0000)  (F26,+,10.0000)  (G26,+,10.0000)  
Rotate:True</t>
        </r>
      </text>
    </comment>
    <comment ref="D26" authorId="0" shapeId="0" xr:uid="{00000000-0006-0000-0000-00006F000000}">
      <text>
        <r>
          <rPr>
            <sz val="10"/>
            <rFont val="Arial"/>
          </rPr>
          <t>reference:D1,D2,J26
mrs:
Rotate:True</t>
        </r>
      </text>
    </comment>
    <comment ref="E26" authorId="0" shapeId="0" xr:uid="{00000000-0006-0000-0000-000070000000}">
      <text>
        <r>
          <rPr>
            <sz val="10"/>
            <rFont val="Arial"/>
          </rPr>
          <t>reference:E1,E2,J26
mrs:
Rotate:True</t>
        </r>
      </text>
    </comment>
    <comment ref="F26" authorId="0" shapeId="0" xr:uid="{00000000-0006-0000-0000-000071000000}">
      <text>
        <r>
          <rPr>
            <sz val="10"/>
            <rFont val="Arial"/>
          </rPr>
          <t>reference:F1,F2,J26
mrs:
Rotate:True</t>
        </r>
      </text>
    </comment>
    <comment ref="G26" authorId="0" shapeId="0" xr:uid="{00000000-0006-0000-0000-000072000000}">
      <text>
        <r>
          <rPr>
            <sz val="10"/>
            <rFont val="Arial"/>
          </rPr>
          <t>reference:G1,G2,J26
mrs:
Rotate:True</t>
        </r>
      </text>
    </comment>
    <comment ref="B27" authorId="0" shapeId="0" xr:uid="{00000000-0006-0000-0000-000073000000}">
      <text>
        <r>
          <rPr>
            <sz val="10"/>
            <rFont val="Arial"/>
          </rPr>
          <t>reference:D27,E27,F27,G27
mrs:(D27,+,10.0000)  (E27,+,10.0000)  (F27,+,10.0000)  (G27,+,10.0000)  
Rotate:True</t>
        </r>
      </text>
    </comment>
    <comment ref="D27" authorId="0" shapeId="0" xr:uid="{00000000-0006-0000-0000-000074000000}">
      <text>
        <r>
          <rPr>
            <sz val="10"/>
            <rFont val="Arial"/>
          </rPr>
          <t>reference:D1,D2,J27
mrs:
Rotate:True</t>
        </r>
      </text>
    </comment>
    <comment ref="E27" authorId="0" shapeId="0" xr:uid="{00000000-0006-0000-0000-000075000000}">
      <text>
        <r>
          <rPr>
            <sz val="10"/>
            <rFont val="Arial"/>
          </rPr>
          <t>reference:E1,E2,J27
mrs:
Rotate:True</t>
        </r>
      </text>
    </comment>
    <comment ref="F27" authorId="0" shapeId="0" xr:uid="{00000000-0006-0000-0000-000076000000}">
      <text>
        <r>
          <rPr>
            <sz val="10"/>
            <rFont val="Arial"/>
          </rPr>
          <t>reference:F1,F2,J27
mrs:
Rotate:True</t>
        </r>
      </text>
    </comment>
    <comment ref="G27" authorId="0" shapeId="0" xr:uid="{00000000-0006-0000-0000-000077000000}">
      <text>
        <r>
          <rPr>
            <sz val="10"/>
            <rFont val="Arial"/>
          </rPr>
          <t>reference:G1,G2,J27
mrs:
Rotate:True</t>
        </r>
      </text>
    </comment>
    <comment ref="B28" authorId="0" shapeId="0" xr:uid="{00000000-0006-0000-0000-000078000000}">
      <text>
        <r>
          <rPr>
            <sz val="10"/>
            <rFont val="Arial"/>
          </rPr>
          <t>reference:D28,E28,F28,G28
mrs:(D28,+,10.0000)  (E28,+,10.0000)  (F28,+,10.0000)  (G28,+,10.0000)  
Rotate:True</t>
        </r>
      </text>
    </comment>
    <comment ref="D28" authorId="0" shapeId="0" xr:uid="{00000000-0006-0000-0000-000079000000}">
      <text>
        <r>
          <rPr>
            <sz val="10"/>
            <rFont val="Arial"/>
          </rPr>
          <t>reference:D1,D2,J28
mrs:
Rotate:True</t>
        </r>
      </text>
    </comment>
    <comment ref="E28" authorId="0" shapeId="0" xr:uid="{00000000-0006-0000-0000-00007A000000}">
      <text>
        <r>
          <rPr>
            <sz val="10"/>
            <rFont val="Arial"/>
          </rPr>
          <t>reference:E1,E2,J28
mrs:
Rotate:True</t>
        </r>
      </text>
    </comment>
    <comment ref="F28" authorId="0" shapeId="0" xr:uid="{00000000-0006-0000-0000-00007B000000}">
      <text>
        <r>
          <rPr>
            <sz val="10"/>
            <rFont val="Arial"/>
          </rPr>
          <t>reference:F1,F2,J28
mrs:
Rotate:True</t>
        </r>
      </text>
    </comment>
    <comment ref="G28" authorId="0" shapeId="0" xr:uid="{00000000-0006-0000-0000-00007C000000}">
      <text>
        <r>
          <rPr>
            <sz val="10"/>
            <rFont val="Arial"/>
          </rPr>
          <t>reference:G1,G2,J28
mrs:
Rotate:True</t>
        </r>
      </text>
    </comment>
    <comment ref="B29" authorId="0" shapeId="0" xr:uid="{00000000-0006-0000-0000-00007D000000}">
      <text>
        <r>
          <rPr>
            <sz val="10"/>
            <rFont val="Arial"/>
          </rPr>
          <t>reference:D29,E29,F29,G29
mrs:(D29,+,10.0000)  (E29,+,10.0000)  (F29,+,10.0000)  (G29,+,10.0000)  
Rotate:True</t>
        </r>
      </text>
    </comment>
    <comment ref="D29" authorId="0" shapeId="0" xr:uid="{00000000-0006-0000-0000-00007E000000}">
      <text>
        <r>
          <rPr>
            <sz val="10"/>
            <rFont val="Arial"/>
          </rPr>
          <t>reference:D1,D2,J29
mrs:
Rotate:True</t>
        </r>
      </text>
    </comment>
    <comment ref="E29" authorId="0" shapeId="0" xr:uid="{00000000-0006-0000-0000-00007F000000}">
      <text>
        <r>
          <rPr>
            <sz val="10"/>
            <rFont val="Arial"/>
          </rPr>
          <t>reference:E1,E2,J29
mrs:
Rotate:True</t>
        </r>
      </text>
    </comment>
    <comment ref="F29" authorId="0" shapeId="0" xr:uid="{00000000-0006-0000-0000-000080000000}">
      <text>
        <r>
          <rPr>
            <sz val="10"/>
            <rFont val="Arial"/>
          </rPr>
          <t>reference:F1,F2,J29
mrs:
Rotate:True</t>
        </r>
      </text>
    </comment>
    <comment ref="G29" authorId="0" shapeId="0" xr:uid="{00000000-0006-0000-0000-000081000000}">
      <text>
        <r>
          <rPr>
            <sz val="10"/>
            <rFont val="Arial"/>
          </rPr>
          <t>reference:G1,G2,J29
mrs:
Rotate:True</t>
        </r>
      </text>
    </comment>
    <comment ref="B30" authorId="0" shapeId="0" xr:uid="{00000000-0006-0000-0000-000082000000}">
      <text>
        <r>
          <rPr>
            <sz val="10"/>
            <rFont val="Arial"/>
          </rPr>
          <t>reference:D30,E30,F30,G30
mrs:(D30,+,10.0000)  (E30,+,10.0000)  (F30,+,10.0000)  (G30,+,10.0000)  
Rotate:True</t>
        </r>
      </text>
    </comment>
    <comment ref="D30" authorId="0" shapeId="0" xr:uid="{00000000-0006-0000-0000-000083000000}">
      <text>
        <r>
          <rPr>
            <sz val="10"/>
            <rFont val="Arial"/>
          </rPr>
          <t>reference:D1,D2,J30
mrs:
Rotate:True</t>
        </r>
      </text>
    </comment>
    <comment ref="E30" authorId="0" shapeId="0" xr:uid="{00000000-0006-0000-0000-000084000000}">
      <text>
        <r>
          <rPr>
            <sz val="10"/>
            <rFont val="Arial"/>
          </rPr>
          <t>reference:E1,E2,J30
mrs:
Rotate:True</t>
        </r>
      </text>
    </comment>
    <comment ref="F30" authorId="0" shapeId="0" xr:uid="{00000000-0006-0000-0000-000085000000}">
      <text>
        <r>
          <rPr>
            <sz val="10"/>
            <rFont val="Arial"/>
          </rPr>
          <t>reference:F1,F2,J30
mrs:
Rotate:True</t>
        </r>
      </text>
    </comment>
    <comment ref="G30" authorId="0" shapeId="0" xr:uid="{00000000-0006-0000-0000-000086000000}">
      <text>
        <r>
          <rPr>
            <sz val="10"/>
            <rFont val="Arial"/>
          </rPr>
          <t>reference:G1,G2,J30
mrs:
Rotate:True</t>
        </r>
      </text>
    </comment>
    <comment ref="B31" authorId="0" shapeId="0" xr:uid="{00000000-0006-0000-0000-000087000000}">
      <text>
        <r>
          <rPr>
            <sz val="10"/>
            <rFont val="Arial"/>
          </rPr>
          <t>reference:D31,E31,F31,G31
mrs:(D31,+,10.0000)  (E31,+,10.0000)  (F31,+,10.0000)  (G31,+,10.0000)  
Rotate:True</t>
        </r>
      </text>
    </comment>
    <comment ref="D31" authorId="0" shapeId="0" xr:uid="{00000000-0006-0000-0000-000088000000}">
      <text>
        <r>
          <rPr>
            <sz val="10"/>
            <rFont val="Arial"/>
          </rPr>
          <t>reference:D1,D2,J31
mrs:
Rotate:True</t>
        </r>
      </text>
    </comment>
    <comment ref="E31" authorId="0" shapeId="0" xr:uid="{00000000-0006-0000-0000-000089000000}">
      <text>
        <r>
          <rPr>
            <sz val="10"/>
            <rFont val="Arial"/>
          </rPr>
          <t>reference:E1,E2,J31
mrs:
Rotate:True</t>
        </r>
      </text>
    </comment>
    <comment ref="F31" authorId="0" shapeId="0" xr:uid="{00000000-0006-0000-0000-00008A000000}">
      <text>
        <r>
          <rPr>
            <sz val="10"/>
            <rFont val="Arial"/>
          </rPr>
          <t>reference:F1,F2,J31
mrs:
Rotate:True</t>
        </r>
      </text>
    </comment>
    <comment ref="G31" authorId="0" shapeId="0" xr:uid="{00000000-0006-0000-0000-00008B000000}">
      <text>
        <r>
          <rPr>
            <sz val="10"/>
            <rFont val="Arial"/>
          </rPr>
          <t>reference:G1,G2,J31
mrs:
Rotate:True</t>
        </r>
      </text>
    </comment>
    <comment ref="B32" authorId="0" shapeId="0" xr:uid="{00000000-0006-0000-0000-00008C000000}">
      <text>
        <r>
          <rPr>
            <sz val="10"/>
            <rFont val="Arial"/>
          </rPr>
          <t>reference:D32,E32,F32,G32
mrs:(D32,+,10.0000)  (E32,+,10.0000)  (F32,+,10.0000)  (G32,+,10.0000)  
Rotate:True</t>
        </r>
      </text>
    </comment>
    <comment ref="D32" authorId="0" shapeId="0" xr:uid="{00000000-0006-0000-0000-00008D000000}">
      <text>
        <r>
          <rPr>
            <sz val="10"/>
            <rFont val="Arial"/>
          </rPr>
          <t>reference:D1,D2,J32
mrs:
Rotate:True</t>
        </r>
      </text>
    </comment>
    <comment ref="E32" authorId="0" shapeId="0" xr:uid="{00000000-0006-0000-0000-00008E000000}">
      <text>
        <r>
          <rPr>
            <sz val="10"/>
            <rFont val="Arial"/>
          </rPr>
          <t>reference:E1,E2,J32
mrs:
Rotate:True</t>
        </r>
      </text>
    </comment>
    <comment ref="F32" authorId="0" shapeId="0" xr:uid="{00000000-0006-0000-0000-00008F000000}">
      <text>
        <r>
          <rPr>
            <sz val="10"/>
            <rFont val="Arial"/>
          </rPr>
          <t>reference:F1,F2,J32
mrs:
Rotate:True</t>
        </r>
      </text>
    </comment>
    <comment ref="G32" authorId="0" shapeId="0" xr:uid="{00000000-0006-0000-0000-000090000000}">
      <text>
        <r>
          <rPr>
            <sz val="10"/>
            <rFont val="Arial"/>
          </rPr>
          <t>reference:G1,G2,J32
mrs:
Rotate:True</t>
        </r>
      </text>
    </comment>
    <comment ref="B33" authorId="0" shapeId="0" xr:uid="{00000000-0006-0000-0000-000091000000}">
      <text>
        <r>
          <rPr>
            <sz val="10"/>
            <rFont val="Arial"/>
          </rPr>
          <t>reference:D33,E33,F33,G33
mrs:(D33,+,10.0000)  (E33,+,10.0000)  (F33,+,10.0000)  (G33,+,10.0000)  
Rotate:True</t>
        </r>
      </text>
    </comment>
    <comment ref="D33" authorId="0" shapeId="0" xr:uid="{00000000-0006-0000-0000-000092000000}">
      <text>
        <r>
          <rPr>
            <sz val="10"/>
            <rFont val="Arial"/>
          </rPr>
          <t>reference:D1,D2,J33
mrs:
Rotate:True</t>
        </r>
      </text>
    </comment>
    <comment ref="E33" authorId="0" shapeId="0" xr:uid="{00000000-0006-0000-0000-000093000000}">
      <text>
        <r>
          <rPr>
            <sz val="10"/>
            <rFont val="Arial"/>
          </rPr>
          <t>reference:E1,E2,J33
mrs:
Rotate:True</t>
        </r>
      </text>
    </comment>
    <comment ref="F33" authorId="0" shapeId="0" xr:uid="{00000000-0006-0000-0000-000094000000}">
      <text>
        <r>
          <rPr>
            <sz val="10"/>
            <rFont val="Arial"/>
          </rPr>
          <t>reference:F1,F2,J33
mrs:
Rotate:True</t>
        </r>
      </text>
    </comment>
    <comment ref="G33" authorId="0" shapeId="0" xr:uid="{00000000-0006-0000-0000-000095000000}">
      <text>
        <r>
          <rPr>
            <sz val="10"/>
            <rFont val="Arial"/>
          </rPr>
          <t>reference:G1,G2,J33
mrs:
Rotate:True</t>
        </r>
      </text>
    </comment>
    <comment ref="B34" authorId="0" shapeId="0" xr:uid="{00000000-0006-0000-0000-000096000000}">
      <text>
        <r>
          <rPr>
            <sz val="10"/>
            <rFont val="Arial"/>
          </rPr>
          <t>reference:D34,E34,F34,G34
mrs:(D34,+,10.0000)  (E34,+,10.0000)  (F34,+,10.0000)  (G34,+,10.0000)  
Rotate:True</t>
        </r>
      </text>
    </comment>
    <comment ref="D34" authorId="0" shapeId="0" xr:uid="{00000000-0006-0000-0000-000097000000}">
      <text>
        <r>
          <rPr>
            <sz val="10"/>
            <rFont val="Arial"/>
          </rPr>
          <t>reference:D1,D2,J34
mrs:
Rotate:True</t>
        </r>
      </text>
    </comment>
    <comment ref="E34" authorId="0" shapeId="0" xr:uid="{00000000-0006-0000-0000-000098000000}">
      <text>
        <r>
          <rPr>
            <sz val="10"/>
            <rFont val="Arial"/>
          </rPr>
          <t>reference:E1,E2,J34
mrs:
Rotate:True</t>
        </r>
      </text>
    </comment>
    <comment ref="F34" authorId="0" shapeId="0" xr:uid="{00000000-0006-0000-0000-000099000000}">
      <text>
        <r>
          <rPr>
            <sz val="10"/>
            <rFont val="Arial"/>
          </rPr>
          <t>reference:F1,F2,J34
mrs:
Rotate:True</t>
        </r>
      </text>
    </comment>
    <comment ref="G34" authorId="0" shapeId="0" xr:uid="{00000000-0006-0000-0000-00009A000000}">
      <text>
        <r>
          <rPr>
            <sz val="10"/>
            <rFont val="Arial"/>
          </rPr>
          <t>reference:G1,G2,J34
mrs:
Rotate:True</t>
        </r>
      </text>
    </comment>
    <comment ref="B35" authorId="0" shapeId="0" xr:uid="{00000000-0006-0000-0000-00009B000000}">
      <text>
        <r>
          <rPr>
            <sz val="10"/>
            <rFont val="Arial"/>
          </rPr>
          <t>reference:D35,E35,F35,G35
mrs:(D35,+,10.0000)  (E35,+,10.0000)  (F35,+,10.0000)  (G35,+,10.0000)  
Rotate:True</t>
        </r>
      </text>
    </comment>
    <comment ref="D35" authorId="0" shapeId="0" xr:uid="{00000000-0006-0000-0000-00009C000000}">
      <text>
        <r>
          <rPr>
            <sz val="10"/>
            <rFont val="Arial"/>
          </rPr>
          <t>reference:D1,D2,J35
mrs:
Rotate:True</t>
        </r>
      </text>
    </comment>
    <comment ref="E35" authorId="0" shapeId="0" xr:uid="{00000000-0006-0000-0000-00009D000000}">
      <text>
        <r>
          <rPr>
            <sz val="10"/>
            <rFont val="Arial"/>
          </rPr>
          <t>reference:E1,E2,J35
mrs:
Rotate:True</t>
        </r>
      </text>
    </comment>
    <comment ref="F35" authorId="0" shapeId="0" xr:uid="{00000000-0006-0000-0000-00009E000000}">
      <text>
        <r>
          <rPr>
            <sz val="10"/>
            <rFont val="Arial"/>
          </rPr>
          <t>reference:F1,F2,J35
mrs:
Rotate:True</t>
        </r>
      </text>
    </comment>
    <comment ref="G35" authorId="0" shapeId="0" xr:uid="{00000000-0006-0000-0000-00009F000000}">
      <text>
        <r>
          <rPr>
            <sz val="10"/>
            <rFont val="Arial"/>
          </rPr>
          <t>reference:G1,G2,J35
mrs:
Rotate:True</t>
        </r>
      </text>
    </comment>
    <comment ref="B36" authorId="0" shapeId="0" xr:uid="{00000000-0006-0000-0000-0000A0000000}">
      <text>
        <r>
          <rPr>
            <sz val="10"/>
            <rFont val="Arial"/>
          </rPr>
          <t>reference:D36,E36,F36,G36
mrs:(D36,+,10.0000)  (E36,+,10.0000)  (F36,+,10.0000)  (G36,+,10.0000)  
Rotate:True</t>
        </r>
      </text>
    </comment>
    <comment ref="D36" authorId="0" shapeId="0" xr:uid="{00000000-0006-0000-0000-0000A1000000}">
      <text>
        <r>
          <rPr>
            <sz val="10"/>
            <rFont val="Arial"/>
          </rPr>
          <t>reference:D1,D2,J36
mrs:
Rotate:True</t>
        </r>
      </text>
    </comment>
    <comment ref="E36" authorId="0" shapeId="0" xr:uid="{00000000-0006-0000-0000-0000A2000000}">
      <text>
        <r>
          <rPr>
            <sz val="10"/>
            <rFont val="Arial"/>
          </rPr>
          <t>reference:E1,E2,J36
mrs:
Rotate:True</t>
        </r>
      </text>
    </comment>
    <comment ref="F36" authorId="0" shapeId="0" xr:uid="{00000000-0006-0000-0000-0000A3000000}">
      <text>
        <r>
          <rPr>
            <sz val="10"/>
            <rFont val="Arial"/>
          </rPr>
          <t>reference:F1,F2,J36
mrs:
Rotate:True</t>
        </r>
      </text>
    </comment>
    <comment ref="G36" authorId="0" shapeId="0" xr:uid="{00000000-0006-0000-0000-0000A4000000}">
      <text>
        <r>
          <rPr>
            <sz val="10"/>
            <rFont val="Arial"/>
          </rPr>
          <t>reference:G1,G2,J36
mrs:
Rotate:True</t>
        </r>
      </text>
    </comment>
    <comment ref="B37" authorId="0" shapeId="0" xr:uid="{00000000-0006-0000-0000-0000A5000000}">
      <text>
        <r>
          <rPr>
            <sz val="10"/>
            <rFont val="Arial"/>
          </rPr>
          <t>reference:D37,E37,F37,G37
mrs:(D37,+,10.0000)  (E37,+,10.0000)  (F37,+,10.0000)  (G37,+,10.0000)  
Rotate:True</t>
        </r>
      </text>
    </comment>
    <comment ref="D37" authorId="0" shapeId="0" xr:uid="{00000000-0006-0000-0000-0000A6000000}">
      <text>
        <r>
          <rPr>
            <sz val="10"/>
            <rFont val="Arial"/>
          </rPr>
          <t>reference:D1,D2,J37
mrs:
Rotate:True</t>
        </r>
      </text>
    </comment>
    <comment ref="E37" authorId="0" shapeId="0" xr:uid="{00000000-0006-0000-0000-0000A7000000}">
      <text>
        <r>
          <rPr>
            <sz val="10"/>
            <rFont val="Arial"/>
          </rPr>
          <t>reference:E1,E2,J37
mrs:
Rotate:True</t>
        </r>
      </text>
    </comment>
    <comment ref="F37" authorId="0" shapeId="0" xr:uid="{00000000-0006-0000-0000-0000A8000000}">
      <text>
        <r>
          <rPr>
            <sz val="10"/>
            <rFont val="Arial"/>
          </rPr>
          <t>reference:F1,F2,J37
mrs:
Rotate:True</t>
        </r>
      </text>
    </comment>
    <comment ref="G37" authorId="0" shapeId="0" xr:uid="{00000000-0006-0000-0000-0000A9000000}">
      <text>
        <r>
          <rPr>
            <sz val="10"/>
            <rFont val="Arial"/>
          </rPr>
          <t>reference:G1,G2,J37
mrs:
Rotate:True</t>
        </r>
      </text>
    </comment>
    <comment ref="B38" authorId="0" shapeId="0" xr:uid="{00000000-0006-0000-0000-0000AA000000}">
      <text>
        <r>
          <rPr>
            <sz val="10"/>
            <rFont val="Arial"/>
          </rPr>
          <t>reference:D38,E38,F38,G38
mrs:(D38,+,10.0000)  (E38,+,10.0000)  (F38,+,10.0000)  (G38,+,10.0000)  
Rotate:True</t>
        </r>
      </text>
    </comment>
    <comment ref="D38" authorId="0" shapeId="0" xr:uid="{00000000-0006-0000-0000-0000AB000000}">
      <text>
        <r>
          <rPr>
            <sz val="10"/>
            <rFont val="Arial"/>
          </rPr>
          <t>reference:D1,D2,J38
mrs:
Rotate:True</t>
        </r>
      </text>
    </comment>
    <comment ref="E38" authorId="0" shapeId="0" xr:uid="{00000000-0006-0000-0000-0000AC000000}">
      <text>
        <r>
          <rPr>
            <sz val="10"/>
            <rFont val="Arial"/>
          </rPr>
          <t>reference:E1,E2,J38
mrs:
Rotate:True</t>
        </r>
      </text>
    </comment>
    <comment ref="F38" authorId="0" shapeId="0" xr:uid="{00000000-0006-0000-0000-0000AD000000}">
      <text>
        <r>
          <rPr>
            <sz val="10"/>
            <rFont val="Arial"/>
          </rPr>
          <t>reference:F1,F2,J38
mrs:
Rotate:True</t>
        </r>
      </text>
    </comment>
    <comment ref="G38" authorId="0" shapeId="0" xr:uid="{00000000-0006-0000-0000-0000AE000000}">
      <text>
        <r>
          <rPr>
            <sz val="10"/>
            <rFont val="Arial"/>
          </rPr>
          <t>reference:G1,G2,J38
mrs:
Rotate:True</t>
        </r>
      </text>
    </comment>
    <comment ref="B39" authorId="0" shapeId="0" xr:uid="{00000000-0006-0000-0000-0000AF000000}">
      <text>
        <r>
          <rPr>
            <sz val="10"/>
            <rFont val="Arial"/>
          </rPr>
          <t>reference:D39,E39,F39,G39
mrs:(D39,+,10.0000)  (E39,+,10.0000)  (F39,+,10.0000)  (G39,+,10.0000)  
Rotate:True</t>
        </r>
      </text>
    </comment>
    <comment ref="D39" authorId="0" shapeId="0" xr:uid="{00000000-0006-0000-0000-0000B0000000}">
      <text>
        <r>
          <rPr>
            <sz val="10"/>
            <rFont val="Arial"/>
          </rPr>
          <t>reference:D1,D2,J39
mrs:
Rotate:True</t>
        </r>
      </text>
    </comment>
    <comment ref="E39" authorId="0" shapeId="0" xr:uid="{00000000-0006-0000-0000-0000B1000000}">
      <text>
        <r>
          <rPr>
            <sz val="10"/>
            <rFont val="Arial"/>
          </rPr>
          <t>reference:E1,E2,J39
mrs:
Rotate:True</t>
        </r>
      </text>
    </comment>
    <comment ref="F39" authorId="0" shapeId="0" xr:uid="{00000000-0006-0000-0000-0000B2000000}">
      <text>
        <r>
          <rPr>
            <sz val="10"/>
            <rFont val="Arial"/>
          </rPr>
          <t>reference:F1,F2,J39
mrs:
Rotate:True</t>
        </r>
      </text>
    </comment>
    <comment ref="G39" authorId="0" shapeId="0" xr:uid="{00000000-0006-0000-0000-0000B3000000}">
      <text>
        <r>
          <rPr>
            <sz val="10"/>
            <rFont val="Arial"/>
          </rPr>
          <t>reference:G1,G2,J39
mrs:
Rotate:True</t>
        </r>
      </text>
    </comment>
    <comment ref="B40" authorId="0" shapeId="0" xr:uid="{00000000-0006-0000-0000-0000B4000000}">
      <text>
        <r>
          <rPr>
            <sz val="10"/>
            <rFont val="Arial"/>
          </rPr>
          <t>reference:D40,E40,F40,G40
mrs:(D40,+,10.0000)  (E40,+,10.0000)  (F40,+,10.0000)  (G40,+,10.0000)  
Rotate:True</t>
        </r>
      </text>
    </comment>
    <comment ref="D40" authorId="0" shapeId="0" xr:uid="{00000000-0006-0000-0000-0000B5000000}">
      <text>
        <r>
          <rPr>
            <sz val="10"/>
            <rFont val="Arial"/>
          </rPr>
          <t>reference:D1,D2,J40
mrs:
Rotate:True</t>
        </r>
      </text>
    </comment>
    <comment ref="E40" authorId="0" shapeId="0" xr:uid="{00000000-0006-0000-0000-0000B6000000}">
      <text>
        <r>
          <rPr>
            <sz val="10"/>
            <rFont val="Arial"/>
          </rPr>
          <t>reference:E1,E2,J40
mrs:
Rotate:True</t>
        </r>
      </text>
    </comment>
    <comment ref="F40" authorId="0" shapeId="0" xr:uid="{00000000-0006-0000-0000-0000B7000000}">
      <text>
        <r>
          <rPr>
            <sz val="10"/>
            <rFont val="Arial"/>
          </rPr>
          <t>reference:F1,F2,J40
mrs:
Rotate:True</t>
        </r>
      </text>
    </comment>
    <comment ref="G40" authorId="0" shapeId="0" xr:uid="{00000000-0006-0000-0000-0000B8000000}">
      <text>
        <r>
          <rPr>
            <sz val="10"/>
            <rFont val="Arial"/>
          </rPr>
          <t>reference:G1,G2,J40
mrs:
Rotate:True</t>
        </r>
      </text>
    </comment>
    <comment ref="B41" authorId="0" shapeId="0" xr:uid="{00000000-0006-0000-0000-0000B9000000}">
      <text>
        <r>
          <rPr>
            <sz val="10"/>
            <rFont val="Arial"/>
          </rPr>
          <t>reference:D41,E41,F41,G41
mrs:(D41,+,10.0000)  (E41,+,10.0000)  (F41,+,10.0000)  (G41,+,10.0000)  
Rotate:True</t>
        </r>
      </text>
    </comment>
    <comment ref="D41" authorId="0" shapeId="0" xr:uid="{00000000-0006-0000-0000-0000BA000000}">
      <text>
        <r>
          <rPr>
            <sz val="10"/>
            <rFont val="Arial"/>
          </rPr>
          <t>reference:D1,D2,J41
mrs:
Rotate:True</t>
        </r>
      </text>
    </comment>
    <comment ref="E41" authorId="0" shapeId="0" xr:uid="{00000000-0006-0000-0000-0000BB000000}">
      <text>
        <r>
          <rPr>
            <sz val="10"/>
            <rFont val="Arial"/>
          </rPr>
          <t>reference:E1,E2,J41
mrs:
Rotate:True</t>
        </r>
      </text>
    </comment>
    <comment ref="F41" authorId="0" shapeId="0" xr:uid="{00000000-0006-0000-0000-0000BC000000}">
      <text>
        <r>
          <rPr>
            <sz val="10"/>
            <rFont val="Arial"/>
          </rPr>
          <t>reference:F1,F2,J41
mrs:
Rotate:True</t>
        </r>
      </text>
    </comment>
    <comment ref="G41" authorId="0" shapeId="0" xr:uid="{00000000-0006-0000-0000-0000BD000000}">
      <text>
        <r>
          <rPr>
            <sz val="10"/>
            <rFont val="Arial"/>
          </rPr>
          <t>reference:G1,G2,J41
mrs:
Rotate:True</t>
        </r>
      </text>
    </comment>
    <comment ref="B42" authorId="0" shapeId="0" xr:uid="{00000000-0006-0000-0000-0000BE000000}">
      <text>
        <r>
          <rPr>
            <sz val="10"/>
            <rFont val="Arial"/>
          </rPr>
          <t>reference:D42,E42,F42,G42
mrs:(D42,+,10.0000)  (E42,+,10.0000)  (F42,+,10.0000)  (G42,+,10.0000)  
Rotate:True</t>
        </r>
      </text>
    </comment>
    <comment ref="D42" authorId="0" shapeId="0" xr:uid="{00000000-0006-0000-0000-0000BF000000}">
      <text>
        <r>
          <rPr>
            <sz val="10"/>
            <rFont val="Arial"/>
          </rPr>
          <t>reference:D1,D2,J42
mrs:
Rotate:True</t>
        </r>
      </text>
    </comment>
    <comment ref="E42" authorId="0" shapeId="0" xr:uid="{00000000-0006-0000-0000-0000C0000000}">
      <text>
        <r>
          <rPr>
            <sz val="10"/>
            <rFont val="Arial"/>
          </rPr>
          <t>reference:E1,E2,J42
mrs:
Rotate:True</t>
        </r>
      </text>
    </comment>
    <comment ref="F42" authorId="0" shapeId="0" xr:uid="{00000000-0006-0000-0000-0000C1000000}">
      <text>
        <r>
          <rPr>
            <sz val="10"/>
            <rFont val="Arial"/>
          </rPr>
          <t>reference:F1,F2,J42
mrs:
Rotate:True</t>
        </r>
      </text>
    </comment>
    <comment ref="G42" authorId="0" shapeId="0" xr:uid="{00000000-0006-0000-0000-0000C2000000}">
      <text>
        <r>
          <rPr>
            <sz val="10"/>
            <rFont val="Arial"/>
          </rPr>
          <t>reference:G1,G2,J42
mrs:
Rotate:True</t>
        </r>
      </text>
    </comment>
    <comment ref="B43" authorId="0" shapeId="0" xr:uid="{00000000-0006-0000-0000-0000C3000000}">
      <text>
        <r>
          <rPr>
            <sz val="10"/>
            <rFont val="Arial"/>
          </rPr>
          <t>reference:D43,E43,F43,G43
mrs:(D43,+,10.0000)  (E43,+,10.0000)  (F43,+,10.0000)  (G43,+,10.0000)  
Rotate:True</t>
        </r>
      </text>
    </comment>
    <comment ref="D43" authorId="0" shapeId="0" xr:uid="{00000000-0006-0000-0000-0000C4000000}">
      <text>
        <r>
          <rPr>
            <sz val="10"/>
            <rFont val="Arial"/>
          </rPr>
          <t>reference:D1,D2,J43
mrs:
Rotate:True</t>
        </r>
      </text>
    </comment>
    <comment ref="E43" authorId="0" shapeId="0" xr:uid="{00000000-0006-0000-0000-0000C5000000}">
      <text>
        <r>
          <rPr>
            <sz val="10"/>
            <rFont val="Arial"/>
          </rPr>
          <t>reference:E1,E2,J43
mrs:
Rotate:True</t>
        </r>
      </text>
    </comment>
    <comment ref="F43" authorId="0" shapeId="0" xr:uid="{00000000-0006-0000-0000-0000C6000000}">
      <text>
        <r>
          <rPr>
            <sz val="10"/>
            <rFont val="Arial"/>
          </rPr>
          <t>reference:F1,F2,J43
mrs:
Rotate:True</t>
        </r>
      </text>
    </comment>
    <comment ref="G43" authorId="0" shapeId="0" xr:uid="{00000000-0006-0000-0000-0000C7000000}">
      <text>
        <r>
          <rPr>
            <sz val="10"/>
            <rFont val="Arial"/>
          </rPr>
          <t>reference:G1,G2,J43
mrs:
Rotate:True</t>
        </r>
      </text>
    </comment>
    <comment ref="B44" authorId="0" shapeId="0" xr:uid="{00000000-0006-0000-0000-0000C8000000}">
      <text>
        <r>
          <rPr>
            <sz val="10"/>
            <rFont val="Arial"/>
          </rPr>
          <t>reference:D44,E44,F44,G44
mrs:(D44,+,10.0000)  (E44,+,10.0000)  (F44,+,10.0000)  (G44,+,10.0000)  
Rotate:True</t>
        </r>
      </text>
    </comment>
    <comment ref="D44" authorId="0" shapeId="0" xr:uid="{00000000-0006-0000-0000-0000C9000000}">
      <text>
        <r>
          <rPr>
            <sz val="10"/>
            <rFont val="Arial"/>
          </rPr>
          <t>reference:D1,D2,J44
mrs:
Rotate:True</t>
        </r>
      </text>
    </comment>
    <comment ref="E44" authorId="0" shapeId="0" xr:uid="{00000000-0006-0000-0000-0000CA000000}">
      <text>
        <r>
          <rPr>
            <sz val="10"/>
            <rFont val="Arial"/>
          </rPr>
          <t>reference:E1,E2,J44
mrs:
Rotate:True</t>
        </r>
      </text>
    </comment>
    <comment ref="F44" authorId="0" shapeId="0" xr:uid="{00000000-0006-0000-0000-0000CB000000}">
      <text>
        <r>
          <rPr>
            <sz val="10"/>
            <rFont val="Arial"/>
          </rPr>
          <t>reference:F1,F2,J44
mrs:
Rotate:True</t>
        </r>
      </text>
    </comment>
    <comment ref="G44" authorId="0" shapeId="0" xr:uid="{00000000-0006-0000-0000-0000CC000000}">
      <text>
        <r>
          <rPr>
            <sz val="10"/>
            <rFont val="Arial"/>
          </rPr>
          <t>reference:G1,G2,J44
mrs:
Rotate:True</t>
        </r>
      </text>
    </comment>
    <comment ref="E48" authorId="0" shapeId="0" xr:uid="{00000000-0006-0000-0000-0000CD000000}">
      <text>
        <r>
          <rPr>
            <sz val="10"/>
            <rFont val="Arial"/>
          </rPr>
          <t>reference:D2,E2,F2,G2
mrs:(D2,+,-0.1080)  (E2,+,-0.1113)  (F2,+,-0.1153)  (G2,+,-0.1203)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7" authorId="0" shapeId="0" xr:uid="{00000000-0006-0000-0100-000001000000}">
      <text>
        <r>
          <rPr>
            <sz val="10"/>
            <rFont val="Arial"/>
          </rPr>
          <t>reference:A7,B3,C3,E3
mrs:
Rotate:True</t>
        </r>
      </text>
    </comment>
    <comment ref="B8" authorId="0" shapeId="0" xr:uid="{00000000-0006-0000-0100-000002000000}">
      <text>
        <r>
          <rPr>
            <sz val="10"/>
            <rFont val="Arial"/>
          </rPr>
          <t>reference:A8,B3,C3,E3
mrs:
Rotate:True</t>
        </r>
      </text>
    </comment>
    <comment ref="B9" authorId="0" shapeId="0" xr:uid="{00000000-0006-0000-0100-000003000000}">
      <text>
        <r>
          <rPr>
            <sz val="10"/>
            <rFont val="Arial"/>
          </rPr>
          <t>reference:A9,B3,C3,E3
mrs:
Rotate:True</t>
        </r>
      </text>
    </comment>
    <comment ref="B10" authorId="0" shapeId="0" xr:uid="{00000000-0006-0000-0100-000004000000}">
      <text>
        <r>
          <rPr>
            <sz val="10"/>
            <rFont val="Arial"/>
          </rPr>
          <t>reference:A10,B3,C3,E3
mrs:
Rotate:True</t>
        </r>
      </text>
    </comment>
    <comment ref="B11" authorId="0" shapeId="0" xr:uid="{00000000-0006-0000-0100-000005000000}">
      <text>
        <r>
          <rPr>
            <sz val="10"/>
            <rFont val="Arial"/>
          </rPr>
          <t>reference:A11,B3,C3,E3
mrs:
Rotate:True</t>
        </r>
      </text>
    </comment>
    <comment ref="B12" authorId="0" shapeId="0" xr:uid="{00000000-0006-0000-0100-000006000000}">
      <text>
        <r>
          <rPr>
            <sz val="10"/>
            <rFont val="Arial"/>
          </rPr>
          <t>reference:A12,B3,C3,E3
mrs:
Rotate:True</t>
        </r>
      </text>
    </comment>
    <comment ref="B13" authorId="0" shapeId="0" xr:uid="{00000000-0006-0000-0100-000007000000}">
      <text>
        <r>
          <rPr>
            <sz val="10"/>
            <rFont val="Arial"/>
          </rPr>
          <t>reference:A13,B3,C3,E3
mrs:
Rotate:True</t>
        </r>
      </text>
    </comment>
    <comment ref="B14" authorId="0" shapeId="0" xr:uid="{00000000-0006-0000-0100-000008000000}">
      <text>
        <r>
          <rPr>
            <sz val="10"/>
            <rFont val="Arial"/>
          </rPr>
          <t>reference:A14,B3,C3,E3
mrs:
Rotate:True</t>
        </r>
      </text>
    </comment>
    <comment ref="B15" authorId="0" shapeId="0" xr:uid="{00000000-0006-0000-0100-000009000000}">
      <text>
        <r>
          <rPr>
            <sz val="10"/>
            <rFont val="Arial"/>
          </rPr>
          <t>reference:A15,B3,C3,E3
mrs:
Rotate:True</t>
        </r>
      </text>
    </comment>
    <comment ref="B16" authorId="0" shapeId="0" xr:uid="{00000000-0006-0000-0100-00000A000000}">
      <text>
        <r>
          <rPr>
            <sz val="10"/>
            <rFont val="Arial"/>
          </rPr>
          <t>reference:A16,B3,C3,E3
mrs:
Rotate:True</t>
        </r>
      </text>
    </comment>
    <comment ref="B17" authorId="0" shapeId="0" xr:uid="{00000000-0006-0000-0100-00000B000000}">
      <text>
        <r>
          <rPr>
            <sz val="10"/>
            <rFont val="Arial"/>
          </rPr>
          <t>reference:A17,B3,C3,E3
mrs:
Rotate:True</t>
        </r>
      </text>
    </comment>
    <comment ref="B18" authorId="0" shapeId="0" xr:uid="{00000000-0006-0000-0100-00000C000000}">
      <text>
        <r>
          <rPr>
            <sz val="10"/>
            <rFont val="Arial"/>
          </rPr>
          <t>reference:A18,B3,C3,E3
mrs:
Rotate:True</t>
        </r>
      </text>
    </comment>
    <comment ref="B19" authorId="0" shapeId="0" xr:uid="{00000000-0006-0000-0100-00000D000000}">
      <text>
        <r>
          <rPr>
            <sz val="10"/>
            <rFont val="Arial"/>
          </rPr>
          <t>reference:A19,B3,C3,E3
mrs:
Rotate:True</t>
        </r>
      </text>
    </comment>
    <comment ref="B20" authorId="0" shapeId="0" xr:uid="{00000000-0006-0000-0100-00000E000000}">
      <text>
        <r>
          <rPr>
            <sz val="10"/>
            <rFont val="Arial"/>
          </rPr>
          <t>reference:A20,B3,C3,E3
mrs:
Rotate:True</t>
        </r>
      </text>
    </comment>
    <comment ref="B21" authorId="0" shapeId="0" xr:uid="{00000000-0006-0000-0100-00000F000000}">
      <text>
        <r>
          <rPr>
            <sz val="10"/>
            <rFont val="Arial"/>
          </rPr>
          <t>reference:A21,B3,C3,E3
mrs:
Rotate:True</t>
        </r>
      </text>
    </comment>
    <comment ref="B22" authorId="0" shapeId="0" xr:uid="{00000000-0006-0000-0100-000010000000}">
      <text>
        <r>
          <rPr>
            <sz val="10"/>
            <rFont val="Arial"/>
          </rPr>
          <t>reference:A22,B3,C3,E3
mrs:
Rotate:True</t>
        </r>
      </text>
    </comment>
    <comment ref="B23" authorId="0" shapeId="0" xr:uid="{00000000-0006-0000-0100-000011000000}">
      <text>
        <r>
          <rPr>
            <sz val="10"/>
            <rFont val="Arial"/>
          </rPr>
          <t>reference:A23,B3,C3,E3
mrs:
Rotate:True</t>
        </r>
      </text>
    </comment>
    <comment ref="B24" authorId="0" shapeId="0" xr:uid="{00000000-0006-0000-0100-000012000000}">
      <text>
        <r>
          <rPr>
            <sz val="10"/>
            <rFont val="Arial"/>
          </rPr>
          <t>reference:A24,B3,C3,E3
mrs:
Rotate:True</t>
        </r>
      </text>
    </comment>
    <comment ref="B25" authorId="0" shapeId="0" xr:uid="{00000000-0006-0000-0100-000013000000}">
      <text>
        <r>
          <rPr>
            <sz val="10"/>
            <rFont val="Arial"/>
          </rPr>
          <t>reference:A25,B3,C3,E3
mrs:
Rotate:True</t>
        </r>
      </text>
    </comment>
    <comment ref="B26" authorId="0" shapeId="0" xr:uid="{00000000-0006-0000-0100-000014000000}">
      <text>
        <r>
          <rPr>
            <sz val="10"/>
            <rFont val="Arial"/>
          </rPr>
          <t>reference:A26,B3,C3,E3
mrs:
Rotate:True</t>
        </r>
      </text>
    </comment>
    <comment ref="B27" authorId="0" shapeId="0" xr:uid="{00000000-0006-0000-0100-000015000000}">
      <text>
        <r>
          <rPr>
            <sz val="10"/>
            <rFont val="Arial"/>
          </rPr>
          <t>reference:A27,B3,C3,E3
mrs:
Rotate:True</t>
        </r>
      </text>
    </comment>
    <comment ref="B28" authorId="0" shapeId="0" xr:uid="{00000000-0006-0000-0100-000016000000}">
      <text>
        <r>
          <rPr>
            <sz val="10"/>
            <rFont val="Arial"/>
          </rPr>
          <t>reference:A28,B3,C3,E3
mrs:
Rotate:True</t>
        </r>
      </text>
    </comment>
    <comment ref="B29" authorId="0" shapeId="0" xr:uid="{00000000-0006-0000-0100-000017000000}">
      <text>
        <r>
          <rPr>
            <sz val="10"/>
            <rFont val="Arial"/>
          </rPr>
          <t>reference:A29,B3,C3,E3
mrs:
Rotate:True</t>
        </r>
      </text>
    </comment>
    <comment ref="B30" authorId="0" shapeId="0" xr:uid="{00000000-0006-0000-0100-000018000000}">
      <text>
        <r>
          <rPr>
            <sz val="10"/>
            <rFont val="Arial"/>
          </rPr>
          <t>reference:A30,B3,C3,E3
mrs:
Rotate:True</t>
        </r>
      </text>
    </comment>
    <comment ref="B31" authorId="0" shapeId="0" xr:uid="{00000000-0006-0000-0100-000019000000}">
      <text>
        <r>
          <rPr>
            <sz val="10"/>
            <rFont val="Arial"/>
          </rPr>
          <t>reference:A31,B3,C3,E3
mrs:
Rotate:True</t>
        </r>
      </text>
    </comment>
    <comment ref="B32" authorId="0" shapeId="0" xr:uid="{00000000-0006-0000-0100-00001A000000}">
      <text>
        <r>
          <rPr>
            <sz val="10"/>
            <rFont val="Arial"/>
          </rPr>
          <t>reference:A32,B3,C3,E3
mrs:
Rotate:True</t>
        </r>
      </text>
    </comment>
    <comment ref="B33" authorId="0" shapeId="0" xr:uid="{00000000-0006-0000-0100-00001B000000}">
      <text>
        <r>
          <rPr>
            <sz val="10"/>
            <rFont val="Arial"/>
          </rPr>
          <t>reference:A33,B3,C3,E3
mrs:
Rotate:True</t>
        </r>
      </text>
    </comment>
    <comment ref="B34" authorId="0" shapeId="0" xr:uid="{00000000-0006-0000-0100-00001C000000}">
      <text>
        <r>
          <rPr>
            <sz val="10"/>
            <rFont val="Arial"/>
          </rPr>
          <t>reference:A34,B3,C3,E3
mrs:
Rotate:True</t>
        </r>
      </text>
    </comment>
    <comment ref="B35" authorId="0" shapeId="0" xr:uid="{00000000-0006-0000-0100-00001D000000}">
      <text>
        <r>
          <rPr>
            <sz val="10"/>
            <rFont val="Arial"/>
          </rPr>
          <t>reference:A35,B3,C3,E3
mrs:
Rotate:True</t>
        </r>
      </text>
    </comment>
    <comment ref="B36" authorId="0" shapeId="0" xr:uid="{00000000-0006-0000-0100-00001E000000}">
      <text>
        <r>
          <rPr>
            <sz val="10"/>
            <rFont val="Arial"/>
          </rPr>
          <t>reference:A36,B3,C3,E3
mrs:
Rotate:True</t>
        </r>
      </text>
    </comment>
    <comment ref="B37" authorId="0" shapeId="0" xr:uid="{00000000-0006-0000-0100-00001F000000}">
      <text>
        <r>
          <rPr>
            <sz val="10"/>
            <rFont val="Arial"/>
          </rPr>
          <t>reference:A37,B3,C3,E3
mrs:
Rotate:True</t>
        </r>
      </text>
    </comment>
    <comment ref="B38" authorId="0" shapeId="0" xr:uid="{00000000-0006-0000-0100-000020000000}">
      <text>
        <r>
          <rPr>
            <sz val="10"/>
            <rFont val="Arial"/>
          </rPr>
          <t>reference:A38,B3,C3,E3
mrs:
Rotate:True</t>
        </r>
      </text>
    </comment>
    <comment ref="B39" authorId="0" shapeId="0" xr:uid="{00000000-0006-0000-0100-000021000000}">
      <text>
        <r>
          <rPr>
            <sz val="10"/>
            <rFont val="Arial"/>
          </rPr>
          <t>reference:A39,B3,C3,E3
mrs:
Rotate:True</t>
        </r>
      </text>
    </comment>
    <comment ref="B40" authorId="0" shapeId="0" xr:uid="{00000000-0006-0000-0100-000022000000}">
      <text>
        <r>
          <rPr>
            <sz val="10"/>
            <rFont val="Arial"/>
          </rPr>
          <t>reference:A40,B3,C3,E3
mrs:
Rotate:True</t>
        </r>
      </text>
    </comment>
    <comment ref="B41" authorId="0" shapeId="0" xr:uid="{00000000-0006-0000-0100-000023000000}">
      <text>
        <r>
          <rPr>
            <sz val="10"/>
            <rFont val="Arial"/>
          </rPr>
          <t>reference:A41,B3,C3,E3
mrs:
Rotate:True</t>
        </r>
      </text>
    </comment>
    <comment ref="B42" authorId="0" shapeId="0" xr:uid="{00000000-0006-0000-0100-000024000000}">
      <text>
        <r>
          <rPr>
            <sz val="10"/>
            <rFont val="Arial"/>
          </rPr>
          <t>reference:A42,B3,C3,E3
mrs:
Rotate:True</t>
        </r>
      </text>
    </comment>
    <comment ref="B43" authorId="0" shapeId="0" xr:uid="{00000000-0006-0000-0100-000025000000}">
      <text>
        <r>
          <rPr>
            <sz val="10"/>
            <rFont val="Arial"/>
          </rPr>
          <t>reference:A43,B3,C3,E3
mrs:
Rotate:True</t>
        </r>
      </text>
    </comment>
    <comment ref="B44" authorId="0" shapeId="0" xr:uid="{00000000-0006-0000-0100-000026000000}">
      <text>
        <r>
          <rPr>
            <sz val="10"/>
            <rFont val="Arial"/>
          </rPr>
          <t>reference:A44,B3,C3,E3
mrs:
Rotate:True</t>
        </r>
      </text>
    </comment>
    <comment ref="B45" authorId="0" shapeId="0" xr:uid="{00000000-0006-0000-0100-000027000000}">
      <text>
        <r>
          <rPr>
            <sz val="10"/>
            <rFont val="Arial"/>
          </rPr>
          <t>reference:A45,B3,C3,E3
mrs:
Rotate:True</t>
        </r>
      </text>
    </comment>
    <comment ref="B46" authorId="0" shapeId="0" xr:uid="{00000000-0006-0000-0100-000028000000}">
      <text>
        <r>
          <rPr>
            <sz val="10"/>
            <rFont val="Arial"/>
          </rPr>
          <t>reference:A46,B3,C3,E3
mrs:
Rotate:True</t>
        </r>
      </text>
    </comment>
    <comment ref="B47" authorId="0" shapeId="0" xr:uid="{00000000-0006-0000-0100-000029000000}">
      <text>
        <r>
          <rPr>
            <sz val="10"/>
            <rFont val="Arial"/>
          </rPr>
          <t>reference:A47,B3,C3,E3
mrs: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6" authorId="0" shapeId="0" xr:uid="{00000000-0006-0000-0200-000001000000}">
      <text>
        <r>
          <rPr>
            <sz val="10"/>
            <rFont val="Arial"/>
          </rPr>
          <t>reference:A6,B2,C2,E2
mrs:
Rotate:True</t>
        </r>
      </text>
    </comment>
    <comment ref="B7" authorId="0" shapeId="0" xr:uid="{00000000-0006-0000-0200-000002000000}">
      <text>
        <r>
          <rPr>
            <sz val="10"/>
            <rFont val="Arial"/>
          </rPr>
          <t>reference:A7,B2,C2,E2
mrs:
Rotate:True</t>
        </r>
      </text>
    </comment>
    <comment ref="B8" authorId="0" shapeId="0" xr:uid="{00000000-0006-0000-0200-000003000000}">
      <text>
        <r>
          <rPr>
            <sz val="10"/>
            <rFont val="Arial"/>
          </rPr>
          <t>reference:A8,B2,C2,E2
mrs:
Rotate:True</t>
        </r>
      </text>
    </comment>
    <comment ref="B9" authorId="0" shapeId="0" xr:uid="{00000000-0006-0000-0200-000004000000}">
      <text>
        <r>
          <rPr>
            <sz val="10"/>
            <rFont val="Arial"/>
          </rPr>
          <t>reference:A9,B2,C2,E2
mrs:
Rotate:True</t>
        </r>
      </text>
    </comment>
    <comment ref="B10" authorId="0" shapeId="0" xr:uid="{00000000-0006-0000-0200-000005000000}">
      <text>
        <r>
          <rPr>
            <sz val="10"/>
            <rFont val="Arial"/>
          </rPr>
          <t>reference:A10,B2,C2,E2
mrs:
Rotate:True</t>
        </r>
      </text>
    </comment>
    <comment ref="B11" authorId="0" shapeId="0" xr:uid="{00000000-0006-0000-0200-000006000000}">
      <text>
        <r>
          <rPr>
            <sz val="10"/>
            <rFont val="Arial"/>
          </rPr>
          <t>reference:A11,B2,C2,E2
mrs:
Rotate:True</t>
        </r>
      </text>
    </comment>
    <comment ref="B12" authorId="0" shapeId="0" xr:uid="{00000000-0006-0000-0200-000007000000}">
      <text>
        <r>
          <rPr>
            <sz val="10"/>
            <rFont val="Arial"/>
          </rPr>
          <t>reference:A12,B2,C2,E2
mrs:
Rotate:True</t>
        </r>
      </text>
    </comment>
    <comment ref="B13" authorId="0" shapeId="0" xr:uid="{00000000-0006-0000-0200-000008000000}">
      <text>
        <r>
          <rPr>
            <sz val="10"/>
            <rFont val="Arial"/>
          </rPr>
          <t>reference:A13,B2,C2,E2
mrs:
Rotate:True</t>
        </r>
      </text>
    </comment>
    <comment ref="B14" authorId="0" shapeId="0" xr:uid="{00000000-0006-0000-0200-000009000000}">
      <text>
        <r>
          <rPr>
            <sz val="10"/>
            <rFont val="Arial"/>
          </rPr>
          <t>reference:A14,B2,C2,E2
mrs:
Rotate:True</t>
        </r>
      </text>
    </comment>
    <comment ref="B15" authorId="0" shapeId="0" xr:uid="{00000000-0006-0000-0200-00000A000000}">
      <text>
        <r>
          <rPr>
            <sz val="10"/>
            <rFont val="Arial"/>
          </rPr>
          <t>reference:A15,B2,C2,E2
mrs:
Rotate:True</t>
        </r>
      </text>
    </comment>
    <comment ref="B16" authorId="0" shapeId="0" xr:uid="{00000000-0006-0000-0200-00000B000000}">
      <text>
        <r>
          <rPr>
            <sz val="10"/>
            <rFont val="Arial"/>
          </rPr>
          <t>reference:A16,B2,C2,E2
mrs:
Rotate:True</t>
        </r>
      </text>
    </comment>
    <comment ref="B17" authorId="0" shapeId="0" xr:uid="{00000000-0006-0000-0200-00000C000000}">
      <text>
        <r>
          <rPr>
            <sz val="10"/>
            <rFont val="Arial"/>
          </rPr>
          <t>reference:A17,B2,C2,E2
mrs:
Rotate:True</t>
        </r>
      </text>
    </comment>
    <comment ref="B18" authorId="0" shapeId="0" xr:uid="{00000000-0006-0000-0200-00000D000000}">
      <text>
        <r>
          <rPr>
            <sz val="10"/>
            <rFont val="Arial"/>
          </rPr>
          <t>reference:A18,B2,C2,E2
mrs:
Rotate:True</t>
        </r>
      </text>
    </comment>
    <comment ref="B19" authorId="0" shapeId="0" xr:uid="{00000000-0006-0000-0200-00000E000000}">
      <text>
        <r>
          <rPr>
            <sz val="10"/>
            <rFont val="Arial"/>
          </rPr>
          <t>reference:A19,B2,C2,E2
mrs:
Rotate:True</t>
        </r>
      </text>
    </comment>
    <comment ref="B20" authorId="0" shapeId="0" xr:uid="{00000000-0006-0000-0200-00000F000000}">
      <text>
        <r>
          <rPr>
            <sz val="10"/>
            <rFont val="Arial"/>
          </rPr>
          <t>reference:A20,B2,C2,E2
mrs:
Rotate:True</t>
        </r>
      </text>
    </comment>
    <comment ref="B21" authorId="0" shapeId="0" xr:uid="{00000000-0006-0000-0200-000010000000}">
      <text>
        <r>
          <rPr>
            <sz val="10"/>
            <rFont val="Arial"/>
          </rPr>
          <t>reference:A21,B2,C2,E2
mrs:
Rotate:True</t>
        </r>
      </text>
    </comment>
    <comment ref="B22" authorId="0" shapeId="0" xr:uid="{00000000-0006-0000-0200-000011000000}">
      <text>
        <r>
          <rPr>
            <sz val="10"/>
            <rFont val="Arial"/>
          </rPr>
          <t>reference:A22,B2,C2,E2
mrs:
Rotate:True</t>
        </r>
      </text>
    </comment>
    <comment ref="B23" authorId="0" shapeId="0" xr:uid="{00000000-0006-0000-0200-000012000000}">
      <text>
        <r>
          <rPr>
            <sz val="10"/>
            <rFont val="Arial"/>
          </rPr>
          <t>reference:A23,B2,C2,E2
mrs:
Rotate:True</t>
        </r>
      </text>
    </comment>
    <comment ref="B24" authorId="0" shapeId="0" xr:uid="{00000000-0006-0000-0200-000013000000}">
      <text>
        <r>
          <rPr>
            <sz val="10"/>
            <rFont val="Arial"/>
          </rPr>
          <t>reference:A24,B2,C2,E2
mrs:
Rotate:True</t>
        </r>
      </text>
    </comment>
    <comment ref="B25" authorId="0" shapeId="0" xr:uid="{00000000-0006-0000-0200-000014000000}">
      <text>
        <r>
          <rPr>
            <sz val="10"/>
            <rFont val="Arial"/>
          </rPr>
          <t>reference:A25,B2,C2,E2
mrs:
Rotate:True</t>
        </r>
      </text>
    </comment>
    <comment ref="B26" authorId="0" shapeId="0" xr:uid="{00000000-0006-0000-0200-000015000000}">
      <text>
        <r>
          <rPr>
            <sz val="10"/>
            <rFont val="Arial"/>
          </rPr>
          <t>reference:A26,B2,C2,E2
mrs:
Rotate:True</t>
        </r>
      </text>
    </comment>
    <comment ref="F26" authorId="0" shapeId="0" xr:uid="{00000000-0006-0000-0200-000016000000}">
      <text>
        <r>
          <rPr>
            <sz val="10"/>
            <rFont val="Arial"/>
          </rPr>
          <t>reference:B2,C2,D2,E2
mrs:(B2,+,-0.0955)  (C2,+,-0.0998)  (D2,+,-0.1051)  (E2,+,-0.1116)  
Rotate:True</t>
        </r>
      </text>
    </comment>
    <comment ref="G26" authorId="0" shapeId="0" xr:uid="{00000000-0006-0000-0200-000017000000}">
      <text>
        <r>
          <rPr>
            <sz val="10"/>
            <rFont val="Arial"/>
          </rPr>
          <t>reference:B2,C2,D2,E2
mrs:(B2,+,-0.5098)  (C2,+,0.1926)  (D2,+,0.1288)  (E2,+,0.0892)  
Rotate:True</t>
        </r>
      </text>
    </comment>
    <comment ref="B27" authorId="0" shapeId="0" xr:uid="{00000000-0006-0000-0200-000018000000}">
      <text>
        <r>
          <rPr>
            <sz val="10"/>
            <rFont val="Arial"/>
          </rPr>
          <t>reference:A27,B2,C2,E2
mrs:
Rotate:True</t>
        </r>
      </text>
    </comment>
    <comment ref="B28" authorId="0" shapeId="0" xr:uid="{00000000-0006-0000-0200-000019000000}">
      <text>
        <r>
          <rPr>
            <sz val="10"/>
            <rFont val="Arial"/>
          </rPr>
          <t>reference:A28,B2,C2,E2
mrs:
Rotate:True</t>
        </r>
      </text>
    </comment>
    <comment ref="B29" authorId="0" shapeId="0" xr:uid="{00000000-0006-0000-0200-00001A000000}">
      <text>
        <r>
          <rPr>
            <sz val="10"/>
            <rFont val="Arial"/>
          </rPr>
          <t>reference:A29,B2,C2,E2
mrs:
Rotate:True</t>
        </r>
      </text>
    </comment>
    <comment ref="B30" authorId="0" shapeId="0" xr:uid="{00000000-0006-0000-0200-00001B000000}">
      <text>
        <r>
          <rPr>
            <sz val="10"/>
            <rFont val="Arial"/>
          </rPr>
          <t>reference:A30,B2,C2,E2
mrs:
Rotate:True</t>
        </r>
      </text>
    </comment>
    <comment ref="B31" authorId="0" shapeId="0" xr:uid="{00000000-0006-0000-0200-00001C000000}">
      <text>
        <r>
          <rPr>
            <sz val="10"/>
            <rFont val="Arial"/>
          </rPr>
          <t>reference:A31,B2,C2,E2
mrs:
Rotate:True</t>
        </r>
      </text>
    </comment>
    <comment ref="B32" authorId="0" shapeId="0" xr:uid="{00000000-0006-0000-0200-00001D000000}">
      <text>
        <r>
          <rPr>
            <sz val="10"/>
            <rFont val="Arial"/>
          </rPr>
          <t>reference:A32,B2,C2,E2
mrs:
Rotate:True</t>
        </r>
      </text>
    </comment>
    <comment ref="B33" authorId="0" shapeId="0" xr:uid="{00000000-0006-0000-0200-00001E000000}">
      <text>
        <r>
          <rPr>
            <sz val="10"/>
            <rFont val="Arial"/>
          </rPr>
          <t>reference:A33,B2,C2,E2
mrs:
Rotate:True</t>
        </r>
      </text>
    </comment>
    <comment ref="B34" authorId="0" shapeId="0" xr:uid="{00000000-0006-0000-0200-00001F000000}">
      <text>
        <r>
          <rPr>
            <sz val="10"/>
            <rFont val="Arial"/>
          </rPr>
          <t>reference:A34,B2,C2,E2
mrs:
Rotate:True</t>
        </r>
      </text>
    </comment>
    <comment ref="B35" authorId="0" shapeId="0" xr:uid="{00000000-0006-0000-0200-000020000000}">
      <text>
        <r>
          <rPr>
            <sz val="10"/>
            <rFont val="Arial"/>
          </rPr>
          <t>reference:A35,B2,C2,E2
mrs:
Rotate:True</t>
        </r>
      </text>
    </comment>
    <comment ref="B36" authorId="0" shapeId="0" xr:uid="{00000000-0006-0000-0200-000021000000}">
      <text>
        <r>
          <rPr>
            <sz val="10"/>
            <rFont val="Arial"/>
          </rPr>
          <t>reference:A36,B2,C2,E2
mrs:
Rotate:True</t>
        </r>
      </text>
    </comment>
    <comment ref="B37" authorId="0" shapeId="0" xr:uid="{00000000-0006-0000-0200-000022000000}">
      <text>
        <r>
          <rPr>
            <sz val="10"/>
            <rFont val="Arial"/>
          </rPr>
          <t>reference:A37,B2,C2,E2
mrs:
Rotate:True</t>
        </r>
      </text>
    </comment>
    <comment ref="B38" authorId="0" shapeId="0" xr:uid="{00000000-0006-0000-0200-000023000000}">
      <text>
        <r>
          <rPr>
            <sz val="10"/>
            <rFont val="Arial"/>
          </rPr>
          <t>reference:A38,B2,C2,E2
mrs:
Rotate:True</t>
        </r>
      </text>
    </comment>
    <comment ref="B39" authorId="0" shapeId="0" xr:uid="{00000000-0006-0000-0200-000024000000}">
      <text>
        <r>
          <rPr>
            <sz val="10"/>
            <rFont val="Arial"/>
          </rPr>
          <t>reference:A39,B2,C2,E2
mrs:
Rotate:True</t>
        </r>
      </text>
    </comment>
    <comment ref="B40" authorId="0" shapeId="0" xr:uid="{00000000-0006-0000-0200-000025000000}">
      <text>
        <r>
          <rPr>
            <sz val="10"/>
            <rFont val="Arial"/>
          </rPr>
          <t>reference:A40,B2,C2,E2
mrs:
Rotate:True</t>
        </r>
      </text>
    </comment>
    <comment ref="B41" authorId="0" shapeId="0" xr:uid="{00000000-0006-0000-0200-000026000000}">
      <text>
        <r>
          <rPr>
            <sz val="10"/>
            <rFont val="Arial"/>
          </rPr>
          <t>reference:A41,B2,C2,E2
mrs:
Rotate:True</t>
        </r>
      </text>
    </comment>
    <comment ref="B42" authorId="0" shapeId="0" xr:uid="{00000000-0006-0000-0200-000027000000}">
      <text>
        <r>
          <rPr>
            <sz val="10"/>
            <rFont val="Arial"/>
          </rPr>
          <t>reference:A42,B2,C2,E2
mrs:
Rotate:True</t>
        </r>
      </text>
    </comment>
    <comment ref="B43" authorId="0" shapeId="0" xr:uid="{00000000-0006-0000-0200-000028000000}">
      <text>
        <r>
          <rPr>
            <sz val="10"/>
            <rFont val="Arial"/>
          </rPr>
          <t>reference:A43,B2,C2,E2
mrs:
Rotate:True</t>
        </r>
      </text>
    </comment>
    <comment ref="B44" authorId="0" shapeId="0" xr:uid="{00000000-0006-0000-0200-000029000000}">
      <text>
        <r>
          <rPr>
            <sz val="10"/>
            <rFont val="Arial"/>
          </rPr>
          <t>reference:A44,B2,C2,E2
mrs:
Rotate:True</t>
        </r>
      </text>
    </comment>
    <comment ref="B45" authorId="0" shapeId="0" xr:uid="{00000000-0006-0000-0200-00002A000000}">
      <text>
        <r>
          <rPr>
            <sz val="10"/>
            <rFont val="Arial"/>
          </rPr>
          <t>reference:A45,B2,C2,E2
mrs:
Rotate:True</t>
        </r>
      </text>
    </comment>
    <comment ref="B46" authorId="0" shapeId="0" xr:uid="{00000000-0006-0000-0200-00002B000000}">
      <text>
        <r>
          <rPr>
            <sz val="10"/>
            <rFont val="Arial"/>
          </rPr>
          <t>reference:A46,B2,C2,E2
mrs:
Rotate:True</t>
        </r>
      </text>
    </comment>
    <comment ref="B47" authorId="0" shapeId="0" xr:uid="{00000000-0006-0000-0200-00002C000000}">
      <text>
        <r>
          <rPr>
            <sz val="10"/>
            <rFont val="Arial"/>
          </rPr>
          <t>reference:A47,B2,C2,E2
mrs:
Rotate:True</t>
        </r>
      </text>
    </comment>
    <comment ref="B48" authorId="0" shapeId="0" xr:uid="{00000000-0006-0000-0200-00002D000000}">
      <text>
        <r>
          <rPr>
            <sz val="10"/>
            <rFont val="Arial"/>
          </rPr>
          <t>reference:A48,B2,C2,E2
mrs:
Rotate:True</t>
        </r>
      </text>
    </comment>
    <comment ref="B49" authorId="0" shapeId="0" xr:uid="{00000000-0006-0000-0200-00002E000000}">
      <text>
        <r>
          <rPr>
            <sz val="10"/>
            <rFont val="Arial"/>
          </rPr>
          <t>reference:A49,B2,C2,E2
mrs:
Rotate:True</t>
        </r>
      </text>
    </comment>
    <comment ref="B50" authorId="0" shapeId="0" xr:uid="{00000000-0006-0000-0200-00002F000000}">
      <text>
        <r>
          <rPr>
            <sz val="10"/>
            <rFont val="Arial"/>
          </rPr>
          <t>reference:A50,B2,C2,E2
mrs:
Rotate:True</t>
        </r>
      </text>
    </comment>
    <comment ref="B51" authorId="0" shapeId="0" xr:uid="{00000000-0006-0000-0200-000030000000}">
      <text>
        <r>
          <rPr>
            <sz val="10"/>
            <rFont val="Arial"/>
          </rPr>
          <t>reference:A51,B2,C2,E2
mrs:
Rotate:True</t>
        </r>
      </text>
    </comment>
    <comment ref="B52" authorId="0" shapeId="0" xr:uid="{00000000-0006-0000-0200-000031000000}">
      <text>
        <r>
          <rPr>
            <sz val="10"/>
            <rFont val="Arial"/>
          </rPr>
          <t>reference:A52,B2,C2,E2
mrs:
Rotate:True</t>
        </r>
      </text>
    </comment>
    <comment ref="B53" authorId="0" shapeId="0" xr:uid="{00000000-0006-0000-0200-000032000000}">
      <text>
        <r>
          <rPr>
            <sz val="10"/>
            <rFont val="Arial"/>
          </rPr>
          <t>reference:A53,B2,C2,E2
mrs:
Rotate:True</t>
        </r>
      </text>
    </comment>
    <comment ref="B54" authorId="0" shapeId="0" xr:uid="{00000000-0006-0000-0200-000033000000}">
      <text>
        <r>
          <rPr>
            <sz val="10"/>
            <rFont val="Arial"/>
          </rPr>
          <t>reference:A54,B2,C2,E2
mrs:
Rotate:True</t>
        </r>
      </text>
    </comment>
    <comment ref="B55" authorId="0" shapeId="0" xr:uid="{00000000-0006-0000-0200-000034000000}">
      <text>
        <r>
          <rPr>
            <sz val="10"/>
            <rFont val="Arial"/>
          </rPr>
          <t>reference:A55,B2,C2,E2
mrs:
Rotate:True</t>
        </r>
      </text>
    </comment>
    <comment ref="B56" authorId="0" shapeId="0" xr:uid="{00000000-0006-0000-0200-000035000000}">
      <text>
        <r>
          <rPr>
            <sz val="10"/>
            <rFont val="Arial"/>
          </rPr>
          <t>reference:A56,B2,C2,E2
mrs:
Rotate:True</t>
        </r>
      </text>
    </comment>
    <comment ref="B57" authorId="0" shapeId="0" xr:uid="{00000000-0006-0000-0200-000036000000}">
      <text>
        <r>
          <rPr>
            <sz val="10"/>
            <rFont val="Arial"/>
          </rPr>
          <t>reference:A57,B2,C2,E2
mrs:
Rotate:True</t>
        </r>
      </text>
    </comment>
    <comment ref="B58" authorId="0" shapeId="0" xr:uid="{00000000-0006-0000-0200-000037000000}">
      <text>
        <r>
          <rPr>
            <sz val="10"/>
            <rFont val="Arial"/>
          </rPr>
          <t>reference:A58,B2,C2,E2
mrs:
Rotate:True</t>
        </r>
      </text>
    </comment>
    <comment ref="B59" authorId="0" shapeId="0" xr:uid="{00000000-0006-0000-0200-000038000000}">
      <text>
        <r>
          <rPr>
            <sz val="10"/>
            <rFont val="Arial"/>
          </rPr>
          <t>reference:A59,B2,C2,E2
mrs:
Rotate:True</t>
        </r>
      </text>
    </comment>
    <comment ref="B60" authorId="0" shapeId="0" xr:uid="{00000000-0006-0000-0200-000039000000}">
      <text>
        <r>
          <rPr>
            <sz val="10"/>
            <rFont val="Arial"/>
          </rPr>
          <t>reference:A60,B2,C2,E2
mrs:
Rotate:True</t>
        </r>
      </text>
    </comment>
    <comment ref="B61" authorId="0" shapeId="0" xr:uid="{00000000-0006-0000-0200-00003A000000}">
      <text>
        <r>
          <rPr>
            <sz val="10"/>
            <rFont val="Arial"/>
          </rPr>
          <t>reference:A61,B2,C2,E2
mrs:
Rotate:True</t>
        </r>
      </text>
    </comment>
    <comment ref="B62" authorId="0" shapeId="0" xr:uid="{00000000-0006-0000-0200-00003B000000}">
      <text>
        <r>
          <rPr>
            <sz val="10"/>
            <rFont val="Arial"/>
          </rPr>
          <t>reference:A62,B2,C2,E2
mrs:
Rotate:True</t>
        </r>
      </text>
    </comment>
    <comment ref="B63" authorId="0" shapeId="0" xr:uid="{00000000-0006-0000-0200-00003C000000}">
      <text>
        <r>
          <rPr>
            <sz val="10"/>
            <rFont val="Arial"/>
          </rPr>
          <t>reference:A63,B2,C2,E2
mrs:
Rotate:True</t>
        </r>
      </text>
    </comment>
    <comment ref="B64" authorId="0" shapeId="0" xr:uid="{00000000-0006-0000-0200-00003D000000}">
      <text>
        <r>
          <rPr>
            <sz val="10"/>
            <rFont val="Arial"/>
          </rPr>
          <t>reference:A64,B2,C2,E2
mrs:
Rotate:True</t>
        </r>
      </text>
    </comment>
    <comment ref="B65" authorId="0" shapeId="0" xr:uid="{00000000-0006-0000-0200-00003E000000}">
      <text>
        <r>
          <rPr>
            <sz val="10"/>
            <rFont val="Arial"/>
          </rPr>
          <t>reference:A65,B2,C2,E2
mrs:
Rotate:True</t>
        </r>
      </text>
    </comment>
    <comment ref="B66" authorId="0" shapeId="0" xr:uid="{00000000-0006-0000-0200-00003F000000}">
      <text>
        <r>
          <rPr>
            <sz val="10"/>
            <rFont val="Arial"/>
          </rPr>
          <t>reference:A66,B2,C2,E2
mrs:
Rotate:True</t>
        </r>
      </text>
    </comment>
    <comment ref="B67" authorId="0" shapeId="0" xr:uid="{00000000-0006-0000-0200-000040000000}">
      <text>
        <r>
          <rPr>
            <sz val="10"/>
            <rFont val="Arial"/>
          </rPr>
          <t>reference:A67,B2,C2,E2
mrs:
Rotate:True</t>
        </r>
      </text>
    </comment>
    <comment ref="B68" authorId="0" shapeId="0" xr:uid="{00000000-0006-0000-0200-000041000000}">
      <text>
        <r>
          <rPr>
            <sz val="10"/>
            <rFont val="Arial"/>
          </rPr>
          <t>reference:A68,B2,C2,E2
mrs:
Rotate:True</t>
        </r>
      </text>
    </comment>
    <comment ref="B69" authorId="0" shapeId="0" xr:uid="{00000000-0006-0000-0200-000042000000}">
      <text>
        <r>
          <rPr>
            <sz val="10"/>
            <rFont val="Arial"/>
          </rPr>
          <t>reference:A69,B2,C2,E2
mrs:
Rotate:True</t>
        </r>
      </text>
    </comment>
    <comment ref="B70" authorId="0" shapeId="0" xr:uid="{00000000-0006-0000-0200-000043000000}">
      <text>
        <r>
          <rPr>
            <sz val="10"/>
            <rFont val="Arial"/>
          </rPr>
          <t>reference:A70,B2,C2,E2
mrs:
Rotate:True</t>
        </r>
      </text>
    </comment>
    <comment ref="B71" authorId="0" shapeId="0" xr:uid="{00000000-0006-0000-0200-000044000000}">
      <text>
        <r>
          <rPr>
            <sz val="10"/>
            <rFont val="Arial"/>
          </rPr>
          <t>reference:A71,B2,C2,E2
mrs:
Rotate:True</t>
        </r>
      </text>
    </comment>
    <comment ref="B72" authorId="0" shapeId="0" xr:uid="{00000000-0006-0000-0200-000045000000}">
      <text>
        <r>
          <rPr>
            <sz val="10"/>
            <rFont val="Arial"/>
          </rPr>
          <t>reference:A72,B2,C2,E2
mrs:
Rotate:True</t>
        </r>
      </text>
    </comment>
    <comment ref="B73" authorId="0" shapeId="0" xr:uid="{00000000-0006-0000-0200-000046000000}">
      <text>
        <r>
          <rPr>
            <sz val="10"/>
            <rFont val="Arial"/>
          </rPr>
          <t>reference:A73,B2,C2,E2
mrs:
Rotate:True</t>
        </r>
      </text>
    </comment>
    <comment ref="B74" authorId="0" shapeId="0" xr:uid="{00000000-0006-0000-0200-000047000000}">
      <text>
        <r>
          <rPr>
            <sz val="10"/>
            <rFont val="Arial"/>
          </rPr>
          <t>reference:A74,B2,C2,E2
mrs:
Rotate:True</t>
        </r>
      </text>
    </comment>
    <comment ref="B75" authorId="0" shapeId="0" xr:uid="{00000000-0006-0000-0200-000048000000}">
      <text>
        <r>
          <rPr>
            <sz val="10"/>
            <rFont val="Arial"/>
          </rPr>
          <t>reference:A75,B2,C2,E2
mrs:
Rotate:True</t>
        </r>
      </text>
    </comment>
    <comment ref="B76" authorId="0" shapeId="0" xr:uid="{00000000-0006-0000-0200-000049000000}">
      <text>
        <r>
          <rPr>
            <sz val="10"/>
            <rFont val="Arial"/>
          </rPr>
          <t>reference:A76,B2,C2,E2
mrs:
Rotate:True</t>
        </r>
      </text>
    </comment>
    <comment ref="B77" authorId="0" shapeId="0" xr:uid="{00000000-0006-0000-0200-00004A000000}">
      <text>
        <r>
          <rPr>
            <sz val="10"/>
            <rFont val="Arial"/>
          </rPr>
          <t>reference:A77,B2,C2,E2
mrs:
Rotate:True</t>
        </r>
      </text>
    </comment>
    <comment ref="B78" authorId="0" shapeId="0" xr:uid="{00000000-0006-0000-0200-00004B000000}">
      <text>
        <r>
          <rPr>
            <sz val="10"/>
            <rFont val="Arial"/>
          </rPr>
          <t>reference:A78,B2,C2,E2
mrs:
Rotate:True</t>
        </r>
      </text>
    </comment>
    <comment ref="B79" authorId="0" shapeId="0" xr:uid="{00000000-0006-0000-0200-00004C000000}">
      <text>
        <r>
          <rPr>
            <sz val="10"/>
            <rFont val="Arial"/>
          </rPr>
          <t>reference:A79,B2,C2,E2
mrs:
Rotate:True</t>
        </r>
      </text>
    </comment>
    <comment ref="B80" authorId="0" shapeId="0" xr:uid="{00000000-0006-0000-0200-00004D000000}">
      <text>
        <r>
          <rPr>
            <sz val="10"/>
            <rFont val="Arial"/>
          </rPr>
          <t>reference:A80,B2,C2,E2
mrs:
Rotate:True</t>
        </r>
      </text>
    </comment>
    <comment ref="B81" authorId="0" shapeId="0" xr:uid="{00000000-0006-0000-0200-00004E000000}">
      <text>
        <r>
          <rPr>
            <sz val="10"/>
            <rFont val="Arial"/>
          </rPr>
          <t>reference:A81,B2,C2,E2
mrs:
Rotate:True</t>
        </r>
      </text>
    </comment>
    <comment ref="B82" authorId="0" shapeId="0" xr:uid="{00000000-0006-0000-0200-00004F000000}">
      <text>
        <r>
          <rPr>
            <sz val="10"/>
            <rFont val="Arial"/>
          </rPr>
          <t>reference:A82,B2,C2,E2
mrs:
Rotate:True</t>
        </r>
      </text>
    </comment>
    <comment ref="B83" authorId="0" shapeId="0" xr:uid="{00000000-0006-0000-0200-000050000000}">
      <text>
        <r>
          <rPr>
            <sz val="10"/>
            <rFont val="Arial"/>
          </rPr>
          <t>reference:A83,B2,C2,E2
mrs:
Rotate:True</t>
        </r>
      </text>
    </comment>
    <comment ref="B84" authorId="0" shapeId="0" xr:uid="{00000000-0006-0000-0200-000051000000}">
      <text>
        <r>
          <rPr>
            <sz val="10"/>
            <rFont val="Arial"/>
          </rPr>
          <t>reference:A84,B2,C2,E2
mrs:
Rotate:True</t>
        </r>
      </text>
    </comment>
    <comment ref="B85" authorId="0" shapeId="0" xr:uid="{00000000-0006-0000-0200-000052000000}">
      <text>
        <r>
          <rPr>
            <sz val="10"/>
            <rFont val="Arial"/>
          </rPr>
          <t>reference:A85,B2,C2,E2
mrs:
Rotate:True</t>
        </r>
      </text>
    </comment>
    <comment ref="B86" authorId="0" shapeId="0" xr:uid="{00000000-0006-0000-0200-000053000000}">
      <text>
        <r>
          <rPr>
            <sz val="10"/>
            <rFont val="Arial"/>
          </rPr>
          <t>reference:A86,B2,C2,E2
mrs:
Rotate:True</t>
        </r>
      </text>
    </comment>
    <comment ref="B87" authorId="0" shapeId="0" xr:uid="{00000000-0006-0000-0200-000054000000}">
      <text>
        <r>
          <rPr>
            <sz val="10"/>
            <rFont val="Arial"/>
          </rPr>
          <t>reference:A87,B2,C2,E2
mrs:
Rotate:True</t>
        </r>
      </text>
    </comment>
    <comment ref="B88" authorId="0" shapeId="0" xr:uid="{00000000-0006-0000-0200-000055000000}">
      <text>
        <r>
          <rPr>
            <sz val="10"/>
            <rFont val="Arial"/>
          </rPr>
          <t>reference:A88,B2,C2,E2
mrs:
Rotate:True</t>
        </r>
      </text>
    </comment>
    <comment ref="B89" authorId="0" shapeId="0" xr:uid="{00000000-0006-0000-0200-000056000000}">
      <text>
        <r>
          <rPr>
            <sz val="10"/>
            <rFont val="Arial"/>
          </rPr>
          <t>reference:A89,B2,C2,E2
mrs:
Rotate:True</t>
        </r>
      </text>
    </comment>
    <comment ref="B90" authorId="0" shapeId="0" xr:uid="{00000000-0006-0000-0200-000057000000}">
      <text>
        <r>
          <rPr>
            <sz val="10"/>
            <rFont val="Arial"/>
          </rPr>
          <t>reference:A90,B2,C2,E2
mrs:
Rotate:True</t>
        </r>
      </text>
    </comment>
    <comment ref="B91" authorId="0" shapeId="0" xr:uid="{00000000-0006-0000-0200-000058000000}">
      <text>
        <r>
          <rPr>
            <sz val="10"/>
            <rFont val="Arial"/>
          </rPr>
          <t>reference:A91,B2,C2,E2
mrs:
Rotate:True</t>
        </r>
      </text>
    </comment>
    <comment ref="B92" authorId="0" shapeId="0" xr:uid="{00000000-0006-0000-0200-000059000000}">
      <text>
        <r>
          <rPr>
            <sz val="10"/>
            <rFont val="Arial"/>
          </rPr>
          <t>reference:A92,B2,C2,E2
mrs:
Rotate:True</t>
        </r>
      </text>
    </comment>
    <comment ref="B93" authorId="0" shapeId="0" xr:uid="{00000000-0006-0000-0200-00005A000000}">
      <text>
        <r>
          <rPr>
            <sz val="10"/>
            <rFont val="Arial"/>
          </rPr>
          <t>reference:A93,B2,C2,E2
mrs:
Rotate:True</t>
        </r>
      </text>
    </comment>
    <comment ref="B94" authorId="0" shapeId="0" xr:uid="{00000000-0006-0000-0200-00005B000000}">
      <text>
        <r>
          <rPr>
            <sz val="10"/>
            <rFont val="Arial"/>
          </rPr>
          <t>reference:A94,B2,C2,E2
mrs:
Rotate:True</t>
        </r>
      </text>
    </comment>
    <comment ref="B95" authorId="0" shapeId="0" xr:uid="{00000000-0006-0000-0200-00005C000000}">
      <text>
        <r>
          <rPr>
            <sz val="10"/>
            <rFont val="Arial"/>
          </rPr>
          <t>reference:A95,B2,C2,E2
mrs:
Rotate:True</t>
        </r>
      </text>
    </comment>
    <comment ref="B96" authorId="0" shapeId="0" xr:uid="{00000000-0006-0000-0200-00005D000000}">
      <text>
        <r>
          <rPr>
            <sz val="10"/>
            <rFont val="Arial"/>
          </rPr>
          <t>reference:A96,B2,C2,E2
mrs:
Rotate:True</t>
        </r>
      </text>
    </comment>
    <comment ref="B97" authorId="0" shapeId="0" xr:uid="{00000000-0006-0000-0200-00005E000000}">
      <text>
        <r>
          <rPr>
            <sz val="10"/>
            <rFont val="Arial"/>
          </rPr>
          <t>reference:A97,B2,C2,E2
mrs:
Rotate:True</t>
        </r>
      </text>
    </comment>
    <comment ref="B98" authorId="0" shapeId="0" xr:uid="{00000000-0006-0000-0200-00005F000000}">
      <text>
        <r>
          <rPr>
            <sz val="10"/>
            <rFont val="Arial"/>
          </rPr>
          <t>reference:A98,B2,C2,E2
mrs:
Rotate:True</t>
        </r>
      </text>
    </comment>
    <comment ref="B99" authorId="0" shapeId="0" xr:uid="{00000000-0006-0000-0200-000060000000}">
      <text>
        <r>
          <rPr>
            <sz val="10"/>
            <rFont val="Arial"/>
          </rPr>
          <t>reference:A99,B2,C2,E2
mrs:
Rotate:True</t>
        </r>
      </text>
    </comment>
    <comment ref="B100" authorId="0" shapeId="0" xr:uid="{00000000-0006-0000-0200-000061000000}">
      <text>
        <r>
          <rPr>
            <sz val="10"/>
            <rFont val="Arial"/>
          </rPr>
          <t>reference:A100,B2,C2,E2
mrs:
Rotate:True</t>
        </r>
      </text>
    </comment>
    <comment ref="B101" authorId="0" shapeId="0" xr:uid="{00000000-0006-0000-0200-000062000000}">
      <text>
        <r>
          <rPr>
            <sz val="10"/>
            <rFont val="Arial"/>
          </rPr>
          <t>reference:A101,B2,C2,E2
mrs:
Rotate:True</t>
        </r>
      </text>
    </comment>
    <comment ref="B102" authorId="0" shapeId="0" xr:uid="{00000000-0006-0000-0200-000063000000}">
      <text>
        <r>
          <rPr>
            <sz val="10"/>
            <rFont val="Arial"/>
          </rPr>
          <t>reference:A102,B2,C2,E2
mrs:
Rotate:True</t>
        </r>
      </text>
    </comment>
    <comment ref="B103" authorId="0" shapeId="0" xr:uid="{00000000-0006-0000-0200-000064000000}">
      <text>
        <r>
          <rPr>
            <sz val="10"/>
            <rFont val="Arial"/>
          </rPr>
          <t>reference:A103,B2,C2,E2
mrs:
Rotate:True</t>
        </r>
      </text>
    </comment>
    <comment ref="B104" authorId="0" shapeId="0" xr:uid="{00000000-0006-0000-0200-000065000000}">
      <text>
        <r>
          <rPr>
            <sz val="10"/>
            <rFont val="Arial"/>
          </rPr>
          <t>reference:A104,B2,C2,E2
mrs:
Rotate:True</t>
        </r>
      </text>
    </comment>
    <comment ref="B105" authorId="0" shapeId="0" xr:uid="{00000000-0006-0000-0200-000066000000}">
      <text>
        <r>
          <rPr>
            <sz val="10"/>
            <rFont val="Arial"/>
          </rPr>
          <t>reference:A105,B2,C2,E2
mrs:
Rotate:True</t>
        </r>
      </text>
    </comment>
    <comment ref="B106" authorId="0" shapeId="0" xr:uid="{00000000-0006-0000-0200-000067000000}">
      <text>
        <r>
          <rPr>
            <sz val="10"/>
            <rFont val="Arial"/>
          </rPr>
          <t>reference:A106,B2,C2,E2
mrs: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D8" authorId="0" shapeId="0" xr:uid="{00000000-0006-0000-0300-000001000000}">
      <text>
        <r>
          <rPr>
            <sz val="10"/>
            <rFont val="Arial"/>
          </rPr>
          <t>reference:D7,C3
mrs:
Rotate:True</t>
        </r>
      </text>
    </comment>
    <comment ref="E8" authorId="0" shapeId="0" xr:uid="{00000000-0006-0000-0300-000002000000}">
      <text>
        <r>
          <rPr>
            <sz val="10"/>
            <rFont val="Arial"/>
          </rPr>
          <t>reference:E7,C3
mrs:
Rotate:True</t>
        </r>
      </text>
    </comment>
    <comment ref="F8" authorId="0" shapeId="0" xr:uid="{00000000-0006-0000-0300-000003000000}">
      <text>
        <r>
          <rPr>
            <sz val="10"/>
            <rFont val="Arial"/>
          </rPr>
          <t>reference:F7,C3
mrs:
Rotate:True</t>
        </r>
      </text>
    </comment>
    <comment ref="G8" authorId="0" shapeId="0" xr:uid="{00000000-0006-0000-0300-000004000000}">
      <text>
        <r>
          <rPr>
            <sz val="10"/>
            <rFont val="Arial"/>
          </rPr>
          <t>reference:G7,C3
mrs:
Rotate:True</t>
        </r>
      </text>
    </comment>
    <comment ref="C10" authorId="0" shapeId="0" xr:uid="{00000000-0006-0000-0300-000005000000}">
      <text>
        <r>
          <rPr>
            <sz val="10"/>
            <rFont val="Arial"/>
          </rPr>
          <t>reference:C7,C8,C9
mrs:(C7,+,10.0000)  (C8,+,10.0000)  (C9,+,10.0000)  
Rotate:True</t>
        </r>
      </text>
    </comment>
    <comment ref="D10" authorId="0" shapeId="0" xr:uid="{00000000-0006-0000-0300-000006000000}">
      <text>
        <r>
          <rPr>
            <sz val="10"/>
            <rFont val="Arial"/>
          </rPr>
          <t>reference:D7,D8
mrs:(D7,+,10.0000)  (D8,+,10.0000)  
Rotate:True</t>
        </r>
      </text>
    </comment>
    <comment ref="E10" authorId="0" shapeId="0" xr:uid="{00000000-0006-0000-0300-000007000000}">
      <text>
        <r>
          <rPr>
            <sz val="10"/>
            <rFont val="Arial"/>
          </rPr>
          <t>reference:E7,E8
mrs:(E7,+,10.0000)  (E8,+,10.0000)  
Rotate:True</t>
        </r>
      </text>
    </comment>
    <comment ref="F10" authorId="0" shapeId="0" xr:uid="{00000000-0006-0000-0300-000008000000}">
      <text>
        <r>
          <rPr>
            <sz val="10"/>
            <rFont val="Arial"/>
          </rPr>
          <t>reference:F7,F8
mrs:(F7,+,10.0000)  (F8,+,10.0000)  
Rotate:True</t>
        </r>
      </text>
    </comment>
    <comment ref="G10" authorId="0" shapeId="0" xr:uid="{00000000-0006-0000-0300-000009000000}">
      <text>
        <r>
          <rPr>
            <sz val="10"/>
            <rFont val="Arial"/>
          </rPr>
          <t>reference:G7,G8
mrs:(G7,+,10.0000)  (G8,+,10.0000)  
Rotate:True</t>
        </r>
      </text>
    </comment>
    <comment ref="C11" authorId="0" shapeId="0" xr:uid="{00000000-0006-0000-0300-00000A000000}">
      <text>
        <r>
          <rPr>
            <sz val="10"/>
            <rFont val="Arial"/>
          </rPr>
          <t>reference:C6,C10,C4
mrs:
Rotate:True</t>
        </r>
      </text>
    </comment>
    <comment ref="D11" authorId="0" shapeId="0" xr:uid="{00000000-0006-0000-0300-00000B000000}">
      <text>
        <r>
          <rPr>
            <sz val="10"/>
            <rFont val="Arial"/>
          </rPr>
          <t>reference:D6,D10,C4
mrs:
Rotate:True</t>
        </r>
      </text>
    </comment>
    <comment ref="E11" authorId="0" shapeId="0" xr:uid="{00000000-0006-0000-0300-00000C000000}">
      <text>
        <r>
          <rPr>
            <sz val="10"/>
            <rFont val="Arial"/>
          </rPr>
          <t>reference:E6,E10,C4
mrs:
Rotate:True</t>
        </r>
      </text>
    </comment>
    <comment ref="F11" authorId="0" shapeId="0" xr:uid="{00000000-0006-0000-0300-00000D000000}">
      <text>
        <r>
          <rPr>
            <sz val="10"/>
            <rFont val="Arial"/>
          </rPr>
          <t>reference:F6,F10,C4
mrs:
Rotate:True</t>
        </r>
      </text>
    </comment>
    <comment ref="G11" authorId="0" shapeId="0" xr:uid="{00000000-0006-0000-0300-00000E000000}">
      <text>
        <r>
          <rPr>
            <sz val="10"/>
            <rFont val="Arial"/>
          </rPr>
          <t>reference:G6,G10,C4
mrs:
Rotate:True</t>
        </r>
      </text>
    </comment>
    <comment ref="C12" authorId="0" shapeId="0" xr:uid="{00000000-0006-0000-0300-00000F000000}">
      <text>
        <r>
          <rPr>
            <sz val="10"/>
            <rFont val="Arial"/>
          </rPr>
          <t>reference:C11,D11,E11,F11,G11
mrs:(C11,+,10.0000)  (D11,+,10.0000)  (E11,+,10.0000)  (F11,+,10.0000)  (G11,+,10.0000)  
Rotate:True</t>
        </r>
      </text>
    </comment>
    <comment ref="D24" authorId="0" shapeId="0" xr:uid="{00000000-0006-0000-0300-000010000000}">
      <text>
        <r>
          <rPr>
            <sz val="10"/>
            <rFont val="Arial"/>
          </rPr>
          <t>reference:C17,C18
mrs:
Rotate:True</t>
        </r>
      </text>
    </comment>
    <comment ref="E24" authorId="0" shapeId="0" xr:uid="{00000000-0006-0000-0300-000011000000}">
      <text>
        <r>
          <rPr>
            <sz val="10"/>
            <rFont val="Arial"/>
          </rPr>
          <t>reference:C17,C18
mrs:
Rotate:True</t>
        </r>
      </text>
    </comment>
    <comment ref="F24" authorId="0" shapeId="0" xr:uid="{00000000-0006-0000-0300-000012000000}">
      <text>
        <r>
          <rPr>
            <sz val="10"/>
            <rFont val="Arial"/>
          </rPr>
          <t>reference:C17,C18
mrs:
Rotate:True</t>
        </r>
      </text>
    </comment>
    <comment ref="G24" authorId="0" shapeId="0" xr:uid="{00000000-0006-0000-0300-000013000000}">
      <text>
        <r>
          <rPr>
            <sz val="10"/>
            <rFont val="Arial"/>
          </rPr>
          <t>reference:C17,C18
mrs:
Rotate:True</t>
        </r>
      </text>
    </comment>
    <comment ref="D25" authorId="0" shapeId="0" xr:uid="{00000000-0006-0000-0300-000014000000}">
      <text>
        <r>
          <rPr>
            <sz val="10"/>
            <rFont val="Arial"/>
          </rPr>
          <t>reference:D23,D24
mrs:(D23,+,10.0000)  (D24,+,10.0000)  
Rotate:True</t>
        </r>
      </text>
    </comment>
    <comment ref="E25" authorId="0" shapeId="0" xr:uid="{00000000-0006-0000-0300-000015000000}">
      <text>
        <r>
          <rPr>
            <sz val="10"/>
            <rFont val="Arial"/>
          </rPr>
          <t>reference:E23,E24
mrs:(E23,+,10.0000)  (E24,+,10.0000)  
Rotate:True</t>
        </r>
      </text>
    </comment>
    <comment ref="F25" authorId="0" shapeId="0" xr:uid="{00000000-0006-0000-0300-000016000000}">
      <text>
        <r>
          <rPr>
            <sz val="10"/>
            <rFont val="Arial"/>
          </rPr>
          <t>reference:F23,F24
mrs:(F23,+,10.0000)  (F24,+,10.0000)  
Rotate:True</t>
        </r>
      </text>
    </comment>
    <comment ref="G25" authorId="0" shapeId="0" xr:uid="{00000000-0006-0000-0300-000017000000}">
      <text>
        <r>
          <rPr>
            <sz val="10"/>
            <rFont val="Arial"/>
          </rPr>
          <t>reference:G23,G24
mrs:(G23,+,10.0000)  (G24,+,10.0000)  
Rotate:True</t>
        </r>
      </text>
    </comment>
    <comment ref="D26" authorId="0" shapeId="0" xr:uid="{00000000-0006-0000-0300-000018000000}">
      <text>
        <r>
          <rPr>
            <sz val="10"/>
            <rFont val="Arial"/>
          </rPr>
          <t>reference:D25,C3
mrs:
Rotate:True</t>
        </r>
      </text>
    </comment>
    <comment ref="E26" authorId="0" shapeId="0" xr:uid="{00000000-0006-0000-0300-000019000000}">
      <text>
        <r>
          <rPr>
            <sz val="10"/>
            <rFont val="Arial"/>
          </rPr>
          <t>reference:E25,C3
mrs:
Rotate:True</t>
        </r>
      </text>
    </comment>
    <comment ref="F26" authorId="0" shapeId="0" xr:uid="{00000000-0006-0000-0300-00001A000000}">
      <text>
        <r>
          <rPr>
            <sz val="10"/>
            <rFont val="Arial"/>
          </rPr>
          <t>reference:F25,C3
mrs:
Rotate:True</t>
        </r>
      </text>
    </comment>
    <comment ref="G26" authorId="0" shapeId="0" xr:uid="{00000000-0006-0000-0300-00001B000000}">
      <text>
        <r>
          <rPr>
            <sz val="10"/>
            <rFont val="Arial"/>
          </rPr>
          <t>reference:G25,C3
mrs:
Rotate:True</t>
        </r>
      </text>
    </comment>
    <comment ref="D27" authorId="0" shapeId="0" xr:uid="{00000000-0006-0000-0300-00001C000000}">
      <text>
        <r>
          <rPr>
            <sz val="10"/>
            <rFont val="Arial"/>
          </rPr>
          <t>reference:D25,D26
mrs:(D25,+,10.0000)  (D26,+,10.0000)  
Rotate:True</t>
        </r>
      </text>
    </comment>
    <comment ref="E27" authorId="0" shapeId="0" xr:uid="{00000000-0006-0000-0300-00001D000000}">
      <text>
        <r>
          <rPr>
            <sz val="10"/>
            <rFont val="Arial"/>
          </rPr>
          <t>reference:E25,E26
mrs:(E25,+,10.0000)  (E26,+,10.0000)  
Rotate:True</t>
        </r>
      </text>
    </comment>
    <comment ref="F27" authorId="0" shapeId="0" xr:uid="{00000000-0006-0000-0300-00001E000000}">
      <text>
        <r>
          <rPr>
            <sz val="10"/>
            <rFont val="Arial"/>
          </rPr>
          <t>reference:F25,F26
mrs:(F25,+,10.0000)  (F26,+,10.0000)  
Rotate:True</t>
        </r>
      </text>
    </comment>
    <comment ref="G27" authorId="0" shapeId="0" xr:uid="{00000000-0006-0000-0300-00001F000000}">
      <text>
        <r>
          <rPr>
            <sz val="10"/>
            <rFont val="Arial"/>
          </rPr>
          <t>reference:G25,G26
mrs:(G25,+,10.0000)  (G26,+,10.0000)  
Rotate:True</t>
        </r>
      </text>
    </comment>
    <comment ref="C30" authorId="0" shapeId="0" xr:uid="{00000000-0006-0000-0300-000020000000}">
      <text>
        <r>
          <rPr>
            <sz val="10"/>
            <rFont val="Arial"/>
          </rPr>
          <t>reference:C27,C28,C29
mrs:(C27,+,10.0000)  (C28,+,10.0000)  (C29,+,10.0000)  
Rotate:True</t>
        </r>
      </text>
    </comment>
    <comment ref="D30" authorId="0" shapeId="0" xr:uid="{00000000-0006-0000-0300-000021000000}">
      <text>
        <r>
          <rPr>
            <sz val="10"/>
            <rFont val="Arial"/>
          </rPr>
          <t>reference:D27,D28,D29
mrs:(D27,+,10.0000)  (D28,+,10.0000)  (D29,+,10.0000)  
Rotate:True</t>
        </r>
      </text>
    </comment>
    <comment ref="E30" authorId="0" shapeId="0" xr:uid="{00000000-0006-0000-0300-000022000000}">
      <text>
        <r>
          <rPr>
            <sz val="10"/>
            <rFont val="Arial"/>
          </rPr>
          <t>reference:E27,E28,E29
mrs:(E27,+,10.0000)  (E28,+,10.0000)  (E29,+,10.0000)  
Rotate:True</t>
        </r>
      </text>
    </comment>
    <comment ref="F30" authorId="0" shapeId="0" xr:uid="{00000000-0006-0000-0300-000023000000}">
      <text>
        <r>
          <rPr>
            <sz val="10"/>
            <rFont val="Arial"/>
          </rPr>
          <t>reference:F27,F28,F29
mrs:(F27,+,10.0000)  (F28,+,10.0000)  (F29,+,10.0000)  
Rotate:True</t>
        </r>
      </text>
    </comment>
    <comment ref="G30" authorId="0" shapeId="0" xr:uid="{00000000-0006-0000-0300-000024000000}">
      <text>
        <r>
          <rPr>
            <sz val="10"/>
            <rFont val="Arial"/>
          </rPr>
          <t>reference:G27,G28,G29
mrs:(G27,+,10.0000)  (G28,+,10.0000)  (G29,+,10.0000)  
Rotate:True</t>
        </r>
      </text>
    </comment>
    <comment ref="C31" authorId="0" shapeId="0" xr:uid="{00000000-0006-0000-0300-000025000000}">
      <text>
        <r>
          <rPr>
            <sz val="10"/>
            <rFont val="Arial"/>
          </rPr>
          <t>reference:C22,C30,C19
mrs:(C22,+,8.0449)  (C30,+,1.0686)  (C19,+,10.6865)  
Rotate:True</t>
        </r>
      </text>
    </comment>
    <comment ref="D31" authorId="0" shapeId="0" xr:uid="{00000000-0006-0000-0300-000026000000}">
      <text>
        <r>
          <rPr>
            <sz val="10"/>
            <rFont val="Arial"/>
          </rPr>
          <t>reference:D22,D30,C20
mrs:
Rotate:True</t>
        </r>
      </text>
    </comment>
    <comment ref="E31" authorId="0" shapeId="0" xr:uid="{00000000-0006-0000-0300-000027000000}">
      <text>
        <r>
          <rPr>
            <sz val="10"/>
            <rFont val="Arial"/>
          </rPr>
          <t>reference:E22,E30,C20
mrs:
Rotate:True</t>
        </r>
      </text>
    </comment>
    <comment ref="F31" authorId="0" shapeId="0" xr:uid="{00000000-0006-0000-0300-000028000000}">
      <text>
        <r>
          <rPr>
            <sz val="10"/>
            <rFont val="Arial"/>
          </rPr>
          <t>reference:F22,F30,C20
mrs:
Rotate:True</t>
        </r>
      </text>
    </comment>
    <comment ref="G31" authorId="0" shapeId="0" xr:uid="{00000000-0006-0000-0300-000029000000}">
      <text>
        <r>
          <rPr>
            <sz val="10"/>
            <rFont val="Arial"/>
          </rPr>
          <t>reference:G22,G30,C20
mrs:
Rotate:True</t>
        </r>
      </text>
    </comment>
    <comment ref="C32" authorId="0" shapeId="0" xr:uid="{00000000-0006-0000-0300-00002A000000}">
      <text>
        <r>
          <rPr>
            <sz val="10"/>
            <rFont val="Arial"/>
          </rPr>
          <t>reference:C31,D31,E31,F31,G31
mrs:(C31,+,10.0000)  (D31,+,10.0000)  (E31,+,10.0000)  (F31,+,10.0000)  (G31,+,10.0000)  
Rotate:True</t>
        </r>
      </text>
    </comment>
    <comment ref="C39" authorId="0" shapeId="0" xr:uid="{00000000-0006-0000-0300-00002B000000}">
      <text>
        <r>
          <rPr>
            <sz val="10"/>
            <rFont val="Arial"/>
          </rPr>
          <t>reference:C38,C49
mrs:
Rotate:True</t>
        </r>
      </text>
    </comment>
    <comment ref="D44" authorId="0" shapeId="0" xr:uid="{00000000-0006-0000-0300-00002C000000}">
      <text>
        <r>
          <rPr>
            <sz val="10"/>
            <rFont val="Arial"/>
          </rPr>
          <t>reference:C39
mrs:(C39,+,10.0000)  
Rotate:True</t>
        </r>
      </text>
    </comment>
    <comment ref="E44" authorId="0" shapeId="0" xr:uid="{00000000-0006-0000-0300-00002D000000}">
      <text>
        <r>
          <rPr>
            <sz val="10"/>
            <rFont val="Arial"/>
          </rPr>
          <t>reference:C39
mrs:(C39,+,10.0000)  
Rotate:True</t>
        </r>
      </text>
    </comment>
    <comment ref="D45" authorId="0" shapeId="0" xr:uid="{00000000-0006-0000-0300-00002E000000}">
      <text>
        <r>
          <rPr>
            <sz val="10"/>
            <rFont val="Arial"/>
          </rPr>
          <t>reference:D43,D44
mrs:(D43,+,10.0000)  (D44,+,10.0000)  
Rotate:True</t>
        </r>
      </text>
    </comment>
    <comment ref="E45" authorId="0" shapeId="0" xr:uid="{00000000-0006-0000-0300-00002F000000}">
      <text>
        <r>
          <rPr>
            <sz val="10"/>
            <rFont val="Arial"/>
          </rPr>
          <t>reference:E43,E44
mrs:(E43,+,10.0000)  (E44,+,10.0000)  
Rotate:True</t>
        </r>
      </text>
    </comment>
    <comment ref="F45" authorId="0" shapeId="0" xr:uid="{00000000-0006-0000-0300-000030000000}">
      <text>
        <r>
          <rPr>
            <sz val="10"/>
            <rFont val="Arial"/>
          </rPr>
          <t>reference:F43,F44
mrs:(F43,+,10.0000)  (F44,+,10.0000)  
Rotate:True</t>
        </r>
      </text>
    </comment>
    <comment ref="G45" authorId="0" shapeId="0" xr:uid="{00000000-0006-0000-0300-000031000000}">
      <text>
        <r>
          <rPr>
            <sz val="10"/>
            <rFont val="Arial"/>
          </rPr>
          <t>reference:G43,G44
mrs:(G43,+,10.0000)  (G44,+,10.0000)  
Rotate:True</t>
        </r>
      </text>
    </comment>
    <comment ref="E46" authorId="0" shapeId="0" xr:uid="{00000000-0006-0000-0300-000032000000}">
      <text>
        <r>
          <rPr>
            <sz val="10"/>
            <rFont val="Arial"/>
          </rPr>
          <t>reference:D45,D46,D47,D47
mrs:
Rotate:True</t>
        </r>
      </text>
    </comment>
    <comment ref="F46" authorId="0" shapeId="0" xr:uid="{00000000-0006-0000-0300-000033000000}">
      <text>
        <r>
          <rPr>
            <sz val="10"/>
            <rFont val="Arial"/>
          </rPr>
          <t>reference:E45,E46,E47,E47
mrs:
Rotate:True</t>
        </r>
      </text>
    </comment>
    <comment ref="G46" authorId="0" shapeId="0" xr:uid="{00000000-0006-0000-0300-000034000000}">
      <text>
        <r>
          <rPr>
            <sz val="10"/>
            <rFont val="Arial"/>
          </rPr>
          <t>reference:F45,F46,F47,F47
mrs:
Rotate:True</t>
        </r>
      </text>
    </comment>
    <comment ref="D47" authorId="0" shapeId="0" xr:uid="{00000000-0006-0000-0300-000035000000}">
      <text>
        <r>
          <rPr>
            <sz val="10"/>
            <rFont val="Arial"/>
          </rPr>
          <t>reference:D45,D45,D46
mrs:
Rotate:True</t>
        </r>
      </text>
    </comment>
    <comment ref="E47" authorId="0" shapeId="0" xr:uid="{00000000-0006-0000-0300-000036000000}">
      <text>
        <r>
          <rPr>
            <sz val="10"/>
            <rFont val="Arial"/>
          </rPr>
          <t>reference:E45,E45,E46
mrs:
Rotate:True</t>
        </r>
      </text>
    </comment>
    <comment ref="F47" authorId="0" shapeId="0" xr:uid="{00000000-0006-0000-0300-000037000000}">
      <text>
        <r>
          <rPr>
            <sz val="10"/>
            <rFont val="Arial"/>
          </rPr>
          <t>reference:F45,F45,F46
mrs:
Rotate:True</t>
        </r>
      </text>
    </comment>
    <comment ref="G47" authorId="0" shapeId="0" xr:uid="{00000000-0006-0000-0300-000038000000}">
      <text>
        <r>
          <rPr>
            <sz val="10"/>
            <rFont val="Arial"/>
          </rPr>
          <t>reference:G45,G45,G46
mrs:
Rotate:True</t>
        </r>
      </text>
    </comment>
    <comment ref="D48" authorId="0" shapeId="0" xr:uid="{00000000-0006-0000-0300-000039000000}">
      <text>
        <r>
          <rPr>
            <sz val="10"/>
            <rFont val="Arial"/>
          </rPr>
          <t>reference:D47,D47,C37
mrs:
Rotate:True</t>
        </r>
      </text>
    </comment>
    <comment ref="E48" authorId="0" shapeId="0" xr:uid="{00000000-0006-0000-0300-00003A000000}">
      <text>
        <r>
          <rPr>
            <sz val="10"/>
            <rFont val="Arial"/>
          </rPr>
          <t>reference:E47,E47,C37
mrs:
Rotate:True</t>
        </r>
      </text>
    </comment>
    <comment ref="F48" authorId="0" shapeId="0" xr:uid="{00000000-0006-0000-0300-00003B000000}">
      <text>
        <r>
          <rPr>
            <sz val="10"/>
            <rFont val="Arial"/>
          </rPr>
          <t>reference:F47,F47,C37
mrs:
Rotate:True</t>
        </r>
      </text>
    </comment>
    <comment ref="G48" authorId="0" shapeId="0" xr:uid="{00000000-0006-0000-0300-00003C000000}">
      <text>
        <r>
          <rPr>
            <sz val="10"/>
            <rFont val="Arial"/>
          </rPr>
          <t>reference:G47,G47,C37
mrs:
Rotate:True</t>
        </r>
      </text>
    </comment>
    <comment ref="C50" authorId="0" shapeId="0" xr:uid="{00000000-0006-0000-0300-00003D000000}">
      <text>
        <r>
          <rPr>
            <sz val="10"/>
            <rFont val="Arial"/>
          </rPr>
          <t>reference:C43,C48,C49
mrs:(C43,+,10.0000)  (C48,+,10.0000)  (C49,+,10.0000)  
Rotate:True</t>
        </r>
      </text>
    </comment>
    <comment ref="D50" authorId="0" shapeId="0" xr:uid="{00000000-0006-0000-0300-00003E000000}">
      <text>
        <r>
          <rPr>
            <sz val="10"/>
            <rFont val="Arial"/>
          </rPr>
          <t>reference:D43,D48,D49
mrs:(D43,+,10.0000)  (D48,+,10.0000)  (D49,+,10.0000)  
Rotate:True</t>
        </r>
      </text>
    </comment>
    <comment ref="E50" authorId="0" shapeId="0" xr:uid="{00000000-0006-0000-0300-00003F000000}">
      <text>
        <r>
          <rPr>
            <sz val="10"/>
            <rFont val="Arial"/>
          </rPr>
          <t>reference:E43,E48,E49
mrs:(E43,+,10.0000)  (E48,+,10.0000)  (E49,+,10.0000)  
Rotate:True</t>
        </r>
      </text>
    </comment>
    <comment ref="F50" authorId="0" shapeId="0" xr:uid="{00000000-0006-0000-0300-000040000000}">
      <text>
        <r>
          <rPr>
            <sz val="10"/>
            <rFont val="Arial"/>
          </rPr>
          <t>reference:F43,F48,F49
mrs:(F43,+,10.0000)  (F48,+,10.0000)  (F49,+,10.0000)  
Rotate:True</t>
        </r>
      </text>
    </comment>
    <comment ref="G50" authorId="0" shapeId="0" xr:uid="{00000000-0006-0000-0300-000041000000}">
      <text>
        <r>
          <rPr>
            <sz val="10"/>
            <rFont val="Arial"/>
          </rPr>
          <t>reference:G43,G48,G49
mrs:(G43,+,10.0000)  (G48,+,10.0000)  (G49,+,10.0000)  
Rotate:True</t>
        </r>
      </text>
    </comment>
    <comment ref="C51" authorId="0" shapeId="0" xr:uid="{00000000-0006-0000-0300-000042000000}">
      <text>
        <r>
          <rPr>
            <sz val="10"/>
            <rFont val="Arial"/>
          </rPr>
          <t>reference:C42,C50,C40
mrs:
Rotate:True</t>
        </r>
      </text>
    </comment>
    <comment ref="D51" authorId="0" shapeId="0" xr:uid="{00000000-0006-0000-0300-000043000000}">
      <text>
        <r>
          <rPr>
            <sz val="10"/>
            <rFont val="Arial"/>
          </rPr>
          <t>reference:D42,D50,C40
mrs:
Rotate:True</t>
        </r>
      </text>
    </comment>
    <comment ref="E51" authorId="0" shapeId="0" xr:uid="{00000000-0006-0000-0300-000044000000}">
      <text>
        <r>
          <rPr>
            <sz val="10"/>
            <rFont val="Arial"/>
          </rPr>
          <t>reference:E42,E50,C40
mrs:
Rotate:True</t>
        </r>
      </text>
    </comment>
    <comment ref="F51" authorId="0" shapeId="0" xr:uid="{00000000-0006-0000-0300-000045000000}">
      <text>
        <r>
          <rPr>
            <sz val="10"/>
            <rFont val="Arial"/>
          </rPr>
          <t>reference:F42,F50,C40
mrs:
Rotate:True</t>
        </r>
      </text>
    </comment>
    <comment ref="G51" authorId="0" shapeId="0" xr:uid="{00000000-0006-0000-0300-000046000000}">
      <text>
        <r>
          <rPr>
            <sz val="10"/>
            <rFont val="Arial"/>
          </rPr>
          <t>reference:G42,G50,C40
mrs:
Rotate:True</t>
        </r>
      </text>
    </comment>
    <comment ref="C52" authorId="0" shapeId="0" xr:uid="{00000000-0006-0000-0300-000047000000}">
      <text>
        <r>
          <rPr>
            <sz val="10"/>
            <rFont val="Arial"/>
          </rPr>
          <t>reference:C51,D51,E51,F51,G51
mrs:(C51,+,10.0000)  (D51,+,10.0000)  (E51,+,10.0000)  (F51,+,10.0000)  (G51,+,10.0000)  
Rotate:True</t>
        </r>
      </text>
    </comment>
    <comment ref="C60" authorId="0" shapeId="0" xr:uid="{00000000-0006-0000-0300-000048000000}">
      <text>
        <r>
          <rPr>
            <sz val="10"/>
            <rFont val="Arial"/>
          </rPr>
          <t>reference:C59,C74
mrs:
Rotate:True</t>
        </r>
      </text>
    </comment>
    <comment ref="D67" authorId="0" shapeId="0" xr:uid="{00000000-0006-0000-0300-000049000000}">
      <text>
        <r>
          <rPr>
            <sz val="10"/>
            <rFont val="Arial"/>
          </rPr>
          <t>reference:C17,C18
mrs:
Rotate:True</t>
        </r>
      </text>
    </comment>
    <comment ref="E67" authorId="0" shapeId="0" xr:uid="{00000000-0006-0000-0300-00004A000000}">
      <text>
        <r>
          <rPr>
            <sz val="10"/>
            <rFont val="Arial"/>
          </rPr>
          <t>reference:C17,C18
mrs:
Rotate:True</t>
        </r>
      </text>
    </comment>
    <comment ref="F67" authorId="0" shapeId="0" xr:uid="{00000000-0006-0000-0300-00004B000000}">
      <text>
        <r>
          <rPr>
            <sz val="10"/>
            <rFont val="Arial"/>
          </rPr>
          <t>reference:C17,C18
mrs:
Rotate:True</t>
        </r>
      </text>
    </comment>
    <comment ref="G67" authorId="0" shapeId="0" xr:uid="{00000000-0006-0000-0300-00004C000000}">
      <text>
        <r>
          <rPr>
            <sz val="10"/>
            <rFont val="Arial"/>
          </rPr>
          <t>reference:C17,C18
mrs:
Rotate:True</t>
        </r>
      </text>
    </comment>
    <comment ref="D68" authorId="0" shapeId="0" xr:uid="{00000000-0006-0000-0300-00004D000000}">
      <text>
        <r>
          <rPr>
            <sz val="10"/>
            <rFont val="Arial"/>
          </rPr>
          <t>reference:C60
mrs:(C60,+,10.0000)  
Rotate:True</t>
        </r>
      </text>
    </comment>
    <comment ref="E68" authorId="0" shapeId="0" xr:uid="{00000000-0006-0000-0300-00004E000000}">
      <text>
        <r>
          <rPr>
            <sz val="10"/>
            <rFont val="Arial"/>
          </rPr>
          <t>reference:C60
mrs:(C60,+,10.0000)  
Rotate:True</t>
        </r>
      </text>
    </comment>
    <comment ref="D69" authorId="0" shapeId="0" xr:uid="{00000000-0006-0000-0300-00004F000000}">
      <text>
        <r>
          <rPr>
            <sz val="10"/>
            <rFont val="Arial"/>
          </rPr>
          <t>reference:D66,D67,D68
mrs:(D66,+,10.0000)  (D67,+,10.0000)  (D68,+,10.0000)  
Rotate:True</t>
        </r>
      </text>
    </comment>
    <comment ref="E69" authorId="0" shapeId="0" xr:uid="{00000000-0006-0000-0300-000050000000}">
      <text>
        <r>
          <rPr>
            <sz val="10"/>
            <rFont val="Arial"/>
          </rPr>
          <t>reference:E66,E67,E68
mrs:(E66,+,10.0000)  (E67,+,10.0000)  (E68,+,10.0000)  
Rotate:True</t>
        </r>
      </text>
    </comment>
    <comment ref="F69" authorId="0" shapeId="0" xr:uid="{00000000-0006-0000-0300-000051000000}">
      <text>
        <r>
          <rPr>
            <sz val="10"/>
            <rFont val="Arial"/>
          </rPr>
          <t>reference:F66,F67,F68
mrs:(F66,+,10.0000)  (F67,+,10.0000)  (F68,+,10.0000)  
Rotate:True</t>
        </r>
      </text>
    </comment>
    <comment ref="G69" authorId="0" shapeId="0" xr:uid="{00000000-0006-0000-0300-000052000000}">
      <text>
        <r>
          <rPr>
            <sz val="10"/>
            <rFont val="Arial"/>
          </rPr>
          <t>reference:G66,G67,G68
mrs:(G66,+,10.0000)  (G67,+,10.0000)  (G68,+,10.0000)  
Rotate:True</t>
        </r>
      </text>
    </comment>
    <comment ref="E70" authorId="0" shapeId="0" xr:uid="{00000000-0006-0000-0300-000053000000}">
      <text>
        <r>
          <rPr>
            <sz val="10"/>
            <rFont val="Arial"/>
          </rPr>
          <t>reference:D69,D70,D71,D71
mrs:
Rotate:True</t>
        </r>
      </text>
    </comment>
    <comment ref="F70" authorId="0" shapeId="0" xr:uid="{00000000-0006-0000-0300-000054000000}">
      <text>
        <r>
          <rPr>
            <sz val="10"/>
            <rFont val="Arial"/>
          </rPr>
          <t>reference:E69,E70,E71,E71
mrs:
Rotate:True</t>
        </r>
      </text>
    </comment>
    <comment ref="G70" authorId="0" shapeId="0" xr:uid="{00000000-0006-0000-0300-000055000000}">
      <text>
        <r>
          <rPr>
            <sz val="10"/>
            <rFont val="Arial"/>
          </rPr>
          <t>reference:F69,F70,F71,F71
mrs:
Rotate:True</t>
        </r>
      </text>
    </comment>
    <comment ref="D71" authorId="0" shapeId="0" xr:uid="{00000000-0006-0000-0300-000056000000}">
      <text>
        <r>
          <rPr>
            <sz val="10"/>
            <rFont val="Arial"/>
          </rPr>
          <t>reference:D69,D69,D70
mrs:
Rotate:True</t>
        </r>
      </text>
    </comment>
    <comment ref="E71" authorId="0" shapeId="0" xr:uid="{00000000-0006-0000-0300-000057000000}">
      <text>
        <r>
          <rPr>
            <sz val="10"/>
            <rFont val="Arial"/>
          </rPr>
          <t>reference:E69,E69,E70
mrs:
Rotate:True</t>
        </r>
      </text>
    </comment>
    <comment ref="F71" authorId="0" shapeId="0" xr:uid="{00000000-0006-0000-0300-000058000000}">
      <text>
        <r>
          <rPr>
            <sz val="10"/>
            <rFont val="Arial"/>
          </rPr>
          <t>reference:F69,F69,F70
mrs:
Rotate:True</t>
        </r>
      </text>
    </comment>
    <comment ref="G71" authorId="0" shapeId="0" xr:uid="{00000000-0006-0000-0300-000059000000}">
      <text>
        <r>
          <rPr>
            <sz val="10"/>
            <rFont val="Arial"/>
          </rPr>
          <t>reference:G69,G69,G70
mrs:
Rotate:True</t>
        </r>
      </text>
    </comment>
    <comment ref="D72" authorId="0" shapeId="0" xr:uid="{00000000-0006-0000-0300-00005A000000}">
      <text>
        <r>
          <rPr>
            <sz val="10"/>
            <rFont val="Arial"/>
          </rPr>
          <t>reference:D71,C57
mrs:
Rotate:True</t>
        </r>
      </text>
    </comment>
    <comment ref="E72" authorId="0" shapeId="0" xr:uid="{00000000-0006-0000-0300-00005B000000}">
      <text>
        <r>
          <rPr>
            <sz val="10"/>
            <rFont val="Arial"/>
          </rPr>
          <t>reference:E71,C57
mrs:
Rotate:True</t>
        </r>
      </text>
    </comment>
    <comment ref="F72" authorId="0" shapeId="0" xr:uid="{00000000-0006-0000-0300-00005C000000}">
      <text>
        <r>
          <rPr>
            <sz val="10"/>
            <rFont val="Arial"/>
          </rPr>
          <t>reference:F71,C57
mrs:
Rotate:True</t>
        </r>
      </text>
    </comment>
    <comment ref="G72" authorId="0" shapeId="0" xr:uid="{00000000-0006-0000-0300-00005D000000}">
      <text>
        <r>
          <rPr>
            <sz val="10"/>
            <rFont val="Arial"/>
          </rPr>
          <t>reference:G71,C57
mrs:
Rotate:True</t>
        </r>
      </text>
    </comment>
    <comment ref="D73" authorId="0" shapeId="0" xr:uid="{00000000-0006-0000-0300-00005E000000}">
      <text>
        <r>
          <rPr>
            <sz val="10"/>
            <rFont val="Arial"/>
          </rPr>
          <t>reference:D66,D67,D72
mrs:(D66,+,10.0000)  (D67,+,10.0000)  (D72,+,10.0000)  
Rotate:True</t>
        </r>
      </text>
    </comment>
    <comment ref="E73" authorId="0" shapeId="0" xr:uid="{00000000-0006-0000-0300-00005F000000}">
      <text>
        <r>
          <rPr>
            <sz val="10"/>
            <rFont val="Arial"/>
          </rPr>
          <t>reference:E66,E67,E72
mrs:(E66,+,10.0000)  (E67,+,10.0000)  (E72,+,10.0000)  
Rotate:True</t>
        </r>
      </text>
    </comment>
    <comment ref="F73" authorId="0" shapeId="0" xr:uid="{00000000-0006-0000-0300-000060000000}">
      <text>
        <r>
          <rPr>
            <sz val="10"/>
            <rFont val="Arial"/>
          </rPr>
          <t>reference:F66,F67,F72
mrs:(F66,+,10.0000)  (F67,+,10.0000)  (F72,+,10.0000)  
Rotate:True</t>
        </r>
      </text>
    </comment>
    <comment ref="G73" authorId="0" shapeId="0" xr:uid="{00000000-0006-0000-0300-000061000000}">
      <text>
        <r>
          <rPr>
            <sz val="10"/>
            <rFont val="Arial"/>
          </rPr>
          <t>reference:G66,G67,G72
mrs:(G66,+,10.0000)  (G67,+,10.0000)  (G72,+,10.0000)  
Rotate:True</t>
        </r>
      </text>
    </comment>
    <comment ref="C76" authorId="0" shapeId="0" xr:uid="{00000000-0006-0000-0300-000062000000}">
      <text>
        <r>
          <rPr>
            <sz val="10"/>
            <rFont val="Arial"/>
          </rPr>
          <t>reference:C73,C74,C75
mrs:(C73,+,10.0000)  (C74,+,10.0000)  (C75,+,10.0000)  
Rotate:True</t>
        </r>
      </text>
    </comment>
    <comment ref="D76" authorId="0" shapeId="0" xr:uid="{00000000-0006-0000-0300-000063000000}">
      <text>
        <r>
          <rPr>
            <sz val="10"/>
            <rFont val="Arial"/>
          </rPr>
          <t>reference:D73,D74,D75
mrs:(D73,+,10.0000)  (D74,+,10.0000)  (D75,+,10.0000)  
Rotate:True</t>
        </r>
      </text>
    </comment>
    <comment ref="E76" authorId="0" shapeId="0" xr:uid="{00000000-0006-0000-0300-000064000000}">
      <text>
        <r>
          <rPr>
            <sz val="10"/>
            <rFont val="Arial"/>
          </rPr>
          <t>reference:E73,E74,E75
mrs:(E73,+,10.0000)  (E74,+,10.0000)  (E75,+,10.0000)  
Rotate:True</t>
        </r>
      </text>
    </comment>
    <comment ref="F76" authorId="0" shapeId="0" xr:uid="{00000000-0006-0000-0300-000065000000}">
      <text>
        <r>
          <rPr>
            <sz val="10"/>
            <rFont val="Arial"/>
          </rPr>
          <t>reference:F73,F74,F75
mrs:(F73,+,10.0000)  (F74,+,10.0000)  (F75,+,10.0000)  
Rotate:True</t>
        </r>
      </text>
    </comment>
    <comment ref="G76" authorId="0" shapeId="0" xr:uid="{00000000-0006-0000-0300-000066000000}">
      <text>
        <r>
          <rPr>
            <sz val="10"/>
            <rFont val="Arial"/>
          </rPr>
          <t>reference:G73,G74,G75
mrs:(G73,+,10.0000)  (G74,+,10.0000)  (G75,+,10.0000)  
Rotate:True</t>
        </r>
      </text>
    </comment>
    <comment ref="C77" authorId="0" shapeId="0" xr:uid="{00000000-0006-0000-0300-000067000000}">
      <text>
        <r>
          <rPr>
            <sz val="10"/>
            <rFont val="Arial"/>
          </rPr>
          <t>reference:C65,C76,C19
mrs:(C65,+,24.6097)  (C76,+,3.2690)  (C19,+,32.6902)  
Rotate:True</t>
        </r>
      </text>
    </comment>
    <comment ref="D77" authorId="0" shapeId="0" xr:uid="{00000000-0006-0000-0300-000068000000}">
      <text>
        <r>
          <rPr>
            <sz val="10"/>
            <rFont val="Arial"/>
          </rPr>
          <t>reference:D65,D76,C63
mrs:
Rotate:True</t>
        </r>
      </text>
    </comment>
    <comment ref="E77" authorId="0" shapeId="0" xr:uid="{00000000-0006-0000-0300-000069000000}">
      <text>
        <r>
          <rPr>
            <sz val="10"/>
            <rFont val="Arial"/>
          </rPr>
          <t>reference:E65,E76,C63
mrs:
Rotate:True</t>
        </r>
      </text>
    </comment>
    <comment ref="F77" authorId="0" shapeId="0" xr:uid="{00000000-0006-0000-0300-00006A000000}">
      <text>
        <r>
          <rPr>
            <sz val="10"/>
            <rFont val="Arial"/>
          </rPr>
          <t>reference:F65,F76,C63
mrs:
Rotate:True</t>
        </r>
      </text>
    </comment>
    <comment ref="G77" authorId="0" shapeId="0" xr:uid="{00000000-0006-0000-0300-00006B000000}">
      <text>
        <r>
          <rPr>
            <sz val="10"/>
            <rFont val="Arial"/>
          </rPr>
          <t>reference:G65,G76,C63
mrs:
Rotate:True</t>
        </r>
      </text>
    </comment>
    <comment ref="C78" authorId="0" shapeId="0" xr:uid="{00000000-0006-0000-0300-00006C000000}">
      <text>
        <r>
          <rPr>
            <sz val="10"/>
            <rFont val="Arial"/>
          </rPr>
          <t>reference:C77,D77,E77,F77,G77
mrs:(C77,+,10.0000)  (D77,+,10.0000)  (E77,+,10.0000)  (F77,+,10.0000)  (G77,+,10.0000)  
Rotate:True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34" authorId="0" shapeId="0" xr:uid="{00000000-0006-0000-0400-000001000000}">
      <text>
        <r>
          <rPr>
            <sz val="10"/>
            <rFont val="Arial"/>
          </rPr>
          <t>reference:C28,D28,E28
mrs:(C28,+,3.3333)  (D28,+,3.3333)  (E28,+,3.3333)  
Rotate:True</t>
        </r>
      </text>
    </comment>
    <comment ref="C37" authorId="0" shapeId="0" xr:uid="{00000000-0006-0000-0400-000002000000}">
      <text>
        <r>
          <rPr>
            <sz val="10"/>
            <rFont val="Arial"/>
          </rPr>
          <t>reference:C34
mrs:(C34,+,111.1111)  
Rotate:True</t>
        </r>
      </text>
    </comment>
    <comment ref="C41" authorId="0" shapeId="0" xr:uid="{00000000-0006-0000-0400-000003000000}">
      <text>
        <r>
          <rPr>
            <sz val="10"/>
            <rFont val="Arial"/>
          </rPr>
          <t>reference:C39,C40
mrs:
Rotate:True</t>
        </r>
      </text>
    </comment>
    <comment ref="C43" authorId="0" shapeId="0" xr:uid="{00000000-0006-0000-0400-000004000000}">
      <text>
        <r>
          <rPr>
            <sz val="10"/>
            <rFont val="Arial"/>
          </rPr>
          <t>reference:C37,C41
mrs:(C37,+,-10.0000)  (C41,+,10.0000)  
Rotate:True</t>
        </r>
      </text>
    </comment>
    <comment ref="E45" authorId="0" shapeId="0" xr:uid="{00000000-0006-0000-0400-000005000000}">
      <text>
        <r>
          <rPr>
            <sz val="10"/>
            <rFont val="Arial"/>
          </rPr>
          <t>reference:C41,C43
mrs:(C41,+,0.0000)  (C43,+,0.0000)  
Rotate:True</t>
        </r>
      </text>
    </comment>
    <comment ref="C46" authorId="0" shapeId="0" xr:uid="{00000000-0006-0000-0400-000006000000}">
      <text>
        <r>
          <rPr>
            <sz val="10"/>
            <rFont val="Arial"/>
          </rPr>
          <t>reference:C34,C41
mrs:
Rotate:True</t>
        </r>
      </text>
    </comment>
    <comment ref="C48" authorId="0" shapeId="0" xr:uid="{00000000-0006-0000-0400-000007000000}">
      <text>
        <r>
          <rPr>
            <sz val="10"/>
            <rFont val="Arial"/>
          </rPr>
          <t>reference:C46,C47
mrs:
Rotate:True</t>
        </r>
      </text>
    </comment>
    <comment ref="C51" authorId="0" shapeId="0" xr:uid="{00000000-0006-0000-0400-000008000000}">
      <text>
        <r>
          <rPr>
            <sz val="10"/>
            <rFont val="Arial"/>
          </rPr>
          <t>reference:C34
mrs:(C34,+,90.9091)  
Rotate:True</t>
        </r>
      </text>
    </comment>
    <comment ref="C53" authorId="0" shapeId="0" xr:uid="{00000000-0006-0000-0400-000009000000}">
      <text>
        <r>
          <rPr>
            <sz val="10"/>
            <rFont val="Arial"/>
          </rPr>
          <t>reference:C41,C51
mrs:(C41,+,10.0000)  (C51,+,-10.0000)  
Rotate:True</t>
        </r>
      </text>
    </comment>
  </commentList>
</comments>
</file>

<file path=xl/sharedStrings.xml><?xml version="1.0" encoding="utf-8"?>
<sst xmlns="http://schemas.openxmlformats.org/spreadsheetml/2006/main" count="247" uniqueCount="142">
  <si>
    <t>Period</t>
  </si>
  <si>
    <t>C (nominal)</t>
  </si>
  <si>
    <t>DCF:</t>
  </si>
  <si>
    <t xml:space="preserve">Discounted Cash Flows: </t>
  </si>
  <si>
    <t>C (discounted)</t>
  </si>
  <si>
    <t>Interest</t>
  </si>
  <si>
    <t>Rates:</t>
  </si>
  <si>
    <t>b)   The NPV is positive for discount rates which are &gt;7% and &lt;43%.</t>
  </si>
  <si>
    <t>(c)</t>
  </si>
  <si>
    <t>IRR</t>
  </si>
  <si>
    <t>this is a bit of a silly problem because if you have a negative cash flow in the future (exception is time 0), you will either get 2+ solutions or no solution.</t>
  </si>
  <si>
    <t>In the context of this problem, if you plug the cash flows into excel, you get a 7% IRR - excel picks the solution that is + and has a lower absolute value...</t>
  </si>
  <si>
    <t>Having said that, if you set up a dcf and play (trial and error/goal seek) with the IRR possibilites, you'll get more than one sol'n</t>
  </si>
  <si>
    <t xml:space="preserve">  </t>
  </si>
  <si>
    <t>(d)</t>
  </si>
  <si>
    <t>if you are told to pick low IRR, then you will reject projects that actually have a higher IRR.</t>
  </si>
  <si>
    <t>Basically, when you have negative future cash flows, the IRR rule doesn't work very well.  That is why we use the NPV rule !!!</t>
  </si>
  <si>
    <t>(Theoretically, if you are told to use the lower IRR, you will reject any project with negative future cash flows whose "low IRR" is below your firms Opportunty Cost of Capital).</t>
  </si>
  <si>
    <t xml:space="preserve">suspicious:E19,  </t>
  </si>
  <si>
    <t>Q1 a)</t>
  </si>
  <si>
    <t>Cashflow</t>
  </si>
  <si>
    <t>INT</t>
  </si>
  <si>
    <t>NPV</t>
  </si>
  <si>
    <t xml:space="preserve"> </t>
  </si>
  <si>
    <t>suspicious:</t>
  </si>
  <si>
    <t xml:space="preserve">c) </t>
  </si>
  <si>
    <t>IRRs</t>
  </si>
  <si>
    <t xml:space="preserve">d) </t>
  </si>
  <si>
    <t>As the cashflow changes from positive to negative values multiple times, the IRR method might lead to the wrong conclusion.</t>
  </si>
  <si>
    <t>The idea is that having a high IRR is good. Thinking of the IRR as a hurdle rate where a project can endure a high discount rate before turning negative. In this example the NPV of the project is at first increasing at increasing discount rates, because the PV of a later negative CF is reduced. In fact, By increasing the negative cash flow we will be able to increase the lower IRR (try -142 above) to 9.9%. By reducing the negative cashflow (try -138 in CF4 above), the lower IRR decreases to 3.76%.</t>
  </si>
  <si>
    <t>Thus a project with higher negative cashflows and lower NPV, could be perceived as being better as its IRR is Higher. It will therefore be accepted. The project with lower negative cashflows and higher NPV, could be perceived as being worse, because of its lower IRR, and thus rejected.</t>
  </si>
  <si>
    <t>WITHOUT DEPRECIATION</t>
  </si>
  <si>
    <t>NO DEBT SCENARIO</t>
  </si>
  <si>
    <t>Taxes</t>
  </si>
  <si>
    <t>Discount Rate</t>
  </si>
  <si>
    <t>Competitive Cost of Capital</t>
  </si>
  <si>
    <t>Unlevered Cost of Equity</t>
  </si>
  <si>
    <t>(a)</t>
  </si>
  <si>
    <t>CF(in) (as proxy for income)</t>
  </si>
  <si>
    <t>(b)</t>
  </si>
  <si>
    <t>Other Cash Flows (nominal)</t>
  </si>
  <si>
    <t>Total After-tax Cash Flows (nominal)</t>
  </si>
  <si>
    <t>After-tax Discounted C.F.</t>
  </si>
  <si>
    <t xml:space="preserve">(d) </t>
  </si>
  <si>
    <t>DCF (project)</t>
  </si>
  <si>
    <t>DEBT SCENARIO</t>
  </si>
  <si>
    <t>Loan</t>
  </si>
  <si>
    <t>Interest on Loan</t>
  </si>
  <si>
    <t>WACC</t>
  </si>
  <si>
    <t>Cost of Equity = r(e)</t>
  </si>
  <si>
    <t>Cash Flows</t>
  </si>
  <si>
    <t>CF(in) minus Interest (proxy for Taxable Income)</t>
  </si>
  <si>
    <t>C after taxes and after interest (nominal)</t>
  </si>
  <si>
    <t>Project Cost</t>
  </si>
  <si>
    <t>Loan Principal cash flows</t>
  </si>
  <si>
    <t>Nominal Total Cash Flows after interest and taxes</t>
  </si>
  <si>
    <t>Discounted After Tax Cash Flows to Equity</t>
  </si>
  <si>
    <t>(e)</t>
  </si>
  <si>
    <t>DCF = value of equity</t>
  </si>
  <si>
    <t>WITH DEPRECIATION</t>
  </si>
  <si>
    <t>Depreciation</t>
  </si>
  <si>
    <t>years</t>
  </si>
  <si>
    <t>per year (assumes that full factory cost is depreciated.  Further assume 100% carry forward of tax loss)</t>
  </si>
  <si>
    <t>CF(in) (as proxy for EBITDA)</t>
  </si>
  <si>
    <t>EBT</t>
  </si>
  <si>
    <t>Tax Loss Carry Forward</t>
  </si>
  <si>
    <t>Taxable Income</t>
  </si>
  <si>
    <t>DCF</t>
  </si>
  <si>
    <t xml:space="preserve">suspicious:C10,  D68,  E68,  C31,  C77,  </t>
  </si>
  <si>
    <t>FORD MOTOR COMPANY</t>
  </si>
  <si>
    <t>Period Ending:</t>
  </si>
  <si>
    <t>Total Revenue</t>
  </si>
  <si>
    <t>Cost Of Revenue</t>
  </si>
  <si>
    <t>Gross Profit</t>
  </si>
  <si>
    <t>Operating Expenses</t>
  </si>
  <si>
    <t>    Research And Development</t>
  </si>
  <si>
    <t>N/A</t>
  </si>
  <si>
    <t>    Selling General And Administrative Expenses</t>
  </si>
  <si>
    <t>    Non Recurring</t>
  </si>
  <si>
    <t>    Other Operating Expenses</t>
  </si>
  <si>
    <t>Operating Income</t>
  </si>
  <si>
    <t>Total Other Income And Expenses Net</t>
  </si>
  <si>
    <t>Earnings Before Interest And Taxes</t>
  </si>
  <si>
    <t>Interest Expense</t>
  </si>
  <si>
    <t>Income Before Tax</t>
  </si>
  <si>
    <t>    Income Tax Expense</t>
  </si>
  <si>
    <t>    Equity Earnings Or Loss Unconsolidated Subsidiary</t>
  </si>
  <si>
    <t>    Minority Interest</t>
  </si>
  <si>
    <t>Net Income From Continuing Operations</t>
  </si>
  <si>
    <t>Nonrecurring Events</t>
  </si>
  <si>
    <t>    Discontinued Operations</t>
  </si>
  <si>
    <t>    Extraordinary Items</t>
  </si>
  <si>
    <t>    Effect Of Accounting Changes</t>
  </si>
  <si>
    <t>    Other Items</t>
  </si>
  <si>
    <t>Net Income</t>
  </si>
  <si>
    <t>    Preferred Stock And Other Adjustments</t>
  </si>
  <si>
    <t>Net Income Applicable To Common Shares</t>
  </si>
  <si>
    <t>3-Year Average Earnings</t>
  </si>
  <si>
    <t>Ford's Perpetuity Value (@ 9%)</t>
  </si>
  <si>
    <t># of Outstanding Shares</t>
  </si>
  <si>
    <t>Price per Share</t>
  </si>
  <si>
    <t>Ford's Market Value</t>
  </si>
  <si>
    <t>PVGO</t>
  </si>
  <si>
    <t>(f)</t>
  </si>
  <si>
    <t>EPS/Price = r*(1-PVGO/Price):  Therefore, the number is 1/(1-PVGO/Price)</t>
  </si>
  <si>
    <t>P/E</t>
  </si>
  <si>
    <t>Unknown</t>
  </si>
  <si>
    <t>(g)</t>
  </si>
  <si>
    <t>Ford's Perpetuity Value (@ 11%)</t>
  </si>
  <si>
    <t xml:space="preserve">Question 4 </t>
  </si>
  <si>
    <t xml:space="preserve">From Site: </t>
  </si>
  <si>
    <t>http://biz.yahoo.com/fin/l/k/ko_ai.html</t>
  </si>
  <si>
    <t>For year ending December 31, 2001</t>
  </si>
  <si>
    <t xml:space="preserve">a) </t>
  </si>
  <si>
    <t>Income Tax Expense</t>
  </si>
  <si>
    <t>assume that none of this amount was deferred</t>
  </si>
  <si>
    <t xml:space="preserve">b) </t>
  </si>
  <si>
    <t>Income Before Taxes (After Interest)</t>
  </si>
  <si>
    <t>Tax Rate</t>
  </si>
  <si>
    <t>Depreciation Charge</t>
  </si>
  <si>
    <t>Depreciation is tax deductible</t>
  </si>
  <si>
    <t>Income Less Depreciation</t>
  </si>
  <si>
    <t>Tax Expense (with Dep'n)</t>
  </si>
  <si>
    <t>Deduct interest to arrive at taxable income</t>
  </si>
  <si>
    <t>Tax Expense (without Dep'n)</t>
  </si>
  <si>
    <t>Tax Reduction</t>
  </si>
  <si>
    <t>=also = to tax rate*Dep'n</t>
  </si>
  <si>
    <t>e)</t>
  </si>
  <si>
    <t>Interest is tax deductible</t>
  </si>
  <si>
    <t>EBIT (earnings before interest and taxes)</t>
  </si>
  <si>
    <t>Tax Expense (with Interest)</t>
  </si>
  <si>
    <t>Tax Expense (without interest)</t>
  </si>
  <si>
    <t>=also = to tax rate*interest expense</t>
  </si>
  <si>
    <t>Problem 5</t>
  </si>
  <si>
    <t>a)</t>
  </si>
  <si>
    <t>Formula</t>
  </si>
  <si>
    <t>Company 1 - 5% earnings growth</t>
  </si>
  <si>
    <t>P/E=1/(r-g), where r - required rate of return on equity (10%), and g - earnings growth rate.</t>
  </si>
  <si>
    <t>Company 2 - 2% earnings growth</t>
  </si>
  <si>
    <t>b)</t>
  </si>
  <si>
    <t>E/P</t>
  </si>
  <si>
    <t>E/P=(r-g), where r - required rate of return on equity, and g - earnings growth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</si>
</sst>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76" formatCode="_(* #,##0_);_(* \(#,##0\);_(* &quot;-&quot;??_);_(@_)"/>
    <numFmt numFmtId="177" formatCode="0.0%"/>
    <numFmt numFmtId="178" formatCode="&quot;$&quot;#,##0_);[Red]\(&quot;$&quot;#,##0\)"/>
    <numFmt numFmtId="179" formatCode="_(&quot;$&quot;* #,##0.00_);_(&quot;$&quot;* \(#,##0.00\);_(&quot;$&quot;* &quot;-&quot;??_);_(@_)"/>
    <numFmt numFmtId="180" formatCode="_(&quot;$&quot;* #,##0_);_(&quot;$&quot;* \(#,##0\);_(&quot;$&quot;* &quot;-&quot;??_);_(@_)"/>
    <numFmt numFmtId="181" formatCode="#,##0.0"/>
    <numFmt numFmtId="182" formatCode="&quot;$&quot;#,##0.00"/>
    <numFmt numFmtId="183" formatCode="0.000000000000000"/>
  </numFmts>
  <fonts count="11" x14ac:knownFonts="1">
    <font>
      <sz val="10"/>
      <name val="Arial"/>
    </font>
    <font>
      <sz val="10"/>
      <name val="Arial"/>
      <family val="2"/>
    </font>
    <font>
      <b/>
      <sz val="16"/>
      <name val="Arial"/>
      <family val="2"/>
    </font>
    <font>
      <u/>
      <sz val="10"/>
      <name val="Arial"/>
      <family val="2"/>
    </font>
    <font>
      <b/>
      <i/>
      <sz val="10"/>
      <name val="Arial"/>
      <family val="2"/>
    </font>
    <font>
      <b/>
      <sz val="10"/>
      <name val="Arial"/>
      <family val="2"/>
    </font>
    <font>
      <b/>
      <sz val="7.5"/>
      <name val="Arial"/>
      <family val="2"/>
    </font>
    <font>
      <b/>
      <sz val="10"/>
      <name val="Arial"/>
      <family val="2"/>
    </font>
    <font>
      <sz val="7.5"/>
      <name val="Arial"/>
      <family val="2"/>
    </font>
    <font>
      <b/>
      <u/>
      <sz val="10"/>
      <name val="Arial"/>
      <family val="2"/>
    </font>
    <font>
      <sz val="9"/>
      <name val="宋体"/>
      <family val="3"/>
      <charset val="134"/>
    </font>
  </fonts>
  <fills count="40">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indexed="50"/>
        <bgColor indexed="64"/>
      </patternFill>
    </fill>
    <fill>
      <patternFill patternType="solid">
        <fgColor indexed="22"/>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lightGrid">
        <fgColor rgb="FFFF00FF"/>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solid">
        <fgColor rgb="FF7B68EE"/>
      </patternFill>
    </fill>
    <fill>
      <patternFill patternType="solid">
        <fgColor rgb="FFEEB422"/>
      </patternFill>
    </fill>
    <fill>
      <patternFill patternType="solid">
        <fgColor rgb="FF00CD00"/>
      </patternFill>
    </fill>
    <fill>
      <patternFill patternType="solid">
        <fgColor rgb="FF4D4D4D"/>
      </patternFill>
    </fill>
    <fill>
      <patternFill patternType="solid">
        <fgColor rgb="FF8B7500"/>
      </patternFill>
    </fill>
    <fill>
      <patternFill patternType="solid">
        <fgColor rgb="FF7F7F7F"/>
      </patternFill>
    </fill>
    <fill>
      <patternFill patternType="solid">
        <fgColor rgb="FFFF6600"/>
      </patternFill>
    </fill>
    <fill>
      <patternFill patternType="solid">
        <fgColor rgb="FF800000"/>
      </patternFill>
    </fill>
    <fill>
      <patternFill patternType="solid">
        <fgColor rgb="FF008080"/>
      </patternFill>
    </fill>
    <fill>
      <patternFill patternType="solid">
        <fgColor rgb="FFFFFFCC"/>
      </patternFill>
    </fill>
    <fill>
      <patternFill patternType="solid">
        <fgColor rgb="FFCCFFCC"/>
      </patternFill>
    </fill>
    <fill>
      <patternFill patternType="solid">
        <fgColor rgb="FFCCCCFF"/>
      </patternFill>
    </fill>
    <fill>
      <patternFill patternType="solid">
        <fgColor rgb="FFFFCC99"/>
      </patternFill>
    </fill>
    <fill>
      <patternFill patternType="solid">
        <fgColor rgb="FFCC99FF"/>
      </patternFill>
    </fill>
    <fill>
      <patternFill patternType="solid">
        <fgColor rgb="FF000080"/>
      </patternFill>
    </fill>
    <fill>
      <patternFill patternType="solid">
        <fgColor rgb="FF339966"/>
      </patternFill>
    </fill>
    <fill>
      <patternFill patternType="solid">
        <fgColor rgb="FF993300"/>
      </patternFill>
    </fill>
    <fill>
      <patternFill patternType="solid">
        <fgColor rgb="FF99CCFF"/>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4">
    <xf numFmtId="0" fontId="0" fillId="0" borderId="0"/>
    <xf numFmtId="43" fontId="1" fillId="0" borderId="0"/>
    <xf numFmtId="179" fontId="1" fillId="0" borderId="0"/>
    <xf numFmtId="9" fontId="1" fillId="0" borderId="0"/>
  </cellStyleXfs>
  <cellXfs count="99">
    <xf numFmtId="0" fontId="0" fillId="0" borderId="0" xfId="0"/>
    <xf numFmtId="0" fontId="2" fillId="0" borderId="0" xfId="0" applyFont="1"/>
    <xf numFmtId="0" fontId="3" fillId="0" borderId="1" xfId="0" applyFont="1" applyBorder="1"/>
    <xf numFmtId="0" fontId="0" fillId="0" borderId="1" xfId="0" applyBorder="1"/>
    <xf numFmtId="0" fontId="4" fillId="0" borderId="0" xfId="0" applyFont="1" applyAlignment="1">
      <alignment horizontal="center"/>
    </xf>
    <xf numFmtId="0" fontId="6" fillId="2" borderId="0" xfId="0" applyFont="1" applyFill="1" applyAlignment="1">
      <alignment wrapText="1"/>
    </xf>
    <xf numFmtId="15" fontId="7" fillId="2" borderId="0" xfId="0" applyNumberFormat="1" applyFont="1" applyFill="1" applyAlignment="1">
      <alignment horizontal="right" wrapText="1"/>
    </xf>
    <xf numFmtId="0" fontId="0" fillId="2" borderId="0" xfId="0" applyFill="1" applyAlignment="1">
      <alignment wrapText="1"/>
    </xf>
    <xf numFmtId="0" fontId="0" fillId="2" borderId="0" xfId="0" applyFill="1" applyAlignment="1">
      <alignment horizontal="right" wrapText="1"/>
    </xf>
    <xf numFmtId="0" fontId="6" fillId="3" borderId="2" xfId="0" applyFont="1" applyFill="1" applyBorder="1" applyAlignment="1">
      <alignment wrapText="1"/>
    </xf>
    <xf numFmtId="0" fontId="5" fillId="0" borderId="0" xfId="0" applyFont="1"/>
    <xf numFmtId="0" fontId="0" fillId="4" borderId="0" xfId="0" applyFill="1"/>
    <xf numFmtId="0" fontId="0" fillId="5" borderId="0" xfId="0" applyFill="1"/>
    <xf numFmtId="9" fontId="0" fillId="5" borderId="0" xfId="0" applyNumberFormat="1" applyFill="1"/>
    <xf numFmtId="0" fontId="0" fillId="0" borderId="0" xfId="0"/>
    <xf numFmtId="0" fontId="0" fillId="0" borderId="6" xfId="0" applyBorder="1"/>
    <xf numFmtId="0" fontId="0" fillId="0" borderId="0" xfId="0" quotePrefix="1"/>
    <xf numFmtId="4" fontId="5" fillId="0" borderId="0" xfId="0" applyNumberFormat="1" applyFont="1"/>
    <xf numFmtId="0" fontId="4" fillId="0" borderId="0" xfId="0" applyFont="1"/>
    <xf numFmtId="9" fontId="0" fillId="0" borderId="0" xfId="0" applyNumberFormat="1"/>
    <xf numFmtId="0" fontId="9" fillId="0" borderId="0" xfId="0" applyFont="1"/>
    <xf numFmtId="0" fontId="0" fillId="0" borderId="0" xfId="0" applyAlignment="1">
      <alignment horizontal="left" wrapText="1"/>
    </xf>
    <xf numFmtId="0" fontId="8" fillId="2" borderId="0" xfId="0" applyFont="1" applyFill="1" applyAlignment="1">
      <alignment wrapText="1"/>
    </xf>
    <xf numFmtId="179" fontId="5" fillId="6" borderId="0" xfId="2" applyFont="1" applyFill="1"/>
    <xf numFmtId="0" fontId="0" fillId="7" borderId="0" xfId="0" applyFill="1"/>
    <xf numFmtId="0" fontId="0" fillId="8" borderId="0" xfId="0" applyFill="1"/>
    <xf numFmtId="0" fontId="0" fillId="9" borderId="0" xfId="0" applyFill="1"/>
    <xf numFmtId="0" fontId="0" fillId="10" borderId="0" xfId="0" applyFill="1"/>
    <xf numFmtId="0" fontId="0" fillId="12" borderId="0" xfId="0" applyFill="1"/>
    <xf numFmtId="9" fontId="5" fillId="11" borderId="0" xfId="0" applyNumberFormat="1" applyFont="1" applyFill="1"/>
    <xf numFmtId="182" fontId="0" fillId="6" borderId="0" xfId="0" applyNumberFormat="1" applyFill="1"/>
    <xf numFmtId="182" fontId="0" fillId="0" borderId="0" xfId="0" applyNumberFormat="1"/>
    <xf numFmtId="183" fontId="0" fillId="0" borderId="0" xfId="0" applyNumberFormat="1"/>
    <xf numFmtId="10" fontId="5" fillId="7" borderId="0" xfId="0" applyNumberFormat="1" applyFont="1" applyFill="1"/>
    <xf numFmtId="10" fontId="5" fillId="8" borderId="0" xfId="0" applyNumberFormat="1" applyFont="1" applyFill="1"/>
    <xf numFmtId="0" fontId="0" fillId="6" borderId="0" xfId="0" applyFill="1"/>
    <xf numFmtId="0" fontId="0" fillId="12" borderId="6" xfId="0" applyFill="1" applyBorder="1"/>
    <xf numFmtId="0" fontId="0" fillId="11" borderId="6" xfId="0" applyFill="1" applyBorder="1"/>
    <xf numFmtId="0" fontId="0" fillId="13" borderId="0" xfId="0" applyFill="1"/>
    <xf numFmtId="0" fontId="0" fillId="14" borderId="7" xfId="0" applyFill="1" applyBorder="1"/>
    <xf numFmtId="177" fontId="0" fillId="5" borderId="0" xfId="0" applyNumberFormat="1" applyFill="1"/>
    <xf numFmtId="0" fontId="0" fillId="15" borderId="6" xfId="0" applyFill="1" applyBorder="1"/>
    <xf numFmtId="0" fontId="0" fillId="16" borderId="6" xfId="0" applyFill="1" applyBorder="1"/>
    <xf numFmtId="0" fontId="0" fillId="17" borderId="6" xfId="0" applyFill="1" applyBorder="1"/>
    <xf numFmtId="0" fontId="0" fillId="18" borderId="6" xfId="0" applyFill="1" applyBorder="1"/>
    <xf numFmtId="0" fontId="0" fillId="19" borderId="0" xfId="0" applyFill="1"/>
    <xf numFmtId="0" fontId="0" fillId="6" borderId="6" xfId="0" applyFill="1" applyBorder="1"/>
    <xf numFmtId="0" fontId="0" fillId="20" borderId="0" xfId="0" applyFill="1"/>
    <xf numFmtId="0" fontId="0" fillId="10" borderId="8" xfId="0" applyFill="1" applyBorder="1"/>
    <xf numFmtId="0" fontId="0" fillId="22" borderId="0" xfId="0" applyFill="1"/>
    <xf numFmtId="2" fontId="0" fillId="14" borderId="7" xfId="0" applyNumberFormat="1" applyFill="1" applyBorder="1"/>
    <xf numFmtId="0" fontId="0" fillId="23" borderId="0" xfId="0" applyFill="1"/>
    <xf numFmtId="0" fontId="0" fillId="24" borderId="6" xfId="0" applyFill="1" applyBorder="1"/>
    <xf numFmtId="0" fontId="0" fillId="25" borderId="6" xfId="0" applyFill="1" applyBorder="1"/>
    <xf numFmtId="0" fontId="0" fillId="21" borderId="0" xfId="0" applyFill="1"/>
    <xf numFmtId="0" fontId="0" fillId="27" borderId="6" xfId="0" applyFill="1" applyBorder="1"/>
    <xf numFmtId="0" fontId="0" fillId="29" borderId="0" xfId="0" applyFill="1"/>
    <xf numFmtId="0" fontId="0" fillId="30" borderId="0" xfId="0" applyFill="1"/>
    <xf numFmtId="0" fontId="0" fillId="31" borderId="0" xfId="0" applyFill="1"/>
    <xf numFmtId="0" fontId="0" fillId="32" borderId="0" xfId="0" applyFill="1"/>
    <xf numFmtId="0" fontId="0" fillId="33" borderId="0" xfId="0" applyFill="1"/>
    <xf numFmtId="0" fontId="0" fillId="34" borderId="6" xfId="0" applyFill="1" applyBorder="1"/>
    <xf numFmtId="0" fontId="0" fillId="35" borderId="0" xfId="0" applyFill="1"/>
    <xf numFmtId="0" fontId="0" fillId="36"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6" borderId="6" xfId="0" applyFill="1" applyBorder="1"/>
    <xf numFmtId="0" fontId="0" fillId="28" borderId="0" xfId="0" applyFill="1"/>
    <xf numFmtId="0" fontId="0" fillId="37" borderId="6" xfId="0" applyFill="1" applyBorder="1"/>
    <xf numFmtId="0" fontId="0" fillId="38" borderId="0" xfId="0" applyFill="1"/>
    <xf numFmtId="0" fontId="0" fillId="39" borderId="0" xfId="0" applyFill="1"/>
    <xf numFmtId="178" fontId="7" fillId="2" borderId="0" xfId="0" applyNumberFormat="1" applyFont="1" applyFill="1" applyAlignment="1">
      <alignment horizontal="right" wrapText="1"/>
    </xf>
    <xf numFmtId="178" fontId="0" fillId="2" borderId="0" xfId="0" applyNumberFormat="1" applyFill="1" applyAlignment="1">
      <alignment horizontal="right" wrapText="1"/>
    </xf>
    <xf numFmtId="178" fontId="7" fillId="3" borderId="3" xfId="0" applyNumberFormat="1" applyFont="1" applyFill="1" applyBorder="1" applyAlignment="1">
      <alignment horizontal="right" wrapText="1"/>
    </xf>
    <xf numFmtId="178" fontId="7" fillId="3" borderId="4" xfId="0" applyNumberFormat="1" applyFont="1" applyFill="1" applyBorder="1" applyAlignment="1">
      <alignment horizontal="right" wrapText="1"/>
    </xf>
    <xf numFmtId="178" fontId="0" fillId="0" borderId="0" xfId="0" applyNumberFormat="1"/>
    <xf numFmtId="178" fontId="5" fillId="6" borderId="5" xfId="0" applyNumberFormat="1" applyFont="1" applyFill="1" applyBorder="1"/>
    <xf numFmtId="178" fontId="5" fillId="7" borderId="5" xfId="0" applyNumberFormat="1" applyFont="1" applyFill="1" applyBorder="1"/>
    <xf numFmtId="176" fontId="1" fillId="0" borderId="0" xfId="1" applyNumberFormat="1"/>
    <xf numFmtId="179" fontId="1" fillId="0" borderId="0" xfId="2"/>
    <xf numFmtId="180" fontId="5" fillId="9" borderId="5" xfId="2" applyNumberFormat="1" applyFont="1" applyFill="1" applyBorder="1"/>
    <xf numFmtId="180" fontId="5" fillId="10" borderId="5" xfId="0" applyNumberFormat="1" applyFont="1" applyFill="1" applyBorder="1"/>
    <xf numFmtId="0" fontId="0" fillId="11" borderId="0" xfId="0" applyFill="1"/>
    <xf numFmtId="178" fontId="5" fillId="14" borderId="5" xfId="0" applyNumberFormat="1" applyFont="1" applyFill="1" applyBorder="1"/>
    <xf numFmtId="180" fontId="5" fillId="15" borderId="5" xfId="0" applyNumberFormat="1" applyFont="1" applyFill="1" applyBorder="1"/>
    <xf numFmtId="176" fontId="0" fillId="0" borderId="0" xfId="1" applyNumberFormat="1" applyFont="1"/>
    <xf numFmtId="177" fontId="0" fillId="0" borderId="0" xfId="3" applyNumberFormat="1" applyFont="1"/>
    <xf numFmtId="176" fontId="0" fillId="0" borderId="0" xfId="0" applyNumberFormat="1"/>
    <xf numFmtId="176" fontId="0" fillId="0" borderId="1" xfId="0" applyNumberFormat="1" applyBorder="1"/>
    <xf numFmtId="181" fontId="5" fillId="0" borderId="0" xfId="0" applyNumberFormat="1" applyFont="1"/>
    <xf numFmtId="0" fontId="0" fillId="0" borderId="0" xfId="0" applyAlignment="1">
      <alignment horizontal="left" wrapText="1"/>
    </xf>
    <xf numFmtId="0" fontId="0" fillId="0" borderId="0" xfId="0"/>
    <xf numFmtId="0" fontId="0" fillId="0" borderId="0" xfId="0" applyAlignment="1">
      <alignment wrapText="1"/>
    </xf>
    <xf numFmtId="0" fontId="5" fillId="0" borderId="6" xfId="0" applyFont="1" applyBorder="1" applyAlignment="1">
      <alignment horizontal="center"/>
    </xf>
    <xf numFmtId="0" fontId="0" fillId="0" borderId="6" xfId="0" applyBorder="1"/>
    <xf numFmtId="0" fontId="8" fillId="2" borderId="0" xfId="0" applyFont="1" applyFill="1" applyAlignment="1">
      <alignment wrapText="1"/>
    </xf>
    <xf numFmtId="0" fontId="8" fillId="5" borderId="0" xfId="0" applyFont="1" applyFill="1" applyAlignment="1">
      <alignment wrapText="1"/>
    </xf>
  </cellXfs>
  <cellStyles count="4">
    <cellStyle name="百分比" xfId="3" builtinId="5"/>
    <cellStyle name="常规" xfId="0" builtinId="0"/>
    <cellStyle name="货币" xfId="2" builtinId="4"/>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173116089613028E-2"/>
          <c:y val="8.2802547770700632E-2"/>
          <c:w val="0.714867617107943"/>
          <c:h val="0.83757961783439494"/>
        </c:manualLayout>
      </c:layout>
      <c:scatterChart>
        <c:scatterStyle val="smoothMarker"/>
        <c:varyColors val="0"/>
        <c:ser>
          <c:idx val="0"/>
          <c:order val="0"/>
          <c:spPr>
            <a:ln w="12700">
              <a:solidFill>
                <a:srgbClr val="000080"/>
              </a:solidFill>
              <a:prstDash val="solid"/>
            </a:ln>
          </c:spPr>
          <c:marker>
            <c:symbol val="diamond"/>
            <c:size val="5"/>
            <c:spPr>
              <a:solidFill>
                <a:srgbClr val="000080"/>
              </a:solidFill>
              <a:ln>
                <a:solidFill>
                  <a:srgbClr val="000080"/>
                </a:solidFill>
                <a:prstDash val="solid"/>
              </a:ln>
            </c:spPr>
          </c:marker>
          <c:xVal>
            <c:numRef>
              <c:f>'Q1 a-b, graph'!$A$7:$A$107</c:f>
              <c:numCache>
                <c:formatCode>0%</c:formatCode>
                <c:ptCount val="101"/>
                <c:pt idx="0">
                  <c:v>-0.1</c:v>
                </c:pt>
                <c:pt idx="1">
                  <c:v>-0.09</c:v>
                </c:pt>
                <c:pt idx="2">
                  <c:v>-0.08</c:v>
                </c:pt>
                <c:pt idx="3">
                  <c:v>-7.0000000000000007E-2</c:v>
                </c:pt>
                <c:pt idx="4">
                  <c:v>-0.06</c:v>
                </c:pt>
                <c:pt idx="5">
                  <c:v>-0.05</c:v>
                </c:pt>
                <c:pt idx="6">
                  <c:v>-3.9999999999999897E-2</c:v>
                </c:pt>
                <c:pt idx="7">
                  <c:v>-2.9999999999999898E-2</c:v>
                </c:pt>
                <c:pt idx="8">
                  <c:v>-1.99999999999999E-2</c:v>
                </c:pt>
                <c:pt idx="9">
                  <c:v>-9.99999999999991E-3</c:v>
                </c:pt>
                <c:pt idx="10">
                  <c:v>0</c:v>
                </c:pt>
                <c:pt idx="11">
                  <c:v>0.01</c:v>
                </c:pt>
                <c:pt idx="12">
                  <c:v>0.02</c:v>
                </c:pt>
                <c:pt idx="13">
                  <c:v>0.03</c:v>
                </c:pt>
                <c:pt idx="14">
                  <c:v>0.04</c:v>
                </c:pt>
                <c:pt idx="15">
                  <c:v>0.05</c:v>
                </c:pt>
                <c:pt idx="16">
                  <c:v>0.06</c:v>
                </c:pt>
                <c:pt idx="17">
                  <c:v>7.0000000000000007E-2</c:v>
                </c:pt>
                <c:pt idx="18">
                  <c:v>0.08</c:v>
                </c:pt>
                <c:pt idx="19">
                  <c:v>0.09</c:v>
                </c:pt>
                <c:pt idx="20">
                  <c:v>0.1</c:v>
                </c:pt>
                <c:pt idx="21">
                  <c:v>0.11</c:v>
                </c:pt>
                <c:pt idx="22">
                  <c:v>0.12</c:v>
                </c:pt>
                <c:pt idx="23">
                  <c:v>0.13</c:v>
                </c:pt>
                <c:pt idx="24">
                  <c:v>0.14000000000000001</c:v>
                </c:pt>
                <c:pt idx="25">
                  <c:v>0.15</c:v>
                </c:pt>
                <c:pt idx="26">
                  <c:v>0.16</c:v>
                </c:pt>
                <c:pt idx="27">
                  <c:v>0.17</c:v>
                </c:pt>
                <c:pt idx="28">
                  <c:v>0.18</c:v>
                </c:pt>
                <c:pt idx="29">
                  <c:v>0.19</c:v>
                </c:pt>
                <c:pt idx="30">
                  <c:v>0.2</c:v>
                </c:pt>
                <c:pt idx="31">
                  <c:v>0.21</c:v>
                </c:pt>
                <c:pt idx="32">
                  <c:v>0.22</c:v>
                </c:pt>
                <c:pt idx="33">
                  <c:v>0.23</c:v>
                </c:pt>
                <c:pt idx="34">
                  <c:v>0.24</c:v>
                </c:pt>
                <c:pt idx="35">
                  <c:v>0.25</c:v>
                </c:pt>
                <c:pt idx="36">
                  <c:v>0.26</c:v>
                </c:pt>
                <c:pt idx="37">
                  <c:v>0.27</c:v>
                </c:pt>
                <c:pt idx="38">
                  <c:v>0.28000000000000003</c:v>
                </c:pt>
                <c:pt idx="39">
                  <c:v>0.28999999999999998</c:v>
                </c:pt>
                <c:pt idx="40">
                  <c:v>0.3</c:v>
                </c:pt>
              </c:numCache>
            </c:numRef>
          </c:xVal>
          <c:yVal>
            <c:numRef>
              <c:f>'Q1 a-b, graph'!$B$7:$B$107</c:f>
              <c:numCache>
                <c:formatCode>"$"#,##0.00</c:formatCode>
                <c:ptCount val="101"/>
                <c:pt idx="0">
                  <c:v>-20.253772290809309</c:v>
                </c:pt>
                <c:pt idx="1">
                  <c:v>-18.155601794655041</c:v>
                </c:pt>
                <c:pt idx="2">
                  <c:v>-16.207364181803243</c:v>
                </c:pt>
                <c:pt idx="3">
                  <c:v>-14.399507929936576</c:v>
                </c:pt>
                <c:pt idx="4">
                  <c:v>-12.723144197335827</c:v>
                </c:pt>
                <c:pt idx="5">
                  <c:v>-11.169995626184573</c:v>
                </c:pt>
                <c:pt idx="6">
                  <c:v>-9.7323495370370239</c:v>
                </c:pt>
                <c:pt idx="7">
                  <c:v>-8.4030150996030386</c:v>
                </c:pt>
                <c:pt idx="8">
                  <c:v>-7.1752841078122174</c:v>
                </c:pt>
                <c:pt idx="9">
                  <c:v>-6.0428950251417319</c:v>
                </c:pt>
                <c:pt idx="10">
                  <c:v>-5</c:v>
                </c:pt>
                <c:pt idx="11">
                  <c:v>-4.0411345810593104</c:v>
                </c:pt>
                <c:pt idx="12">
                  <c:v>-3.1611898892582815</c:v>
                </c:pt>
                <c:pt idx="13">
                  <c:v>-2.3553870271348671</c:v>
                </c:pt>
                <c:pt idx="14">
                  <c:v>-1.6192535275375661</c:v>
                </c:pt>
                <c:pt idx="15">
                  <c:v>-0.94860166288736991</c:v>
                </c:pt>
                <c:pt idx="16">
                  <c:v>-0.33950845328693902</c:v>
                </c:pt>
                <c:pt idx="17">
                  <c:v>0.2117027728822336</c:v>
                </c:pt>
                <c:pt idx="18">
                  <c:v>0.70847939846566987</c:v>
                </c:pt>
                <c:pt idx="19">
                  <c:v>1.1540552373730577</c:v>
                </c:pt>
                <c:pt idx="20">
                  <c:v>1.5514650638617553</c:v>
                </c:pt>
                <c:pt idx="21">
                  <c:v>1.9035580503805534</c:v>
                </c:pt>
                <c:pt idx="22">
                  <c:v>2.2130102040816269</c:v>
                </c:pt>
                <c:pt idx="23">
                  <c:v>2.482335883988938</c:v>
                </c:pt>
                <c:pt idx="24">
                  <c:v>2.7138984734844342</c:v>
                </c:pt>
                <c:pt idx="25">
                  <c:v>2.9099202761568108</c:v>
                </c:pt>
                <c:pt idx="26">
                  <c:v>3.0724916970765435</c:v>
                </c:pt>
                <c:pt idx="27">
                  <c:v>3.2035797661482519</c:v>
                </c:pt>
                <c:pt idx="28">
                  <c:v>3.3050360552929021</c:v>
                </c:pt>
                <c:pt idx="29">
                  <c:v>3.3786040367703976</c:v>
                </c:pt>
                <c:pt idx="30">
                  <c:v>3.425925925925938</c:v>
                </c:pt>
                <c:pt idx="31">
                  <c:v>3.4485490479864893</c:v>
                </c:pt>
                <c:pt idx="32">
                  <c:v>3.4479317652138093</c:v>
                </c:pt>
                <c:pt idx="33">
                  <c:v>3.4254489976983962</c:v>
                </c:pt>
                <c:pt idx="34">
                  <c:v>3.382397368332704</c:v>
                </c:pt>
                <c:pt idx="35">
                  <c:v>3.3200000000000074</c:v>
                </c:pt>
                <c:pt idx="36">
                  <c:v>3.2394109907337452</c:v>
                </c:pt>
                <c:pt idx="37">
                  <c:v>3.1417195905257955</c:v>
                </c:pt>
                <c:pt idx="38">
                  <c:v>3.0279541015625</c:v>
                </c:pt>
                <c:pt idx="39">
                  <c:v>2.8990855219363425</c:v>
                </c:pt>
                <c:pt idx="40">
                  <c:v>2.7560309512972054</c:v>
                </c:pt>
              </c:numCache>
            </c:numRef>
          </c:yVal>
          <c:smooth val="1"/>
          <c:extLst>
            <c:ext xmlns:c16="http://schemas.microsoft.com/office/drawing/2014/chart" uri="{C3380CC4-5D6E-409C-BE32-E72D297353CC}">
              <c16:uniqueId val="{00000000-333C-4459-8D75-6A9A1C79CD8D}"/>
            </c:ext>
          </c:extLst>
        </c:ser>
        <c:dLbls>
          <c:showLegendKey val="0"/>
          <c:showVal val="0"/>
          <c:showCatName val="0"/>
          <c:showSerName val="0"/>
          <c:showPercent val="0"/>
          <c:showBubbleSize val="0"/>
        </c:dLbls>
        <c:axId val="535410792"/>
        <c:axId val="1"/>
      </c:scatterChart>
      <c:valAx>
        <c:axId val="535410792"/>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quot;$&quot;#,##0.0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535410792"/>
        <c:crosses val="autoZero"/>
        <c:crossBetween val="midCat"/>
      </c:valAx>
    </c:plotArea>
    <c:legend>
      <c:legendPos val="r"/>
      <c:layout>
        <c:manualLayout>
          <c:xMode val="edge"/>
          <c:yMode val="edge"/>
          <c:x val="0.83706720977596738"/>
          <c:y val="0.46496815286624199"/>
          <c:w val="0.1466395112016293"/>
          <c:h val="7.32484076433121E-2"/>
        </c:manualLayout>
      </c:layout>
      <c:overlay val="0"/>
      <c:spPr>
        <a:solidFill>
          <a:srgbClr val="FFFFFF"/>
        </a:solidFill>
        <a:ln w="3175">
          <a:solidFill>
            <a:srgbClr val="000000"/>
          </a:solidFill>
          <a:prstDash val="solid"/>
        </a:ln>
      </c:spPr>
      <c:txPr>
        <a:bodyPr/>
        <a:lstStyle/>
        <a:p>
          <a:pPr>
            <a:defRPr sz="920" b="0" i="0" strike="noStrike" baseline="0">
              <a:solidFill>
                <a:srgbClr val="000000"/>
              </a:solidFill>
              <a:latin typeface="Arial"/>
              <a:ea typeface="Arial"/>
              <a:cs typeface="Arial"/>
            </a:defRPr>
          </a:pPr>
          <a:endParaRPr lang="zh-CN"/>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endParaRPr/>
          </a:p>
        </c:rich>
      </c:tx>
      <c:layout>
        <c:manualLayout>
          <c:xMode val="edge"/>
          <c:yMode val="edge"/>
          <c:x val="0.47058870137857878"/>
          <c:y val="3.5031847133757961E-2"/>
        </c:manualLayout>
      </c:layout>
      <c:overlay val="0"/>
      <c:spPr>
        <a:noFill/>
        <a:ln w="25400">
          <a:noFill/>
          <a:prstDash val="solid"/>
        </a:ln>
      </c:spPr>
    </c:title>
    <c:autoTitleDeleted val="0"/>
    <c:plotArea>
      <c:layout>
        <c:manualLayout>
          <c:layoutTarget val="inner"/>
          <c:xMode val="edge"/>
          <c:yMode val="edge"/>
          <c:x val="6.6937185971953014E-2"/>
          <c:y val="0.19426751592356689"/>
          <c:w val="0.72413864824203722"/>
          <c:h val="0.72611464968152861"/>
        </c:manualLayout>
      </c:layout>
      <c:scatterChart>
        <c:scatterStyle val="smoothMarker"/>
        <c:varyColors val="0"/>
        <c:ser>
          <c:idx val="0"/>
          <c:order val="0"/>
          <c:tx>
            <c:strRef>
              <c:f>'Q1 c-d, additional info'!$B$5</c:f>
              <c:strCache>
                <c:ptCount val="1"/>
                <c:pt idx="0">
                  <c:v>NPV</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'Q1 c-d, additional info'!$A$6:$A$106</c:f>
              <c:numCache>
                <c:formatCode>0%</c:formatCode>
                <c:ptCount val="101"/>
                <c:pt idx="0">
                  <c:v>-0.1</c:v>
                </c:pt>
                <c:pt idx="1">
                  <c:v>-0.09</c:v>
                </c:pt>
                <c:pt idx="2">
                  <c:v>-0.08</c:v>
                </c:pt>
                <c:pt idx="3">
                  <c:v>-7.0000000000000007E-2</c:v>
                </c:pt>
                <c:pt idx="4">
                  <c:v>-0.06</c:v>
                </c:pt>
                <c:pt idx="5">
                  <c:v>-0.05</c:v>
                </c:pt>
                <c:pt idx="6">
                  <c:v>-3.9999999999999897E-2</c:v>
                </c:pt>
                <c:pt idx="7">
                  <c:v>-2.9999999999999898E-2</c:v>
                </c:pt>
                <c:pt idx="8">
                  <c:v>-1.99999999999999E-2</c:v>
                </c:pt>
                <c:pt idx="9">
                  <c:v>-9.99999999999991E-3</c:v>
                </c:pt>
                <c:pt idx="10">
                  <c:v>0</c:v>
                </c:pt>
                <c:pt idx="11">
                  <c:v>0.01</c:v>
                </c:pt>
                <c:pt idx="12">
                  <c:v>0.02</c:v>
                </c:pt>
                <c:pt idx="13">
                  <c:v>0.03</c:v>
                </c:pt>
                <c:pt idx="14">
                  <c:v>0.04</c:v>
                </c:pt>
                <c:pt idx="15">
                  <c:v>0.05</c:v>
                </c:pt>
                <c:pt idx="16">
                  <c:v>0.06</c:v>
                </c:pt>
                <c:pt idx="17">
                  <c:v>7.0000000000000007E-2</c:v>
                </c:pt>
                <c:pt idx="18">
                  <c:v>0.08</c:v>
                </c:pt>
                <c:pt idx="19">
                  <c:v>0.09</c:v>
                </c:pt>
                <c:pt idx="20">
                  <c:v>0.1</c:v>
                </c:pt>
                <c:pt idx="21">
                  <c:v>0.11</c:v>
                </c:pt>
                <c:pt idx="22">
                  <c:v>0.12</c:v>
                </c:pt>
                <c:pt idx="23">
                  <c:v>0.13</c:v>
                </c:pt>
                <c:pt idx="24">
                  <c:v>0.14000000000000001</c:v>
                </c:pt>
                <c:pt idx="25">
                  <c:v>0.15</c:v>
                </c:pt>
                <c:pt idx="26">
                  <c:v>0.16</c:v>
                </c:pt>
                <c:pt idx="27">
                  <c:v>0.17</c:v>
                </c:pt>
                <c:pt idx="28">
                  <c:v>0.18</c:v>
                </c:pt>
                <c:pt idx="29">
                  <c:v>0.19</c:v>
                </c:pt>
                <c:pt idx="30">
                  <c:v>0.2</c:v>
                </c:pt>
                <c:pt idx="31">
                  <c:v>0.21</c:v>
                </c:pt>
                <c:pt idx="32">
                  <c:v>0.22</c:v>
                </c:pt>
                <c:pt idx="33">
                  <c:v>0.23</c:v>
                </c:pt>
                <c:pt idx="34">
                  <c:v>0.24</c:v>
                </c:pt>
                <c:pt idx="35">
                  <c:v>0.25</c:v>
                </c:pt>
                <c:pt idx="36">
                  <c:v>0.26</c:v>
                </c:pt>
                <c:pt idx="37">
                  <c:v>0.27</c:v>
                </c:pt>
                <c:pt idx="38">
                  <c:v>0.28000000000000003</c:v>
                </c:pt>
                <c:pt idx="39">
                  <c:v>0.28999999999999998</c:v>
                </c:pt>
                <c:pt idx="40">
                  <c:v>0.3</c:v>
                </c:pt>
                <c:pt idx="41">
                  <c:v>0.31</c:v>
                </c:pt>
                <c:pt idx="42">
                  <c:v>0.32</c:v>
                </c:pt>
                <c:pt idx="43">
                  <c:v>0.33</c:v>
                </c:pt>
                <c:pt idx="44">
                  <c:v>0.34</c:v>
                </c:pt>
                <c:pt idx="45">
                  <c:v>0.35</c:v>
                </c:pt>
                <c:pt idx="46">
                  <c:v>0.36</c:v>
                </c:pt>
                <c:pt idx="47">
                  <c:v>0.37</c:v>
                </c:pt>
                <c:pt idx="48">
                  <c:v>0.38</c:v>
                </c:pt>
                <c:pt idx="49">
                  <c:v>0.39</c:v>
                </c:pt>
                <c:pt idx="50">
                  <c:v>0.4</c:v>
                </c:pt>
                <c:pt idx="51">
                  <c:v>0.41</c:v>
                </c:pt>
                <c:pt idx="52">
                  <c:v>0.42</c:v>
                </c:pt>
                <c:pt idx="53">
                  <c:v>0.43</c:v>
                </c:pt>
                <c:pt idx="54">
                  <c:v>0.44</c:v>
                </c:pt>
                <c:pt idx="55">
                  <c:v>0.45</c:v>
                </c:pt>
                <c:pt idx="56">
                  <c:v>0.46</c:v>
                </c:pt>
                <c:pt idx="57">
                  <c:v>0.47</c:v>
                </c:pt>
                <c:pt idx="58">
                  <c:v>0.48</c:v>
                </c:pt>
                <c:pt idx="59">
                  <c:v>0.49</c:v>
                </c:pt>
                <c:pt idx="60">
                  <c:v>0.5</c:v>
                </c:pt>
                <c:pt idx="61">
                  <c:v>0.51</c:v>
                </c:pt>
                <c:pt idx="62">
                  <c:v>0.52</c:v>
                </c:pt>
                <c:pt idx="63">
                  <c:v>0.53</c:v>
                </c:pt>
                <c:pt idx="64">
                  <c:v>0.54</c:v>
                </c:pt>
                <c:pt idx="65">
                  <c:v>0.55000000000000004</c:v>
                </c:pt>
                <c:pt idx="66">
                  <c:v>0.56000000000000005</c:v>
                </c:pt>
                <c:pt idx="67">
                  <c:v>0.56999999999999995</c:v>
                </c:pt>
                <c:pt idx="68">
                  <c:v>0.57999999999999996</c:v>
                </c:pt>
                <c:pt idx="69">
                  <c:v>0.59</c:v>
                </c:pt>
                <c:pt idx="70">
                  <c:v>0.6</c:v>
                </c:pt>
                <c:pt idx="71">
                  <c:v>0.61</c:v>
                </c:pt>
                <c:pt idx="72">
                  <c:v>0.62</c:v>
                </c:pt>
                <c:pt idx="73">
                  <c:v>0.63</c:v>
                </c:pt>
                <c:pt idx="74">
                  <c:v>0.64</c:v>
                </c:pt>
                <c:pt idx="75">
                  <c:v>0.65</c:v>
                </c:pt>
                <c:pt idx="76">
                  <c:v>0.66</c:v>
                </c:pt>
                <c:pt idx="77">
                  <c:v>0.67</c:v>
                </c:pt>
                <c:pt idx="78">
                  <c:v>0.68</c:v>
                </c:pt>
                <c:pt idx="79">
                  <c:v>0.69</c:v>
                </c:pt>
                <c:pt idx="80">
                  <c:v>0.7</c:v>
                </c:pt>
                <c:pt idx="81">
                  <c:v>0.71</c:v>
                </c:pt>
                <c:pt idx="82">
                  <c:v>0.72</c:v>
                </c:pt>
                <c:pt idx="83">
                  <c:v>0.73</c:v>
                </c:pt>
                <c:pt idx="84">
                  <c:v>0.74</c:v>
                </c:pt>
                <c:pt idx="85">
                  <c:v>0.75</c:v>
                </c:pt>
                <c:pt idx="86">
                  <c:v>0.76</c:v>
                </c:pt>
                <c:pt idx="87">
                  <c:v>0.77</c:v>
                </c:pt>
                <c:pt idx="88">
                  <c:v>0.78</c:v>
                </c:pt>
                <c:pt idx="89">
                  <c:v>0.79</c:v>
                </c:pt>
                <c:pt idx="90">
                  <c:v>0.8</c:v>
                </c:pt>
                <c:pt idx="91">
                  <c:v>0.81</c:v>
                </c:pt>
                <c:pt idx="92">
                  <c:v>0.82</c:v>
                </c:pt>
                <c:pt idx="93">
                  <c:v>0.83</c:v>
                </c:pt>
                <c:pt idx="94">
                  <c:v>0.84</c:v>
                </c:pt>
                <c:pt idx="95">
                  <c:v>0.85</c:v>
                </c:pt>
                <c:pt idx="96">
                  <c:v>0.86000000000000099</c:v>
                </c:pt>
                <c:pt idx="97">
                  <c:v>0.87000000000000099</c:v>
                </c:pt>
                <c:pt idx="98">
                  <c:v>0.880000000000001</c:v>
                </c:pt>
                <c:pt idx="99">
                  <c:v>0.89000000000000101</c:v>
                </c:pt>
                <c:pt idx="100">
                  <c:v>0.90000000000000102</c:v>
                </c:pt>
              </c:numCache>
            </c:numRef>
          </c:xVal>
          <c:yVal>
            <c:numRef>
              <c:f>'Q1 c-d, additional info'!$B$6:$B$106</c:f>
              <c:numCache>
                <c:formatCode>"$"#,##0.00</c:formatCode>
                <c:ptCount val="101"/>
                <c:pt idx="0">
                  <c:v>-17.510288065843596</c:v>
                </c:pt>
                <c:pt idx="1">
                  <c:v>-15.501571849235148</c:v>
                </c:pt>
                <c:pt idx="2">
                  <c:v>-13.638941398865796</c:v>
                </c:pt>
                <c:pt idx="3">
                  <c:v>-11.913049802513086</c:v>
                </c:pt>
                <c:pt idx="4">
                  <c:v>-10.315199907534932</c:v>
                </c:pt>
                <c:pt idx="5">
                  <c:v>-8.8372940661904096</c:v>
                </c:pt>
                <c:pt idx="6">
                  <c:v>-7.4717881944444429</c:v>
                </c:pt>
                <c:pt idx="7">
                  <c:v>-6.2116497365430945</c:v>
                </c:pt>
                <c:pt idx="8">
                  <c:v>-5.0503191697336973</c:v>
                </c:pt>
                <c:pt idx="9">
                  <c:v>-3.9816747208849961</c:v>
                </c:pt>
                <c:pt idx="10">
                  <c:v>-3</c:v>
                </c:pt>
                <c:pt idx="11">
                  <c:v>-2.0999542852040207</c:v>
                </c:pt>
                <c:pt idx="12">
                  <c:v>-1.2765452201641949</c:v>
                </c:pt>
                <c:pt idx="13">
                  <c:v>-0.5251037084285457</c:v>
                </c:pt>
                <c:pt idx="14">
                  <c:v>0.15873918980426538</c:v>
                </c:pt>
                <c:pt idx="15">
                  <c:v>0.77907353417558056</c:v>
                </c:pt>
                <c:pt idx="16">
                  <c:v>1.3397301127776728</c:v>
                </c:pt>
                <c:pt idx="17">
                  <c:v>1.844298526663934</c:v>
                </c:pt>
                <c:pt idx="18">
                  <c:v>2.2961438805060084</c:v>
                </c:pt>
                <c:pt idx="19">
                  <c:v>2.6984221974951907</c:v>
                </c:pt>
                <c:pt idx="20">
                  <c:v>3.0540946656649197</c:v>
                </c:pt>
                <c:pt idx="21">
                  <c:v>3.3659408129824584</c:v>
                </c:pt>
                <c:pt idx="22">
                  <c:v>3.6365706997084573</c:v>
                </c:pt>
                <c:pt idx="23">
                  <c:v>3.868436208544324</c:v>
                </c:pt>
                <c:pt idx="24">
                  <c:v>4.0638415058884476</c:v>
                </c:pt>
                <c:pt idx="25">
                  <c:v>4.2249527410207861</c:v>
                </c:pt>
                <c:pt idx="26">
                  <c:v>4.3538070441592538</c:v>
                </c:pt>
                <c:pt idx="27">
                  <c:v>4.4523208790138398</c:v>
                </c:pt>
                <c:pt idx="28">
                  <c:v>4.5222978006514865</c:v>
                </c:pt>
                <c:pt idx="29">
                  <c:v>4.5654356651211998</c:v>
                </c:pt>
                <c:pt idx="30">
                  <c:v>4.5833333333333428</c:v>
                </c:pt>
                <c:pt idx="31">
                  <c:v>4.577496908094048</c:v>
                </c:pt>
                <c:pt idx="32">
                  <c:v>4.5493455399350466</c:v>
                </c:pt>
                <c:pt idx="33">
                  <c:v>4.5002168344110629</c:v>
                </c:pt>
                <c:pt idx="34">
                  <c:v>4.4313718908395003</c:v>
                </c:pt>
                <c:pt idx="35">
                  <c:v>4.3440000000000083</c:v>
                </c:pt>
                <c:pt idx="36">
                  <c:v>4.2392230260711017</c:v>
                </c:pt>
                <c:pt idx="37">
                  <c:v>4.1180994960415092</c:v>
                </c:pt>
                <c:pt idx="38">
                  <c:v>3.98162841796875</c:v>
                </c:pt>
                <c:pt idx="39">
                  <c:v>3.8307528477576369</c:v>
                </c:pt>
                <c:pt idx="40">
                  <c:v>3.666363222576237</c:v>
                </c:pt>
                <c:pt idx="41">
                  <c:v>3.4893004776052123</c:v>
                </c:pt>
                <c:pt idx="42">
                  <c:v>3.3003589615159825</c:v>
                </c:pt>
                <c:pt idx="43">
                  <c:v>3.1002891648817865</c:v>
                </c:pt>
                <c:pt idx="44">
                  <c:v>2.8898002746348368</c:v>
                </c:pt>
                <c:pt idx="45">
                  <c:v>2.6695625666819183</c:v>
                </c:pt>
                <c:pt idx="46">
                  <c:v>2.4402096478729902</c:v>
                </c:pt>
                <c:pt idx="47">
                  <c:v>2.2023405576752566</c:v>
                </c:pt>
                <c:pt idx="48">
                  <c:v>1.9565217391304373</c:v>
                </c:pt>
                <c:pt idx="49">
                  <c:v>1.7032888879621453</c:v>
                </c:pt>
                <c:pt idx="50">
                  <c:v>1.4431486880466622</c:v>
                </c:pt>
                <c:pt idx="51">
                  <c:v>1.1765804408571512</c:v>
                </c:pt>
                <c:pt idx="52">
                  <c:v>0.90403759593866084</c:v>
                </c:pt>
                <c:pt idx="53">
                  <c:v>0.62594918895959495</c:v>
                </c:pt>
                <c:pt idx="54">
                  <c:v>0.34272119341565599</c:v>
                </c:pt>
                <c:pt idx="55">
                  <c:v>5.4737791627374577E-2</c:v>
                </c:pt>
                <c:pt idx="56">
                  <c:v>-0.23763742972673185</c:v>
                </c:pt>
                <c:pt idx="57">
                  <c:v>-0.53406035467081381</c:v>
                </c:pt>
                <c:pt idx="58">
                  <c:v>-0.83420527905555275</c:v>
                </c:pt>
                <c:pt idx="59">
                  <c:v>-1.1377639135307049</c:v>
                </c:pt>
                <c:pt idx="60">
                  <c:v>-1.4444444444444429</c:v>
                </c:pt>
                <c:pt idx="61">
                  <c:v>-1.7539706490159261</c:v>
                </c:pt>
                <c:pt idx="62">
                  <c:v>-2.066081061379208</c:v>
                </c:pt>
                <c:pt idx="63">
                  <c:v>-2.3805281863268704</c:v>
                </c:pt>
                <c:pt idx="64">
                  <c:v>-2.697077757796265</c:v>
                </c:pt>
                <c:pt idx="65">
                  <c:v>-3.0155080393407445</c:v>
                </c:pt>
                <c:pt idx="66">
                  <c:v>-3.3356091640115437</c:v>
                </c:pt>
                <c:pt idx="67">
                  <c:v>-3.6571825112477256</c:v>
                </c:pt>
                <c:pt idx="68">
                  <c:v>-3.9800401185301979</c:v>
                </c:pt>
                <c:pt idx="69">
                  <c:v>-4.3040041257025621</c:v>
                </c:pt>
                <c:pt idx="70">
                  <c:v>-4.62890625</c:v>
                </c:pt>
                <c:pt idx="71">
                  <c:v>-4.9545872899524426</c:v>
                </c:pt>
                <c:pt idx="72">
                  <c:v>-5.2808966564491442</c:v>
                </c:pt>
                <c:pt idx="73">
                  <c:v>-5.6076919293599872</c:v>
                </c:pt>
                <c:pt idx="74">
                  <c:v>-5.9348384382118695</c:v>
                </c:pt>
                <c:pt idx="75">
                  <c:v>-6.2622088655146371</c:v>
                </c:pt>
                <c:pt idx="76">
                  <c:v>-6.5896828714189155</c:v>
                </c:pt>
                <c:pt idx="77">
                  <c:v>-6.9171467384711463</c:v>
                </c:pt>
                <c:pt idx="78">
                  <c:v>-7.2444930353093753</c:v>
                </c:pt>
                <c:pt idx="79">
                  <c:v>-7.5716202982135883</c:v>
                </c:pt>
                <c:pt idx="80">
                  <c:v>-7.8984327294931944</c:v>
                </c:pt>
                <c:pt idx="81">
                  <c:v>-8.2248399117557227</c:v>
                </c:pt>
                <c:pt idx="82">
                  <c:v>-8.5507565371602539</c:v>
                </c:pt>
                <c:pt idx="83">
                  <c:v>-8.8761021508127982</c:v>
                </c:pt>
                <c:pt idx="84">
                  <c:v>-9.200800907512928</c:v>
                </c:pt>
                <c:pt idx="85">
                  <c:v>-9.5247813411078823</c:v>
                </c:pt>
                <c:pt idx="86">
                  <c:v>-9.8479761457550694</c:v>
                </c:pt>
                <c:pt idx="87">
                  <c:v>-10.170321968436681</c:v>
                </c:pt>
                <c:pt idx="88">
                  <c:v>-10.491759212107212</c:v>
                </c:pt>
                <c:pt idx="89">
                  <c:v>-10.812231848893319</c:v>
                </c:pt>
                <c:pt idx="90">
                  <c:v>-11.13168724279835</c:v>
                </c:pt>
                <c:pt idx="91">
                  <c:v>-11.450075981396154</c:v>
                </c:pt>
                <c:pt idx="92">
                  <c:v>-11.76735171602941</c:v>
                </c:pt>
                <c:pt idx="93">
                  <c:v>-12.083471010055177</c:v>
                </c:pt>
                <c:pt idx="94">
                  <c:v>-12.398393194706998</c:v>
                </c:pt>
                <c:pt idx="95">
                  <c:v>-12.712080232167878</c:v>
                </c:pt>
                <c:pt idx="96">
                  <c:v>-13.024496585471397</c:v>
                </c:pt>
                <c:pt idx="97">
                  <c:v>-13.335609094869852</c:v>
                </c:pt>
                <c:pt idx="98">
                  <c:v>-13.645386860329637</c:v>
                </c:pt>
                <c:pt idx="99">
                  <c:v>-13.953801129832073</c:v>
                </c:pt>
                <c:pt idx="100">
                  <c:v>-14.260825193176885</c:v>
                </c:pt>
              </c:numCache>
            </c:numRef>
          </c:yVal>
          <c:smooth val="1"/>
          <c:extLst>
            <c:ext xmlns:c16="http://schemas.microsoft.com/office/drawing/2014/chart" uri="{C3380CC4-5D6E-409C-BE32-E72D297353CC}">
              <c16:uniqueId val="{00000000-26B5-4070-8F2F-0BE43A7DEB54}"/>
            </c:ext>
          </c:extLst>
        </c:ser>
        <c:dLbls>
          <c:showLegendKey val="0"/>
          <c:showVal val="0"/>
          <c:showCatName val="0"/>
          <c:showSerName val="0"/>
          <c:showPercent val="0"/>
          <c:showBubbleSize val="0"/>
        </c:dLbls>
        <c:axId val="535409152"/>
        <c:axId val="1"/>
      </c:scatterChart>
      <c:valAx>
        <c:axId val="535409152"/>
        <c:scaling>
          <c:orientation val="minMax"/>
        </c:scaling>
        <c:delete val="0"/>
        <c:axPos val="b"/>
        <c:numFmt formatCode="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1"/>
        <c:crosses val="autoZero"/>
        <c:crossBetween val="midCat"/>
      </c:valAx>
      <c:valAx>
        <c:axId val="1"/>
        <c:scaling>
          <c:orientation val="minMax"/>
        </c:scaling>
        <c:delete val="0"/>
        <c:axPos val="l"/>
        <c:majorGridlines>
          <c:spPr>
            <a:ln w="3175">
              <a:solidFill>
                <a:srgbClr val="000000"/>
              </a:solidFill>
              <a:prstDash val="solid"/>
            </a:ln>
          </c:spPr>
        </c:majorGridlines>
        <c:numFmt formatCode="&quot;$&quot;#,##0.00" sourceLinked="1"/>
        <c:majorTickMark val="out"/>
        <c:minorTickMark val="none"/>
        <c:tickLblPos val="nextTo"/>
        <c:spPr>
          <a:ln w="3175">
            <a:solidFill>
              <a:srgbClr val="000000"/>
            </a:solidFill>
            <a:prstDash val="solid"/>
          </a:ln>
        </c:spPr>
        <c:txPr>
          <a:bodyPr rot="0" vert="horz"/>
          <a:lstStyle/>
          <a:p>
            <a:pPr>
              <a:defRPr sz="1000" b="0" i="0" strike="noStrike" baseline="0">
                <a:solidFill>
                  <a:srgbClr val="000000"/>
                </a:solidFill>
                <a:latin typeface="Arial"/>
                <a:ea typeface="Arial"/>
                <a:cs typeface="Arial"/>
              </a:defRPr>
            </a:pPr>
            <a:endParaRPr lang="zh-CN"/>
          </a:p>
        </c:txPr>
        <c:crossAx val="535409152"/>
        <c:crosses val="autoZero"/>
        <c:crossBetween val="midCat"/>
      </c:valAx>
    </c:plotArea>
    <c:legend>
      <c:legendPos val="r"/>
      <c:layout>
        <c:manualLayout>
          <c:xMode val="edge"/>
          <c:yMode val="edge"/>
          <c:x val="0.84989942188631251"/>
          <c:y val="0.52229299363057324"/>
          <c:w val="0.133874371943906"/>
          <c:h val="7.0063694267515922E-2"/>
        </c:manualLayout>
      </c:layout>
      <c:overlay val="0"/>
      <c:spPr>
        <a:solidFill>
          <a:srgbClr val="FFFFFF"/>
        </a:solidFill>
        <a:ln w="3175">
          <a:solidFill>
            <a:srgbClr val="000000"/>
          </a:solidFill>
          <a:prstDash val="solid"/>
        </a:ln>
      </c:spPr>
      <c:txPr>
        <a:bodyPr/>
        <a:lstStyle/>
        <a:p>
          <a:pPr>
            <a:defRPr sz="920" b="0" i="0" strike="noStrike" baseline="0">
              <a:solidFill>
                <a:srgbClr val="000000"/>
              </a:solidFill>
              <a:latin typeface="Arial"/>
              <a:ea typeface="Arial"/>
              <a:cs typeface="Arial"/>
            </a:defRPr>
          </a:pPr>
          <a:endParaRPr lang="zh-CN"/>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581025</xdr:colOff>
      <xdr:row>6</xdr:row>
      <xdr:rowOff>9525</xdr:rowOff>
    </xdr:from>
    <xdr:to>
      <xdr:col>10</xdr:col>
      <xdr:colOff>381000</xdr:colOff>
      <xdr:row>24</xdr:row>
      <xdr:rowOff>85725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4</xdr:row>
      <xdr:rowOff>19050</xdr:rowOff>
    </xdr:from>
    <xdr:to>
      <xdr:col>10</xdr:col>
      <xdr:colOff>400050</xdr:colOff>
      <xdr:row>22</xdr:row>
      <xdr:rowOff>95250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56"/>
  <sheetViews>
    <sheetView zoomScale="75" workbookViewId="0">
      <selection activeCell="F1" sqref="F1"/>
    </sheetView>
  </sheetViews>
  <sheetFormatPr defaultRowHeight="12.75" x14ac:dyDescent="0.2"/>
  <cols>
    <col min="1" max="1" width="14.42578125" style="14" customWidth="1"/>
    <col min="2" max="2" width="10.42578125" style="14" bestFit="1" customWidth="1"/>
    <col min="3" max="3" width="3.140625" style="14" customWidth="1"/>
  </cols>
  <sheetData>
    <row r="1" spans="1:10" x14ac:dyDescent="0.2">
      <c r="A1" t="s">
        <v>0</v>
      </c>
      <c r="D1">
        <v>0</v>
      </c>
      <c r="E1">
        <v>1</v>
      </c>
      <c r="F1">
        <v>2</v>
      </c>
      <c r="G1">
        <v>3</v>
      </c>
    </row>
    <row r="2" spans="1:10" x14ac:dyDescent="0.2">
      <c r="A2" t="s">
        <v>1</v>
      </c>
      <c r="D2">
        <v>-85</v>
      </c>
      <c r="E2">
        <v>120</v>
      </c>
      <c r="F2">
        <v>100</v>
      </c>
      <c r="G2">
        <v>-140</v>
      </c>
    </row>
    <row r="3" spans="1:10" x14ac:dyDescent="0.2">
      <c r="B3" s="10" t="s">
        <v>2</v>
      </c>
      <c r="D3" s="20" t="s">
        <v>3</v>
      </c>
      <c r="E3" s="20"/>
      <c r="F3" s="20"/>
    </row>
    <row r="4" spans="1:10" x14ac:dyDescent="0.2">
      <c r="A4" t="s">
        <v>4</v>
      </c>
      <c r="B4" s="23">
        <f t="shared" ref="B4:B44" si="0">SUM(D4:G4)</f>
        <v>-20.253772290809309</v>
      </c>
      <c r="D4" s="24">
        <f t="shared" ref="D4:D44" si="1">$D$2/(1+$J4)^$D$1</f>
        <v>-85</v>
      </c>
      <c r="E4" s="25">
        <f t="shared" ref="E4:E18" si="2">$E$2/(1+$J4)^$E$1</f>
        <v>133.33333333333334</v>
      </c>
      <c r="F4" s="26">
        <f t="shared" ref="F4:F44" si="3">$F$2/(1+$J4)^$F$1</f>
        <v>123.45679012345678</v>
      </c>
      <c r="G4" s="27">
        <f t="shared" ref="G4:G44" si="4">$G$2/(1+$J4)^$G$1</f>
        <v>-192.04389574759944</v>
      </c>
      <c r="I4" t="s">
        <v>5</v>
      </c>
      <c r="J4" s="19">
        <v>-0.1</v>
      </c>
    </row>
    <row r="5" spans="1:10" x14ac:dyDescent="0.2">
      <c r="B5" s="23">
        <f t="shared" si="0"/>
        <v>-18.155601794655041</v>
      </c>
      <c r="D5" s="24">
        <f t="shared" si="1"/>
        <v>-85</v>
      </c>
      <c r="E5" s="25">
        <f t="shared" si="2"/>
        <v>131.86813186813185</v>
      </c>
      <c r="F5" s="26">
        <f t="shared" si="3"/>
        <v>120.75836251660427</v>
      </c>
      <c r="G5" s="27">
        <f t="shared" si="4"/>
        <v>-185.78209617939117</v>
      </c>
      <c r="I5" t="s">
        <v>6</v>
      </c>
      <c r="J5" s="19">
        <v>-0.09</v>
      </c>
    </row>
    <row r="6" spans="1:10" x14ac:dyDescent="0.2">
      <c r="B6" s="23">
        <f t="shared" si="0"/>
        <v>-16.207364181803229</v>
      </c>
      <c r="D6" s="24">
        <f t="shared" si="1"/>
        <v>-85</v>
      </c>
      <c r="E6" s="25">
        <f t="shared" si="2"/>
        <v>130.43478260869566</v>
      </c>
      <c r="F6" s="26">
        <f t="shared" si="3"/>
        <v>118.14744801512286</v>
      </c>
      <c r="G6" s="27">
        <f t="shared" si="4"/>
        <v>-179.78959480562176</v>
      </c>
      <c r="J6" s="19">
        <v>-0.08</v>
      </c>
    </row>
    <row r="7" spans="1:10" x14ac:dyDescent="0.2">
      <c r="B7" s="23">
        <f t="shared" si="0"/>
        <v>-14.399507929936618</v>
      </c>
      <c r="D7" s="24">
        <f t="shared" si="1"/>
        <v>-85</v>
      </c>
      <c r="E7" s="25">
        <f t="shared" si="2"/>
        <v>129.03225806451613</v>
      </c>
      <c r="F7" s="26">
        <f t="shared" si="3"/>
        <v>115.62030292519368</v>
      </c>
      <c r="G7" s="27">
        <f t="shared" si="4"/>
        <v>-174.05206891964642</v>
      </c>
      <c r="J7" s="19">
        <v>-7.0000000000000007E-2</v>
      </c>
    </row>
    <row r="8" spans="1:10" x14ac:dyDescent="0.2">
      <c r="B8" s="23">
        <f t="shared" si="0"/>
        <v>-12.72314419733587</v>
      </c>
      <c r="D8" s="24">
        <f t="shared" si="1"/>
        <v>-85</v>
      </c>
      <c r="E8" s="25">
        <f t="shared" si="2"/>
        <v>127.65957446808511</v>
      </c>
      <c r="F8" s="26">
        <f t="shared" si="3"/>
        <v>113.17338162064283</v>
      </c>
      <c r="G8" s="27">
        <f t="shared" si="4"/>
        <v>-168.55610028606381</v>
      </c>
      <c r="J8" s="19">
        <v>-0.06</v>
      </c>
    </row>
    <row r="9" spans="1:10" x14ac:dyDescent="0.2">
      <c r="B9" s="23">
        <f t="shared" si="0"/>
        <v>-11.169995626184573</v>
      </c>
      <c r="D9" s="24">
        <f t="shared" si="1"/>
        <v>-85</v>
      </c>
      <c r="E9" s="25">
        <f t="shared" si="2"/>
        <v>126.31578947368422</v>
      </c>
      <c r="F9" s="26">
        <f t="shared" si="3"/>
        <v>110.803324099723</v>
      </c>
      <c r="G9" s="27">
        <f t="shared" si="4"/>
        <v>-163.28910919959179</v>
      </c>
      <c r="J9" s="19">
        <v>-0.05</v>
      </c>
    </row>
    <row r="10" spans="1:10" x14ac:dyDescent="0.2">
      <c r="B10" s="23">
        <f t="shared" si="0"/>
        <v>-9.7323495370370381</v>
      </c>
      <c r="D10" s="24">
        <f t="shared" si="1"/>
        <v>-85</v>
      </c>
      <c r="E10" s="25">
        <f t="shared" si="2"/>
        <v>124.99999999999999</v>
      </c>
      <c r="F10" s="26">
        <f t="shared" si="3"/>
        <v>108.50694444444441</v>
      </c>
      <c r="G10" s="27">
        <f t="shared" si="4"/>
        <v>-158.23929398148144</v>
      </c>
      <c r="J10" s="19">
        <v>-3.9999999999999897E-2</v>
      </c>
    </row>
    <row r="11" spans="1:10" x14ac:dyDescent="0.2">
      <c r="B11" s="23">
        <f t="shared" si="0"/>
        <v>-8.4030150996030386</v>
      </c>
      <c r="D11" s="24">
        <f t="shared" si="1"/>
        <v>-85</v>
      </c>
      <c r="E11" s="25">
        <f t="shared" si="2"/>
        <v>123.71134020618555</v>
      </c>
      <c r="F11" s="26">
        <f t="shared" si="3"/>
        <v>106.28122010840683</v>
      </c>
      <c r="G11" s="27">
        <f t="shared" si="4"/>
        <v>-153.39557541419541</v>
      </c>
      <c r="J11" s="19">
        <v>-2.9999999999999898E-2</v>
      </c>
    </row>
    <row r="12" spans="1:10" x14ac:dyDescent="0.2">
      <c r="B12" s="23">
        <f t="shared" si="0"/>
        <v>-7.1752841078122174</v>
      </c>
      <c r="D12" s="24">
        <f t="shared" si="1"/>
        <v>-85</v>
      </c>
      <c r="E12" s="25">
        <f t="shared" si="2"/>
        <v>122.44897959183672</v>
      </c>
      <c r="F12" s="26">
        <f t="shared" si="3"/>
        <v>104.12328196584755</v>
      </c>
      <c r="G12" s="27">
        <f t="shared" si="4"/>
        <v>-148.74754566549649</v>
      </c>
      <c r="J12" s="19">
        <v>-1.99999999999999E-2</v>
      </c>
    </row>
    <row r="13" spans="1:10" x14ac:dyDescent="0.2">
      <c r="B13" s="23">
        <f t="shared" si="0"/>
        <v>-6.0428950251417177</v>
      </c>
      <c r="D13" s="24">
        <f t="shared" si="1"/>
        <v>-85</v>
      </c>
      <c r="E13" s="25">
        <f t="shared" si="2"/>
        <v>121.2121212121212</v>
      </c>
      <c r="F13" s="26">
        <f t="shared" si="3"/>
        <v>102.03040506070808</v>
      </c>
      <c r="G13" s="27">
        <f t="shared" si="4"/>
        <v>-144.285421297971</v>
      </c>
      <c r="J13" s="19">
        <v>-9.99999999999991E-3</v>
      </c>
    </row>
    <row r="14" spans="1:10" x14ac:dyDescent="0.2">
      <c r="B14" s="23">
        <f t="shared" si="0"/>
        <v>-5</v>
      </c>
      <c r="D14" s="24">
        <f t="shared" si="1"/>
        <v>-85</v>
      </c>
      <c r="E14" s="25">
        <f t="shared" si="2"/>
        <v>120</v>
      </c>
      <c r="F14" s="26">
        <f t="shared" si="3"/>
        <v>100</v>
      </c>
      <c r="G14" s="27">
        <f t="shared" si="4"/>
        <v>-140</v>
      </c>
      <c r="J14" s="19">
        <v>0</v>
      </c>
    </row>
    <row r="15" spans="1:10" x14ac:dyDescent="0.2">
      <c r="B15" s="23">
        <f t="shared" si="0"/>
        <v>-4.0411345810593104</v>
      </c>
      <c r="D15" s="24">
        <f t="shared" si="1"/>
        <v>-85</v>
      </c>
      <c r="E15" s="25">
        <f t="shared" si="2"/>
        <v>118.81188118811882</v>
      </c>
      <c r="F15" s="26">
        <f t="shared" si="3"/>
        <v>98.029604940692082</v>
      </c>
      <c r="G15" s="27">
        <f t="shared" si="4"/>
        <v>-135.88262070987022</v>
      </c>
      <c r="J15" s="19">
        <v>0.01</v>
      </c>
    </row>
    <row r="16" spans="1:10" x14ac:dyDescent="0.2">
      <c r="B16" s="23">
        <f t="shared" si="0"/>
        <v>-3.1611898892582815</v>
      </c>
      <c r="D16" s="24">
        <f t="shared" si="1"/>
        <v>-85</v>
      </c>
      <c r="E16" s="25">
        <f t="shared" si="2"/>
        <v>117.64705882352941</v>
      </c>
      <c r="F16" s="26">
        <f t="shared" si="3"/>
        <v>96.116878123798543</v>
      </c>
      <c r="G16" s="27">
        <f t="shared" si="4"/>
        <v>-131.92512683658623</v>
      </c>
      <c r="J16" s="19">
        <v>0.02</v>
      </c>
    </row>
    <row r="17" spans="2:10" x14ac:dyDescent="0.2">
      <c r="B17" s="23">
        <f t="shared" si="0"/>
        <v>-2.3553870271348671</v>
      </c>
      <c r="D17" s="24">
        <f t="shared" si="1"/>
        <v>-85</v>
      </c>
      <c r="E17" s="25">
        <f t="shared" si="2"/>
        <v>116.50485436893203</v>
      </c>
      <c r="F17" s="26">
        <f t="shared" si="3"/>
        <v>94.259590913375433</v>
      </c>
      <c r="G17" s="27">
        <f t="shared" si="4"/>
        <v>-128.11983230944233</v>
      </c>
      <c r="J17" s="19">
        <v>0.03</v>
      </c>
    </row>
    <row r="18" spans="2:10" x14ac:dyDescent="0.2">
      <c r="B18" s="23">
        <f t="shared" si="0"/>
        <v>-1.6192535275375519</v>
      </c>
      <c r="D18" s="24">
        <f t="shared" si="1"/>
        <v>-85</v>
      </c>
      <c r="E18" s="25">
        <f t="shared" si="2"/>
        <v>115.38461538461539</v>
      </c>
      <c r="F18" s="26">
        <f t="shared" si="3"/>
        <v>92.455621301775139</v>
      </c>
      <c r="G18" s="27">
        <f t="shared" si="4"/>
        <v>-124.45949021392808</v>
      </c>
      <c r="J18" s="19">
        <v>0.04</v>
      </c>
    </row>
    <row r="19" spans="2:10" x14ac:dyDescent="0.2">
      <c r="B19" s="23">
        <f t="shared" si="0"/>
        <v>-109.23431594860165</v>
      </c>
      <c r="D19" s="24">
        <f t="shared" si="1"/>
        <v>-85</v>
      </c>
      <c r="E19" s="28">
        <f>6</f>
        <v>6</v>
      </c>
      <c r="F19" s="26">
        <f t="shared" si="3"/>
        <v>90.702947845804985</v>
      </c>
      <c r="G19" s="27">
        <f t="shared" si="4"/>
        <v>-120.93726379440663</v>
      </c>
      <c r="J19" s="19">
        <v>0.05</v>
      </c>
    </row>
    <row r="20" spans="2:10" x14ac:dyDescent="0.2">
      <c r="B20" s="23">
        <f t="shared" si="0"/>
        <v>-0.33950845328692481</v>
      </c>
      <c r="D20" s="24">
        <f t="shared" si="1"/>
        <v>-85</v>
      </c>
      <c r="E20" s="25">
        <f t="shared" ref="E20:E44" si="5">$E$2/(1+$J20)^$E$1</f>
        <v>113.20754716981132</v>
      </c>
      <c r="F20" s="26">
        <f t="shared" si="3"/>
        <v>88.999644001423988</v>
      </c>
      <c r="G20" s="27">
        <f t="shared" si="4"/>
        <v>-117.54669962452223</v>
      </c>
      <c r="J20" s="19">
        <v>0.06</v>
      </c>
    </row>
    <row r="21" spans="2:10" x14ac:dyDescent="0.2">
      <c r="B21" s="23">
        <f t="shared" si="0"/>
        <v>0.21170277288226202</v>
      </c>
      <c r="D21" s="24">
        <f t="shared" si="1"/>
        <v>-85</v>
      </c>
      <c r="E21" s="25">
        <f t="shared" si="5"/>
        <v>112.14953271028037</v>
      </c>
      <c r="F21" s="26">
        <f t="shared" si="3"/>
        <v>87.343872827321164</v>
      </c>
      <c r="G21" s="27">
        <f t="shared" si="4"/>
        <v>-114.28170276471927</v>
      </c>
      <c r="J21" s="19">
        <v>7.0000000000000007E-2</v>
      </c>
    </row>
    <row r="22" spans="2:10" x14ac:dyDescent="0.2">
      <c r="B22" s="23">
        <f t="shared" si="0"/>
        <v>0.70847939846568408</v>
      </c>
      <c r="D22" s="24">
        <f t="shared" si="1"/>
        <v>-85</v>
      </c>
      <c r="E22" s="25">
        <f t="shared" si="5"/>
        <v>111.1111111111111</v>
      </c>
      <c r="F22" s="26">
        <f t="shared" si="3"/>
        <v>85.733882030178322</v>
      </c>
      <c r="G22" s="27">
        <f t="shared" si="4"/>
        <v>-111.13651374282374</v>
      </c>
      <c r="J22" s="19">
        <v>0.08</v>
      </c>
    </row>
    <row r="23" spans="2:10" x14ac:dyDescent="0.2">
      <c r="B23" s="23">
        <f t="shared" si="0"/>
        <v>1.1540552373730435</v>
      </c>
      <c r="D23" s="24">
        <f t="shared" si="1"/>
        <v>-85</v>
      </c>
      <c r="E23" s="25">
        <f t="shared" si="5"/>
        <v>110.09174311926604</v>
      </c>
      <c r="F23" s="26">
        <f t="shared" si="3"/>
        <v>84.167999326655988</v>
      </c>
      <c r="G23" s="27">
        <f t="shared" si="4"/>
        <v>-108.10568720854899</v>
      </c>
      <c r="J23" s="19">
        <v>0.09</v>
      </c>
    </row>
    <row r="24" spans="2:10" x14ac:dyDescent="0.2">
      <c r="B24" s="23">
        <f t="shared" si="0"/>
        <v>1.5514650638617695</v>
      </c>
      <c r="D24" s="24">
        <f t="shared" si="1"/>
        <v>-85</v>
      </c>
      <c r="E24" s="25">
        <f t="shared" si="5"/>
        <v>109.09090909090908</v>
      </c>
      <c r="F24" s="26">
        <f t="shared" si="3"/>
        <v>82.644628099173545</v>
      </c>
      <c r="G24" s="27">
        <f t="shared" si="4"/>
        <v>-105.18407212622085</v>
      </c>
      <c r="J24" s="19">
        <v>0.1</v>
      </c>
    </row>
    <row r="25" spans="2:10" x14ac:dyDescent="0.2">
      <c r="B25" s="23">
        <f t="shared" si="0"/>
        <v>1.9035580503805534</v>
      </c>
      <c r="D25" s="24">
        <f t="shared" si="1"/>
        <v>-85</v>
      </c>
      <c r="E25" s="25">
        <f t="shared" si="5"/>
        <v>108.1081081081081</v>
      </c>
      <c r="F25" s="26">
        <f t="shared" si="3"/>
        <v>81.16224332440548</v>
      </c>
      <c r="G25" s="27">
        <f t="shared" si="4"/>
        <v>-102.36679338213303</v>
      </c>
      <c r="J25" s="19">
        <v>0.11</v>
      </c>
    </row>
    <row r="26" spans="2:10" x14ac:dyDescent="0.2">
      <c r="B26" s="23">
        <f t="shared" si="0"/>
        <v>2.2130102040816553</v>
      </c>
      <c r="D26" s="24">
        <f t="shared" si="1"/>
        <v>-85</v>
      </c>
      <c r="E26" s="25">
        <f t="shared" si="5"/>
        <v>107.14285714285714</v>
      </c>
      <c r="F26" s="26">
        <f t="shared" si="3"/>
        <v>79.719387755102034</v>
      </c>
      <c r="G26" s="27">
        <f t="shared" si="4"/>
        <v>-99.649234693877517</v>
      </c>
      <c r="J26" s="19">
        <v>0.12</v>
      </c>
    </row>
    <row r="27" spans="2:10" x14ac:dyDescent="0.2">
      <c r="B27" s="23">
        <f t="shared" si="0"/>
        <v>2.4823358839889522</v>
      </c>
      <c r="D27" s="24">
        <f t="shared" si="1"/>
        <v>-85</v>
      </c>
      <c r="E27" s="25">
        <f t="shared" si="5"/>
        <v>106.19469026548674</v>
      </c>
      <c r="F27" s="26">
        <f t="shared" si="3"/>
        <v>78.314668337379615</v>
      </c>
      <c r="G27" s="27">
        <f t="shared" si="4"/>
        <v>-97.027022718877404</v>
      </c>
      <c r="J27" s="19">
        <v>0.13</v>
      </c>
    </row>
    <row r="28" spans="2:10" x14ac:dyDescent="0.2">
      <c r="B28" s="23">
        <f t="shared" si="0"/>
        <v>2.71389847348442</v>
      </c>
      <c r="D28" s="24">
        <f t="shared" si="1"/>
        <v>-85</v>
      </c>
      <c r="E28" s="25">
        <f t="shared" si="5"/>
        <v>105.26315789473684</v>
      </c>
      <c r="F28" s="26">
        <f t="shared" si="3"/>
        <v>76.946752847029842</v>
      </c>
      <c r="G28" s="27">
        <f t="shared" si="4"/>
        <v>-94.496012268282257</v>
      </c>
      <c r="J28" s="19">
        <v>0.14000000000000001</v>
      </c>
    </row>
    <row r="29" spans="2:10" x14ac:dyDescent="0.2">
      <c r="B29" s="23">
        <f t="shared" si="0"/>
        <v>2.9099202761568108</v>
      </c>
      <c r="D29" s="24">
        <f t="shared" si="1"/>
        <v>-85</v>
      </c>
      <c r="E29" s="25">
        <f t="shared" si="5"/>
        <v>104.34782608695653</v>
      </c>
      <c r="F29" s="26">
        <f t="shared" si="3"/>
        <v>75.61436672967865</v>
      </c>
      <c r="G29" s="27">
        <f t="shared" si="4"/>
        <v>-92.05227254047837</v>
      </c>
      <c r="J29" s="19">
        <v>0.15</v>
      </c>
    </row>
    <row r="30" spans="2:10" x14ac:dyDescent="0.2">
      <c r="B30" s="23">
        <f t="shared" si="0"/>
        <v>3.0724916970765435</v>
      </c>
      <c r="D30" s="24">
        <f t="shared" si="1"/>
        <v>-85</v>
      </c>
      <c r="E30" s="25">
        <f t="shared" si="5"/>
        <v>103.44827586206897</v>
      </c>
      <c r="F30" s="26">
        <f t="shared" si="3"/>
        <v>74.316290130796673</v>
      </c>
      <c r="G30" s="27">
        <f t="shared" si="4"/>
        <v>-89.692074295789098</v>
      </c>
      <c r="J30" s="19">
        <v>0.16</v>
      </c>
    </row>
    <row r="31" spans="2:10" x14ac:dyDescent="0.2">
      <c r="B31" s="23">
        <f t="shared" si="0"/>
        <v>3.2035797661482519</v>
      </c>
      <c r="D31" s="24">
        <f t="shared" si="1"/>
        <v>-85</v>
      </c>
      <c r="E31" s="25">
        <f t="shared" si="5"/>
        <v>102.56410256410257</v>
      </c>
      <c r="F31" s="26">
        <f t="shared" si="3"/>
        <v>73.05135510263716</v>
      </c>
      <c r="G31" s="27">
        <f t="shared" si="4"/>
        <v>-87.411877900591477</v>
      </c>
      <c r="J31" s="19">
        <v>0.17</v>
      </c>
    </row>
    <row r="32" spans="2:10" x14ac:dyDescent="0.2">
      <c r="B32" s="23">
        <f t="shared" si="0"/>
        <v>3.3050360552929021</v>
      </c>
      <c r="D32" s="24">
        <f t="shared" si="1"/>
        <v>-85</v>
      </c>
      <c r="E32" s="25">
        <f t="shared" si="5"/>
        <v>101.69491525423729</v>
      </c>
      <c r="F32" s="26">
        <f t="shared" si="3"/>
        <v>71.818442976156291</v>
      </c>
      <c r="G32" s="27">
        <f t="shared" si="4"/>
        <v>-85.208322175100676</v>
      </c>
      <c r="J32" s="19">
        <v>0.18</v>
      </c>
    </row>
    <row r="33" spans="1:10" x14ac:dyDescent="0.2">
      <c r="B33" s="23">
        <f t="shared" si="0"/>
        <v>3.378604036770426</v>
      </c>
      <c r="D33" s="24">
        <f t="shared" si="1"/>
        <v>-85</v>
      </c>
      <c r="E33" s="25">
        <f t="shared" si="5"/>
        <v>100.84033613445379</v>
      </c>
      <c r="F33" s="26">
        <f t="shared" si="3"/>
        <v>70.616481886872407</v>
      </c>
      <c r="G33" s="27">
        <f t="shared" si="4"/>
        <v>-83.078213984555774</v>
      </c>
      <c r="J33" s="19">
        <v>0.19</v>
      </c>
    </row>
    <row r="34" spans="1:10" x14ac:dyDescent="0.2">
      <c r="B34" s="23">
        <f t="shared" si="0"/>
        <v>3.4259259259259238</v>
      </c>
      <c r="D34" s="24">
        <f t="shared" si="1"/>
        <v>-85</v>
      </c>
      <c r="E34" s="25">
        <f t="shared" si="5"/>
        <v>100</v>
      </c>
      <c r="F34" s="26">
        <f t="shared" si="3"/>
        <v>69.444444444444443</v>
      </c>
      <c r="G34" s="27">
        <f t="shared" si="4"/>
        <v>-81.018518518518519</v>
      </c>
      <c r="J34" s="19">
        <v>0.2</v>
      </c>
    </row>
    <row r="35" spans="1:10" x14ac:dyDescent="0.2">
      <c r="B35" s="23">
        <f t="shared" si="0"/>
        <v>3.4485490479864893</v>
      </c>
      <c r="D35" s="24">
        <f t="shared" si="1"/>
        <v>-85</v>
      </c>
      <c r="E35" s="25">
        <f t="shared" si="5"/>
        <v>99.173553719008268</v>
      </c>
      <c r="F35" s="26">
        <f t="shared" si="3"/>
        <v>68.301345536507071</v>
      </c>
      <c r="G35" s="27">
        <f t="shared" si="4"/>
        <v>-79.02635020752885</v>
      </c>
      <c r="J35" s="19">
        <v>0.21</v>
      </c>
    </row>
    <row r="36" spans="1:10" x14ac:dyDescent="0.2">
      <c r="B36" s="23">
        <f t="shared" si="0"/>
        <v>3.4479317652138235</v>
      </c>
      <c r="D36" s="24">
        <f t="shared" si="1"/>
        <v>-85</v>
      </c>
      <c r="E36" s="25">
        <f t="shared" si="5"/>
        <v>98.360655737704917</v>
      </c>
      <c r="F36" s="26">
        <f t="shared" si="3"/>
        <v>67.186240257995166</v>
      </c>
      <c r="G36" s="27">
        <f t="shared" si="4"/>
        <v>-77.09896423048626</v>
      </c>
      <c r="J36" s="19">
        <v>0.22</v>
      </c>
    </row>
    <row r="37" spans="1:10" x14ac:dyDescent="0.2">
      <c r="B37" s="23">
        <f t="shared" si="0"/>
        <v>3.425448997698382</v>
      </c>
      <c r="D37" s="24">
        <f t="shared" si="1"/>
        <v>-85</v>
      </c>
      <c r="E37" s="25">
        <f t="shared" si="5"/>
        <v>97.560975609756099</v>
      </c>
      <c r="F37" s="26">
        <f t="shared" si="3"/>
        <v>66.098221957829338</v>
      </c>
      <c r="G37" s="27">
        <f t="shared" si="4"/>
        <v>-75.233748569887055</v>
      </c>
      <c r="J37" s="19">
        <v>0.23</v>
      </c>
    </row>
    <row r="38" spans="1:10" x14ac:dyDescent="0.2">
      <c r="B38" s="23">
        <f t="shared" si="0"/>
        <v>3.3823973683327182</v>
      </c>
      <c r="D38" s="24">
        <f t="shared" si="1"/>
        <v>-85</v>
      </c>
      <c r="E38" s="25">
        <f t="shared" si="5"/>
        <v>96.774193548387103</v>
      </c>
      <c r="F38" s="26">
        <f t="shared" si="3"/>
        <v>65.03642039542143</v>
      </c>
      <c r="G38" s="27">
        <f t="shared" si="4"/>
        <v>-73.428216575475815</v>
      </c>
      <c r="J38" s="19">
        <v>0.24</v>
      </c>
    </row>
    <row r="39" spans="1:10" x14ac:dyDescent="0.2">
      <c r="B39" s="23">
        <f t="shared" si="0"/>
        <v>3.3199999999999932</v>
      </c>
      <c r="D39" s="24">
        <f t="shared" si="1"/>
        <v>-85</v>
      </c>
      <c r="E39" s="25">
        <f t="shared" si="5"/>
        <v>96</v>
      </c>
      <c r="F39" s="26">
        <f t="shared" si="3"/>
        <v>64</v>
      </c>
      <c r="G39" s="27">
        <f t="shared" si="4"/>
        <v>-71.680000000000007</v>
      </c>
      <c r="J39" s="19">
        <v>0.25</v>
      </c>
    </row>
    <row r="40" spans="1:10" x14ac:dyDescent="0.2">
      <c r="B40" s="23">
        <f t="shared" si="0"/>
        <v>3.2394109907337452</v>
      </c>
      <c r="D40" s="24">
        <f t="shared" si="1"/>
        <v>-85</v>
      </c>
      <c r="E40" s="25">
        <f t="shared" si="5"/>
        <v>95.238095238095241</v>
      </c>
      <c r="F40" s="26">
        <f t="shared" si="3"/>
        <v>62.988158226253461</v>
      </c>
      <c r="G40" s="27">
        <f t="shared" si="4"/>
        <v>-69.986842473614956</v>
      </c>
      <c r="J40" s="19">
        <v>0.26</v>
      </c>
    </row>
    <row r="41" spans="1:10" x14ac:dyDescent="0.2">
      <c r="B41" s="23">
        <f t="shared" si="0"/>
        <v>3.1417195905257955</v>
      </c>
      <c r="D41" s="24">
        <f t="shared" si="1"/>
        <v>-85</v>
      </c>
      <c r="E41" s="25">
        <f t="shared" si="5"/>
        <v>94.488188976377955</v>
      </c>
      <c r="F41" s="26">
        <f t="shared" si="3"/>
        <v>62.000124000248</v>
      </c>
      <c r="G41" s="27">
        <f t="shared" si="4"/>
        <v>-68.346593386100167</v>
      </c>
      <c r="J41" s="19">
        <v>0.27</v>
      </c>
    </row>
    <row r="42" spans="1:10" x14ac:dyDescent="0.2">
      <c r="B42" s="23">
        <f t="shared" si="0"/>
        <v>3.0279541015625142</v>
      </c>
      <c r="D42" s="24">
        <f t="shared" si="1"/>
        <v>-85</v>
      </c>
      <c r="E42" s="25">
        <f t="shared" si="5"/>
        <v>93.75</v>
      </c>
      <c r="F42" s="26">
        <f t="shared" si="3"/>
        <v>61.03515625</v>
      </c>
      <c r="G42" s="27">
        <f t="shared" si="4"/>
        <v>-66.757202148437486</v>
      </c>
      <c r="J42" s="19">
        <v>0.28000000000000003</v>
      </c>
    </row>
    <row r="43" spans="1:10" x14ac:dyDescent="0.2">
      <c r="B43" s="23">
        <f t="shared" si="0"/>
        <v>2.8990855219363425</v>
      </c>
      <c r="D43" s="24">
        <f t="shared" si="1"/>
        <v>-85</v>
      </c>
      <c r="E43" s="25">
        <f t="shared" si="5"/>
        <v>93.023255813953483</v>
      </c>
      <c r="F43" s="26">
        <f t="shared" si="3"/>
        <v>60.092542515473824</v>
      </c>
      <c r="G43" s="27">
        <f t="shared" si="4"/>
        <v>-65.216712807490964</v>
      </c>
      <c r="J43" s="19">
        <v>0.28999999999999998</v>
      </c>
    </row>
    <row r="44" spans="1:10" x14ac:dyDescent="0.2">
      <c r="B44" s="23">
        <f t="shared" si="0"/>
        <v>2.7560309512972267</v>
      </c>
      <c r="D44" s="24">
        <f t="shared" si="1"/>
        <v>-85</v>
      </c>
      <c r="E44" s="25">
        <f t="shared" si="5"/>
        <v>92.307692307692307</v>
      </c>
      <c r="F44" s="26">
        <f t="shared" si="3"/>
        <v>59.171597633136088</v>
      </c>
      <c r="G44" s="27">
        <f t="shared" si="4"/>
        <v>-63.723258989531168</v>
      </c>
      <c r="J44" s="19">
        <v>0.3</v>
      </c>
    </row>
    <row r="46" spans="1:10" x14ac:dyDescent="0.2">
      <c r="A46" t="s">
        <v>7</v>
      </c>
    </row>
    <row r="48" spans="1:10" x14ac:dyDescent="0.2">
      <c r="A48" t="s">
        <v>8</v>
      </c>
      <c r="D48" s="10" t="s">
        <v>9</v>
      </c>
      <c r="E48" s="29">
        <f>IRR(D2:G2)</f>
        <v>6.6037799406962527E-2</v>
      </c>
    </row>
    <row r="49" spans="1:2" x14ac:dyDescent="0.2">
      <c r="B49" t="s">
        <v>10</v>
      </c>
    </row>
    <row r="50" spans="1:2" x14ac:dyDescent="0.2">
      <c r="B50" t="s">
        <v>11</v>
      </c>
    </row>
    <row r="51" spans="1:2" x14ac:dyDescent="0.2">
      <c r="B51" t="s">
        <v>12</v>
      </c>
    </row>
    <row r="52" spans="1:2" x14ac:dyDescent="0.2">
      <c r="A52" t="s">
        <v>13</v>
      </c>
    </row>
    <row r="53" spans="1:2" x14ac:dyDescent="0.2">
      <c r="A53" t="s">
        <v>14</v>
      </c>
      <c r="B53" t="s">
        <v>15</v>
      </c>
    </row>
    <row r="54" spans="1:2" x14ac:dyDescent="0.2">
      <c r="B54" t="s">
        <v>16</v>
      </c>
    </row>
    <row r="55" spans="1:2" x14ac:dyDescent="0.2">
      <c r="B55" t="s">
        <v>17</v>
      </c>
    </row>
    <row r="56" spans="1:2" x14ac:dyDescent="0.2">
      <c r="A56" t="s">
        <v>18</v>
      </c>
    </row>
  </sheetData>
  <phoneticPr fontId="10" type="noConversion"/>
  <pageMargins left="0.75" right="0.75" top="1" bottom="1" header="0.5" footer="0.5"/>
  <pageSetup orientation="portrait"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08"/>
  <sheetViews>
    <sheetView workbookViewId="0">
      <selection activeCell="G30" sqref="G30"/>
    </sheetView>
  </sheetViews>
  <sheetFormatPr defaultRowHeight="12.75" x14ac:dyDescent="0.2"/>
  <cols>
    <col min="2" max="2" width="12" style="14" customWidth="1"/>
  </cols>
  <sheetData>
    <row r="1" spans="1:5" x14ac:dyDescent="0.2">
      <c r="A1" s="19" t="s">
        <v>19</v>
      </c>
      <c r="B1" s="19"/>
    </row>
    <row r="2" spans="1:5" x14ac:dyDescent="0.2">
      <c r="A2" s="18" t="s">
        <v>0</v>
      </c>
      <c r="B2" s="18">
        <v>0</v>
      </c>
      <c r="C2" s="18">
        <v>1</v>
      </c>
      <c r="D2" s="18">
        <v>2</v>
      </c>
      <c r="E2" s="18">
        <v>3</v>
      </c>
    </row>
    <row r="3" spans="1:5" x14ac:dyDescent="0.2">
      <c r="A3" s="18" t="s">
        <v>20</v>
      </c>
      <c r="B3">
        <v>-85</v>
      </c>
      <c r="C3">
        <v>120</v>
      </c>
      <c r="D3">
        <v>100</v>
      </c>
      <c r="E3">
        <v>-140</v>
      </c>
    </row>
    <row r="6" spans="1:5" x14ac:dyDescent="0.2">
      <c r="A6" t="s">
        <v>21</v>
      </c>
      <c r="B6" t="s">
        <v>22</v>
      </c>
    </row>
    <row r="7" spans="1:5" x14ac:dyDescent="0.2">
      <c r="A7" s="19">
        <v>-0.1</v>
      </c>
      <c r="B7" s="30">
        <f t="shared" ref="B7:B47" si="0">NPV(A7,$C$3:$E$3)+$B$3</f>
        <v>-20.253772290809309</v>
      </c>
    </row>
    <row r="8" spans="1:5" x14ac:dyDescent="0.2">
      <c r="A8" s="19">
        <v>-0.09</v>
      </c>
      <c r="B8" s="30">
        <f t="shared" si="0"/>
        <v>-18.155601794655041</v>
      </c>
    </row>
    <row r="9" spans="1:5" x14ac:dyDescent="0.2">
      <c r="A9" s="19">
        <v>-0.08</v>
      </c>
      <c r="B9" s="30">
        <f t="shared" si="0"/>
        <v>-16.207364181803243</v>
      </c>
    </row>
    <row r="10" spans="1:5" x14ac:dyDescent="0.2">
      <c r="A10" s="19">
        <v>-7.0000000000000007E-2</v>
      </c>
      <c r="B10" s="30">
        <f t="shared" si="0"/>
        <v>-14.399507929936576</v>
      </c>
    </row>
    <row r="11" spans="1:5" x14ac:dyDescent="0.2">
      <c r="A11" s="19">
        <v>-0.06</v>
      </c>
      <c r="B11" s="30">
        <f t="shared" si="0"/>
        <v>-12.723144197335827</v>
      </c>
    </row>
    <row r="12" spans="1:5" x14ac:dyDescent="0.2">
      <c r="A12" s="19">
        <v>-0.05</v>
      </c>
      <c r="B12" s="30">
        <f t="shared" si="0"/>
        <v>-11.169995626184573</v>
      </c>
    </row>
    <row r="13" spans="1:5" x14ac:dyDescent="0.2">
      <c r="A13" s="19">
        <v>-3.9999999999999897E-2</v>
      </c>
      <c r="B13" s="30">
        <f t="shared" si="0"/>
        <v>-9.7323495370370239</v>
      </c>
    </row>
    <row r="14" spans="1:5" x14ac:dyDescent="0.2">
      <c r="A14" s="19">
        <v>-2.9999999999999898E-2</v>
      </c>
      <c r="B14" s="30">
        <f t="shared" si="0"/>
        <v>-8.4030150996030386</v>
      </c>
    </row>
    <row r="15" spans="1:5" x14ac:dyDescent="0.2">
      <c r="A15" s="19">
        <v>-1.99999999999999E-2</v>
      </c>
      <c r="B15" s="30">
        <f t="shared" si="0"/>
        <v>-7.1752841078122174</v>
      </c>
    </row>
    <row r="16" spans="1:5" x14ac:dyDescent="0.2">
      <c r="A16" s="19">
        <v>-9.99999999999991E-3</v>
      </c>
      <c r="B16" s="30">
        <f t="shared" si="0"/>
        <v>-6.0428950251417319</v>
      </c>
    </row>
    <row r="17" spans="1:4" x14ac:dyDescent="0.2">
      <c r="A17" s="19">
        <v>0</v>
      </c>
      <c r="B17" s="30">
        <f t="shared" si="0"/>
        <v>-5</v>
      </c>
    </row>
    <row r="18" spans="1:4" x14ac:dyDescent="0.2">
      <c r="A18" s="19">
        <v>0.01</v>
      </c>
      <c r="B18" s="30">
        <f t="shared" si="0"/>
        <v>-4.0411345810593104</v>
      </c>
    </row>
    <row r="19" spans="1:4" x14ac:dyDescent="0.2">
      <c r="A19" s="19">
        <v>0.02</v>
      </c>
      <c r="B19" s="30">
        <f t="shared" si="0"/>
        <v>-3.1611898892582815</v>
      </c>
    </row>
    <row r="20" spans="1:4" x14ac:dyDescent="0.2">
      <c r="A20" s="19">
        <v>0.03</v>
      </c>
      <c r="B20" s="30">
        <f t="shared" si="0"/>
        <v>-2.3553870271348671</v>
      </c>
    </row>
    <row r="21" spans="1:4" x14ac:dyDescent="0.2">
      <c r="A21" s="19">
        <v>0.04</v>
      </c>
      <c r="B21" s="30">
        <f t="shared" si="0"/>
        <v>-1.6192535275375661</v>
      </c>
    </row>
    <row r="22" spans="1:4" x14ac:dyDescent="0.2">
      <c r="A22" s="19">
        <v>0.05</v>
      </c>
      <c r="B22" s="30">
        <f t="shared" si="0"/>
        <v>-0.94860166288736991</v>
      </c>
    </row>
    <row r="23" spans="1:4" x14ac:dyDescent="0.2">
      <c r="A23" s="19">
        <v>0.06</v>
      </c>
      <c r="B23" s="30">
        <f t="shared" si="0"/>
        <v>-0.33950845328693902</v>
      </c>
    </row>
    <row r="24" spans="1:4" x14ac:dyDescent="0.2">
      <c r="A24" s="19">
        <v>7.0000000000000007E-2</v>
      </c>
      <c r="B24" s="30">
        <f t="shared" si="0"/>
        <v>0.2117027728822336</v>
      </c>
    </row>
    <row r="25" spans="1:4" x14ac:dyDescent="0.2">
      <c r="A25" s="19">
        <v>0.08</v>
      </c>
      <c r="B25" s="30">
        <f t="shared" si="0"/>
        <v>0.70847939846566987</v>
      </c>
    </row>
    <row r="26" spans="1:4" x14ac:dyDescent="0.2">
      <c r="A26" s="19">
        <v>0.09</v>
      </c>
      <c r="B26" s="30">
        <f t="shared" si="0"/>
        <v>1.1540552373730577</v>
      </c>
      <c r="D26" t="s">
        <v>23</v>
      </c>
    </row>
    <row r="27" spans="1:4" x14ac:dyDescent="0.2">
      <c r="A27" s="19">
        <v>0.1</v>
      </c>
      <c r="B27" s="30">
        <f t="shared" si="0"/>
        <v>1.5514650638617553</v>
      </c>
    </row>
    <row r="28" spans="1:4" x14ac:dyDescent="0.2">
      <c r="A28" s="19">
        <v>0.11</v>
      </c>
      <c r="B28" s="30">
        <f t="shared" si="0"/>
        <v>1.9035580503805534</v>
      </c>
    </row>
    <row r="29" spans="1:4" x14ac:dyDescent="0.2">
      <c r="A29" s="19">
        <v>0.12</v>
      </c>
      <c r="B29" s="30">
        <f t="shared" si="0"/>
        <v>2.2130102040816269</v>
      </c>
    </row>
    <row r="30" spans="1:4" x14ac:dyDescent="0.2">
      <c r="A30" s="19">
        <v>0.13</v>
      </c>
      <c r="B30" s="30">
        <f t="shared" si="0"/>
        <v>2.482335883988938</v>
      </c>
    </row>
    <row r="31" spans="1:4" x14ac:dyDescent="0.2">
      <c r="A31" s="19">
        <v>0.14000000000000001</v>
      </c>
      <c r="B31" s="30">
        <f t="shared" si="0"/>
        <v>2.7138984734844342</v>
      </c>
    </row>
    <row r="32" spans="1:4" x14ac:dyDescent="0.2">
      <c r="A32" s="19">
        <v>0.15</v>
      </c>
      <c r="B32" s="30">
        <f t="shared" si="0"/>
        <v>2.9099202761568108</v>
      </c>
    </row>
    <row r="33" spans="1:2" x14ac:dyDescent="0.2">
      <c r="A33" s="19">
        <v>0.16</v>
      </c>
      <c r="B33" s="30">
        <f t="shared" si="0"/>
        <v>3.0724916970765435</v>
      </c>
    </row>
    <row r="34" spans="1:2" x14ac:dyDescent="0.2">
      <c r="A34" s="19">
        <v>0.17</v>
      </c>
      <c r="B34" s="30">
        <f t="shared" si="0"/>
        <v>3.2035797661482519</v>
      </c>
    </row>
    <row r="35" spans="1:2" x14ac:dyDescent="0.2">
      <c r="A35" s="19">
        <v>0.18</v>
      </c>
      <c r="B35" s="30">
        <f t="shared" si="0"/>
        <v>3.3050360552929021</v>
      </c>
    </row>
    <row r="36" spans="1:2" x14ac:dyDescent="0.2">
      <c r="A36" s="19">
        <v>0.19</v>
      </c>
      <c r="B36" s="30">
        <f t="shared" si="0"/>
        <v>3.3786040367703976</v>
      </c>
    </row>
    <row r="37" spans="1:2" x14ac:dyDescent="0.2">
      <c r="A37" s="19">
        <v>0.2</v>
      </c>
      <c r="B37" s="30">
        <f t="shared" si="0"/>
        <v>3.425925925925938</v>
      </c>
    </row>
    <row r="38" spans="1:2" x14ac:dyDescent="0.2">
      <c r="A38" s="19">
        <v>0.21</v>
      </c>
      <c r="B38" s="30">
        <f t="shared" si="0"/>
        <v>3.4485490479864893</v>
      </c>
    </row>
    <row r="39" spans="1:2" x14ac:dyDescent="0.2">
      <c r="A39" s="19">
        <v>0.22</v>
      </c>
      <c r="B39" s="30">
        <f t="shared" si="0"/>
        <v>3.4479317652138093</v>
      </c>
    </row>
    <row r="40" spans="1:2" x14ac:dyDescent="0.2">
      <c r="A40" s="19">
        <v>0.23</v>
      </c>
      <c r="B40" s="30">
        <f t="shared" si="0"/>
        <v>3.4254489976983962</v>
      </c>
    </row>
    <row r="41" spans="1:2" x14ac:dyDescent="0.2">
      <c r="A41" s="19">
        <v>0.24</v>
      </c>
      <c r="B41" s="30">
        <f t="shared" si="0"/>
        <v>3.382397368332704</v>
      </c>
    </row>
    <row r="42" spans="1:2" x14ac:dyDescent="0.2">
      <c r="A42" s="19">
        <v>0.25</v>
      </c>
      <c r="B42" s="30">
        <f t="shared" si="0"/>
        <v>3.3200000000000074</v>
      </c>
    </row>
    <row r="43" spans="1:2" x14ac:dyDescent="0.2">
      <c r="A43" s="19">
        <v>0.26</v>
      </c>
      <c r="B43" s="30">
        <f t="shared" si="0"/>
        <v>3.2394109907337452</v>
      </c>
    </row>
    <row r="44" spans="1:2" x14ac:dyDescent="0.2">
      <c r="A44" s="19">
        <v>0.27</v>
      </c>
      <c r="B44" s="30">
        <f t="shared" si="0"/>
        <v>3.1417195905257955</v>
      </c>
    </row>
    <row r="45" spans="1:2" x14ac:dyDescent="0.2">
      <c r="A45" s="19">
        <v>0.28000000000000003</v>
      </c>
      <c r="B45" s="30">
        <f t="shared" si="0"/>
        <v>3.0279541015625</v>
      </c>
    </row>
    <row r="46" spans="1:2" x14ac:dyDescent="0.2">
      <c r="A46" s="19">
        <v>0.28999999999999998</v>
      </c>
      <c r="B46" s="30">
        <f t="shared" si="0"/>
        <v>2.8990855219363425</v>
      </c>
    </row>
    <row r="47" spans="1:2" x14ac:dyDescent="0.2">
      <c r="A47" s="19">
        <v>0.3</v>
      </c>
      <c r="B47" s="30">
        <f t="shared" si="0"/>
        <v>2.7560309512972054</v>
      </c>
    </row>
    <row r="48" spans="1:2" x14ac:dyDescent="0.2">
      <c r="A48" s="19"/>
      <c r="B48" s="31"/>
    </row>
    <row r="49" spans="1:2" x14ac:dyDescent="0.2">
      <c r="A49" s="19"/>
      <c r="B49" s="31"/>
    </row>
    <row r="50" spans="1:2" x14ac:dyDescent="0.2">
      <c r="A50" s="19"/>
      <c r="B50" s="31"/>
    </row>
    <row r="51" spans="1:2" x14ac:dyDescent="0.2">
      <c r="A51" s="19"/>
      <c r="B51" s="31"/>
    </row>
    <row r="52" spans="1:2" x14ac:dyDescent="0.2">
      <c r="A52" s="19"/>
      <c r="B52" s="31"/>
    </row>
    <row r="53" spans="1:2" x14ac:dyDescent="0.2">
      <c r="A53" s="19"/>
      <c r="B53" s="31"/>
    </row>
    <row r="54" spans="1:2" x14ac:dyDescent="0.2">
      <c r="A54" s="19"/>
      <c r="B54" s="31"/>
    </row>
    <row r="55" spans="1:2" x14ac:dyDescent="0.2">
      <c r="A55" s="19"/>
      <c r="B55" s="31"/>
    </row>
    <row r="56" spans="1:2" x14ac:dyDescent="0.2">
      <c r="A56" s="19"/>
      <c r="B56" s="31"/>
    </row>
    <row r="57" spans="1:2" x14ac:dyDescent="0.2">
      <c r="A57" s="19"/>
      <c r="B57" s="31"/>
    </row>
    <row r="58" spans="1:2" x14ac:dyDescent="0.2">
      <c r="A58" s="19"/>
      <c r="B58" s="31"/>
    </row>
    <row r="59" spans="1:2" x14ac:dyDescent="0.2">
      <c r="A59" s="19"/>
      <c r="B59" s="31"/>
    </row>
    <row r="60" spans="1:2" x14ac:dyDescent="0.2">
      <c r="A60" s="19"/>
      <c r="B60" s="31"/>
    </row>
    <row r="61" spans="1:2" x14ac:dyDescent="0.2">
      <c r="A61" s="19"/>
      <c r="B61" s="31"/>
    </row>
    <row r="62" spans="1:2" x14ac:dyDescent="0.2">
      <c r="A62" s="19"/>
      <c r="B62" s="31"/>
    </row>
    <row r="63" spans="1:2" x14ac:dyDescent="0.2">
      <c r="A63" s="19"/>
      <c r="B63" s="31"/>
    </row>
    <row r="64" spans="1:2" x14ac:dyDescent="0.2">
      <c r="A64" s="19"/>
      <c r="B64" s="31"/>
    </row>
    <row r="65" spans="1:2" x14ac:dyDescent="0.2">
      <c r="A65" s="19"/>
      <c r="B65" s="31"/>
    </row>
    <row r="66" spans="1:2" x14ac:dyDescent="0.2">
      <c r="A66" s="19"/>
      <c r="B66" s="31"/>
    </row>
    <row r="67" spans="1:2" x14ac:dyDescent="0.2">
      <c r="A67" s="19"/>
      <c r="B67" s="31"/>
    </row>
    <row r="68" spans="1:2" x14ac:dyDescent="0.2">
      <c r="A68" s="19"/>
      <c r="B68" s="31"/>
    </row>
    <row r="69" spans="1:2" x14ac:dyDescent="0.2">
      <c r="A69" s="19"/>
      <c r="B69" s="31"/>
    </row>
    <row r="70" spans="1:2" x14ac:dyDescent="0.2">
      <c r="A70" s="19"/>
      <c r="B70" s="31"/>
    </row>
    <row r="71" spans="1:2" x14ac:dyDescent="0.2">
      <c r="A71" s="19"/>
      <c r="B71" s="31"/>
    </row>
    <row r="72" spans="1:2" x14ac:dyDescent="0.2">
      <c r="A72" s="19"/>
      <c r="B72" s="31"/>
    </row>
    <row r="73" spans="1:2" x14ac:dyDescent="0.2">
      <c r="A73" s="19"/>
      <c r="B73" s="31"/>
    </row>
    <row r="74" spans="1:2" x14ac:dyDescent="0.2">
      <c r="A74" s="19"/>
      <c r="B74" s="31"/>
    </row>
    <row r="75" spans="1:2" x14ac:dyDescent="0.2">
      <c r="A75" s="19"/>
      <c r="B75" s="31"/>
    </row>
    <row r="76" spans="1:2" x14ac:dyDescent="0.2">
      <c r="A76" s="19"/>
      <c r="B76" s="31"/>
    </row>
    <row r="77" spans="1:2" x14ac:dyDescent="0.2">
      <c r="A77" s="19"/>
      <c r="B77" s="31"/>
    </row>
    <row r="78" spans="1:2" x14ac:dyDescent="0.2">
      <c r="A78" s="19"/>
      <c r="B78" s="31"/>
    </row>
    <row r="79" spans="1:2" x14ac:dyDescent="0.2">
      <c r="A79" s="19"/>
      <c r="B79" s="31"/>
    </row>
    <row r="80" spans="1:2" x14ac:dyDescent="0.2">
      <c r="A80" s="19"/>
      <c r="B80" s="31"/>
    </row>
    <row r="81" spans="1:2" x14ac:dyDescent="0.2">
      <c r="A81" s="19"/>
      <c r="B81" s="31"/>
    </row>
    <row r="82" spans="1:2" x14ac:dyDescent="0.2">
      <c r="A82" s="19"/>
      <c r="B82" s="31"/>
    </row>
    <row r="83" spans="1:2" x14ac:dyDescent="0.2">
      <c r="A83" s="19"/>
      <c r="B83" s="31"/>
    </row>
    <row r="84" spans="1:2" x14ac:dyDescent="0.2">
      <c r="A84" s="19"/>
      <c r="B84" s="31"/>
    </row>
    <row r="85" spans="1:2" x14ac:dyDescent="0.2">
      <c r="A85" s="19"/>
      <c r="B85" s="31"/>
    </row>
    <row r="86" spans="1:2" x14ac:dyDescent="0.2">
      <c r="A86" s="19"/>
      <c r="B86" s="31"/>
    </row>
    <row r="87" spans="1:2" x14ac:dyDescent="0.2">
      <c r="A87" s="19"/>
      <c r="B87" s="31"/>
    </row>
    <row r="88" spans="1:2" x14ac:dyDescent="0.2">
      <c r="A88" s="19"/>
      <c r="B88" s="31"/>
    </row>
    <row r="89" spans="1:2" x14ac:dyDescent="0.2">
      <c r="A89" s="19"/>
      <c r="B89" s="31"/>
    </row>
    <row r="90" spans="1:2" x14ac:dyDescent="0.2">
      <c r="A90" s="19"/>
      <c r="B90" s="31"/>
    </row>
    <row r="91" spans="1:2" x14ac:dyDescent="0.2">
      <c r="A91" s="19"/>
      <c r="B91" s="31"/>
    </row>
    <row r="92" spans="1:2" x14ac:dyDescent="0.2">
      <c r="A92" s="19"/>
      <c r="B92" s="31"/>
    </row>
    <row r="93" spans="1:2" x14ac:dyDescent="0.2">
      <c r="A93" s="19"/>
      <c r="B93" s="31"/>
    </row>
    <row r="94" spans="1:2" x14ac:dyDescent="0.2">
      <c r="A94" s="19"/>
      <c r="B94" s="31"/>
    </row>
    <row r="95" spans="1:2" x14ac:dyDescent="0.2">
      <c r="A95" s="19"/>
      <c r="B95" s="31"/>
    </row>
    <row r="96" spans="1:2" x14ac:dyDescent="0.2">
      <c r="A96" s="19"/>
      <c r="B96" s="31"/>
    </row>
    <row r="97" spans="1:2" x14ac:dyDescent="0.2">
      <c r="A97" s="19"/>
      <c r="B97" s="31"/>
    </row>
    <row r="98" spans="1:2" x14ac:dyDescent="0.2">
      <c r="A98" s="19"/>
      <c r="B98" s="31"/>
    </row>
    <row r="99" spans="1:2" x14ac:dyDescent="0.2">
      <c r="A99" s="19"/>
      <c r="B99" s="31"/>
    </row>
    <row r="100" spans="1:2" x14ac:dyDescent="0.2">
      <c r="A100" s="19"/>
      <c r="B100" s="31"/>
    </row>
    <row r="101" spans="1:2" x14ac:dyDescent="0.2">
      <c r="A101" s="19"/>
      <c r="B101" s="31"/>
    </row>
    <row r="102" spans="1:2" x14ac:dyDescent="0.2">
      <c r="A102" s="19"/>
      <c r="B102" s="31"/>
    </row>
    <row r="103" spans="1:2" x14ac:dyDescent="0.2">
      <c r="A103" s="19"/>
      <c r="B103" s="31"/>
    </row>
    <row r="104" spans="1:2" x14ac:dyDescent="0.2">
      <c r="A104" s="19"/>
      <c r="B104" s="31"/>
    </row>
    <row r="105" spans="1:2" x14ac:dyDescent="0.2">
      <c r="A105" s="19"/>
      <c r="B105" s="31"/>
    </row>
    <row r="106" spans="1:2" x14ac:dyDescent="0.2">
      <c r="A106" s="19"/>
      <c r="B106" s="31"/>
    </row>
    <row r="107" spans="1:2" x14ac:dyDescent="0.2">
      <c r="A107" s="19"/>
      <c r="B107" s="31"/>
    </row>
    <row r="108" spans="1:2" x14ac:dyDescent="0.2">
      <c r="A108" t="s">
        <v>24</v>
      </c>
    </row>
  </sheetData>
  <phoneticPr fontId="10" type="noConversion"/>
  <pageMargins left="0.75" right="0.75" top="1" bottom="1" header="0.5" footer="0.5"/>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Q107"/>
  <sheetViews>
    <sheetView topLeftCell="A15" workbookViewId="0">
      <selection activeCell="F26" sqref="F26"/>
    </sheetView>
  </sheetViews>
  <sheetFormatPr defaultRowHeight="12.75" x14ac:dyDescent="0.2"/>
  <cols>
    <col min="2" max="2" width="12" style="14" customWidth="1"/>
    <col min="7" max="7" width="9.42578125" style="14" customWidth="1"/>
  </cols>
  <sheetData>
    <row r="1" spans="1:7" x14ac:dyDescent="0.2">
      <c r="A1" s="18" t="s">
        <v>0</v>
      </c>
      <c r="B1">
        <v>0</v>
      </c>
      <c r="C1">
        <v>1</v>
      </c>
      <c r="D1">
        <v>2</v>
      </c>
      <c r="E1">
        <v>3</v>
      </c>
    </row>
    <row r="2" spans="1:7" x14ac:dyDescent="0.2">
      <c r="A2" s="18" t="s">
        <v>20</v>
      </c>
      <c r="B2">
        <v>-85</v>
      </c>
      <c r="C2">
        <v>120</v>
      </c>
      <c r="D2">
        <v>100</v>
      </c>
      <c r="E2">
        <v>-138</v>
      </c>
      <c r="G2" s="32"/>
    </row>
    <row r="5" spans="1:7" x14ac:dyDescent="0.2">
      <c r="A5" t="s">
        <v>21</v>
      </c>
      <c r="B5" t="s">
        <v>22</v>
      </c>
    </row>
    <row r="6" spans="1:7" x14ac:dyDescent="0.2">
      <c r="A6" s="19">
        <v>-0.1</v>
      </c>
      <c r="B6" s="30">
        <f t="shared" ref="B6:B37" si="0">NPV(A6,$C$2:$E$2)+$B$2</f>
        <v>-17.510288065843596</v>
      </c>
    </row>
    <row r="7" spans="1:7" x14ac:dyDescent="0.2">
      <c r="A7" s="19">
        <v>-0.09</v>
      </c>
      <c r="B7" s="30">
        <f t="shared" si="0"/>
        <v>-15.501571849235148</v>
      </c>
    </row>
    <row r="8" spans="1:7" x14ac:dyDescent="0.2">
      <c r="A8" s="19">
        <v>-0.08</v>
      </c>
      <c r="B8" s="30">
        <f t="shared" si="0"/>
        <v>-13.638941398865796</v>
      </c>
    </row>
    <row r="9" spans="1:7" x14ac:dyDescent="0.2">
      <c r="A9" s="19">
        <v>-7.0000000000000007E-2</v>
      </c>
      <c r="B9" s="30">
        <f t="shared" si="0"/>
        <v>-11.913049802513086</v>
      </c>
    </row>
    <row r="10" spans="1:7" x14ac:dyDescent="0.2">
      <c r="A10" s="19">
        <v>-0.06</v>
      </c>
      <c r="B10" s="30">
        <f t="shared" si="0"/>
        <v>-10.315199907534932</v>
      </c>
    </row>
    <row r="11" spans="1:7" x14ac:dyDescent="0.2">
      <c r="A11" s="19">
        <v>-0.05</v>
      </c>
      <c r="B11" s="30">
        <f t="shared" si="0"/>
        <v>-8.8372940661904096</v>
      </c>
    </row>
    <row r="12" spans="1:7" x14ac:dyDescent="0.2">
      <c r="A12" s="19">
        <v>-3.9999999999999897E-2</v>
      </c>
      <c r="B12" s="30">
        <f t="shared" si="0"/>
        <v>-7.4717881944444429</v>
      </c>
    </row>
    <row r="13" spans="1:7" x14ac:dyDescent="0.2">
      <c r="A13" s="19">
        <v>-2.9999999999999898E-2</v>
      </c>
      <c r="B13" s="30">
        <f t="shared" si="0"/>
        <v>-6.2116497365430945</v>
      </c>
    </row>
    <row r="14" spans="1:7" x14ac:dyDescent="0.2">
      <c r="A14" s="19">
        <v>-1.99999999999999E-2</v>
      </c>
      <c r="B14" s="30">
        <f t="shared" si="0"/>
        <v>-5.0503191697336973</v>
      </c>
    </row>
    <row r="15" spans="1:7" x14ac:dyDescent="0.2">
      <c r="A15" s="19">
        <v>-9.99999999999991E-3</v>
      </c>
      <c r="B15" s="30">
        <f t="shared" si="0"/>
        <v>-3.9816747208849961</v>
      </c>
    </row>
    <row r="16" spans="1:7" x14ac:dyDescent="0.2">
      <c r="A16" s="19">
        <v>0</v>
      </c>
      <c r="B16" s="30">
        <f t="shared" si="0"/>
        <v>-3</v>
      </c>
    </row>
    <row r="17" spans="1:13" x14ac:dyDescent="0.2">
      <c r="A17" s="19">
        <v>0.01</v>
      </c>
      <c r="B17" s="30">
        <f t="shared" si="0"/>
        <v>-2.0999542852040207</v>
      </c>
    </row>
    <row r="18" spans="1:13" x14ac:dyDescent="0.2">
      <c r="A18" s="19">
        <v>0.02</v>
      </c>
      <c r="B18" s="30">
        <f t="shared" si="0"/>
        <v>-1.2765452201641949</v>
      </c>
    </row>
    <row r="19" spans="1:13" x14ac:dyDescent="0.2">
      <c r="A19" s="19">
        <v>0.03</v>
      </c>
      <c r="B19" s="30">
        <f t="shared" si="0"/>
        <v>-0.5251037084285457</v>
      </c>
    </row>
    <row r="20" spans="1:13" x14ac:dyDescent="0.2">
      <c r="A20" s="19">
        <v>0.04</v>
      </c>
      <c r="B20" s="30">
        <f t="shared" si="0"/>
        <v>0.15873918980426538</v>
      </c>
    </row>
    <row r="21" spans="1:13" x14ac:dyDescent="0.2">
      <c r="A21" s="19">
        <v>0.05</v>
      </c>
      <c r="B21" s="30">
        <f t="shared" si="0"/>
        <v>0.77907353417558056</v>
      </c>
    </row>
    <row r="22" spans="1:13" x14ac:dyDescent="0.2">
      <c r="A22" s="19">
        <v>0.06</v>
      </c>
      <c r="B22" s="30">
        <f t="shared" si="0"/>
        <v>1.3397301127776728</v>
      </c>
    </row>
    <row r="23" spans="1:13" x14ac:dyDescent="0.2">
      <c r="A23" s="19">
        <v>7.0000000000000007E-2</v>
      </c>
      <c r="B23" s="30">
        <f t="shared" si="0"/>
        <v>1.844298526663934</v>
      </c>
    </row>
    <row r="24" spans="1:13" x14ac:dyDescent="0.2">
      <c r="A24" s="19">
        <v>0.08</v>
      </c>
      <c r="B24" s="30">
        <f t="shared" si="0"/>
        <v>2.2961438805060084</v>
      </c>
    </row>
    <row r="25" spans="1:13" x14ac:dyDescent="0.2">
      <c r="A25" s="19">
        <v>0.09</v>
      </c>
      <c r="B25" s="30">
        <f t="shared" si="0"/>
        <v>2.6984221974951907</v>
      </c>
    </row>
    <row r="26" spans="1:13" x14ac:dyDescent="0.2">
      <c r="A26" s="19">
        <v>0.1</v>
      </c>
      <c r="B26" s="30">
        <f t="shared" si="0"/>
        <v>3.0540946656649197</v>
      </c>
      <c r="D26" t="s">
        <v>25</v>
      </c>
      <c r="E26" s="10" t="s">
        <v>26</v>
      </c>
      <c r="F26" s="33">
        <f>IRR(B2:E2)</f>
        <v>3.7591622582114459E-2</v>
      </c>
      <c r="G26" s="34">
        <f>IRR(B2:E2,22%)</f>
        <v>0.45188329169692687</v>
      </c>
    </row>
    <row r="27" spans="1:13" x14ac:dyDescent="0.2">
      <c r="A27" s="19">
        <v>0.11</v>
      </c>
      <c r="B27" s="30">
        <f t="shared" si="0"/>
        <v>3.3659408129824584</v>
      </c>
    </row>
    <row r="28" spans="1:13" x14ac:dyDescent="0.2">
      <c r="A28" s="19">
        <v>0.12</v>
      </c>
      <c r="B28" s="30">
        <f t="shared" si="0"/>
        <v>3.6365706997084573</v>
      </c>
      <c r="D28" t="s">
        <v>27</v>
      </c>
      <c r="E28" s="94" t="s">
        <v>28</v>
      </c>
      <c r="F28" s="93"/>
      <c r="G28" s="93"/>
      <c r="H28" s="93"/>
      <c r="I28" s="93"/>
      <c r="J28" s="93"/>
      <c r="K28" s="93"/>
      <c r="L28" s="93"/>
    </row>
    <row r="29" spans="1:13" x14ac:dyDescent="0.2">
      <c r="A29" s="19">
        <v>0.13</v>
      </c>
      <c r="B29" s="30">
        <f t="shared" si="0"/>
        <v>3.868436208544324</v>
      </c>
      <c r="E29" s="93"/>
      <c r="F29" s="93"/>
      <c r="G29" s="93"/>
      <c r="H29" s="93"/>
      <c r="I29" s="93"/>
      <c r="J29" s="93"/>
      <c r="K29" s="93"/>
      <c r="L29" s="93"/>
      <c r="M29" s="21"/>
    </row>
    <row r="30" spans="1:13" x14ac:dyDescent="0.2">
      <c r="A30" s="19">
        <v>0.14000000000000001</v>
      </c>
      <c r="B30" s="30">
        <f t="shared" si="0"/>
        <v>4.0638415058884476</v>
      </c>
      <c r="E30" s="93"/>
      <c r="F30" s="93"/>
      <c r="G30" s="93"/>
      <c r="H30" s="93"/>
      <c r="I30" s="93"/>
      <c r="J30" s="93"/>
      <c r="K30" s="93"/>
      <c r="L30" s="93"/>
      <c r="M30" s="21"/>
    </row>
    <row r="31" spans="1:13" x14ac:dyDescent="0.2">
      <c r="A31" s="19">
        <v>0.15</v>
      </c>
      <c r="B31" s="30">
        <f t="shared" si="0"/>
        <v>4.2249527410207861</v>
      </c>
      <c r="E31" s="93"/>
      <c r="F31" s="93"/>
      <c r="G31" s="93"/>
      <c r="H31" s="93"/>
      <c r="I31" s="93"/>
      <c r="J31" s="93"/>
      <c r="K31" s="93"/>
      <c r="L31" s="93"/>
      <c r="M31" s="21"/>
    </row>
    <row r="32" spans="1:13" x14ac:dyDescent="0.2">
      <c r="A32" s="19">
        <v>0.16</v>
      </c>
      <c r="B32" s="30">
        <f t="shared" si="0"/>
        <v>4.3538070441592538</v>
      </c>
      <c r="M32" s="21"/>
    </row>
    <row r="33" spans="1:95" ht="12.75" customHeight="1" x14ac:dyDescent="0.2">
      <c r="A33" s="19">
        <v>0.17</v>
      </c>
      <c r="B33" s="30">
        <f t="shared" si="0"/>
        <v>4.4523208790138398</v>
      </c>
      <c r="E33" s="94" t="s">
        <v>29</v>
      </c>
      <c r="F33" s="93"/>
      <c r="G33" s="93"/>
      <c r="H33" s="93"/>
      <c r="I33" s="93"/>
      <c r="J33" s="93"/>
      <c r="K33" s="93"/>
      <c r="L33" s="93"/>
      <c r="M33" s="21"/>
    </row>
    <row r="34" spans="1:95" x14ac:dyDescent="0.2">
      <c r="A34" s="19">
        <v>0.18</v>
      </c>
      <c r="B34" s="30">
        <f t="shared" si="0"/>
        <v>4.5222978006514865</v>
      </c>
      <c r="E34" s="93"/>
      <c r="F34" s="93"/>
      <c r="G34" s="93"/>
      <c r="H34" s="93"/>
      <c r="I34" s="93"/>
      <c r="J34" s="93"/>
      <c r="K34" s="93"/>
      <c r="L34" s="93"/>
      <c r="M34" s="21"/>
    </row>
    <row r="35" spans="1:95" x14ac:dyDescent="0.2">
      <c r="A35" s="19">
        <v>0.19</v>
      </c>
      <c r="B35" s="30">
        <f t="shared" si="0"/>
        <v>4.5654356651211998</v>
      </c>
      <c r="E35" s="93"/>
      <c r="F35" s="93"/>
      <c r="G35" s="93"/>
      <c r="H35" s="93"/>
      <c r="I35" s="93"/>
      <c r="J35" s="93"/>
      <c r="K35" s="93"/>
      <c r="L35" s="93"/>
    </row>
    <row r="36" spans="1:95" ht="12.75" customHeight="1" x14ac:dyDescent="0.2">
      <c r="A36" s="19">
        <v>0.2</v>
      </c>
      <c r="B36" s="30">
        <f t="shared" si="0"/>
        <v>4.5833333333333428</v>
      </c>
      <c r="E36" s="93"/>
      <c r="F36" s="93"/>
      <c r="G36" s="93"/>
      <c r="H36" s="93"/>
      <c r="I36" s="93"/>
      <c r="J36" s="93"/>
      <c r="K36" s="93"/>
      <c r="L36" s="93"/>
    </row>
    <row r="37" spans="1:95" x14ac:dyDescent="0.2">
      <c r="A37" s="19">
        <v>0.21</v>
      </c>
      <c r="B37" s="30">
        <f t="shared" si="0"/>
        <v>4.577496908094048</v>
      </c>
      <c r="E37" s="93"/>
      <c r="F37" s="93"/>
      <c r="G37" s="93"/>
      <c r="H37" s="93"/>
      <c r="I37" s="93"/>
      <c r="J37" s="93"/>
      <c r="K37" s="93"/>
      <c r="L37" s="93"/>
      <c r="CJ37" s="92"/>
      <c r="CK37" s="93"/>
      <c r="CL37" s="93"/>
      <c r="CM37" s="93"/>
      <c r="CN37" s="93"/>
      <c r="CO37" s="93"/>
      <c r="CP37" s="93"/>
      <c r="CQ37" s="93"/>
    </row>
    <row r="38" spans="1:95" x14ac:dyDescent="0.2">
      <c r="A38" s="19">
        <v>0.22</v>
      </c>
      <c r="B38" s="30">
        <f t="shared" ref="B38:B69" si="1">NPV(A38,$C$2:$E$2)+$B$2</f>
        <v>4.5493455399350466</v>
      </c>
      <c r="E38" s="93"/>
      <c r="F38" s="93"/>
      <c r="G38" s="93"/>
      <c r="H38" s="93"/>
      <c r="I38" s="93"/>
      <c r="J38" s="93"/>
      <c r="K38" s="93"/>
      <c r="L38" s="93"/>
      <c r="CJ38" s="93"/>
      <c r="CK38" s="93"/>
      <c r="CL38" s="93"/>
      <c r="CM38" s="93"/>
      <c r="CN38" s="93"/>
      <c r="CO38" s="93"/>
      <c r="CP38" s="93"/>
      <c r="CQ38" s="93"/>
    </row>
    <row r="39" spans="1:95" x14ac:dyDescent="0.2">
      <c r="A39" s="19">
        <v>0.23</v>
      </c>
      <c r="B39" s="30">
        <f t="shared" si="1"/>
        <v>4.5002168344110629</v>
      </c>
      <c r="CJ39" s="93"/>
      <c r="CK39" s="93"/>
      <c r="CL39" s="93"/>
      <c r="CM39" s="93"/>
      <c r="CN39" s="93"/>
      <c r="CO39" s="93"/>
      <c r="CP39" s="93"/>
      <c r="CQ39" s="93"/>
    </row>
    <row r="40" spans="1:95" ht="12.75" customHeight="1" x14ac:dyDescent="0.2">
      <c r="A40" s="19">
        <v>0.24</v>
      </c>
      <c r="B40" s="30">
        <f t="shared" si="1"/>
        <v>4.4313718908395003</v>
      </c>
      <c r="E40" s="94" t="s">
        <v>30</v>
      </c>
      <c r="F40" s="93"/>
      <c r="G40" s="93"/>
      <c r="H40" s="93"/>
      <c r="I40" s="93"/>
      <c r="J40" s="93"/>
      <c r="K40" s="93"/>
      <c r="L40" s="93"/>
      <c r="CJ40" s="93"/>
      <c r="CK40" s="93"/>
      <c r="CL40" s="93"/>
      <c r="CM40" s="93"/>
      <c r="CN40" s="93"/>
      <c r="CO40" s="93"/>
      <c r="CP40" s="93"/>
      <c r="CQ40" s="93"/>
    </row>
    <row r="41" spans="1:95" x14ac:dyDescent="0.2">
      <c r="A41" s="19">
        <v>0.25</v>
      </c>
      <c r="B41" s="30">
        <f t="shared" si="1"/>
        <v>4.3440000000000083</v>
      </c>
      <c r="E41" s="93"/>
      <c r="F41" s="93"/>
      <c r="G41" s="93"/>
      <c r="H41" s="93"/>
      <c r="I41" s="93"/>
      <c r="J41" s="93"/>
      <c r="K41" s="93"/>
      <c r="L41" s="93"/>
      <c r="CJ41" s="93"/>
      <c r="CK41" s="93"/>
      <c r="CL41" s="93"/>
      <c r="CM41" s="93"/>
      <c r="CN41" s="93"/>
      <c r="CO41" s="93"/>
      <c r="CP41" s="93"/>
      <c r="CQ41" s="93"/>
    </row>
    <row r="42" spans="1:95" x14ac:dyDescent="0.2">
      <c r="A42" s="19">
        <v>0.26</v>
      </c>
      <c r="B42" s="30">
        <f t="shared" si="1"/>
        <v>4.2392230260711017</v>
      </c>
      <c r="E42" s="93"/>
      <c r="F42" s="93"/>
      <c r="G42" s="93"/>
      <c r="H42" s="93"/>
      <c r="I42" s="93"/>
      <c r="J42" s="93"/>
      <c r="K42" s="93"/>
      <c r="L42" s="93"/>
      <c r="CJ42" s="93"/>
      <c r="CK42" s="93"/>
      <c r="CL42" s="93"/>
      <c r="CM42" s="93"/>
      <c r="CN42" s="93"/>
      <c r="CO42" s="93"/>
      <c r="CP42" s="93"/>
      <c r="CQ42" s="93"/>
    </row>
    <row r="43" spans="1:95" x14ac:dyDescent="0.2">
      <c r="A43" s="19">
        <v>0.27</v>
      </c>
      <c r="B43" s="30">
        <f t="shared" si="1"/>
        <v>4.1180994960415092</v>
      </c>
      <c r="E43" s="93"/>
      <c r="F43" s="93"/>
      <c r="G43" s="93"/>
      <c r="H43" s="93"/>
      <c r="I43" s="93"/>
      <c r="J43" s="93"/>
      <c r="K43" s="93"/>
      <c r="L43" s="93"/>
    </row>
    <row r="44" spans="1:95" x14ac:dyDescent="0.2">
      <c r="A44" s="19">
        <v>0.28000000000000003</v>
      </c>
      <c r="B44" s="30">
        <f t="shared" si="1"/>
        <v>3.98162841796875</v>
      </c>
      <c r="E44" s="93"/>
      <c r="F44" s="93"/>
      <c r="G44" s="93"/>
      <c r="H44" s="93"/>
      <c r="I44" s="93"/>
      <c r="J44" s="93"/>
      <c r="K44" s="93"/>
      <c r="L44" s="93"/>
    </row>
    <row r="45" spans="1:95" x14ac:dyDescent="0.2">
      <c r="A45" s="19">
        <v>0.28999999999999998</v>
      </c>
      <c r="B45" s="30">
        <f t="shared" si="1"/>
        <v>3.8307528477576369</v>
      </c>
    </row>
    <row r="46" spans="1:95" x14ac:dyDescent="0.2">
      <c r="A46" s="19">
        <v>0.3</v>
      </c>
      <c r="B46" s="30">
        <f t="shared" si="1"/>
        <v>3.666363222576237</v>
      </c>
    </row>
    <row r="47" spans="1:95" x14ac:dyDescent="0.2">
      <c r="A47" s="19">
        <v>0.31</v>
      </c>
      <c r="B47" s="30">
        <f t="shared" si="1"/>
        <v>3.4893004776052123</v>
      </c>
    </row>
    <row r="48" spans="1:95" x14ac:dyDescent="0.2">
      <c r="A48" s="19">
        <v>0.32</v>
      </c>
      <c r="B48" s="30">
        <f t="shared" si="1"/>
        <v>3.3003589615159825</v>
      </c>
    </row>
    <row r="49" spans="1:2" x14ac:dyDescent="0.2">
      <c r="A49" s="19">
        <v>0.33</v>
      </c>
      <c r="B49" s="30">
        <f t="shared" si="1"/>
        <v>3.1002891648817865</v>
      </c>
    </row>
    <row r="50" spans="1:2" x14ac:dyDescent="0.2">
      <c r="A50" s="19">
        <v>0.34</v>
      </c>
      <c r="B50" s="30">
        <f t="shared" si="1"/>
        <v>2.8898002746348368</v>
      </c>
    </row>
    <row r="51" spans="1:2" x14ac:dyDescent="0.2">
      <c r="A51" s="19">
        <v>0.35</v>
      </c>
      <c r="B51" s="30">
        <f t="shared" si="1"/>
        <v>2.6695625666819183</v>
      </c>
    </row>
    <row r="52" spans="1:2" x14ac:dyDescent="0.2">
      <c r="A52" s="19">
        <v>0.36</v>
      </c>
      <c r="B52" s="30">
        <f t="shared" si="1"/>
        <v>2.4402096478729902</v>
      </c>
    </row>
    <row r="53" spans="1:2" x14ac:dyDescent="0.2">
      <c r="A53" s="19">
        <v>0.37</v>
      </c>
      <c r="B53" s="30">
        <f t="shared" si="1"/>
        <v>2.2023405576752566</v>
      </c>
    </row>
    <row r="54" spans="1:2" x14ac:dyDescent="0.2">
      <c r="A54" s="19">
        <v>0.38</v>
      </c>
      <c r="B54" s="30">
        <f t="shared" si="1"/>
        <v>1.9565217391304373</v>
      </c>
    </row>
    <row r="55" spans="1:2" x14ac:dyDescent="0.2">
      <c r="A55" s="19">
        <v>0.39</v>
      </c>
      <c r="B55" s="30">
        <f t="shared" si="1"/>
        <v>1.7032888879621453</v>
      </c>
    </row>
    <row r="56" spans="1:2" x14ac:dyDescent="0.2">
      <c r="A56" s="19">
        <v>0.4</v>
      </c>
      <c r="B56" s="30">
        <f t="shared" si="1"/>
        <v>1.4431486880466622</v>
      </c>
    </row>
    <row r="57" spans="1:2" x14ac:dyDescent="0.2">
      <c r="A57" s="19">
        <v>0.41</v>
      </c>
      <c r="B57" s="30">
        <f t="shared" si="1"/>
        <v>1.1765804408571512</v>
      </c>
    </row>
    <row r="58" spans="1:2" x14ac:dyDescent="0.2">
      <c r="A58" s="19">
        <v>0.42</v>
      </c>
      <c r="B58" s="30">
        <f t="shared" si="1"/>
        <v>0.90403759593866084</v>
      </c>
    </row>
    <row r="59" spans="1:2" x14ac:dyDescent="0.2">
      <c r="A59" s="19">
        <v>0.43</v>
      </c>
      <c r="B59" s="30">
        <f t="shared" si="1"/>
        <v>0.62594918895959495</v>
      </c>
    </row>
    <row r="60" spans="1:2" x14ac:dyDescent="0.2">
      <c r="A60" s="19">
        <v>0.44</v>
      </c>
      <c r="B60" s="30">
        <f t="shared" si="1"/>
        <v>0.34272119341565599</v>
      </c>
    </row>
    <row r="61" spans="1:2" x14ac:dyDescent="0.2">
      <c r="A61" s="19">
        <v>0.45</v>
      </c>
      <c r="B61" s="30">
        <f t="shared" si="1"/>
        <v>5.4737791627374577E-2</v>
      </c>
    </row>
    <row r="62" spans="1:2" x14ac:dyDescent="0.2">
      <c r="A62" s="19">
        <v>0.46</v>
      </c>
      <c r="B62" s="30">
        <f t="shared" si="1"/>
        <v>-0.23763742972673185</v>
      </c>
    </row>
    <row r="63" spans="1:2" x14ac:dyDescent="0.2">
      <c r="A63" s="19">
        <v>0.47</v>
      </c>
      <c r="B63" s="30">
        <f t="shared" si="1"/>
        <v>-0.53406035467081381</v>
      </c>
    </row>
    <row r="64" spans="1:2" x14ac:dyDescent="0.2">
      <c r="A64" s="19">
        <v>0.48</v>
      </c>
      <c r="B64" s="30">
        <f t="shared" si="1"/>
        <v>-0.83420527905555275</v>
      </c>
    </row>
    <row r="65" spans="1:2" x14ac:dyDescent="0.2">
      <c r="A65" s="19">
        <v>0.49</v>
      </c>
      <c r="B65" s="30">
        <f t="shared" si="1"/>
        <v>-1.1377639135307049</v>
      </c>
    </row>
    <row r="66" spans="1:2" x14ac:dyDescent="0.2">
      <c r="A66" s="19">
        <v>0.5</v>
      </c>
      <c r="B66" s="30">
        <f t="shared" si="1"/>
        <v>-1.4444444444444429</v>
      </c>
    </row>
    <row r="67" spans="1:2" x14ac:dyDescent="0.2">
      <c r="A67" s="19">
        <v>0.51</v>
      </c>
      <c r="B67" s="30">
        <f t="shared" si="1"/>
        <v>-1.7539706490159261</v>
      </c>
    </row>
    <row r="68" spans="1:2" x14ac:dyDescent="0.2">
      <c r="A68" s="19">
        <v>0.52</v>
      </c>
      <c r="B68" s="30">
        <f t="shared" si="1"/>
        <v>-2.066081061379208</v>
      </c>
    </row>
    <row r="69" spans="1:2" x14ac:dyDescent="0.2">
      <c r="A69" s="19">
        <v>0.53</v>
      </c>
      <c r="B69" s="30">
        <f t="shared" si="1"/>
        <v>-2.3805281863268704</v>
      </c>
    </row>
    <row r="70" spans="1:2" x14ac:dyDescent="0.2">
      <c r="A70" s="19">
        <v>0.54</v>
      </c>
      <c r="B70" s="30">
        <f t="shared" ref="B70:B101" si="2">NPV(A70,$C$2:$E$2)+$B$2</f>
        <v>-2.697077757796265</v>
      </c>
    </row>
    <row r="71" spans="1:2" x14ac:dyDescent="0.2">
      <c r="A71" s="19">
        <v>0.55000000000000004</v>
      </c>
      <c r="B71" s="30">
        <f t="shared" si="2"/>
        <v>-3.0155080393407445</v>
      </c>
    </row>
    <row r="72" spans="1:2" x14ac:dyDescent="0.2">
      <c r="A72" s="19">
        <v>0.56000000000000005</v>
      </c>
      <c r="B72" s="30">
        <f t="shared" si="2"/>
        <v>-3.3356091640115437</v>
      </c>
    </row>
    <row r="73" spans="1:2" x14ac:dyDescent="0.2">
      <c r="A73" s="19">
        <v>0.56999999999999995</v>
      </c>
      <c r="B73" s="30">
        <f t="shared" si="2"/>
        <v>-3.6571825112477256</v>
      </c>
    </row>
    <row r="74" spans="1:2" x14ac:dyDescent="0.2">
      <c r="A74" s="19">
        <v>0.57999999999999996</v>
      </c>
      <c r="B74" s="30">
        <f t="shared" si="2"/>
        <v>-3.9800401185301979</v>
      </c>
    </row>
    <row r="75" spans="1:2" x14ac:dyDescent="0.2">
      <c r="A75" s="19">
        <v>0.59</v>
      </c>
      <c r="B75" s="30">
        <f t="shared" si="2"/>
        <v>-4.3040041257025621</v>
      </c>
    </row>
    <row r="76" spans="1:2" x14ac:dyDescent="0.2">
      <c r="A76" s="19">
        <v>0.6</v>
      </c>
      <c r="B76" s="30">
        <f t="shared" si="2"/>
        <v>-4.62890625</v>
      </c>
    </row>
    <row r="77" spans="1:2" x14ac:dyDescent="0.2">
      <c r="A77" s="19">
        <v>0.61</v>
      </c>
      <c r="B77" s="30">
        <f t="shared" si="2"/>
        <v>-4.9545872899524426</v>
      </c>
    </row>
    <row r="78" spans="1:2" x14ac:dyDescent="0.2">
      <c r="A78" s="19">
        <v>0.62</v>
      </c>
      <c r="B78" s="30">
        <f t="shared" si="2"/>
        <v>-5.2808966564491442</v>
      </c>
    </row>
    <row r="79" spans="1:2" x14ac:dyDescent="0.2">
      <c r="A79" s="19">
        <v>0.63</v>
      </c>
      <c r="B79" s="30">
        <f t="shared" si="2"/>
        <v>-5.6076919293599872</v>
      </c>
    </row>
    <row r="80" spans="1:2" x14ac:dyDescent="0.2">
      <c r="A80" s="19">
        <v>0.64</v>
      </c>
      <c r="B80" s="30">
        <f t="shared" si="2"/>
        <v>-5.9348384382118695</v>
      </c>
    </row>
    <row r="81" spans="1:2" x14ac:dyDescent="0.2">
      <c r="A81" s="19">
        <v>0.65</v>
      </c>
      <c r="B81" s="30">
        <f t="shared" si="2"/>
        <v>-6.2622088655146371</v>
      </c>
    </row>
    <row r="82" spans="1:2" x14ac:dyDescent="0.2">
      <c r="A82" s="19">
        <v>0.66</v>
      </c>
      <c r="B82" s="30">
        <f t="shared" si="2"/>
        <v>-6.5896828714189155</v>
      </c>
    </row>
    <row r="83" spans="1:2" x14ac:dyDescent="0.2">
      <c r="A83" s="19">
        <v>0.67</v>
      </c>
      <c r="B83" s="30">
        <f t="shared" si="2"/>
        <v>-6.9171467384711463</v>
      </c>
    </row>
    <row r="84" spans="1:2" x14ac:dyDescent="0.2">
      <c r="A84" s="19">
        <v>0.68</v>
      </c>
      <c r="B84" s="30">
        <f t="shared" si="2"/>
        <v>-7.2444930353093753</v>
      </c>
    </row>
    <row r="85" spans="1:2" x14ac:dyDescent="0.2">
      <c r="A85" s="19">
        <v>0.69</v>
      </c>
      <c r="B85" s="30">
        <f t="shared" si="2"/>
        <v>-7.5716202982135883</v>
      </c>
    </row>
    <row r="86" spans="1:2" x14ac:dyDescent="0.2">
      <c r="A86" s="19">
        <v>0.7</v>
      </c>
      <c r="B86" s="30">
        <f t="shared" si="2"/>
        <v>-7.8984327294931944</v>
      </c>
    </row>
    <row r="87" spans="1:2" x14ac:dyDescent="0.2">
      <c r="A87" s="19">
        <v>0.71</v>
      </c>
      <c r="B87" s="30">
        <f t="shared" si="2"/>
        <v>-8.2248399117557227</v>
      </c>
    </row>
    <row r="88" spans="1:2" x14ac:dyDescent="0.2">
      <c r="A88" s="19">
        <v>0.72</v>
      </c>
      <c r="B88" s="30">
        <f t="shared" si="2"/>
        <v>-8.5507565371602539</v>
      </c>
    </row>
    <row r="89" spans="1:2" x14ac:dyDescent="0.2">
      <c r="A89" s="19">
        <v>0.73</v>
      </c>
      <c r="B89" s="30">
        <f t="shared" si="2"/>
        <v>-8.8761021508127982</v>
      </c>
    </row>
    <row r="90" spans="1:2" x14ac:dyDescent="0.2">
      <c r="A90" s="19">
        <v>0.74</v>
      </c>
      <c r="B90" s="30">
        <f t="shared" si="2"/>
        <v>-9.200800907512928</v>
      </c>
    </row>
    <row r="91" spans="1:2" x14ac:dyDescent="0.2">
      <c r="A91" s="19">
        <v>0.75</v>
      </c>
      <c r="B91" s="30">
        <f t="shared" si="2"/>
        <v>-9.5247813411078823</v>
      </c>
    </row>
    <row r="92" spans="1:2" x14ac:dyDescent="0.2">
      <c r="A92" s="19">
        <v>0.76</v>
      </c>
      <c r="B92" s="30">
        <f t="shared" si="2"/>
        <v>-9.8479761457550694</v>
      </c>
    </row>
    <row r="93" spans="1:2" x14ac:dyDescent="0.2">
      <c r="A93" s="19">
        <v>0.77</v>
      </c>
      <c r="B93" s="30">
        <f t="shared" si="2"/>
        <v>-10.170321968436681</v>
      </c>
    </row>
    <row r="94" spans="1:2" x14ac:dyDescent="0.2">
      <c r="A94" s="19">
        <v>0.78</v>
      </c>
      <c r="B94" s="30">
        <f t="shared" si="2"/>
        <v>-10.491759212107212</v>
      </c>
    </row>
    <row r="95" spans="1:2" x14ac:dyDescent="0.2">
      <c r="A95" s="19">
        <v>0.79</v>
      </c>
      <c r="B95" s="30">
        <f t="shared" si="2"/>
        <v>-10.812231848893319</v>
      </c>
    </row>
    <row r="96" spans="1:2" x14ac:dyDescent="0.2">
      <c r="A96" s="19">
        <v>0.8</v>
      </c>
      <c r="B96" s="30">
        <f t="shared" si="2"/>
        <v>-11.13168724279835</v>
      </c>
    </row>
    <row r="97" spans="1:2" x14ac:dyDescent="0.2">
      <c r="A97" s="19">
        <v>0.81</v>
      </c>
      <c r="B97" s="30">
        <f t="shared" si="2"/>
        <v>-11.450075981396154</v>
      </c>
    </row>
    <row r="98" spans="1:2" x14ac:dyDescent="0.2">
      <c r="A98" s="19">
        <v>0.82</v>
      </c>
      <c r="B98" s="30">
        <f t="shared" si="2"/>
        <v>-11.76735171602941</v>
      </c>
    </row>
    <row r="99" spans="1:2" x14ac:dyDescent="0.2">
      <c r="A99" s="19">
        <v>0.83</v>
      </c>
      <c r="B99" s="30">
        <f t="shared" si="2"/>
        <v>-12.083471010055177</v>
      </c>
    </row>
    <row r="100" spans="1:2" x14ac:dyDescent="0.2">
      <c r="A100" s="19">
        <v>0.84</v>
      </c>
      <c r="B100" s="30">
        <f t="shared" si="2"/>
        <v>-12.398393194706998</v>
      </c>
    </row>
    <row r="101" spans="1:2" x14ac:dyDescent="0.2">
      <c r="A101" s="19">
        <v>0.85</v>
      </c>
      <c r="B101" s="30">
        <f t="shared" si="2"/>
        <v>-12.712080232167878</v>
      </c>
    </row>
    <row r="102" spans="1:2" x14ac:dyDescent="0.2">
      <c r="A102" s="19">
        <v>0.86000000000000099</v>
      </c>
      <c r="B102" s="30">
        <f t="shared" ref="B102:B133" si="3">NPV(A102,$C$2:$E$2)+$B$2</f>
        <v>-13.024496585471397</v>
      </c>
    </row>
    <row r="103" spans="1:2" x14ac:dyDescent="0.2">
      <c r="A103" s="19">
        <v>0.87000000000000099</v>
      </c>
      <c r="B103" s="30">
        <f t="shared" si="3"/>
        <v>-13.335609094869852</v>
      </c>
    </row>
    <row r="104" spans="1:2" x14ac:dyDescent="0.2">
      <c r="A104" s="19">
        <v>0.880000000000001</v>
      </c>
      <c r="B104" s="30">
        <f t="shared" si="3"/>
        <v>-13.645386860329637</v>
      </c>
    </row>
    <row r="105" spans="1:2" x14ac:dyDescent="0.2">
      <c r="A105" s="19">
        <v>0.89000000000000101</v>
      </c>
      <c r="B105" s="30">
        <f t="shared" si="3"/>
        <v>-13.953801129832073</v>
      </c>
    </row>
    <row r="106" spans="1:2" x14ac:dyDescent="0.2">
      <c r="A106" s="19">
        <v>0.90000000000000102</v>
      </c>
      <c r="B106" s="30">
        <f t="shared" si="3"/>
        <v>-14.260825193176885</v>
      </c>
    </row>
    <row r="107" spans="1:2" x14ac:dyDescent="0.2">
      <c r="A107" t="s">
        <v>24</v>
      </c>
    </row>
  </sheetData>
  <mergeCells count="4">
    <mergeCell ref="CJ37:CQ42"/>
    <mergeCell ref="E28:L31"/>
    <mergeCell ref="E40:L44"/>
    <mergeCell ref="E33:L38"/>
  </mergeCells>
  <phoneticPr fontId="10" type="noConversion"/>
  <pageMargins left="0.75" right="0.75" top="1" bottom="1" header="0.5" footer="0.5"/>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79"/>
  <sheetViews>
    <sheetView zoomScale="60" workbookViewId="0">
      <selection activeCell="C40" sqref="C40"/>
    </sheetView>
  </sheetViews>
  <sheetFormatPr defaultRowHeight="12.75" x14ac:dyDescent="0.2"/>
  <cols>
    <col min="2" max="2" width="42.7109375" style="14" customWidth="1"/>
    <col min="3" max="3" width="10.140625" style="14" customWidth="1"/>
  </cols>
  <sheetData>
    <row r="1" spans="1:10" x14ac:dyDescent="0.2">
      <c r="A1" s="10" t="s">
        <v>31</v>
      </c>
    </row>
    <row r="2" spans="1:10" x14ac:dyDescent="0.2">
      <c r="A2" s="10"/>
      <c r="B2" s="11" t="s">
        <v>32</v>
      </c>
    </row>
    <row r="3" spans="1:10" x14ac:dyDescent="0.2">
      <c r="B3" s="12" t="s">
        <v>33</v>
      </c>
      <c r="C3" s="13">
        <v>0.25</v>
      </c>
      <c r="D3" s="12"/>
      <c r="E3" s="12"/>
      <c r="F3" s="12"/>
    </row>
    <row r="4" spans="1:10" x14ac:dyDescent="0.2">
      <c r="B4" s="12" t="s">
        <v>34</v>
      </c>
      <c r="C4" s="13">
        <v>0.15</v>
      </c>
      <c r="D4" s="12" t="s">
        <v>35</v>
      </c>
      <c r="E4" s="12"/>
      <c r="F4" s="12"/>
      <c r="G4" t="s">
        <v>36</v>
      </c>
    </row>
    <row r="6" spans="1:10" x14ac:dyDescent="0.2">
      <c r="C6">
        <v>0</v>
      </c>
      <c r="D6">
        <v>1</v>
      </c>
      <c r="E6">
        <v>2</v>
      </c>
      <c r="F6">
        <v>3</v>
      </c>
      <c r="G6">
        <v>4</v>
      </c>
    </row>
    <row r="7" spans="1:10" x14ac:dyDescent="0.2">
      <c r="A7" t="s">
        <v>37</v>
      </c>
      <c r="B7" t="s">
        <v>38</v>
      </c>
      <c r="D7">
        <v>80</v>
      </c>
      <c r="E7">
        <v>80</v>
      </c>
      <c r="F7">
        <v>80</v>
      </c>
      <c r="G7">
        <v>80</v>
      </c>
    </row>
    <row r="8" spans="1:10" x14ac:dyDescent="0.2">
      <c r="A8" t="s">
        <v>39</v>
      </c>
      <c r="B8" t="s">
        <v>33</v>
      </c>
      <c r="D8" s="35">
        <f>-D7*$C$3</f>
        <v>-20</v>
      </c>
      <c r="E8" s="35">
        <f>-E7*$C$3</f>
        <v>-20</v>
      </c>
      <c r="F8" s="35">
        <f>-F7*$C$3</f>
        <v>-20</v>
      </c>
      <c r="G8" s="35">
        <f>-G7*$C$3</f>
        <v>-20</v>
      </c>
    </row>
    <row r="9" spans="1:10" x14ac:dyDescent="0.2">
      <c r="B9" t="s">
        <v>40</v>
      </c>
      <c r="C9" s="15">
        <v>-200</v>
      </c>
      <c r="D9" s="15"/>
      <c r="E9" s="15"/>
      <c r="F9" s="15"/>
      <c r="G9" s="15"/>
    </row>
    <row r="10" spans="1:10" x14ac:dyDescent="0.2">
      <c r="B10" t="s">
        <v>41</v>
      </c>
      <c r="C10" s="36">
        <f>SUM(C7:C9)</f>
        <v>-200</v>
      </c>
      <c r="D10" s="37">
        <f>SUM(D7:D8)</f>
        <v>60</v>
      </c>
      <c r="E10" s="37">
        <f>SUM(E7:E8)</f>
        <v>60</v>
      </c>
      <c r="F10" s="37">
        <f>SUM(F7:F8)</f>
        <v>60</v>
      </c>
      <c r="G10" s="37">
        <f>SUM(G7:G8)</f>
        <v>60</v>
      </c>
    </row>
    <row r="11" spans="1:10" x14ac:dyDescent="0.2">
      <c r="B11" t="s">
        <v>42</v>
      </c>
      <c r="C11" s="38">
        <f>C10/(1+$C$4)^C6</f>
        <v>-200</v>
      </c>
      <c r="D11" s="38">
        <f>D10/(1+$C$4)^D6</f>
        <v>52.173913043478265</v>
      </c>
      <c r="E11" s="38">
        <f>E10/(1+$C$4)^E6</f>
        <v>45.36862003780719</v>
      </c>
      <c r="F11" s="38">
        <f>F10/(1+$C$4)^F6</f>
        <v>39.450973945919301</v>
      </c>
      <c r="G11" s="38">
        <f>G10/(1+$C$4)^G6</f>
        <v>34.305194735581999</v>
      </c>
    </row>
    <row r="12" spans="1:10" ht="13.5" customHeight="1" thickBot="1" x14ac:dyDescent="0.25">
      <c r="A12" t="s">
        <v>43</v>
      </c>
      <c r="B12" t="s">
        <v>44</v>
      </c>
      <c r="C12" s="39">
        <f>SUM(C11:G11)</f>
        <v>-28.701298237213258</v>
      </c>
      <c r="J12" t="s">
        <v>23</v>
      </c>
    </row>
    <row r="13" spans="1:10" ht="13.5" customHeight="1" thickTop="1" x14ac:dyDescent="0.2"/>
    <row r="16" spans="1:10" x14ac:dyDescent="0.2">
      <c r="B16" s="11" t="s">
        <v>45</v>
      </c>
    </row>
    <row r="17" spans="1:7" x14ac:dyDescent="0.2">
      <c r="B17" s="12" t="s">
        <v>46</v>
      </c>
      <c r="C17" s="12">
        <v>100</v>
      </c>
      <c r="D17" s="12"/>
      <c r="E17" s="12"/>
      <c r="F17" s="12"/>
    </row>
    <row r="18" spans="1:7" x14ac:dyDescent="0.2">
      <c r="B18" s="12" t="s">
        <v>47</v>
      </c>
      <c r="C18" s="13">
        <v>0.06</v>
      </c>
      <c r="D18" s="12"/>
      <c r="E18" s="12"/>
      <c r="F18" s="12"/>
    </row>
    <row r="19" spans="1:7" x14ac:dyDescent="0.2">
      <c r="B19" s="12" t="s">
        <v>34</v>
      </c>
      <c r="C19" s="13">
        <v>0.15</v>
      </c>
      <c r="D19" s="12" t="s">
        <v>35</v>
      </c>
      <c r="E19" s="12"/>
      <c r="F19" s="12"/>
      <c r="G19" t="s">
        <v>48</v>
      </c>
    </row>
    <row r="20" spans="1:7" x14ac:dyDescent="0.2">
      <c r="B20" s="12" t="s">
        <v>49</v>
      </c>
      <c r="C20" s="40">
        <f>(0.15-0.06*(0.5)*0.75)/0.5</f>
        <v>0.255</v>
      </c>
      <c r="D20" s="12"/>
      <c r="E20" s="12"/>
      <c r="F20" s="12"/>
    </row>
    <row r="21" spans="1:7" x14ac:dyDescent="0.2">
      <c r="B21" s="12"/>
      <c r="C21" s="13"/>
      <c r="D21" s="12"/>
      <c r="E21" s="12"/>
      <c r="F21" s="12"/>
    </row>
    <row r="22" spans="1:7" x14ac:dyDescent="0.2">
      <c r="C22">
        <v>0</v>
      </c>
      <c r="D22">
        <v>1</v>
      </c>
      <c r="E22">
        <v>2</v>
      </c>
      <c r="F22">
        <v>3</v>
      </c>
      <c r="G22">
        <v>4</v>
      </c>
    </row>
    <row r="23" spans="1:7" x14ac:dyDescent="0.2">
      <c r="A23" t="s">
        <v>37</v>
      </c>
      <c r="B23" t="s">
        <v>50</v>
      </c>
      <c r="D23">
        <v>80</v>
      </c>
      <c r="E23">
        <v>80</v>
      </c>
      <c r="F23">
        <v>80</v>
      </c>
      <c r="G23">
        <v>80</v>
      </c>
    </row>
    <row r="24" spans="1:7" x14ac:dyDescent="0.2">
      <c r="B24" t="s">
        <v>5</v>
      </c>
      <c r="C24" s="15"/>
      <c r="D24" s="41">
        <f>-$C$17*$C$18</f>
        <v>-6</v>
      </c>
      <c r="E24" s="42">
        <f>-$C$17*$C$18</f>
        <v>-6</v>
      </c>
      <c r="F24" s="43">
        <f>-$C$17*$C$18</f>
        <v>-6</v>
      </c>
      <c r="G24" s="44">
        <f>-$C$17*$C$18</f>
        <v>-6</v>
      </c>
    </row>
    <row r="25" spans="1:7" x14ac:dyDescent="0.2">
      <c r="A25" t="s">
        <v>8</v>
      </c>
      <c r="B25" t="s">
        <v>51</v>
      </c>
      <c r="D25" s="45">
        <f>D23+D24</f>
        <v>74</v>
      </c>
      <c r="E25" s="45">
        <f>E23+E24</f>
        <v>74</v>
      </c>
      <c r="F25" s="45">
        <f>F23+F24</f>
        <v>74</v>
      </c>
      <c r="G25" s="45">
        <f>G23+G24</f>
        <v>74</v>
      </c>
    </row>
    <row r="26" spans="1:7" x14ac:dyDescent="0.2">
      <c r="B26" t="s">
        <v>33</v>
      </c>
      <c r="C26" s="15"/>
      <c r="D26" s="46">
        <f>-D25*$C$3</f>
        <v>-18.5</v>
      </c>
      <c r="E26" s="46">
        <f>-E25*$C$3</f>
        <v>-18.5</v>
      </c>
      <c r="F26" s="46">
        <f>-F25*$C$3</f>
        <v>-18.5</v>
      </c>
      <c r="G26" s="46">
        <f>-G25*$C$3</f>
        <v>-18.5</v>
      </c>
    </row>
    <row r="27" spans="1:7" x14ac:dyDescent="0.2">
      <c r="B27" t="s">
        <v>52</v>
      </c>
      <c r="C27" t="s">
        <v>23</v>
      </c>
      <c r="D27" s="47">
        <f>SUM(D25:D26)</f>
        <v>55.5</v>
      </c>
      <c r="E27" s="47">
        <f>SUM(E25:E26)</f>
        <v>55.5</v>
      </c>
      <c r="F27" s="47">
        <f>SUM(F25:F26)</f>
        <v>55.5</v>
      </c>
      <c r="G27" s="47">
        <f>SUM(G25:G26)</f>
        <v>55.5</v>
      </c>
    </row>
    <row r="28" spans="1:7" x14ac:dyDescent="0.2">
      <c r="B28" t="s">
        <v>53</v>
      </c>
      <c r="C28">
        <v>-200</v>
      </c>
    </row>
    <row r="29" spans="1:7" x14ac:dyDescent="0.2">
      <c r="B29" t="s">
        <v>54</v>
      </c>
      <c r="C29" s="15">
        <v>100</v>
      </c>
      <c r="D29" s="15"/>
      <c r="E29" s="15"/>
      <c r="F29" s="15"/>
      <c r="G29" s="15">
        <v>-100</v>
      </c>
    </row>
    <row r="30" spans="1:7" x14ac:dyDescent="0.2">
      <c r="B30" t="s">
        <v>55</v>
      </c>
      <c r="C30" s="48">
        <f>SUM(C27:C29)</f>
        <v>-100</v>
      </c>
      <c r="D30" s="48">
        <f>SUM(D27:D29)</f>
        <v>55.5</v>
      </c>
      <c r="E30" s="48">
        <f>SUM(E27:E29)</f>
        <v>55.5</v>
      </c>
      <c r="F30" s="48">
        <f>SUM(F27:F29)</f>
        <v>55.5</v>
      </c>
      <c r="G30" s="48">
        <f>SUM(G27:G29)</f>
        <v>-44.5</v>
      </c>
    </row>
    <row r="31" spans="1:7" x14ac:dyDescent="0.2">
      <c r="B31" t="s">
        <v>56</v>
      </c>
      <c r="C31" s="28">
        <f>C30/(1+$C$19)^C22</f>
        <v>-100</v>
      </c>
      <c r="D31" s="49">
        <f>D30/(1+$C$20)^D22</f>
        <v>44.223107569721122</v>
      </c>
      <c r="E31" s="49">
        <f>E30/(1+$C$20)^E22</f>
        <v>35.237535912128386</v>
      </c>
      <c r="F31" s="49">
        <f>F30/(1+$C$20)^F22</f>
        <v>28.077717858269633</v>
      </c>
      <c r="G31" s="49">
        <f>G30/(1+$C$20)^G22</f>
        <v>-17.938457983460733</v>
      </c>
    </row>
    <row r="32" spans="1:7" ht="13.5" customHeight="1" thickBot="1" x14ac:dyDescent="0.25">
      <c r="A32" t="s">
        <v>57</v>
      </c>
      <c r="B32" t="s">
        <v>58</v>
      </c>
      <c r="C32" s="50">
        <f>SUM(C31:G31)</f>
        <v>-10.400096643341591</v>
      </c>
    </row>
    <row r="33" spans="1:13" ht="13.5" customHeight="1" thickTop="1" x14ac:dyDescent="0.2">
      <c r="B33" t="s">
        <v>23</v>
      </c>
    </row>
    <row r="35" spans="1:13" x14ac:dyDescent="0.2">
      <c r="A35" s="10" t="s">
        <v>59</v>
      </c>
    </row>
    <row r="36" spans="1:13" x14ac:dyDescent="0.2">
      <c r="A36" s="10"/>
      <c r="B36" s="11" t="s">
        <v>32</v>
      </c>
    </row>
    <row r="37" spans="1:13" x14ac:dyDescent="0.2">
      <c r="B37" s="12" t="s">
        <v>33</v>
      </c>
      <c r="C37" s="13">
        <v>0.25</v>
      </c>
      <c r="D37" s="12"/>
      <c r="E37" s="12"/>
      <c r="F37" s="12"/>
      <c r="G37" s="12"/>
      <c r="H37" s="12"/>
      <c r="I37" s="12"/>
      <c r="J37" s="12"/>
      <c r="K37" s="12"/>
      <c r="L37" s="12"/>
      <c r="M37" s="12"/>
    </row>
    <row r="38" spans="1:13" x14ac:dyDescent="0.2">
      <c r="B38" s="12" t="s">
        <v>60</v>
      </c>
      <c r="C38" s="12">
        <v>2</v>
      </c>
      <c r="D38" s="12" t="s">
        <v>61</v>
      </c>
      <c r="E38" s="12"/>
      <c r="F38" s="12"/>
      <c r="G38" s="12"/>
      <c r="H38" s="12"/>
      <c r="I38" s="12"/>
      <c r="J38" s="12"/>
      <c r="K38" s="12"/>
      <c r="L38" s="12"/>
      <c r="M38" s="12"/>
    </row>
    <row r="39" spans="1:13" x14ac:dyDescent="0.2">
      <c r="B39" s="12" t="s">
        <v>60</v>
      </c>
      <c r="C39" s="51">
        <f>C49/C38</f>
        <v>-100</v>
      </c>
      <c r="D39" s="12" t="s">
        <v>62</v>
      </c>
      <c r="E39" s="12"/>
      <c r="F39" s="12"/>
      <c r="G39" s="12"/>
      <c r="H39" s="12"/>
      <c r="I39" s="12"/>
      <c r="J39" s="12"/>
      <c r="K39" s="12"/>
      <c r="L39" s="12"/>
      <c r="M39" s="12"/>
    </row>
    <row r="40" spans="1:13" x14ac:dyDescent="0.2">
      <c r="B40" s="12" t="s">
        <v>34</v>
      </c>
      <c r="C40" s="13">
        <v>0.15</v>
      </c>
      <c r="D40" s="12" t="s">
        <v>35</v>
      </c>
      <c r="E40" s="12"/>
      <c r="F40" s="12"/>
      <c r="G40" s="12"/>
      <c r="H40" s="12"/>
      <c r="I40" s="12"/>
      <c r="J40" s="12"/>
      <c r="K40" s="12"/>
      <c r="L40" s="12"/>
      <c r="M40" s="12"/>
    </row>
    <row r="41" spans="1:13" x14ac:dyDescent="0.2">
      <c r="B41" s="12"/>
      <c r="C41" s="13"/>
      <c r="D41" s="12"/>
      <c r="E41" s="12"/>
      <c r="F41" s="12"/>
      <c r="G41" s="12"/>
      <c r="H41" s="12"/>
      <c r="I41" s="12"/>
      <c r="J41" s="12"/>
      <c r="K41" s="12"/>
      <c r="L41" s="12"/>
      <c r="M41" s="12"/>
    </row>
    <row r="42" spans="1:13" x14ac:dyDescent="0.2">
      <c r="C42">
        <v>0</v>
      </c>
      <c r="D42">
        <v>1</v>
      </c>
      <c r="E42">
        <v>2</v>
      </c>
      <c r="F42">
        <v>3</v>
      </c>
      <c r="G42">
        <v>4</v>
      </c>
    </row>
    <row r="43" spans="1:13" x14ac:dyDescent="0.2">
      <c r="A43" t="s">
        <v>37</v>
      </c>
      <c r="B43" t="s">
        <v>63</v>
      </c>
      <c r="D43">
        <v>80</v>
      </c>
      <c r="E43">
        <v>80</v>
      </c>
      <c r="F43">
        <v>80</v>
      </c>
      <c r="G43">
        <v>80</v>
      </c>
    </row>
    <row r="44" spans="1:13" x14ac:dyDescent="0.2">
      <c r="B44" t="s">
        <v>60</v>
      </c>
      <c r="C44" s="15"/>
      <c r="D44" s="52">
        <f>$C$39</f>
        <v>-100</v>
      </c>
      <c r="E44" s="53">
        <f>$C$39</f>
        <v>-100</v>
      </c>
      <c r="F44" s="15"/>
      <c r="G44" s="15"/>
    </row>
    <row r="45" spans="1:13" x14ac:dyDescent="0.2">
      <c r="B45" t="s">
        <v>64</v>
      </c>
      <c r="D45" s="54">
        <f>SUM(D43:D44)</f>
        <v>-20</v>
      </c>
      <c r="E45" s="54">
        <f>SUM(E43:E44)</f>
        <v>-20</v>
      </c>
      <c r="F45" s="54">
        <f>SUM(F43:F44)</f>
        <v>80</v>
      </c>
      <c r="G45" s="54">
        <f>SUM(G43:G44)</f>
        <v>80</v>
      </c>
    </row>
    <row r="46" spans="1:13" x14ac:dyDescent="0.2">
      <c r="B46" t="s">
        <v>65</v>
      </c>
      <c r="C46" s="15"/>
      <c r="D46" s="15" t="s">
        <v>23</v>
      </c>
      <c r="E46" s="55">
        <f>IF(D47=0,SUM(D45:D47),0)</f>
        <v>-20</v>
      </c>
      <c r="F46" s="55">
        <f>IF(E47=0,SUM(E45:E47),0)</f>
        <v>-40</v>
      </c>
      <c r="G46" s="55">
        <f>IF(F47=0,SUM(F45:F47),0)</f>
        <v>0</v>
      </c>
    </row>
    <row r="47" spans="1:13" x14ac:dyDescent="0.2">
      <c r="B47" t="s">
        <v>66</v>
      </c>
      <c r="D47" s="56">
        <f>IF(D45&lt;0,0,D45+D46)</f>
        <v>0</v>
      </c>
      <c r="E47" s="56">
        <f>IF(E45&lt;0,0,E45+E46)</f>
        <v>0</v>
      </c>
      <c r="F47" s="56">
        <f>IF(F45&lt;0,0,F45+F46)</f>
        <v>40</v>
      </c>
      <c r="G47" s="56">
        <f>IF(G45&lt;0,0,G45+G46)</f>
        <v>80</v>
      </c>
    </row>
    <row r="48" spans="1:13" x14ac:dyDescent="0.2">
      <c r="A48" t="s">
        <v>39</v>
      </c>
      <c r="B48" t="s">
        <v>33</v>
      </c>
      <c r="D48" s="57">
        <f>-IF(D47&gt;0,D47*$C$37,0)</f>
        <v>0</v>
      </c>
      <c r="E48" s="58">
        <f>-IF(E47&gt;0,E47*$C$37,0)</f>
        <v>0</v>
      </c>
      <c r="F48" s="59">
        <f>-IF(F47&gt;0,F47*$C$37,0)</f>
        <v>-10</v>
      </c>
      <c r="G48" s="60">
        <f>-IF(G47&gt;0,G47*$C$37,0)</f>
        <v>-20</v>
      </c>
    </row>
    <row r="49" spans="1:13" x14ac:dyDescent="0.2">
      <c r="B49" t="s">
        <v>40</v>
      </c>
      <c r="C49" s="15">
        <v>-200</v>
      </c>
      <c r="D49" s="15"/>
      <c r="E49" s="15"/>
      <c r="F49" s="15"/>
      <c r="G49" s="15"/>
    </row>
    <row r="50" spans="1:13" x14ac:dyDescent="0.2">
      <c r="B50" t="s">
        <v>41</v>
      </c>
      <c r="C50" s="61">
        <f>C49+C48+C43</f>
        <v>-200</v>
      </c>
      <c r="D50" s="61">
        <f>D49+D48+D43</f>
        <v>80</v>
      </c>
      <c r="E50" s="61">
        <f>E49+E48+E43</f>
        <v>80</v>
      </c>
      <c r="F50" s="61">
        <f>F49+F48+F43</f>
        <v>70</v>
      </c>
      <c r="G50" s="61">
        <f>G49+G48+G43</f>
        <v>60</v>
      </c>
    </row>
    <row r="51" spans="1:13" x14ac:dyDescent="0.2">
      <c r="B51" t="s">
        <v>42</v>
      </c>
      <c r="C51" s="62">
        <f>C50/(1+$C$40)^C42</f>
        <v>-200</v>
      </c>
      <c r="D51" s="62">
        <f>D50/(1+$C$40)^D42</f>
        <v>69.565217391304358</v>
      </c>
      <c r="E51" s="62">
        <f>E50/(1+$C$40)^E42</f>
        <v>60.49149338374292</v>
      </c>
      <c r="F51" s="62">
        <f>F50/(1+$C$40)^F42</f>
        <v>46.026136270239185</v>
      </c>
      <c r="G51" s="62">
        <f>G50/(1+$C$40)^G42</f>
        <v>34.305194735581999</v>
      </c>
    </row>
    <row r="52" spans="1:13" ht="13.5" customHeight="1" thickBot="1" x14ac:dyDescent="0.25">
      <c r="A52" t="s">
        <v>43</v>
      </c>
      <c r="B52" t="s">
        <v>67</v>
      </c>
      <c r="C52" s="39">
        <f>SUM(C51:G51)</f>
        <v>10.388041780868477</v>
      </c>
    </row>
    <row r="53" spans="1:13" ht="13.5" customHeight="1" thickTop="1" x14ac:dyDescent="0.2"/>
    <row r="56" spans="1:13" x14ac:dyDescent="0.2">
      <c r="B56" s="11" t="s">
        <v>45</v>
      </c>
    </row>
    <row r="57" spans="1:13" x14ac:dyDescent="0.2">
      <c r="B57" s="12" t="s">
        <v>33</v>
      </c>
      <c r="C57" s="13">
        <v>0.25</v>
      </c>
      <c r="D57" s="12"/>
      <c r="E57" s="12"/>
      <c r="F57" s="12"/>
    </row>
    <row r="58" spans="1:13" x14ac:dyDescent="0.2">
      <c r="B58" s="12" t="s">
        <v>46</v>
      </c>
      <c r="C58" s="12">
        <v>100</v>
      </c>
      <c r="D58" s="12"/>
      <c r="E58" s="12"/>
      <c r="F58" s="12"/>
    </row>
    <row r="59" spans="1:13" x14ac:dyDescent="0.2">
      <c r="B59" s="12" t="s">
        <v>60</v>
      </c>
      <c r="C59" s="12">
        <v>2</v>
      </c>
      <c r="D59" s="12" t="s">
        <v>61</v>
      </c>
      <c r="E59" s="12"/>
      <c r="F59" s="12"/>
      <c r="G59" s="12"/>
      <c r="H59" s="12"/>
      <c r="I59" s="12"/>
      <c r="J59" s="12"/>
      <c r="K59" s="12"/>
      <c r="L59" s="12"/>
      <c r="M59" s="12"/>
    </row>
    <row r="60" spans="1:13" x14ac:dyDescent="0.2">
      <c r="B60" s="12" t="s">
        <v>60</v>
      </c>
      <c r="C60" s="63">
        <f>C74/C59</f>
        <v>-100</v>
      </c>
      <c r="D60" s="12" t="s">
        <v>62</v>
      </c>
      <c r="E60" s="12"/>
      <c r="F60" s="12"/>
      <c r="G60" s="12"/>
      <c r="H60" s="12"/>
      <c r="I60" s="12"/>
      <c r="J60" s="12"/>
      <c r="K60" s="12"/>
      <c r="L60" s="12"/>
      <c r="M60" s="12"/>
    </row>
    <row r="61" spans="1:13" x14ac:dyDescent="0.2">
      <c r="B61" s="12" t="s">
        <v>47</v>
      </c>
      <c r="C61" s="13">
        <v>0.06</v>
      </c>
      <c r="D61" s="12"/>
      <c r="E61" s="12"/>
      <c r="F61" s="12"/>
    </row>
    <row r="62" spans="1:13" x14ac:dyDescent="0.2">
      <c r="B62" s="12" t="s">
        <v>48</v>
      </c>
      <c r="C62" s="13">
        <v>0.15</v>
      </c>
      <c r="D62" s="12" t="s">
        <v>35</v>
      </c>
      <c r="E62" s="12"/>
      <c r="F62" s="12"/>
    </row>
    <row r="63" spans="1:13" x14ac:dyDescent="0.2">
      <c r="B63" s="12" t="s">
        <v>49</v>
      </c>
      <c r="C63" s="40">
        <f>(0.15-0.06*(0.5)*0.75)/0.5</f>
        <v>0.255</v>
      </c>
      <c r="D63" s="12"/>
      <c r="E63" s="12"/>
      <c r="F63" s="12"/>
    </row>
    <row r="64" spans="1:13" x14ac:dyDescent="0.2">
      <c r="C64" s="19"/>
    </row>
    <row r="65" spans="1:7" x14ac:dyDescent="0.2">
      <c r="C65">
        <v>0</v>
      </c>
      <c r="D65">
        <v>1</v>
      </c>
      <c r="E65">
        <v>2</v>
      </c>
      <c r="F65">
        <v>3</v>
      </c>
      <c r="G65">
        <v>4</v>
      </c>
    </row>
    <row r="66" spans="1:7" x14ac:dyDescent="0.2">
      <c r="A66" t="s">
        <v>37</v>
      </c>
      <c r="B66" t="s">
        <v>50</v>
      </c>
      <c r="D66">
        <v>80</v>
      </c>
      <c r="E66">
        <v>80</v>
      </c>
      <c r="F66">
        <v>80</v>
      </c>
      <c r="G66">
        <v>80</v>
      </c>
    </row>
    <row r="67" spans="1:7" x14ac:dyDescent="0.2">
      <c r="B67" t="s">
        <v>5</v>
      </c>
      <c r="D67" s="64">
        <f>-$C$17*$C$18</f>
        <v>-6</v>
      </c>
      <c r="E67" s="65">
        <f>-$C$17*$C$18</f>
        <v>-6</v>
      </c>
      <c r="F67" s="66">
        <f>-$C$17*$C$18</f>
        <v>-6</v>
      </c>
      <c r="G67" s="67">
        <f>-$C$17*$C$18</f>
        <v>-6</v>
      </c>
    </row>
    <row r="68" spans="1:7" x14ac:dyDescent="0.2">
      <c r="B68" t="s">
        <v>60</v>
      </c>
      <c r="C68" s="15"/>
      <c r="D68" s="36">
        <f>$C$60</f>
        <v>-100</v>
      </c>
      <c r="E68" s="36">
        <f>$C$60</f>
        <v>-100</v>
      </c>
      <c r="F68" s="15"/>
      <c r="G68" s="15"/>
    </row>
    <row r="69" spans="1:7" x14ac:dyDescent="0.2">
      <c r="A69" t="s">
        <v>8</v>
      </c>
      <c r="B69" t="s">
        <v>64</v>
      </c>
      <c r="D69" s="26">
        <f>SUM(D66:D68)</f>
        <v>-26</v>
      </c>
      <c r="E69" s="26">
        <f>SUM(E66:E68)</f>
        <v>-26</v>
      </c>
      <c r="F69" s="26">
        <f>SUM(F66:F68)</f>
        <v>74</v>
      </c>
      <c r="G69" s="26">
        <f>SUM(G66:G68)</f>
        <v>74</v>
      </c>
    </row>
    <row r="70" spans="1:7" x14ac:dyDescent="0.2">
      <c r="B70" t="s">
        <v>65</v>
      </c>
      <c r="C70" s="15"/>
      <c r="D70" s="15" t="s">
        <v>23</v>
      </c>
      <c r="E70" s="68">
        <f>IF(D71=0,SUM(D69:D71),0)</f>
        <v>-26</v>
      </c>
      <c r="F70" s="68">
        <f>IF(E71=0,SUM(E69:E71),0)</f>
        <v>-52</v>
      </c>
      <c r="G70" s="68">
        <f>IF(F71=0,SUM(F69:F71),0)</f>
        <v>0</v>
      </c>
    </row>
    <row r="71" spans="1:7" x14ac:dyDescent="0.2">
      <c r="B71" t="s">
        <v>66</v>
      </c>
      <c r="D71" s="69">
        <f>IF(D69&lt;0,0,D69+D70)</f>
        <v>0</v>
      </c>
      <c r="E71" s="69">
        <f>IF(E69&lt;0,0,E69+E70)</f>
        <v>0</v>
      </c>
      <c r="F71" s="69">
        <f>IF(F69&lt;0,0,F69+F70)</f>
        <v>22</v>
      </c>
      <c r="G71" s="69">
        <f>IF(G69&lt;0,0,G69+G70)</f>
        <v>74</v>
      </c>
    </row>
    <row r="72" spans="1:7" x14ac:dyDescent="0.2">
      <c r="B72" t="s">
        <v>33</v>
      </c>
      <c r="C72" s="15"/>
      <c r="D72" s="70">
        <f>-D71*$C$57</f>
        <v>0</v>
      </c>
      <c r="E72" s="70">
        <f>-E71*$C$57</f>
        <v>0</v>
      </c>
      <c r="F72" s="70">
        <f>-F71*$C$57</f>
        <v>-5.5</v>
      </c>
      <c r="G72" s="70">
        <f>-G71*$C$57</f>
        <v>-18.5</v>
      </c>
    </row>
    <row r="73" spans="1:7" x14ac:dyDescent="0.2">
      <c r="B73" t="s">
        <v>52</v>
      </c>
      <c r="C73" t="s">
        <v>23</v>
      </c>
      <c r="D73" s="71">
        <f>D66+D67+D72</f>
        <v>74</v>
      </c>
      <c r="E73" s="71">
        <f>E66+E67+E72</f>
        <v>74</v>
      </c>
      <c r="F73" s="71">
        <f>F66+F67+F72</f>
        <v>68.5</v>
      </c>
      <c r="G73" s="71">
        <f>G66+G67+G72</f>
        <v>55.5</v>
      </c>
    </row>
    <row r="74" spans="1:7" x14ac:dyDescent="0.2">
      <c r="B74" t="s">
        <v>53</v>
      </c>
      <c r="C74">
        <v>-200</v>
      </c>
    </row>
    <row r="75" spans="1:7" x14ac:dyDescent="0.2">
      <c r="B75" t="s">
        <v>54</v>
      </c>
      <c r="C75" s="15">
        <v>100</v>
      </c>
      <c r="D75" s="15"/>
      <c r="E75" s="15"/>
      <c r="F75" s="15"/>
      <c r="G75" s="15">
        <v>-100</v>
      </c>
    </row>
    <row r="76" spans="1:7" x14ac:dyDescent="0.2">
      <c r="B76" t="s">
        <v>55</v>
      </c>
      <c r="C76" s="25">
        <f>SUM(C73:C75)</f>
        <v>-100</v>
      </c>
      <c r="D76" s="25">
        <f>SUM(D73:D75)</f>
        <v>74</v>
      </c>
      <c r="E76" s="25">
        <f>SUM(E73:E75)</f>
        <v>74</v>
      </c>
      <c r="F76" s="25">
        <f>SUM(F73:F75)</f>
        <v>68.5</v>
      </c>
      <c r="G76" s="25">
        <f>SUM(G73:G75)</f>
        <v>-44.5</v>
      </c>
    </row>
    <row r="77" spans="1:7" x14ac:dyDescent="0.2">
      <c r="B77" t="s">
        <v>56</v>
      </c>
      <c r="C77" s="28">
        <f>C76/(1+$C$19)^C65</f>
        <v>-100</v>
      </c>
      <c r="D77" s="72">
        <f>D76/(1+$C$63)^D65</f>
        <v>58.964143426294825</v>
      </c>
      <c r="E77" s="72">
        <f>E76/(1+$C$63)^E65</f>
        <v>46.983381216171182</v>
      </c>
      <c r="F77" s="72">
        <f>F76/(1+$C$63)^F65</f>
        <v>34.654480599846302</v>
      </c>
      <c r="G77" s="72">
        <f>G76/(1+$C$63)^G65</f>
        <v>-17.938457983460733</v>
      </c>
    </row>
    <row r="78" spans="1:7" ht="13.5" customHeight="1" thickBot="1" x14ac:dyDescent="0.25">
      <c r="A78" t="s">
        <v>57</v>
      </c>
      <c r="B78" t="s">
        <v>58</v>
      </c>
      <c r="C78" s="50">
        <f>SUM(C77:G77)</f>
        <v>22.663547258851576</v>
      </c>
    </row>
    <row r="79" spans="1:7" ht="13.5" customHeight="1" thickTop="1" x14ac:dyDescent="0.2">
      <c r="A79" t="s">
        <v>68</v>
      </c>
    </row>
  </sheetData>
  <phoneticPr fontId="10" type="noConversion"/>
  <pageMargins left="0.75" right="0.75" top="1" bottom="1" header="0.5" footer="0.5"/>
  <pageSetup orientation="portrait"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54"/>
  <sheetViews>
    <sheetView workbookViewId="0">
      <selection activeCell="D38" sqref="D38"/>
    </sheetView>
  </sheetViews>
  <sheetFormatPr defaultRowHeight="12.75" x14ac:dyDescent="0.2"/>
  <cols>
    <col min="1" max="1" width="4.85546875" style="4" bestFit="1" customWidth="1"/>
    <col min="2" max="2" width="29.85546875" style="14" customWidth="1"/>
    <col min="3" max="3" width="16.42578125" style="14" bestFit="1" customWidth="1"/>
    <col min="4" max="4" width="22.28515625" style="14" customWidth="1"/>
    <col min="5" max="5" width="16.42578125" style="14" bestFit="1" customWidth="1"/>
    <col min="6" max="6" width="14.42578125" style="14" bestFit="1" customWidth="1"/>
  </cols>
  <sheetData>
    <row r="1" spans="2:5" x14ac:dyDescent="0.2">
      <c r="B1" s="95" t="s">
        <v>69</v>
      </c>
      <c r="C1" s="96"/>
      <c r="D1" s="96"/>
      <c r="E1" s="96"/>
    </row>
    <row r="2" spans="2:5" x14ac:dyDescent="0.2">
      <c r="B2" s="5" t="s">
        <v>70</v>
      </c>
      <c r="C2" s="6">
        <v>37256</v>
      </c>
      <c r="D2" s="6">
        <v>36891</v>
      </c>
      <c r="E2" s="6">
        <v>36525</v>
      </c>
    </row>
    <row r="3" spans="2:5" x14ac:dyDescent="0.2">
      <c r="B3" s="5" t="s">
        <v>71</v>
      </c>
      <c r="C3" s="73">
        <v>162412000000</v>
      </c>
      <c r="D3" s="73">
        <v>170064000000</v>
      </c>
      <c r="E3" s="73">
        <v>162558000000</v>
      </c>
    </row>
    <row r="4" spans="2:5" x14ac:dyDescent="0.2">
      <c r="B4" s="22" t="s">
        <v>72</v>
      </c>
      <c r="C4" s="74">
        <v>129159000000</v>
      </c>
      <c r="D4" s="74">
        <v>126120000000</v>
      </c>
      <c r="E4" s="74">
        <v>119046000000</v>
      </c>
    </row>
    <row r="5" spans="2:5" x14ac:dyDescent="0.2">
      <c r="B5" s="22" t="s">
        <v>73</v>
      </c>
      <c r="C5" s="74">
        <v>33253000000</v>
      </c>
      <c r="D5" s="74">
        <v>43944000000</v>
      </c>
      <c r="E5" s="74">
        <v>43512000000</v>
      </c>
    </row>
    <row r="6" spans="2:5" x14ac:dyDescent="0.2">
      <c r="B6" s="98"/>
      <c r="C6" s="93"/>
      <c r="D6" s="93"/>
      <c r="E6" s="93"/>
    </row>
    <row r="7" spans="2:5" x14ac:dyDescent="0.2">
      <c r="B7" s="97" t="s">
        <v>74</v>
      </c>
      <c r="C7" s="93"/>
      <c r="D7" s="93"/>
      <c r="E7" s="93"/>
    </row>
    <row r="8" spans="2:5" x14ac:dyDescent="0.2">
      <c r="B8" s="7" t="s">
        <v>75</v>
      </c>
      <c r="C8" s="8" t="s">
        <v>76</v>
      </c>
      <c r="D8" s="8" t="s">
        <v>76</v>
      </c>
      <c r="E8" s="8" t="s">
        <v>76</v>
      </c>
    </row>
    <row r="9" spans="2:5" ht="23.25" customHeight="1" x14ac:dyDescent="0.2">
      <c r="B9" s="7" t="s">
        <v>77</v>
      </c>
      <c r="C9" s="74">
        <v>15670000000</v>
      </c>
      <c r="D9" s="74">
        <v>14855000000</v>
      </c>
      <c r="E9" s="74">
        <v>14201000000</v>
      </c>
    </row>
    <row r="10" spans="2:5" x14ac:dyDescent="0.2">
      <c r="B10" s="7" t="s">
        <v>78</v>
      </c>
      <c r="C10" s="8" t="s">
        <v>76</v>
      </c>
      <c r="D10" s="8" t="s">
        <v>76</v>
      </c>
      <c r="E10" s="8" t="s">
        <v>76</v>
      </c>
    </row>
    <row r="11" spans="2:5" x14ac:dyDescent="0.2">
      <c r="B11" s="7" t="s">
        <v>79</v>
      </c>
      <c r="C11" s="74">
        <v>14229000000</v>
      </c>
      <c r="D11" s="74">
        <v>11371000000</v>
      </c>
      <c r="E11" s="74">
        <v>10719000000</v>
      </c>
    </row>
    <row r="12" spans="2:5" x14ac:dyDescent="0.2">
      <c r="B12" s="98"/>
      <c r="C12" s="93"/>
      <c r="D12" s="93"/>
      <c r="E12" s="93"/>
    </row>
    <row r="13" spans="2:5" x14ac:dyDescent="0.2">
      <c r="B13" s="22" t="s">
        <v>80</v>
      </c>
      <c r="C13" s="74">
        <v>3354000000</v>
      </c>
      <c r="D13" s="74">
        <v>17718000000</v>
      </c>
      <c r="E13" s="74">
        <v>18592000000</v>
      </c>
    </row>
    <row r="14" spans="2:5" x14ac:dyDescent="0.2">
      <c r="B14" s="22" t="s">
        <v>81</v>
      </c>
      <c r="C14" s="74">
        <v>-90000000</v>
      </c>
      <c r="D14" s="74">
        <v>1418000000</v>
      </c>
      <c r="E14" s="74">
        <v>1510000000</v>
      </c>
    </row>
    <row r="15" spans="2:5" x14ac:dyDescent="0.2">
      <c r="B15" s="22" t="s">
        <v>82</v>
      </c>
      <c r="C15" s="74">
        <v>3264000000</v>
      </c>
      <c r="D15" s="74">
        <v>19136000000</v>
      </c>
      <c r="E15" s="74">
        <v>20102000000</v>
      </c>
    </row>
    <row r="16" spans="2:5" x14ac:dyDescent="0.2">
      <c r="B16" s="22" t="s">
        <v>83</v>
      </c>
      <c r="C16" s="74">
        <v>10848000000</v>
      </c>
      <c r="D16" s="74">
        <v>10902000000</v>
      </c>
      <c r="E16" s="74">
        <v>9076000000</v>
      </c>
    </row>
    <row r="17" spans="1:6" x14ac:dyDescent="0.2">
      <c r="B17" s="22" t="s">
        <v>84</v>
      </c>
      <c r="C17" s="74">
        <v>-7584000000</v>
      </c>
      <c r="D17" s="74">
        <v>8234000000</v>
      </c>
      <c r="E17" s="74">
        <v>11026000000</v>
      </c>
    </row>
    <row r="18" spans="1:6" x14ac:dyDescent="0.2">
      <c r="B18" s="7" t="s">
        <v>85</v>
      </c>
      <c r="C18" s="74">
        <v>-2151000000</v>
      </c>
      <c r="D18" s="74">
        <v>2705000000</v>
      </c>
      <c r="E18" s="74">
        <v>3670000000</v>
      </c>
    </row>
    <row r="19" spans="1:6" ht="23.25" customHeight="1" x14ac:dyDescent="0.2">
      <c r="B19" s="7" t="s">
        <v>86</v>
      </c>
      <c r="C19" s="8" t="s">
        <v>76</v>
      </c>
      <c r="D19" s="8" t="s">
        <v>76</v>
      </c>
      <c r="E19" s="8" t="s">
        <v>76</v>
      </c>
    </row>
    <row r="20" spans="1:6" x14ac:dyDescent="0.2">
      <c r="B20" s="7" t="s">
        <v>87</v>
      </c>
      <c r="C20" s="74">
        <v>-20000000</v>
      </c>
      <c r="D20" s="74">
        <v>-119000000</v>
      </c>
      <c r="E20" s="74">
        <v>-119000000</v>
      </c>
    </row>
    <row r="21" spans="1:6" x14ac:dyDescent="0.2">
      <c r="B21" s="22" t="s">
        <v>88</v>
      </c>
      <c r="C21" s="74">
        <v>-5453000000</v>
      </c>
      <c r="D21" s="74">
        <v>5410000000</v>
      </c>
      <c r="E21" s="74">
        <v>7237000000</v>
      </c>
    </row>
    <row r="22" spans="1:6" x14ac:dyDescent="0.2">
      <c r="B22" s="98"/>
      <c r="C22" s="93"/>
      <c r="D22" s="93"/>
      <c r="E22" s="93"/>
    </row>
    <row r="23" spans="1:6" x14ac:dyDescent="0.2">
      <c r="B23" s="97" t="s">
        <v>89</v>
      </c>
      <c r="C23" s="93"/>
      <c r="D23" s="93"/>
      <c r="E23" s="93"/>
    </row>
    <row r="24" spans="1:6" x14ac:dyDescent="0.2">
      <c r="B24" s="7" t="s">
        <v>90</v>
      </c>
      <c r="C24" s="8" t="s">
        <v>76</v>
      </c>
      <c r="D24" s="74">
        <v>-1943000000</v>
      </c>
      <c r="E24" s="8" t="s">
        <v>76</v>
      </c>
    </row>
    <row r="25" spans="1:6" x14ac:dyDescent="0.2">
      <c r="B25" s="7" t="s">
        <v>91</v>
      </c>
      <c r="C25" s="8" t="s">
        <v>76</v>
      </c>
      <c r="D25" s="8" t="s">
        <v>76</v>
      </c>
      <c r="E25" s="8" t="s">
        <v>76</v>
      </c>
    </row>
    <row r="26" spans="1:6" x14ac:dyDescent="0.2">
      <c r="B26" s="7" t="s">
        <v>92</v>
      </c>
      <c r="C26" s="8" t="s">
        <v>76</v>
      </c>
      <c r="D26" s="8" t="s">
        <v>76</v>
      </c>
      <c r="E26" s="8" t="s">
        <v>76</v>
      </c>
    </row>
    <row r="27" spans="1:6" ht="13.5" customHeight="1" thickBot="1" x14ac:dyDescent="0.25">
      <c r="B27" s="7" t="s">
        <v>93</v>
      </c>
      <c r="C27" s="8" t="s">
        <v>76</v>
      </c>
      <c r="D27" s="8" t="s">
        <v>76</v>
      </c>
      <c r="E27" s="8" t="s">
        <v>76</v>
      </c>
    </row>
    <row r="28" spans="1:6" ht="13.5" customHeight="1" thickBot="1" x14ac:dyDescent="0.25">
      <c r="A28" s="4" t="s">
        <v>37</v>
      </c>
      <c r="B28" s="9" t="s">
        <v>94</v>
      </c>
      <c r="C28" s="75">
        <v>-5453000000</v>
      </c>
      <c r="D28" s="75">
        <v>3467000000</v>
      </c>
      <c r="E28" s="76">
        <v>7237000000</v>
      </c>
      <c r="F28" s="77" t="s">
        <v>23</v>
      </c>
    </row>
    <row r="29" spans="1:6" ht="25.5" x14ac:dyDescent="0.2">
      <c r="B29" s="7" t="s">
        <v>95</v>
      </c>
      <c r="C29" s="8" t="s">
        <v>76</v>
      </c>
      <c r="D29" s="8" t="s">
        <v>76</v>
      </c>
      <c r="E29" s="74">
        <v>-15000000</v>
      </c>
    </row>
    <row r="30" spans="1:6" x14ac:dyDescent="0.2">
      <c r="B30" s="98"/>
      <c r="C30" s="93"/>
      <c r="D30" s="93"/>
      <c r="E30" s="93"/>
    </row>
    <row r="31" spans="1:6" ht="20.25" customHeight="1" x14ac:dyDescent="0.2">
      <c r="B31" s="5" t="s">
        <v>96</v>
      </c>
      <c r="C31" s="73">
        <v>-5453000000</v>
      </c>
      <c r="D31" s="73">
        <v>3467000000</v>
      </c>
      <c r="E31" s="73">
        <v>7222000000</v>
      </c>
    </row>
    <row r="33" spans="1:8" ht="13.5" customHeight="1" thickBot="1" x14ac:dyDescent="0.25"/>
    <row r="34" spans="1:8" ht="13.5" customHeight="1" thickBot="1" x14ac:dyDescent="0.25">
      <c r="A34" s="4" t="s">
        <v>39</v>
      </c>
      <c r="B34" s="10" t="s">
        <v>97</v>
      </c>
      <c r="C34" s="78">
        <f>AVERAGE(C28:E28)</f>
        <v>1750333333.3333333</v>
      </c>
    </row>
    <row r="36" spans="1:8" ht="13.5" customHeight="1" thickBot="1" x14ac:dyDescent="0.25"/>
    <row r="37" spans="1:8" ht="13.5" customHeight="1" thickBot="1" x14ac:dyDescent="0.25">
      <c r="A37" s="4" t="s">
        <v>8</v>
      </c>
      <c r="B37" s="10" t="s">
        <v>98</v>
      </c>
      <c r="C37" s="79">
        <f>C34/0.09</f>
        <v>19448148148.148148</v>
      </c>
      <c r="D37" t="s">
        <v>23</v>
      </c>
    </row>
    <row r="38" spans="1:8" x14ac:dyDescent="0.2">
      <c r="B38" s="10"/>
    </row>
    <row r="39" spans="1:8" x14ac:dyDescent="0.2">
      <c r="A39" s="4" t="s">
        <v>14</v>
      </c>
      <c r="B39" s="10" t="s">
        <v>99</v>
      </c>
      <c r="C39" s="80">
        <v>1735756535</v>
      </c>
      <c r="D39" t="s">
        <v>23</v>
      </c>
    </row>
    <row r="40" spans="1:8" ht="13.5" customHeight="1" thickBot="1" x14ac:dyDescent="0.25">
      <c r="B40" s="10" t="s">
        <v>100</v>
      </c>
      <c r="C40" s="81">
        <v>15.55</v>
      </c>
    </row>
    <row r="41" spans="1:8" ht="13.5" customHeight="1" thickBot="1" x14ac:dyDescent="0.25">
      <c r="B41" s="10" t="s">
        <v>101</v>
      </c>
      <c r="C41" s="82">
        <f>C39*C40</f>
        <v>26991014119.25</v>
      </c>
      <c r="E41" t="s">
        <v>23</v>
      </c>
      <c r="F41" t="s">
        <v>23</v>
      </c>
      <c r="G41" t="s">
        <v>23</v>
      </c>
      <c r="H41" t="s">
        <v>23</v>
      </c>
    </row>
    <row r="42" spans="1:8" ht="13.5" customHeight="1" thickBot="1" x14ac:dyDescent="0.25">
      <c r="B42" s="10"/>
    </row>
    <row r="43" spans="1:8" ht="13.5" customHeight="1" thickBot="1" x14ac:dyDescent="0.25">
      <c r="A43" s="4" t="s">
        <v>57</v>
      </c>
      <c r="B43" s="10" t="s">
        <v>102</v>
      </c>
      <c r="C43" s="83">
        <f>C41-C37</f>
        <v>7542865971.1018524</v>
      </c>
      <c r="H43" t="s">
        <v>23</v>
      </c>
    </row>
    <row r="44" spans="1:8" x14ac:dyDescent="0.2">
      <c r="B44" s="10"/>
    </row>
    <row r="45" spans="1:8" x14ac:dyDescent="0.2">
      <c r="A45" s="4" t="s">
        <v>103</v>
      </c>
      <c r="B45" s="10" t="s">
        <v>104</v>
      </c>
      <c r="E45" s="84">
        <f>1/(1-C43/C41)</f>
        <v>1.3878449461431157</v>
      </c>
    </row>
    <row r="46" spans="1:8" x14ac:dyDescent="0.2">
      <c r="B46" s="10" t="s">
        <v>105</v>
      </c>
      <c r="C46" s="38">
        <f>C41/C34</f>
        <v>15.420499401590174</v>
      </c>
    </row>
    <row r="47" spans="1:8" x14ac:dyDescent="0.2">
      <c r="B47" s="10" t="s">
        <v>34</v>
      </c>
      <c r="C47" s="15">
        <f>0.09</f>
        <v>0.09</v>
      </c>
    </row>
    <row r="48" spans="1:8" x14ac:dyDescent="0.2">
      <c r="B48" s="10" t="s">
        <v>106</v>
      </c>
      <c r="C48" s="25">
        <f>C46/C47</f>
        <v>171.33888223989084</v>
      </c>
    </row>
    <row r="49" spans="1:3" x14ac:dyDescent="0.2">
      <c r="B49" s="10"/>
    </row>
    <row r="50" spans="1:3" ht="13.5" customHeight="1" thickBot="1" x14ac:dyDescent="0.25">
      <c r="B50" s="10"/>
    </row>
    <row r="51" spans="1:3" ht="13.5" customHeight="1" thickBot="1" x14ac:dyDescent="0.25">
      <c r="A51" s="4" t="s">
        <v>107</v>
      </c>
      <c r="B51" s="10" t="s">
        <v>108</v>
      </c>
      <c r="C51" s="85">
        <f>C34/0.11</f>
        <v>15912121212.121212</v>
      </c>
    </row>
    <row r="52" spans="1:3" ht="13.5" customHeight="1" thickBot="1" x14ac:dyDescent="0.25"/>
    <row r="53" spans="1:3" ht="13.5" customHeight="1" thickBot="1" x14ac:dyDescent="0.25">
      <c r="B53" s="10" t="s">
        <v>102</v>
      </c>
      <c r="C53" s="86">
        <f>C41-C51</f>
        <v>11078892907.128788</v>
      </c>
    </row>
    <row r="54" spans="1:3" x14ac:dyDescent="0.2">
      <c r="A54" t="s">
        <v>24</v>
      </c>
    </row>
  </sheetData>
  <mergeCells count="7">
    <mergeCell ref="B1:E1"/>
    <mergeCell ref="B23:E23"/>
    <mergeCell ref="B30:E30"/>
    <mergeCell ref="B6:E6"/>
    <mergeCell ref="B7:E7"/>
    <mergeCell ref="B12:E12"/>
    <mergeCell ref="B22:E22"/>
  </mergeCells>
  <phoneticPr fontId="10" type="noConversion"/>
  <pageMargins left="0.75" right="0.75" top="1" bottom="1" header="0.5" footer="0.5"/>
  <pageSetup orientation="portrait" horizontalDpi="4294967294"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28"/>
  <sheetViews>
    <sheetView workbookViewId="0">
      <selection activeCell="C30" sqref="C30"/>
    </sheetView>
  </sheetViews>
  <sheetFormatPr defaultRowHeight="12.75" x14ac:dyDescent="0.2"/>
  <cols>
    <col min="1" max="1" width="4.140625" style="14" customWidth="1"/>
    <col min="2" max="2" width="3.42578125" style="14" customWidth="1"/>
    <col min="3" max="3" width="40.5703125" style="14" customWidth="1"/>
    <col min="4" max="4" width="16.5703125" style="14" bestFit="1" customWidth="1"/>
    <col min="5" max="5" width="14" style="14" bestFit="1" customWidth="1"/>
  </cols>
  <sheetData>
    <row r="1" spans="1:5" ht="20.25" customHeight="1" x14ac:dyDescent="0.3">
      <c r="A1" s="1" t="s">
        <v>109</v>
      </c>
    </row>
    <row r="3" spans="1:5" x14ac:dyDescent="0.2">
      <c r="B3" t="s">
        <v>110</v>
      </c>
    </row>
    <row r="4" spans="1:5" x14ac:dyDescent="0.2">
      <c r="B4" t="s">
        <v>111</v>
      </c>
    </row>
    <row r="5" spans="1:5" x14ac:dyDescent="0.2">
      <c r="B5" t="s">
        <v>112</v>
      </c>
    </row>
    <row r="6" spans="1:5" x14ac:dyDescent="0.2">
      <c r="B6" t="s">
        <v>113</v>
      </c>
      <c r="C6" t="s">
        <v>114</v>
      </c>
      <c r="D6" s="87">
        <v>1691000000</v>
      </c>
      <c r="E6" t="s">
        <v>115</v>
      </c>
    </row>
    <row r="7" spans="1:5" x14ac:dyDescent="0.2">
      <c r="B7" t="s">
        <v>116</v>
      </c>
      <c r="C7" t="s">
        <v>117</v>
      </c>
      <c r="D7" s="87">
        <v>5670000000</v>
      </c>
    </row>
    <row r="8" spans="1:5" x14ac:dyDescent="0.2">
      <c r="B8" t="s">
        <v>25</v>
      </c>
      <c r="C8" t="s">
        <v>118</v>
      </c>
      <c r="D8" s="88">
        <f>D6/D7</f>
        <v>0.29823633156966489</v>
      </c>
    </row>
    <row r="9" spans="1:5" x14ac:dyDescent="0.2">
      <c r="B9" t="s">
        <v>27</v>
      </c>
      <c r="C9" t="s">
        <v>119</v>
      </c>
      <c r="D9" s="87">
        <v>803000000</v>
      </c>
      <c r="E9" t="s">
        <v>120</v>
      </c>
    </row>
    <row r="10" spans="1:5" x14ac:dyDescent="0.2">
      <c r="C10" t="s">
        <v>121</v>
      </c>
      <c r="D10" s="89">
        <f>D7-D9</f>
        <v>4867000000</v>
      </c>
    </row>
    <row r="11" spans="1:5" x14ac:dyDescent="0.2">
      <c r="C11" s="2" t="s">
        <v>122</v>
      </c>
      <c r="D11" s="90">
        <f>D10*D8</f>
        <v>1451516225.7495589</v>
      </c>
      <c r="E11" t="s">
        <v>123</v>
      </c>
    </row>
    <row r="12" spans="1:5" x14ac:dyDescent="0.2">
      <c r="C12" s="90" t="s">
        <v>124</v>
      </c>
      <c r="D12" s="90">
        <f>D6</f>
        <v>1691000000</v>
      </c>
    </row>
    <row r="13" spans="1:5" x14ac:dyDescent="0.2">
      <c r="C13" s="3" t="s">
        <v>125</v>
      </c>
      <c r="D13" s="90">
        <f>D12-D11</f>
        <v>239483774.25044107</v>
      </c>
    </row>
    <row r="14" spans="1:5" x14ac:dyDescent="0.2">
      <c r="C14" s="16" t="s">
        <v>126</v>
      </c>
      <c r="D14" s="89">
        <f>D9*D8</f>
        <v>239483774.2504409</v>
      </c>
    </row>
    <row r="16" spans="1:5" x14ac:dyDescent="0.2">
      <c r="B16" t="s">
        <v>127</v>
      </c>
      <c r="C16" t="s">
        <v>83</v>
      </c>
      <c r="D16" s="87">
        <v>289000000</v>
      </c>
      <c r="E16" t="s">
        <v>128</v>
      </c>
    </row>
    <row r="17" spans="3:6" x14ac:dyDescent="0.2">
      <c r="C17" t="s">
        <v>129</v>
      </c>
      <c r="D17" s="89">
        <f>5959000000</f>
        <v>5959000000</v>
      </c>
      <c r="E17" s="89"/>
    </row>
    <row r="18" spans="3:6" x14ac:dyDescent="0.2">
      <c r="C18" t="str">
        <f>C7</f>
        <v>Income Before Taxes (After Interest)</v>
      </c>
      <c r="D18" s="89">
        <f>D7</f>
        <v>5670000000</v>
      </c>
      <c r="E18" s="89"/>
    </row>
    <row r="19" spans="3:6" x14ac:dyDescent="0.2">
      <c r="C19" s="2" t="s">
        <v>130</v>
      </c>
      <c r="D19" s="90">
        <f>D18*D8</f>
        <v>1691000000</v>
      </c>
      <c r="E19" t="s">
        <v>123</v>
      </c>
    </row>
    <row r="20" spans="3:6" x14ac:dyDescent="0.2">
      <c r="C20" s="90" t="s">
        <v>131</v>
      </c>
      <c r="D20" s="90">
        <f>D17*D8</f>
        <v>1777190299.8236332</v>
      </c>
    </row>
    <row r="21" spans="3:6" x14ac:dyDescent="0.2">
      <c r="C21" s="3" t="s">
        <v>125</v>
      </c>
      <c r="D21" s="90">
        <f>D20-D19</f>
        <v>86190299.823633194</v>
      </c>
    </row>
    <row r="22" spans="3:6" x14ac:dyDescent="0.2">
      <c r="C22" s="16" t="s">
        <v>132</v>
      </c>
      <c r="D22" s="89"/>
    </row>
    <row r="26" spans="3:6" x14ac:dyDescent="0.2">
      <c r="D26" s="19"/>
    </row>
    <row r="28" spans="3:6" x14ac:dyDescent="0.2">
      <c r="E28" s="19"/>
      <c r="F28" s="19"/>
    </row>
  </sheetData>
  <phoneticPr fontId="10" type="noConversion"/>
  <pageMargins left="0.75" right="0.75" top="1" bottom="1" header="0.5" footer="0.5"/>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C9"/>
  <sheetViews>
    <sheetView tabSelected="1" workbookViewId="0">
      <selection activeCell="B12" sqref="B12"/>
    </sheetView>
  </sheetViews>
  <sheetFormatPr defaultRowHeight="12.75" x14ac:dyDescent="0.2"/>
  <cols>
    <col min="1" max="1" width="29" style="14" bestFit="1" customWidth="1"/>
  </cols>
  <sheetData>
    <row r="1" spans="1:3" x14ac:dyDescent="0.2">
      <c r="A1" s="10" t="s">
        <v>133</v>
      </c>
    </row>
    <row r="3" spans="1:3" s="10" customFormat="1" x14ac:dyDescent="0.2">
      <c r="A3" s="10" t="s">
        <v>134</v>
      </c>
      <c r="B3" s="10" t="s">
        <v>105</v>
      </c>
      <c r="C3" s="10" t="s">
        <v>135</v>
      </c>
    </row>
    <row r="4" spans="1:3" x14ac:dyDescent="0.2">
      <c r="A4" t="s">
        <v>136</v>
      </c>
      <c r="B4" s="91">
        <f>1/(10%-5%)</f>
        <v>20</v>
      </c>
      <c r="C4" s="16" t="s">
        <v>137</v>
      </c>
    </row>
    <row r="5" spans="1:3" x14ac:dyDescent="0.2">
      <c r="A5" t="s">
        <v>138</v>
      </c>
      <c r="B5" s="91">
        <f>1/(10%-2%)</f>
        <v>12.5</v>
      </c>
    </row>
    <row r="6" spans="1:3" x14ac:dyDescent="0.2">
      <c r="B6" s="91"/>
    </row>
    <row r="7" spans="1:3" s="10" customFormat="1" x14ac:dyDescent="0.2">
      <c r="A7" s="10" t="s">
        <v>139</v>
      </c>
      <c r="B7" s="91" t="s">
        <v>140</v>
      </c>
      <c r="C7" s="10" t="s">
        <v>135</v>
      </c>
    </row>
    <row r="8" spans="1:3" x14ac:dyDescent="0.2">
      <c r="A8" t="s">
        <v>136</v>
      </c>
      <c r="B8" s="17">
        <f>(10%-5%)</f>
        <v>0.05</v>
      </c>
      <c r="C8" s="16" t="s">
        <v>141</v>
      </c>
    </row>
    <row r="9" spans="1:3" x14ac:dyDescent="0.2">
      <c r="A9" t="s">
        <v>138</v>
      </c>
      <c r="B9" s="17">
        <f>(10%-2%)</f>
        <v>0.08</v>
      </c>
    </row>
  </sheetData>
  <phoneticPr fontId="10" type="noConversion"/>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Q1</vt:lpstr>
      <vt:lpstr>Q1 a-b, graph</vt:lpstr>
      <vt:lpstr>Q1 c-d, additional info</vt:lpstr>
      <vt:lpstr>Q2</vt:lpstr>
      <vt:lpstr>Q3</vt:lpstr>
      <vt:lpstr>Q4</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Carla Sayegh</dc:creator>
  <cp:lastModifiedBy>xbany</cp:lastModifiedBy>
  <dcterms:created xsi:type="dcterms:W3CDTF">2002-10-09T03:17:37Z</dcterms:created>
  <dcterms:modified xsi:type="dcterms:W3CDTF">2021-01-12T04:32:39Z</dcterms:modified>
</cp:coreProperties>
</file>