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7F6230EE-25E6-4D82-BD9D-986D49794DCC}" xr6:coauthVersionLast="46" xr6:coauthVersionMax="46" xr10:uidLastSave="{00000000-0000-0000-0000-000000000000}"/>
  <bookViews>
    <workbookView xWindow="2340" yWindow="0" windowWidth="21750" windowHeight="15750" firstSheet="3" activeTab="5" xr2:uid="{00000000-000D-0000-FFFF-FFFF00000000}"/>
  </bookViews>
  <sheets>
    <sheet name="Revenues by Source" sheetId="1" r:id="rId1"/>
    <sheet name="Expenditures by Function" sheetId="2" r:id="rId2"/>
    <sheet name="Expenditures by Category" sheetId="3" r:id="rId3"/>
    <sheet name="General State Financial Aid" sheetId="4" r:id="rId4"/>
    <sheet name="FTEE Calculation" sheetId="5" r:id="rId5"/>
    <sheet name="FTEE Graph" sheetId="6" r:id="rId6"/>
  </sheets>
  <definedNames>
    <definedName name="_xlnm.Print_Area" localSheetId="3">'General State Financial Aid'!$A$1:$D$62</definedName>
  </definedNames>
  <calcPr calcId="181029"/>
</workbook>
</file>

<file path=xl/calcChain.xml><?xml version="1.0" encoding="utf-8"?>
<calcChain xmlns="http://schemas.openxmlformats.org/spreadsheetml/2006/main">
  <c r="E28" i="5" l="1"/>
  <c r="B28" i="5"/>
  <c r="F26" i="5"/>
  <c r="H26" i="5" s="1"/>
  <c r="C26" i="5"/>
  <c r="D26" i="5" s="1"/>
  <c r="F25" i="5"/>
  <c r="C25" i="5"/>
  <c r="F24" i="5"/>
  <c r="C24" i="5"/>
  <c r="H24" i="5" s="1"/>
  <c r="H23" i="5"/>
  <c r="G23" i="5"/>
  <c r="F23" i="5"/>
  <c r="C23" i="5"/>
  <c r="F22" i="5"/>
  <c r="C22" i="5"/>
  <c r="H22" i="5" s="1"/>
  <c r="F21" i="5"/>
  <c r="C21" i="5"/>
  <c r="H21" i="5" s="1"/>
  <c r="F20" i="5"/>
  <c r="H20" i="5" s="1"/>
  <c r="C20" i="5"/>
  <c r="H19" i="5"/>
  <c r="G19" i="5"/>
  <c r="F19" i="5"/>
  <c r="C19" i="5"/>
  <c r="H18" i="5"/>
  <c r="F18" i="5"/>
  <c r="G18" i="5" s="1"/>
  <c r="C18" i="5"/>
  <c r="F17" i="5"/>
  <c r="C17" i="5"/>
  <c r="H17" i="5" s="1"/>
  <c r="F16" i="5"/>
  <c r="C16" i="5"/>
  <c r="H15" i="5"/>
  <c r="G15" i="5"/>
  <c r="F15" i="5"/>
  <c r="C15" i="5"/>
  <c r="F14" i="5"/>
  <c r="C14" i="5"/>
  <c r="H14" i="5" s="1"/>
  <c r="F13" i="5"/>
  <c r="G13" i="5" s="1"/>
  <c r="C13" i="5"/>
  <c r="H13" i="5" s="1"/>
  <c r="F12" i="5"/>
  <c r="H12" i="5" s="1"/>
  <c r="C12" i="5"/>
  <c r="D26" i="4"/>
  <c r="B23" i="4"/>
  <c r="C16" i="3"/>
  <c r="B12" i="3" s="1"/>
  <c r="B14" i="3"/>
  <c r="B13" i="3"/>
  <c r="B11" i="3"/>
  <c r="B10" i="3"/>
  <c r="C20" i="2"/>
  <c r="B11" i="2" s="1"/>
  <c r="B17" i="2"/>
  <c r="B16" i="2"/>
  <c r="C14" i="1"/>
  <c r="C12" i="1"/>
  <c r="C10" i="1"/>
  <c r="C16" i="1" s="1"/>
  <c r="B11" i="1" l="1"/>
  <c r="B14" i="1"/>
  <c r="B13" i="1"/>
  <c r="B10" i="1"/>
  <c r="G17" i="5"/>
  <c r="G24" i="5"/>
  <c r="B12" i="1"/>
  <c r="G14" i="5"/>
  <c r="G21" i="5"/>
  <c r="B16" i="3"/>
  <c r="D25" i="5"/>
  <c r="G22" i="5"/>
  <c r="G25" i="5"/>
  <c r="B12" i="2"/>
  <c r="H25" i="5"/>
  <c r="H16" i="5"/>
  <c r="B26" i="4"/>
  <c r="B13" i="2"/>
  <c r="C28" i="5"/>
  <c r="B14" i="2"/>
  <c r="B15" i="2"/>
  <c r="F28" i="5"/>
  <c r="G20" i="5"/>
  <c r="B10" i="2"/>
  <c r="G12" i="5"/>
  <c r="G26" i="5"/>
  <c r="B18" i="2"/>
  <c r="B16" i="1" l="1"/>
  <c r="D28" i="5"/>
  <c r="C24" i="4"/>
  <c r="C17" i="4"/>
  <c r="C16" i="4"/>
  <c r="C15" i="4"/>
  <c r="C22" i="4"/>
  <c r="C21" i="4"/>
  <c r="C13" i="4"/>
  <c r="C19" i="4"/>
  <c r="C11" i="4"/>
  <c r="C18" i="4"/>
  <c r="C14" i="4"/>
  <c r="C20" i="4"/>
  <c r="C12" i="4"/>
  <c r="C10" i="4"/>
  <c r="B20" i="2"/>
  <c r="I16" i="5"/>
  <c r="I25" i="5"/>
  <c r="C23" i="4"/>
  <c r="H28" i="5"/>
  <c r="G16" i="5"/>
  <c r="C26" i="4" l="1"/>
  <c r="I17" i="5"/>
  <c r="I12" i="5"/>
  <c r="I28" i="5" s="1"/>
  <c r="I23" i="5"/>
  <c r="I19" i="5"/>
  <c r="I26" i="5"/>
  <c r="I22" i="5"/>
  <c r="I24" i="5"/>
  <c r="I18" i="5"/>
  <c r="I20" i="5"/>
  <c r="I13" i="5"/>
  <c r="I21" i="5"/>
  <c r="I15" i="5"/>
  <c r="I14" i="5"/>
  <c r="G2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0" authorId="0" shapeId="0" xr:uid="{00000000-0006-0000-0000-000001000000}">
      <text>
        <r>
          <rPr>
            <sz val="10"/>
            <rFont val="Arial"/>
          </rPr>
          <t>reference:C10,C16
mrs:
Rotate:True</t>
        </r>
      </text>
    </comment>
    <comment ref="B11" authorId="0" shapeId="0" xr:uid="{00000000-0006-0000-0000-000002000000}">
      <text>
        <r>
          <rPr>
            <sz val="10"/>
            <rFont val="Arial"/>
          </rPr>
          <t>reference:C11,C16
mrs:
Rotate:True</t>
        </r>
      </text>
    </comment>
    <comment ref="B12" authorId="0" shapeId="0" xr:uid="{00000000-0006-0000-0000-000003000000}">
      <text>
        <r>
          <rPr>
            <sz val="10"/>
            <rFont val="Arial"/>
          </rPr>
          <t>reference:C12,C16
mrs:
Rotate:True</t>
        </r>
      </text>
    </comment>
    <comment ref="B13" authorId="0" shapeId="0" xr:uid="{00000000-0006-0000-0000-000004000000}">
      <text>
        <r>
          <rPr>
            <sz val="10"/>
            <rFont val="Arial"/>
          </rPr>
          <t>reference:C13,C16
mrs:
Rotate:True</t>
        </r>
      </text>
    </comment>
    <comment ref="B14" authorId="0" shapeId="0" xr:uid="{00000000-0006-0000-0000-000005000000}">
      <text>
        <r>
          <rPr>
            <sz val="10"/>
            <rFont val="Arial"/>
          </rPr>
          <t>reference:C14,C16
mrs:
Rotate:True</t>
        </r>
      </text>
    </comment>
    <comment ref="B16" authorId="0" shapeId="0" xr:uid="{00000000-0006-0000-0000-000006000000}">
      <text>
        <r>
          <rPr>
            <sz val="10"/>
            <rFont val="Arial"/>
          </rPr>
          <t>reference:B10,B11,B12,B13,B14,B15
mrs:(B10,+,10.0000)  (B11,+,10.0000)  (B12,+,10.0000)  (B13,+,10.0000)  (B14,+,10.0000)  (B15,+,10.0000)  
Rotate:True</t>
        </r>
      </text>
    </comment>
    <comment ref="C16" authorId="0" shapeId="0" xr:uid="{00000000-0006-0000-0000-000007000000}">
      <text>
        <r>
          <rPr>
            <sz val="10"/>
            <rFont val="Arial"/>
          </rPr>
          <t>reference:C10,C11,C12,C13,C14,C15
mrs:(C10,+,10.0000)  (C11,+,10.0000)  (C12,+,10.0000)  (C13,+,10.0000)  (C14,+,10.0000)  (C15,+,10.0000)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0" authorId="0" shapeId="0" xr:uid="{00000000-0006-0000-0100-000001000000}">
      <text>
        <r>
          <rPr>
            <sz val="10"/>
            <rFont val="Arial"/>
          </rPr>
          <t>reference:C10,C20
mrs:
Rotate:True</t>
        </r>
      </text>
    </comment>
    <comment ref="B11" authorId="0" shapeId="0" xr:uid="{00000000-0006-0000-0100-000002000000}">
      <text>
        <r>
          <rPr>
            <sz val="10"/>
            <rFont val="Arial"/>
          </rPr>
          <t>reference:C11,C20
mrs:
Rotate:True</t>
        </r>
      </text>
    </comment>
    <comment ref="B12" authorId="0" shapeId="0" xr:uid="{00000000-0006-0000-0100-000003000000}">
      <text>
        <r>
          <rPr>
            <sz val="10"/>
            <rFont val="Arial"/>
          </rPr>
          <t>reference:C12,C20
mrs:
Rotate:True</t>
        </r>
      </text>
    </comment>
    <comment ref="B13" authorId="0" shapeId="0" xr:uid="{00000000-0006-0000-0100-000004000000}">
      <text>
        <r>
          <rPr>
            <sz val="10"/>
            <rFont val="Arial"/>
          </rPr>
          <t>reference:C13,C20
mrs:
Rotate:True</t>
        </r>
      </text>
    </comment>
    <comment ref="B14" authorId="0" shapeId="0" xr:uid="{00000000-0006-0000-0100-000005000000}">
      <text>
        <r>
          <rPr>
            <sz val="10"/>
            <rFont val="Arial"/>
          </rPr>
          <t>reference:C14,C20
mrs:
Rotate:True</t>
        </r>
      </text>
    </comment>
    <comment ref="B15" authorId="0" shapeId="0" xr:uid="{00000000-0006-0000-0100-000006000000}">
      <text>
        <r>
          <rPr>
            <sz val="10"/>
            <rFont val="Arial"/>
          </rPr>
          <t>reference:C15,C20
mrs:
Rotate:True</t>
        </r>
      </text>
    </comment>
    <comment ref="B16" authorId="0" shapeId="0" xr:uid="{00000000-0006-0000-0100-000007000000}">
      <text>
        <r>
          <rPr>
            <sz val="10"/>
            <rFont val="Arial"/>
          </rPr>
          <t>reference:C16,C20
mrs:
Rotate:True</t>
        </r>
      </text>
    </comment>
    <comment ref="B17" authorId="0" shapeId="0" xr:uid="{00000000-0006-0000-0100-000008000000}">
      <text>
        <r>
          <rPr>
            <sz val="10"/>
            <rFont val="Arial"/>
          </rPr>
          <t>reference:C17,C20
mrs:
Rotate:True</t>
        </r>
      </text>
    </comment>
    <comment ref="B18" authorId="0" shapeId="0" xr:uid="{00000000-0006-0000-0100-000009000000}">
      <text>
        <r>
          <rPr>
            <sz val="10"/>
            <rFont val="Arial"/>
          </rPr>
          <t>reference:C18,C20
mrs:
Rotate:True</t>
        </r>
      </text>
    </comment>
    <comment ref="B20" authorId="0" shapeId="0" xr:uid="{00000000-0006-0000-0100-00000A000000}">
      <text>
        <r>
          <rPr>
            <sz val="10"/>
            <rFont val="Arial"/>
          </rPr>
          <t>reference:B10,B11,B12,B13,B14,B15,B16,B17,B18,B19
mrs:(B10,+,10.0000)  (B11,+,10.0000)  (B12,+,10.0000)  (B13,+,10.0000)  (B14,+,10.0000)  (B15,+,10.0000)  (B16,+,10.0000)  (B17,+,10.0000)  (B18,+,10.0000)  (B19,+,10.0000)  
Rotate:True</t>
        </r>
      </text>
    </comment>
    <comment ref="C20" authorId="0" shapeId="0" xr:uid="{00000000-0006-0000-0100-00000B000000}">
      <text>
        <r>
          <rPr>
            <sz val="10"/>
            <rFont val="Arial"/>
          </rPr>
          <t>reference:C10,C11,C12,C13,C14,C15,C16,C17,C18,C19
mrs:(C10,+,10.0000)  (C11,+,10.0000)  (C12,+,10.0000)  (C13,+,10.0000)  (C14,+,10.0000)  (C15,+,10.0000)  (C16,+,10.0000)  (C17,+,10.0000)  (C18,+,10.0000)  (C19,+,10.0000)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0" authorId="0" shapeId="0" xr:uid="{00000000-0006-0000-0200-000001000000}">
      <text>
        <r>
          <rPr>
            <sz val="10"/>
            <rFont val="Arial"/>
          </rPr>
          <t>reference:C10,C16
mrs:(C10,+,0.0000)  (C16,+,0.0000)  
Rotate:True</t>
        </r>
      </text>
    </comment>
    <comment ref="B11" authorId="0" shapeId="0" xr:uid="{00000000-0006-0000-0200-000002000000}">
      <text>
        <r>
          <rPr>
            <sz val="10"/>
            <rFont val="Arial"/>
          </rPr>
          <t>reference:C11,C16
mrs:(C11,+,0.0000)  (C16,+,0.0000)  
Rotate:True</t>
        </r>
      </text>
    </comment>
    <comment ref="B12" authorId="0" shapeId="0" xr:uid="{00000000-0006-0000-0200-000003000000}">
      <text>
        <r>
          <rPr>
            <sz val="10"/>
            <rFont val="Arial"/>
          </rPr>
          <t>reference:C12,C16
mrs:(C12,+,0.0000)  (C16,+,0.0000)  
Rotate:True</t>
        </r>
      </text>
    </comment>
    <comment ref="B13" authorId="0" shapeId="0" xr:uid="{00000000-0006-0000-0200-000004000000}">
      <text>
        <r>
          <rPr>
            <sz val="10"/>
            <rFont val="Arial"/>
          </rPr>
          <t>reference:C13,C16
mrs:(C13,+,0.0000)  (C16,+,0.0000)  
Rotate:True</t>
        </r>
      </text>
    </comment>
    <comment ref="B14" authorId="0" shapeId="0" xr:uid="{00000000-0006-0000-0200-000005000000}">
      <text>
        <r>
          <rPr>
            <sz val="10"/>
            <rFont val="Arial"/>
          </rPr>
          <t>reference:C14,C16
mrs:(C14,+,0.0000)  (C16,+,0.0000)  
Rotate:True</t>
        </r>
      </text>
    </comment>
    <comment ref="B16" authorId="0" shapeId="0" xr:uid="{00000000-0006-0000-0200-000006000000}">
      <text>
        <r>
          <rPr>
            <sz val="10"/>
            <rFont val="Arial"/>
          </rPr>
          <t>reference:B10,B11,B12,B13,B14,B15
mrs:(B10,+,10.0000)  (B11,+,10.0000)  (B12,+,10.0000)  (B13,+,10.0000)  (B14,+,10.0000)  (B15,+,10.0000)  
Rotate:True</t>
        </r>
      </text>
    </comment>
    <comment ref="C16" authorId="0" shapeId="0" xr:uid="{00000000-0006-0000-0200-000007000000}">
      <text>
        <r>
          <rPr>
            <sz val="10"/>
            <rFont val="Arial"/>
          </rPr>
          <t>reference:C10,C11,C12,C13,C14,C15
mrs:(C10,+,10.0000)  (C11,+,10.0000)  (C12,+,10.0000)  (C13,+,10.0000)  (C14,+,10.0000)  (C15,+,10.0000)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0" authorId="0" shapeId="0" xr:uid="{00000000-0006-0000-0300-000001000000}">
      <text>
        <r>
          <rPr>
            <sz val="10"/>
            <rFont val="Arial"/>
          </rPr>
          <t>reference:B10,B26
mrs:
Rotate:True</t>
        </r>
      </text>
    </comment>
    <comment ref="C11" authorId="0" shapeId="0" xr:uid="{00000000-0006-0000-0300-000002000000}">
      <text>
        <r>
          <rPr>
            <sz val="10"/>
            <rFont val="Arial"/>
          </rPr>
          <t>reference:B11,B26
mrs:
Rotate:True</t>
        </r>
      </text>
    </comment>
    <comment ref="C12" authorId="0" shapeId="0" xr:uid="{00000000-0006-0000-0300-000003000000}">
      <text>
        <r>
          <rPr>
            <sz val="10"/>
            <rFont val="Arial"/>
          </rPr>
          <t>reference:B12,B26
mrs:
Rotate:True</t>
        </r>
      </text>
    </comment>
    <comment ref="C13" authorId="0" shapeId="0" xr:uid="{00000000-0006-0000-0300-000004000000}">
      <text>
        <r>
          <rPr>
            <sz val="10"/>
            <rFont val="Arial"/>
          </rPr>
          <t>reference:B13,B26
mrs:
Rotate:True</t>
        </r>
      </text>
    </comment>
    <comment ref="C14" authorId="0" shapeId="0" xr:uid="{00000000-0006-0000-0300-000005000000}">
      <text>
        <r>
          <rPr>
            <sz val="10"/>
            <rFont val="Arial"/>
          </rPr>
          <t>reference:B14,B26
mrs:
Rotate:True</t>
        </r>
      </text>
    </comment>
    <comment ref="C15" authorId="0" shapeId="0" xr:uid="{00000000-0006-0000-0300-000006000000}">
      <text>
        <r>
          <rPr>
            <sz val="10"/>
            <rFont val="Arial"/>
          </rPr>
          <t>reference:B15,B26
mrs:
Rotate:True</t>
        </r>
      </text>
    </comment>
    <comment ref="C16" authorId="0" shapeId="0" xr:uid="{00000000-0006-0000-0300-000007000000}">
      <text>
        <r>
          <rPr>
            <sz val="10"/>
            <rFont val="Arial"/>
          </rPr>
          <t>reference:B16,B26
mrs:
Rotate:True</t>
        </r>
      </text>
    </comment>
    <comment ref="C17" authorId="0" shapeId="0" xr:uid="{00000000-0006-0000-0300-000008000000}">
      <text>
        <r>
          <rPr>
            <sz val="10"/>
            <rFont val="Arial"/>
          </rPr>
          <t>reference:B17,B26
mrs:
Rotate:True</t>
        </r>
      </text>
    </comment>
    <comment ref="C18" authorId="0" shapeId="0" xr:uid="{00000000-0006-0000-0300-000009000000}">
      <text>
        <r>
          <rPr>
            <sz val="10"/>
            <rFont val="Arial"/>
          </rPr>
          <t>reference:B18,B26
mrs:
Rotate:True</t>
        </r>
      </text>
    </comment>
    <comment ref="C19" authorId="0" shapeId="0" xr:uid="{00000000-0006-0000-0300-00000A000000}">
      <text>
        <r>
          <rPr>
            <sz val="10"/>
            <rFont val="Arial"/>
          </rPr>
          <t>reference:B19,B26
mrs:
Rotate:True</t>
        </r>
      </text>
    </comment>
    <comment ref="C20" authorId="0" shapeId="0" xr:uid="{00000000-0006-0000-0300-00000B000000}">
      <text>
        <r>
          <rPr>
            <sz val="10"/>
            <rFont val="Arial"/>
          </rPr>
          <t>reference:B20,B26
mrs:
Rotate:True</t>
        </r>
      </text>
    </comment>
    <comment ref="C21" authorId="0" shapeId="0" xr:uid="{00000000-0006-0000-0300-00000C000000}">
      <text>
        <r>
          <rPr>
            <sz val="10"/>
            <rFont val="Arial"/>
          </rPr>
          <t>reference:B21,B26
mrs:
Rotate:True</t>
        </r>
      </text>
    </comment>
    <comment ref="C22" authorId="0" shapeId="0" xr:uid="{00000000-0006-0000-0300-00000D000000}">
      <text>
        <r>
          <rPr>
            <sz val="10"/>
            <rFont val="Arial"/>
          </rPr>
          <t>reference:B22,B26
mrs:
Rotate:True</t>
        </r>
      </text>
    </comment>
    <comment ref="C23" authorId="0" shapeId="0" xr:uid="{00000000-0006-0000-0300-00000E000000}">
      <text>
        <r>
          <rPr>
            <sz val="10"/>
            <rFont val="Arial"/>
          </rPr>
          <t>reference:B23,B26
mrs:
Rotate:True</t>
        </r>
      </text>
    </comment>
    <comment ref="C24" authorId="0" shapeId="0" xr:uid="{00000000-0006-0000-0300-00000F000000}">
      <text>
        <r>
          <rPr>
            <sz val="10"/>
            <rFont val="Arial"/>
          </rPr>
          <t>reference:B24,B26
mrs:
Rotate:True</t>
        </r>
      </text>
    </comment>
    <comment ref="B26" authorId="0" shapeId="0" xr:uid="{00000000-0006-0000-0300-000010000000}">
      <text>
        <r>
          <rPr>
            <sz val="10"/>
            <rFont val="Arial"/>
          </rPr>
          <t>reference:B10,B11,B12,B13,B14,B15,B16,B17,B18,B19,B20,B21,B22,B23,B24
mrs:(B10,+,10.0000)  (B11,+,10.0000)  (B12,+,10.0000)  (B13,+,10.0000)  (B14,+,10.0000)  (B15,+,10.0000)  (B16,+,10.0000)  (B17,+,10.0000)  (B18,+,10.0000)  (B19,+,10.0000)  (B20,+,10.0000)  (B21,+,10.0000)  (B22,+,10.0000)  (B23,+,10.0000)  (B24,+,10.0000)  
Rotate:True</t>
        </r>
      </text>
    </comment>
    <comment ref="C26" authorId="0" shapeId="0" xr:uid="{00000000-0006-0000-0300-000011000000}">
      <text>
        <r>
          <rPr>
            <sz val="10"/>
            <rFont val="Arial"/>
          </rPr>
          <t>reference:C10,C11,C12,C13,C14,C15,C16,C17,C18,C19,C20,C21,C22,C23,C24
mrs:(C10,+,10.0000)  (C11,+,10.0000)  (C12,+,10.0000)  (C13,+,10.0000)  (C14,+,10.0000)  (C15,+,10.0000)  (C16,+,10.0000)  (C17,+,10.0000)  (C18,+,10.0000)  (C19,+,10.0000)  (C20,+,10.0000)  (C21,+,10.0000)  (C22,+,10.0000)  (C23,+,10.0000)  (C24,+,10.0000)  
Rotate:True</t>
        </r>
      </text>
    </comment>
    <comment ref="D26" authorId="0" shapeId="0" xr:uid="{00000000-0006-0000-0300-000012000000}">
      <text>
        <r>
          <rPr>
            <sz val="10"/>
            <rFont val="Arial"/>
          </rPr>
          <t>reference:D10,D11,D12,D13,D14,D15,D16,D17,D18,D19,D20,D21,D22,D23,D24
mrs:(D10,+,10.0000)  (D11,+,10.0000)  (D12,+,10.0000)  (D13,+,10.0000)  (D14,+,10.0000)  (D15,+,10.0000)  (D16,+,10.0000)  (D17,+,10.0000)  (D18,+,10.0000)  (D19,+,10.0000)  (D20,+,10.0000)  (D21,+,10.0000)  (D22,+,10.0000)  (D23,+,10.0000)  (D24,+,10.0000)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2" authorId="0" shapeId="0" xr:uid="{00000000-0006-0000-0400-000001000000}">
      <text>
        <r>
          <rPr>
            <sz val="10"/>
            <rFont val="Arial"/>
          </rPr>
          <t>reference:B12
mrs:
Rotate:True</t>
        </r>
      </text>
    </comment>
    <comment ref="F12" authorId="0" shapeId="0" xr:uid="{00000000-0006-0000-0400-000002000000}">
      <text>
        <r>
          <rPr>
            <sz val="10"/>
            <rFont val="Arial"/>
          </rPr>
          <t>reference:E12
mrs:
Rotate:True</t>
        </r>
      </text>
    </comment>
    <comment ref="G12" authorId="0" shapeId="0" xr:uid="{00000000-0006-0000-0400-000003000000}">
      <text>
        <r>
          <rPr>
            <sz val="10"/>
            <rFont val="Arial"/>
          </rPr>
          <t>reference:F12,H12
mrs:
Rotate:True</t>
        </r>
      </text>
    </comment>
    <comment ref="H12" authorId="0" shapeId="0" xr:uid="{00000000-0006-0000-0400-000004000000}">
      <text>
        <r>
          <rPr>
            <sz val="10"/>
            <rFont val="Arial"/>
          </rPr>
          <t>reference:C12,F12
mrs:(C12,+,10.0000)  (F12,+,10.0000)  
Rotate:True</t>
        </r>
      </text>
    </comment>
    <comment ref="I12" authorId="0" shapeId="0" xr:uid="{00000000-0006-0000-0400-000005000000}">
      <text>
        <r>
          <rPr>
            <sz val="10"/>
            <rFont val="Arial"/>
          </rPr>
          <t>reference:H12,H28
mrs:
Rotate:True</t>
        </r>
      </text>
    </comment>
    <comment ref="C13" authorId="0" shapeId="0" xr:uid="{00000000-0006-0000-0400-000006000000}">
      <text>
        <r>
          <rPr>
            <sz val="10"/>
            <rFont val="Arial"/>
          </rPr>
          <t>reference:B13
mrs:
Rotate:True</t>
        </r>
      </text>
    </comment>
    <comment ref="F13" authorId="0" shapeId="0" xr:uid="{00000000-0006-0000-0400-000007000000}">
      <text>
        <r>
          <rPr>
            <sz val="10"/>
            <rFont val="Arial"/>
          </rPr>
          <t>reference:E13
mrs:
Rotate:True</t>
        </r>
      </text>
    </comment>
    <comment ref="G13" authorId="0" shapeId="0" xr:uid="{00000000-0006-0000-0400-000008000000}">
      <text>
        <r>
          <rPr>
            <sz val="10"/>
            <rFont val="Arial"/>
          </rPr>
          <t>reference:F13,H13
mrs:
Rotate:True</t>
        </r>
      </text>
    </comment>
    <comment ref="H13" authorId="0" shapeId="0" xr:uid="{00000000-0006-0000-0400-000009000000}">
      <text>
        <r>
          <rPr>
            <sz val="10"/>
            <rFont val="Arial"/>
          </rPr>
          <t>reference:C13,F13
mrs:(C13,+,10.0000)  (F13,+,10.0000)  
Rotate:True</t>
        </r>
      </text>
    </comment>
    <comment ref="I13" authorId="0" shapeId="0" xr:uid="{00000000-0006-0000-0400-00000A000000}">
      <text>
        <r>
          <rPr>
            <sz val="10"/>
            <rFont val="Arial"/>
          </rPr>
          <t>reference:H13,H28
mrs:
Rotate:True</t>
        </r>
      </text>
    </comment>
    <comment ref="C14" authorId="0" shapeId="0" xr:uid="{00000000-0006-0000-0400-00000B000000}">
      <text>
        <r>
          <rPr>
            <sz val="10"/>
            <rFont val="Arial"/>
          </rPr>
          <t>reference:B14
mrs:
Rotate:True</t>
        </r>
      </text>
    </comment>
    <comment ref="F14" authorId="0" shapeId="0" xr:uid="{00000000-0006-0000-0400-00000C000000}">
      <text>
        <r>
          <rPr>
            <sz val="10"/>
            <rFont val="Arial"/>
          </rPr>
          <t>reference:E14
mrs:
Rotate:True</t>
        </r>
      </text>
    </comment>
    <comment ref="G14" authorId="0" shapeId="0" xr:uid="{00000000-0006-0000-0400-00000D000000}">
      <text>
        <r>
          <rPr>
            <sz val="10"/>
            <rFont val="Arial"/>
          </rPr>
          <t>reference:F14,H14
mrs:
Rotate:True</t>
        </r>
      </text>
    </comment>
    <comment ref="H14" authorId="0" shapeId="0" xr:uid="{00000000-0006-0000-0400-00000E000000}">
      <text>
        <r>
          <rPr>
            <sz val="10"/>
            <rFont val="Arial"/>
          </rPr>
          <t>reference:C14,F14
mrs:(C14,+,10.0000)  (F14,+,10.0000)  
Rotate:False</t>
        </r>
      </text>
    </comment>
    <comment ref="I14" authorId="0" shapeId="0" xr:uid="{00000000-0006-0000-0400-00000F000000}">
      <text>
        <r>
          <rPr>
            <sz val="10"/>
            <rFont val="Arial"/>
          </rPr>
          <t>reference:H14,H28
mrs:
Rotate:True</t>
        </r>
      </text>
    </comment>
    <comment ref="C15" authorId="0" shapeId="0" xr:uid="{00000000-0006-0000-0400-000010000000}">
      <text>
        <r>
          <rPr>
            <sz val="10"/>
            <rFont val="Arial"/>
          </rPr>
          <t>reference:B15
mrs:
Rotate:True</t>
        </r>
      </text>
    </comment>
    <comment ref="F15" authorId="0" shapeId="0" xr:uid="{00000000-0006-0000-0400-000011000000}">
      <text>
        <r>
          <rPr>
            <sz val="10"/>
            <rFont val="Arial"/>
          </rPr>
          <t>reference:E15
mrs:
Rotate:True</t>
        </r>
      </text>
    </comment>
    <comment ref="G15" authorId="0" shapeId="0" xr:uid="{00000000-0006-0000-0400-000012000000}">
      <text>
        <r>
          <rPr>
            <sz val="10"/>
            <rFont val="Arial"/>
          </rPr>
          <t>reference:F15,H15
mrs:
Rotate:True</t>
        </r>
      </text>
    </comment>
    <comment ref="H15" authorId="0" shapeId="0" xr:uid="{00000000-0006-0000-0400-000013000000}">
      <text>
        <r>
          <rPr>
            <sz val="10"/>
            <rFont val="Arial"/>
          </rPr>
          <t>reference:C15,F15
mrs:(C15,+,10.0000)  (F15,+,10.0000)  
Rotate:True</t>
        </r>
      </text>
    </comment>
    <comment ref="I15" authorId="0" shapeId="0" xr:uid="{00000000-0006-0000-0400-000014000000}">
      <text>
        <r>
          <rPr>
            <sz val="10"/>
            <rFont val="Arial"/>
          </rPr>
          <t>reference:H15,H28
mrs:
Rotate:True</t>
        </r>
      </text>
    </comment>
    <comment ref="C16" authorId="0" shapeId="0" xr:uid="{00000000-0006-0000-0400-000015000000}">
      <text>
        <r>
          <rPr>
            <sz val="10"/>
            <rFont val="Arial"/>
          </rPr>
          <t>reference:B16
mrs:
Rotate:True</t>
        </r>
      </text>
    </comment>
    <comment ref="F16" authorId="0" shapeId="0" xr:uid="{00000000-0006-0000-0400-000016000000}">
      <text>
        <r>
          <rPr>
            <sz val="10"/>
            <rFont val="Arial"/>
          </rPr>
          <t>reference:E16
mrs:
Rotate:True</t>
        </r>
      </text>
    </comment>
    <comment ref="G16" authorId="0" shapeId="0" xr:uid="{00000000-0006-0000-0400-000017000000}">
      <text>
        <r>
          <rPr>
            <sz val="10"/>
            <rFont val="Arial"/>
          </rPr>
          <t>reference:F16,H16
mrs:
Rotate:True</t>
        </r>
      </text>
    </comment>
    <comment ref="H16" authorId="0" shapeId="0" xr:uid="{00000000-0006-0000-0400-000018000000}">
      <text>
        <r>
          <rPr>
            <sz val="10"/>
            <rFont val="Arial"/>
          </rPr>
          <t>reference:C16,F16
mrs:(C16,+,10.0000)  (F16,+,10.0000)  
Rotate:True</t>
        </r>
      </text>
    </comment>
    <comment ref="I16" authorId="0" shapeId="0" xr:uid="{00000000-0006-0000-0400-000019000000}">
      <text>
        <r>
          <rPr>
            <sz val="10"/>
            <rFont val="Arial"/>
          </rPr>
          <t>reference:H16,H28
mrs:
Rotate:True</t>
        </r>
      </text>
    </comment>
    <comment ref="C17" authorId="0" shapeId="0" xr:uid="{00000000-0006-0000-0400-00001A000000}">
      <text>
        <r>
          <rPr>
            <sz val="10"/>
            <rFont val="Arial"/>
          </rPr>
          <t>reference:B17
mrs:
Rotate:True</t>
        </r>
      </text>
    </comment>
    <comment ref="F17" authorId="0" shapeId="0" xr:uid="{00000000-0006-0000-0400-00001B000000}">
      <text>
        <r>
          <rPr>
            <sz val="10"/>
            <rFont val="Arial"/>
          </rPr>
          <t>reference:E17
mrs:
Rotate:True</t>
        </r>
      </text>
    </comment>
    <comment ref="G17" authorId="0" shapeId="0" xr:uid="{00000000-0006-0000-0400-00001C000000}">
      <text>
        <r>
          <rPr>
            <sz val="10"/>
            <rFont val="Arial"/>
          </rPr>
          <t>reference:F17,H17
mrs:
Rotate:True</t>
        </r>
      </text>
    </comment>
    <comment ref="H17" authorId="0" shapeId="0" xr:uid="{00000000-0006-0000-0400-00001D000000}">
      <text>
        <r>
          <rPr>
            <sz val="10"/>
            <rFont val="Arial"/>
          </rPr>
          <t>reference:C17,F17
mrs:(C17,+,10.0000)  (F17,+,10.0000)  
Rotate:True</t>
        </r>
      </text>
    </comment>
    <comment ref="I17" authorId="0" shapeId="0" xr:uid="{00000000-0006-0000-0400-00001E000000}">
      <text>
        <r>
          <rPr>
            <sz val="10"/>
            <rFont val="Arial"/>
          </rPr>
          <t>reference:H17,H28
mrs:
Rotate:True</t>
        </r>
      </text>
    </comment>
    <comment ref="C18" authorId="0" shapeId="0" xr:uid="{00000000-0006-0000-0400-00001F000000}">
      <text>
        <r>
          <rPr>
            <sz val="10"/>
            <rFont val="Arial"/>
          </rPr>
          <t>reference:B18
mrs:
Rotate:True</t>
        </r>
      </text>
    </comment>
    <comment ref="F18" authorId="0" shapeId="0" xr:uid="{00000000-0006-0000-0400-000020000000}">
      <text>
        <r>
          <rPr>
            <sz val="10"/>
            <rFont val="Arial"/>
          </rPr>
          <t>reference:E18
mrs:
Rotate:True</t>
        </r>
      </text>
    </comment>
    <comment ref="G18" authorId="0" shapeId="0" xr:uid="{00000000-0006-0000-0400-000021000000}">
      <text>
        <r>
          <rPr>
            <sz val="10"/>
            <rFont val="Arial"/>
          </rPr>
          <t>reference:F18,H18
mrs:
Rotate:True</t>
        </r>
      </text>
    </comment>
    <comment ref="H18" authorId="0" shapeId="0" xr:uid="{00000000-0006-0000-0400-000022000000}">
      <text>
        <r>
          <rPr>
            <sz val="10"/>
            <rFont val="Arial"/>
          </rPr>
          <t>reference:C18,F18
mrs:(C18,+,10.0000)  (F18,+,10.0000)  
Rotate:True</t>
        </r>
      </text>
    </comment>
    <comment ref="I18" authorId="0" shapeId="0" xr:uid="{00000000-0006-0000-0400-000023000000}">
      <text>
        <r>
          <rPr>
            <sz val="10"/>
            <rFont val="Arial"/>
          </rPr>
          <t>reference:H18,H28
mrs:
Rotate:True</t>
        </r>
      </text>
    </comment>
    <comment ref="C19" authorId="0" shapeId="0" xr:uid="{00000000-0006-0000-0400-000024000000}">
      <text>
        <r>
          <rPr>
            <sz val="10"/>
            <rFont val="Arial"/>
          </rPr>
          <t>reference:B19
mrs:
Rotate:True</t>
        </r>
      </text>
    </comment>
    <comment ref="F19" authorId="0" shapeId="0" xr:uid="{00000000-0006-0000-0400-000025000000}">
      <text>
        <r>
          <rPr>
            <sz val="10"/>
            <rFont val="Arial"/>
          </rPr>
          <t>reference:E19
mrs:
Rotate:True</t>
        </r>
      </text>
    </comment>
    <comment ref="G19" authorId="0" shapeId="0" xr:uid="{00000000-0006-0000-0400-000026000000}">
      <text>
        <r>
          <rPr>
            <sz val="10"/>
            <rFont val="Arial"/>
          </rPr>
          <t>reference:F19,H19
mrs:
Rotate:True</t>
        </r>
      </text>
    </comment>
    <comment ref="H19" authorId="0" shapeId="0" xr:uid="{00000000-0006-0000-0400-000027000000}">
      <text>
        <r>
          <rPr>
            <sz val="10"/>
            <rFont val="Arial"/>
          </rPr>
          <t>reference:C19,F19
mrs:(C19,+,10.0000)  (F19,+,10.0000)  
Rotate:True</t>
        </r>
      </text>
    </comment>
    <comment ref="I19" authorId="0" shapeId="0" xr:uid="{00000000-0006-0000-0400-000028000000}">
      <text>
        <r>
          <rPr>
            <sz val="10"/>
            <rFont val="Arial"/>
          </rPr>
          <t>reference:H19,H28
mrs:
Rotate:True</t>
        </r>
      </text>
    </comment>
    <comment ref="C20" authorId="0" shapeId="0" xr:uid="{00000000-0006-0000-0400-000029000000}">
      <text>
        <r>
          <rPr>
            <sz val="10"/>
            <rFont val="Arial"/>
          </rPr>
          <t>reference:B20
mrs:
Rotate:True</t>
        </r>
      </text>
    </comment>
    <comment ref="F20" authorId="0" shapeId="0" xr:uid="{00000000-0006-0000-0400-00002A000000}">
      <text>
        <r>
          <rPr>
            <sz val="10"/>
            <rFont val="Arial"/>
          </rPr>
          <t>reference:E20
mrs:
Rotate:True</t>
        </r>
      </text>
    </comment>
    <comment ref="G20" authorId="0" shapeId="0" xr:uid="{00000000-0006-0000-0400-00002B000000}">
      <text>
        <r>
          <rPr>
            <sz val="10"/>
            <rFont val="Arial"/>
          </rPr>
          <t>reference:F20,H20
mrs:
Rotate:True</t>
        </r>
      </text>
    </comment>
    <comment ref="H20" authorId="0" shapeId="0" xr:uid="{00000000-0006-0000-0400-00002C000000}">
      <text>
        <r>
          <rPr>
            <sz val="10"/>
            <rFont val="Arial"/>
          </rPr>
          <t>reference:C20,F20
mrs:(C20,+,10.0000)  (F20,+,10.0000)  
Rotate:True</t>
        </r>
      </text>
    </comment>
    <comment ref="I20" authorId="0" shapeId="0" xr:uid="{00000000-0006-0000-0400-00002D000000}">
      <text>
        <r>
          <rPr>
            <sz val="10"/>
            <rFont val="Arial"/>
          </rPr>
          <t>reference:H20,H28
mrs:
Rotate:True</t>
        </r>
      </text>
    </comment>
    <comment ref="C21" authorId="0" shapeId="0" xr:uid="{00000000-0006-0000-0400-00002E000000}">
      <text>
        <r>
          <rPr>
            <sz val="10"/>
            <rFont val="Arial"/>
          </rPr>
          <t>reference:B21
mrs:
Rotate:True</t>
        </r>
      </text>
    </comment>
    <comment ref="F21" authorId="0" shapeId="0" xr:uid="{00000000-0006-0000-0400-00002F000000}">
      <text>
        <r>
          <rPr>
            <sz val="10"/>
            <rFont val="Arial"/>
          </rPr>
          <t>reference:E21
mrs:
Rotate:True</t>
        </r>
      </text>
    </comment>
    <comment ref="G21" authorId="0" shapeId="0" xr:uid="{00000000-0006-0000-0400-000030000000}">
      <text>
        <r>
          <rPr>
            <sz val="10"/>
            <rFont val="Arial"/>
          </rPr>
          <t>reference:F21,H21
mrs:
Rotate:True</t>
        </r>
      </text>
    </comment>
    <comment ref="H21" authorId="0" shapeId="0" xr:uid="{00000000-0006-0000-0400-000031000000}">
      <text>
        <r>
          <rPr>
            <sz val="10"/>
            <rFont val="Arial"/>
          </rPr>
          <t>reference:C21,F21
mrs:(C21,+,10.0000)  (F21,+,10.0000)  
Rotate:True</t>
        </r>
      </text>
    </comment>
    <comment ref="I21" authorId="0" shapeId="0" xr:uid="{00000000-0006-0000-0400-000032000000}">
      <text>
        <r>
          <rPr>
            <sz val="10"/>
            <rFont val="Arial"/>
          </rPr>
          <t>reference:H21,H28
mrs:
Rotate:True</t>
        </r>
      </text>
    </comment>
    <comment ref="C22" authorId="0" shapeId="0" xr:uid="{00000000-0006-0000-0400-000033000000}">
      <text>
        <r>
          <rPr>
            <sz val="10"/>
            <rFont val="Arial"/>
          </rPr>
          <t>reference:B22
mrs:
Rotate:True</t>
        </r>
      </text>
    </comment>
    <comment ref="F22" authorId="0" shapeId="0" xr:uid="{00000000-0006-0000-0400-000034000000}">
      <text>
        <r>
          <rPr>
            <sz val="10"/>
            <rFont val="Arial"/>
          </rPr>
          <t>reference:E22
mrs:
Rotate:True</t>
        </r>
      </text>
    </comment>
    <comment ref="G22" authorId="0" shapeId="0" xr:uid="{00000000-0006-0000-0400-000035000000}">
      <text>
        <r>
          <rPr>
            <sz val="10"/>
            <rFont val="Arial"/>
          </rPr>
          <t>reference:F22,H22
mrs:
Rotate:True</t>
        </r>
      </text>
    </comment>
    <comment ref="H22" authorId="0" shapeId="0" xr:uid="{00000000-0006-0000-0400-000036000000}">
      <text>
        <r>
          <rPr>
            <sz val="10"/>
            <rFont val="Arial"/>
          </rPr>
          <t>reference:C22,F22
mrs:(C22,+,10.0000)  (F22,+,10.0000)  
Rotate:False</t>
        </r>
      </text>
    </comment>
    <comment ref="I22" authorId="0" shapeId="0" xr:uid="{00000000-0006-0000-0400-000037000000}">
      <text>
        <r>
          <rPr>
            <sz val="10"/>
            <rFont val="Arial"/>
          </rPr>
          <t>reference:H22,H28
mrs:
Rotate:True</t>
        </r>
      </text>
    </comment>
    <comment ref="C23" authorId="0" shapeId="0" xr:uid="{00000000-0006-0000-0400-000038000000}">
      <text>
        <r>
          <rPr>
            <sz val="10"/>
            <rFont val="Arial"/>
          </rPr>
          <t>reference:B23
mrs:
Rotate:True</t>
        </r>
      </text>
    </comment>
    <comment ref="F23" authorId="0" shapeId="0" xr:uid="{00000000-0006-0000-0400-000039000000}">
      <text>
        <r>
          <rPr>
            <sz val="10"/>
            <rFont val="Arial"/>
          </rPr>
          <t>reference:E23
mrs:
Rotate:True</t>
        </r>
      </text>
    </comment>
    <comment ref="G23" authorId="0" shapeId="0" xr:uid="{00000000-0006-0000-0400-00003A000000}">
      <text>
        <r>
          <rPr>
            <sz val="10"/>
            <rFont val="Arial"/>
          </rPr>
          <t>reference:F23,H23
mrs:
Rotate:True</t>
        </r>
      </text>
    </comment>
    <comment ref="H23" authorId="0" shapeId="0" xr:uid="{00000000-0006-0000-0400-00003B000000}">
      <text>
        <r>
          <rPr>
            <sz val="10"/>
            <rFont val="Arial"/>
          </rPr>
          <t>reference:C23,F23
mrs:(C23,+,10.0000)  (F23,+,10.0000)  
Rotate:True</t>
        </r>
      </text>
    </comment>
    <comment ref="I23" authorId="0" shapeId="0" xr:uid="{00000000-0006-0000-0400-00003C000000}">
      <text>
        <r>
          <rPr>
            <sz val="10"/>
            <rFont val="Arial"/>
          </rPr>
          <t>reference:H23,H28
mrs:
Rotate:True</t>
        </r>
      </text>
    </comment>
    <comment ref="C24" authorId="0" shapeId="0" xr:uid="{00000000-0006-0000-0400-00003D000000}">
      <text>
        <r>
          <rPr>
            <sz val="10"/>
            <rFont val="Arial"/>
          </rPr>
          <t>reference:B24
mrs:
Rotate:True</t>
        </r>
      </text>
    </comment>
    <comment ref="F24" authorId="0" shapeId="0" xr:uid="{00000000-0006-0000-0400-00003E000000}">
      <text>
        <r>
          <rPr>
            <sz val="10"/>
            <rFont val="Arial"/>
          </rPr>
          <t>reference:E24
mrs:
Rotate:True</t>
        </r>
      </text>
    </comment>
    <comment ref="G24" authorId="0" shapeId="0" xr:uid="{00000000-0006-0000-0400-00003F000000}">
      <text>
        <r>
          <rPr>
            <sz val="10"/>
            <rFont val="Arial"/>
          </rPr>
          <t>reference:F24,H24
mrs:
Rotate:True</t>
        </r>
      </text>
    </comment>
    <comment ref="H24" authorId="0" shapeId="0" xr:uid="{00000000-0006-0000-0400-000040000000}">
      <text>
        <r>
          <rPr>
            <sz val="10"/>
            <rFont val="Arial"/>
          </rPr>
          <t>reference:C24,F24
mrs:(C24,+,10.0000)  (F24,+,10.0000)  
Rotate:True</t>
        </r>
      </text>
    </comment>
    <comment ref="I24" authorId="0" shapeId="0" xr:uid="{00000000-0006-0000-0400-000041000000}">
      <text>
        <r>
          <rPr>
            <sz val="10"/>
            <rFont val="Arial"/>
          </rPr>
          <t>reference:H24,H28
mrs:
Rotate:True</t>
        </r>
      </text>
    </comment>
    <comment ref="C25" authorId="0" shapeId="0" xr:uid="{00000000-0006-0000-0400-000042000000}">
      <text>
        <r>
          <rPr>
            <sz val="10"/>
            <rFont val="Arial"/>
          </rPr>
          <t>reference:B25
mrs:
Rotate:True</t>
        </r>
      </text>
    </comment>
    <comment ref="D25" authorId="0" shapeId="0" xr:uid="{00000000-0006-0000-0400-000043000000}">
      <text>
        <r>
          <rPr>
            <sz val="10"/>
            <rFont val="Arial"/>
          </rPr>
          <t>reference:C25,H25
mrs:
Rotate:True</t>
        </r>
      </text>
    </comment>
    <comment ref="F25" authorId="0" shapeId="0" xr:uid="{00000000-0006-0000-0400-000044000000}">
      <text>
        <r>
          <rPr>
            <sz val="10"/>
            <rFont val="Arial"/>
          </rPr>
          <t>reference:E25
mrs:
Rotate:True</t>
        </r>
      </text>
    </comment>
    <comment ref="G25" authorId="0" shapeId="0" xr:uid="{00000000-0006-0000-0400-000045000000}">
      <text>
        <r>
          <rPr>
            <sz val="10"/>
            <rFont val="Arial"/>
          </rPr>
          <t>reference:F25,H25
mrs:
Rotate:True</t>
        </r>
      </text>
    </comment>
    <comment ref="H25" authorId="0" shapeId="0" xr:uid="{00000000-0006-0000-0400-000046000000}">
      <text>
        <r>
          <rPr>
            <sz val="10"/>
            <rFont val="Arial"/>
          </rPr>
          <t>reference:C25,F25
mrs:(C25,+,10.0000)  (F25,+,10.0000)  
Rotate:True</t>
        </r>
      </text>
    </comment>
    <comment ref="I25" authorId="0" shapeId="0" xr:uid="{00000000-0006-0000-0400-000047000000}">
      <text>
        <r>
          <rPr>
            <sz val="10"/>
            <rFont val="Arial"/>
          </rPr>
          <t>reference:H25,H28
mrs:
Rotate:True</t>
        </r>
      </text>
    </comment>
    <comment ref="C26" authorId="0" shapeId="0" xr:uid="{00000000-0006-0000-0400-000048000000}">
      <text>
        <r>
          <rPr>
            <sz val="10"/>
            <rFont val="Arial"/>
          </rPr>
          <t>reference:B26
mrs:
Rotate:True</t>
        </r>
      </text>
    </comment>
    <comment ref="D26" authorId="0" shapeId="0" xr:uid="{00000000-0006-0000-0400-000049000000}">
      <text>
        <r>
          <rPr>
            <sz val="10"/>
            <rFont val="Arial"/>
          </rPr>
          <t>reference:C26,H26
mrs:
Rotate:True</t>
        </r>
      </text>
    </comment>
    <comment ref="F26" authorId="0" shapeId="0" xr:uid="{00000000-0006-0000-0400-00004A000000}">
      <text>
        <r>
          <rPr>
            <sz val="10"/>
            <rFont val="Arial"/>
          </rPr>
          <t>reference:E26
mrs:
Rotate:True</t>
        </r>
      </text>
    </comment>
    <comment ref="G26" authorId="0" shapeId="0" xr:uid="{00000000-0006-0000-0400-00004B000000}">
      <text>
        <r>
          <rPr>
            <sz val="10"/>
            <rFont val="Arial"/>
          </rPr>
          <t>reference:F26,H26
mrs:
Rotate:True</t>
        </r>
      </text>
    </comment>
    <comment ref="H26" authorId="0" shapeId="0" xr:uid="{00000000-0006-0000-0400-00004C000000}">
      <text>
        <r>
          <rPr>
            <sz val="10"/>
            <rFont val="Arial"/>
          </rPr>
          <t>reference:C26,F26
mrs:(C26,+,10.0000)  (F26,+,10.0000)  
Rotate:True</t>
        </r>
      </text>
    </comment>
    <comment ref="I26" authorId="0" shapeId="0" xr:uid="{00000000-0006-0000-0400-00004D000000}">
      <text>
        <r>
          <rPr>
            <sz val="10"/>
            <rFont val="Arial"/>
          </rPr>
          <t>reference:H26,H28
mrs:
Rotate:True</t>
        </r>
      </text>
    </comment>
    <comment ref="B28" authorId="0" shapeId="0" xr:uid="{00000000-0006-0000-0400-00004E000000}">
      <text>
        <r>
          <rPr>
            <sz val="10"/>
            <rFont val="Arial"/>
          </rPr>
          <t>reference:B12,B13,B14,B15,B16,B17,B18,B19,B20,B21,B22,B23,B24,B25,B26,B27
mrs:(B12,+,10.0000)  (B13,+,10.0000)  (B14,+,10.0000)  (B15,+,10.0000)  (B16,+,10.0000)  (B17,+,10.0000)  (B18,+,10.0000)  (B19,+,10.0000)  (B20,+,10.0000)  (B21,+,10.0000)  (B22,+,10.0000)  (B23,+,10.0000)  (B24,+,10.0000)  (B25,+,10.0000)  (B26,+,10.0000)  (B27,+,10.0000)  
Rotate:True</t>
        </r>
      </text>
    </comment>
    <comment ref="C28" authorId="0" shapeId="0" xr:uid="{00000000-0006-0000-0400-00004F000000}">
      <text>
        <r>
          <rPr>
            <sz val="10"/>
            <rFont val="Arial"/>
          </rPr>
          <t>reference:C12,C13,C14,C15,C16,C17,C18,C19,C20,C21,C22,C23,C24,C25,C26,C27
mrs:(C12,+,10.0000)  (C13,+,10.0000)  (C14,+,10.0000)  (C15,+,10.0000)  (C16,+,10.0000)  (C17,+,10.0000)  (C18,+,10.0000)  (C19,+,10.0000)  (C20,+,10.0000)  (C21,+,10.0000)  (C22,+,10.0000)  (C23,+,10.0000)  (C24,+,10.0000)  (C25,+,10.0000)  (C26,+,10.0000)  (C27,+,10.0000)  
Rotate:True</t>
        </r>
      </text>
    </comment>
    <comment ref="D28" authorId="0" shapeId="0" xr:uid="{00000000-0006-0000-0400-000050000000}">
      <text>
        <r>
          <rPr>
            <sz val="10"/>
            <rFont val="Arial"/>
          </rPr>
          <t>reference:C28,H28
mrs:
Rotate:True</t>
        </r>
      </text>
    </comment>
    <comment ref="E28" authorId="0" shapeId="0" xr:uid="{00000000-0006-0000-0400-000051000000}">
      <text>
        <r>
          <rPr>
            <sz val="10"/>
            <rFont val="Arial"/>
          </rPr>
          <t>reference:E12,E13,E14,E15,E16,E17,E18,E19,E20,E21,E22,E23,E24,E25,E26,E27
mrs:(E12,+,10.0000)  (E13,+,10.0000)  (E14,+,10.0000)  (E15,+,10.0000)  (E16,+,10.0000)  (E17,+,10.0000)  (E18,+,10.0000)  (E19,+,10.0000)  (E20,+,10.0000)  (E21,+,10.0000)  (E22,+,10.0000)  (E23,+,10.0000)  (E24,+,10.0000)  (E25,+,10.0000)  (E26,+,10.0000)  (E27,+,10.0000)  
Rotate:True</t>
        </r>
      </text>
    </comment>
    <comment ref="F28" authorId="0" shapeId="0" xr:uid="{00000000-0006-0000-0400-000052000000}">
      <text>
        <r>
          <rPr>
            <sz val="10"/>
            <rFont val="Arial"/>
          </rPr>
          <t>reference:F12,F13,F14,F15,F16,F17,F18,F19,F20,F21,F22,F23,F24,F25,F26,F27
mrs:(F12,+,10.0000)  (F13,+,10.0000)  (F14,+,10.0000)  (F15,+,10.0000)  (F16,+,10.0000)  (F17,+,10.0000)  (F18,+,10.0000)  (F19,+,10.0000)  (F20,+,10.0000)  (F21,+,10.0000)  (F22,+,10.0000)  (F23,+,10.0000)  (F24,+,10.0000)  (F25,+,10.0000)  (F26,+,10.0000)  (F27,+,10.0000)  
Rotate:True</t>
        </r>
      </text>
    </comment>
    <comment ref="G28" authorId="0" shapeId="0" xr:uid="{00000000-0006-0000-0400-000053000000}">
      <text>
        <r>
          <rPr>
            <sz val="10"/>
            <rFont val="Arial"/>
          </rPr>
          <t>reference:F28,H28
mrs:
Rotate:True</t>
        </r>
      </text>
    </comment>
    <comment ref="H28" authorId="0" shapeId="0" xr:uid="{00000000-0006-0000-0400-000054000000}">
      <text>
        <r>
          <rPr>
            <sz val="10"/>
            <rFont val="Arial"/>
          </rPr>
          <t>reference:H12,H13,H14,H15,H16,H17,H18,H19,H20,H21,H22,H23,H24,H25,H26,H27
mrs:(H12,+,10.0000)  (H13,+,10.0000)  (H14,+,10.0000)  (H15,+,10.0000)  (H16,+,10.0000)  (H17,+,10.0000)  (H18,+,10.0000)  (H19,+,10.0000)  (H20,+,10.0000)  (H21,+,10.0000)  (H22,+,10.0000)  (H23,+,10.0000)  (H24,+,10.0000)  (H25,+,10.0000)  (H26,+,10.0000)  (H27,+,10.0000)  
Rotate:True</t>
        </r>
      </text>
    </comment>
    <comment ref="I28" authorId="0" shapeId="0" xr:uid="{00000000-0006-0000-0400-000055000000}">
      <text>
        <r>
          <rPr>
            <sz val="10"/>
            <rFont val="Arial"/>
          </rPr>
          <t>reference:I12,I13,I14,I15,I16,I17,I18,I19,I20,I21,I22,I23,I24,I25,I26,I27
mrs:(I12,+,10.0000)  (I13,+,10.0000)  (I14,+,10.0000)  (I15,+,10.0000)  (I16,+,10.0000)  (I17,+,10.0000)  (I18,+,10.0000)  (I19,+,10.0000)  (I20,+,10.0000)  (I21,+,10.0000)  (I22,+,10.0000)  (I23,+,10.0000)  (I24,+,10.0000)  (I25,+,10.0000)  (I26,+,10.0000)  (I27,+,10.0000)  
Rotate:True</t>
        </r>
      </text>
    </comment>
  </commentList>
</comments>
</file>

<file path=xl/sharedStrings.xml><?xml version="1.0" encoding="utf-8"?>
<sst xmlns="http://schemas.openxmlformats.org/spreadsheetml/2006/main" count="172" uniqueCount="105">
  <si>
    <t>Table 22</t>
  </si>
  <si>
    <t>Iowa Community Colleges</t>
  </si>
  <si>
    <t>Revenues by Source as Percent of the Unrestricted General Operating Fund Revenues</t>
  </si>
  <si>
    <t>Fiscal Year 2000 - 2001</t>
  </si>
  <si>
    <t>Percentage</t>
  </si>
  <si>
    <t>Dollar Revenue</t>
  </si>
  <si>
    <t>Revenue Source</t>
  </si>
  <si>
    <t>of Total</t>
  </si>
  <si>
    <t>by Source</t>
  </si>
  <si>
    <t>Tuition &amp; Fees</t>
  </si>
  <si>
    <t>Local</t>
  </si>
  <si>
    <t>General State Financial Aid</t>
  </si>
  <si>
    <t>Federal</t>
  </si>
  <si>
    <t>Other Income</t>
  </si>
  <si>
    <t>#</t>
  </si>
  <si>
    <t xml:space="preserve">Total Revenues </t>
  </si>
  <si>
    <t>*</t>
  </si>
  <si>
    <t># Other Income includes: Other State Aid (13.24%), Sales &amp; Services (16.39%), and Other Income (70.37%)</t>
  </si>
  <si>
    <t>* Figures rounded to the nearest whole dollar and may differ from the Revenues by Source due to rounding.</t>
  </si>
  <si>
    <t>Source:  Iowa Department of Education, Annual Report Fiscal Year 2001, Unrestricted General Fund AS-15E, Fund 1.</t>
  </si>
  <si>
    <t>Figure 21</t>
  </si>
  <si>
    <t>suspicious:</t>
  </si>
  <si>
    <t>Table 23</t>
  </si>
  <si>
    <t>Expenditures by Function of the Unrestricted General Operating Fund Expenditures</t>
  </si>
  <si>
    <t>Percent</t>
  </si>
  <si>
    <t>Dollar Expenditures</t>
  </si>
  <si>
    <t>Expenditures by Function</t>
  </si>
  <si>
    <t>by Function</t>
  </si>
  <si>
    <t>Arts &amp; Sciences</t>
  </si>
  <si>
    <t>Vocational Technical</t>
  </si>
  <si>
    <t>Adult Education</t>
  </si>
  <si>
    <t>Cooperative Pgms/Svcs.</t>
  </si>
  <si>
    <t>Administration</t>
  </si>
  <si>
    <t>Student Services</t>
  </si>
  <si>
    <t>Learning Resources</t>
  </si>
  <si>
    <t>Physical Plant</t>
  </si>
  <si>
    <t>General Institutional</t>
  </si>
  <si>
    <t>Total Expenditures</t>
  </si>
  <si>
    <t>* Figures rounded to the nearest whole dollar and may differ from Expenditures by Function due to rounding.</t>
  </si>
  <si>
    <t>Figure 22</t>
  </si>
  <si>
    <t>Table 24</t>
  </si>
  <si>
    <t>Expenditures by Category of the Unrestricted General Operating Fund Expenditures</t>
  </si>
  <si>
    <t>Expenditures by Category</t>
  </si>
  <si>
    <t>by Category</t>
  </si>
  <si>
    <t>Salaries</t>
  </si>
  <si>
    <t>Services</t>
  </si>
  <si>
    <t>Matls, Supp &amp; Travel</t>
  </si>
  <si>
    <t>Current Expenses</t>
  </si>
  <si>
    <t>Capital Outlay</t>
  </si>
  <si>
    <t>* Figures rounded to the nearest whole dollar and may differ from Expenditures by Category due to rounding.</t>
  </si>
  <si>
    <t>Figure 23</t>
  </si>
  <si>
    <t>Table 25</t>
  </si>
  <si>
    <t>General State Financial Aid by College</t>
  </si>
  <si>
    <t>General State</t>
  </si>
  <si>
    <t>Total % of General</t>
  </si>
  <si>
    <t>% of Total FTEE</t>
  </si>
  <si>
    <t>College - Area #</t>
  </si>
  <si>
    <t>Financial Aid</t>
  </si>
  <si>
    <t>State Financial Aid</t>
  </si>
  <si>
    <t>Fiscal Year 2001</t>
  </si>
  <si>
    <t>NICC-01</t>
  </si>
  <si>
    <t>NIACC-02</t>
  </si>
  <si>
    <t>ILCC-03</t>
  </si>
  <si>
    <t>NCC-04</t>
  </si>
  <si>
    <t>ICCC-05</t>
  </si>
  <si>
    <t>IVCCD-06</t>
  </si>
  <si>
    <t>HCC-07</t>
  </si>
  <si>
    <t>EICCD-09</t>
  </si>
  <si>
    <t>KCC-10</t>
  </si>
  <si>
    <t>DMACC-11</t>
  </si>
  <si>
    <t>WITCC-12</t>
  </si>
  <si>
    <t>IWCC-13</t>
  </si>
  <si>
    <t>SWCC-14</t>
  </si>
  <si>
    <t>IHCC-15</t>
  </si>
  <si>
    <t>SCC-16</t>
  </si>
  <si>
    <t>Total *</t>
  </si>
  <si>
    <t>* May not total due to rounding.</t>
  </si>
  <si>
    <t>Source:  Iowa Department of Education, Annual Report Fiscal Year 2001, Unrestricted General Fund, Fund 1;</t>
  </si>
  <si>
    <t xml:space="preserve">Iowa Department of Education, Bureau of Community Colleges, Management Information System (MIS), </t>
  </si>
  <si>
    <t>Fiscal Year 2000-2001 Files; Schedule of Credit/Contact Hour enrollment obtained from each college's Independent Auditor.</t>
  </si>
  <si>
    <t>Figure 24</t>
  </si>
  <si>
    <t>Source:  Iowa Department of Education, Annual Report Fiscal Year 2001, Unrestricted General Fund, Fund 1.</t>
  </si>
  <si>
    <t>Table 26</t>
  </si>
  <si>
    <t>FTEE Calculation by College</t>
  </si>
  <si>
    <t>Total</t>
  </si>
  <si>
    <t xml:space="preserve">Total </t>
  </si>
  <si>
    <t>% of Total</t>
  </si>
  <si>
    <t>Credit</t>
  </si>
  <si>
    <t>Non-Credit</t>
  </si>
  <si>
    <t>FTEE</t>
  </si>
  <si>
    <t>% of College</t>
  </si>
  <si>
    <t>Contact</t>
  </si>
  <si>
    <t xml:space="preserve">Non-Credit </t>
  </si>
  <si>
    <t>Fiscal Year</t>
  </si>
  <si>
    <t xml:space="preserve">College - Area </t>
  </si>
  <si>
    <t>Hours</t>
  </si>
  <si>
    <t>Total FTEE</t>
  </si>
  <si>
    <t>2000-2001</t>
  </si>
  <si>
    <t>* Percentages may not equal 100% due to rounding.</t>
  </si>
  <si>
    <t xml:space="preserve">Source:  Iowa Department of Education, Bureau of Community Colleges, Management Information System (MIS), Fiscal Year 2000-2001 Files; Schedule of Credit/Contact Hour </t>
  </si>
  <si>
    <t>enrollment obtained from each college's Independent Auditor.</t>
  </si>
  <si>
    <t xml:space="preserve">suspicious:H22,  H14,  </t>
  </si>
  <si>
    <t>Figure 25</t>
  </si>
  <si>
    <t xml:space="preserve">Source:  Iowa Department of Education, Bureau of Community Colleges, Management Information System (MIS), Fiscal Year 2000-2001 Files; </t>
  </si>
  <si>
    <t>Schedule of Credit/Contact Hour enrollment obtained from each college's Independent Auditor.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</si>
</sst>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(&quot;$&quot;* #,##0_);_(&quot;$&quot;* \(#,##0\);_(&quot;$&quot;* &quot;-&quot;??_);_(@_)"/>
    <numFmt numFmtId="177" formatCode="_(* #,##0_);_(* \(#,##0\);_(* &quot;-&quot;??_);_(@_)"/>
    <numFmt numFmtId="178" formatCode="0.0000%"/>
    <numFmt numFmtId="179" formatCode="&quot;$&quot;#,##0"/>
    <numFmt numFmtId="180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lightGrid">
        <fgColor rgb="FFFF00FF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/>
    <xf numFmtId="180" fontId="1" fillId="0" borderId="0"/>
    <xf numFmtId="9" fontId="1" fillId="0" borderId="0"/>
  </cellStyleXfs>
  <cellXfs count="115">
    <xf numFmtId="0" fontId="0" fillId="0" borderId="0" xfId="0"/>
    <xf numFmtId="0" fontId="0" fillId="0" borderId="1" xfId="0" applyBorder="1"/>
    <xf numFmtId="10" fontId="0" fillId="0" borderId="0" xfId="3" applyNumberFormat="1" applyFont="1"/>
    <xf numFmtId="0" fontId="0" fillId="0" borderId="0" xfId="0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5" fillId="0" borderId="8" xfId="0" applyFont="1" applyBorder="1"/>
    <xf numFmtId="0" fontId="0" fillId="0" borderId="7" xfId="0" applyBorder="1"/>
    <xf numFmtId="0" fontId="4" fillId="0" borderId="0" xfId="0" applyFont="1"/>
    <xf numFmtId="10" fontId="0" fillId="0" borderId="0" xfId="0" applyNumberFormat="1"/>
    <xf numFmtId="0" fontId="3" fillId="0" borderId="0" xfId="0" applyFo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9" xfId="0" applyFont="1" applyBorder="1"/>
    <xf numFmtId="0" fontId="5" fillId="0" borderId="11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10" fontId="0" fillId="0" borderId="0" xfId="3" applyNumberFormat="1" applyFont="1" applyAlignment="1">
      <alignment horizontal="center"/>
    </xf>
    <xf numFmtId="10" fontId="0" fillId="0" borderId="7" xfId="0" applyNumberFormat="1" applyBorder="1"/>
    <xf numFmtId="10" fontId="0" fillId="2" borderId="0" xfId="3" applyNumberFormat="1" applyFont="1" applyFill="1" applyAlignment="1">
      <alignment horizontal="center"/>
    </xf>
    <xf numFmtId="0" fontId="5" fillId="0" borderId="0" xfId="0" applyFont="1"/>
    <xf numFmtId="0" fontId="5" fillId="0" borderId="7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0" fontId="5" fillId="0" borderId="8" xfId="0" applyNumberFormat="1" applyFont="1" applyBorder="1"/>
    <xf numFmtId="0" fontId="4" fillId="0" borderId="5" xfId="0" applyFont="1" applyBorder="1"/>
    <xf numFmtId="0" fontId="4" fillId="2" borderId="5" xfId="0" applyFont="1" applyFill="1" applyBorder="1"/>
    <xf numFmtId="0" fontId="0" fillId="0" borderId="0" xfId="0" applyAlignment="1">
      <alignment horizontal="left"/>
    </xf>
    <xf numFmtId="0" fontId="5" fillId="0" borderId="13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0" fontId="5" fillId="0" borderId="4" xfId="0" applyNumberFormat="1" applyFont="1" applyBorder="1"/>
    <xf numFmtId="0" fontId="4" fillId="0" borderId="0" xfId="0" applyFont="1" applyAlignment="1">
      <alignment horizontal="center"/>
    </xf>
    <xf numFmtId="0" fontId="3" fillId="0" borderId="14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3" borderId="0" xfId="3" applyNumberFormat="1" applyFont="1" applyFill="1" applyAlignment="1">
      <alignment horizontal="center"/>
    </xf>
    <xf numFmtId="179" fontId="0" fillId="0" borderId="0" xfId="1" applyNumberFormat="1" applyFont="1" applyAlignment="1">
      <alignment horizontal="center" vertical="center"/>
    </xf>
    <xf numFmtId="179" fontId="0" fillId="2" borderId="0" xfId="1" applyNumberFormat="1" applyFont="1" applyFill="1" applyAlignment="1">
      <alignment horizontal="center" vertical="center"/>
    </xf>
    <xf numFmtId="10" fontId="0" fillId="3" borderId="2" xfId="3" applyNumberFormat="1" applyFont="1" applyFill="1" applyBorder="1" applyAlignment="1">
      <alignment horizontal="center"/>
    </xf>
    <xf numFmtId="179" fontId="0" fillId="0" borderId="2" xfId="1" applyNumberFormat="1" applyFont="1" applyBorder="1" applyAlignment="1">
      <alignment horizontal="center" vertical="center"/>
    </xf>
    <xf numFmtId="10" fontId="5" fillId="4" borderId="1" xfId="3" applyNumberFormat="1" applyFont="1" applyFill="1" applyBorder="1" applyAlignment="1">
      <alignment horizontal="center"/>
    </xf>
    <xf numFmtId="179" fontId="5" fillId="4" borderId="1" xfId="1" applyNumberFormat="1" applyFont="1" applyFill="1" applyBorder="1" applyAlignment="1">
      <alignment horizontal="center" vertical="center"/>
    </xf>
    <xf numFmtId="179" fontId="0" fillId="0" borderId="0" xfId="2" applyNumberFormat="1" applyFont="1" applyAlignment="1">
      <alignment horizontal="center"/>
    </xf>
    <xf numFmtId="179" fontId="0" fillId="2" borderId="0" xfId="2" applyNumberFormat="1" applyFont="1" applyFill="1" applyAlignment="1">
      <alignment horizontal="center"/>
    </xf>
    <xf numFmtId="179" fontId="0" fillId="0" borderId="2" xfId="2" applyNumberFormat="1" applyFont="1" applyBorder="1" applyAlignment="1">
      <alignment horizontal="center"/>
    </xf>
    <xf numFmtId="179" fontId="5" fillId="4" borderId="1" xfId="2" applyNumberFormat="1" applyFont="1" applyFill="1" applyBorder="1" applyAlignment="1">
      <alignment horizontal="center"/>
    </xf>
    <xf numFmtId="179" fontId="0" fillId="0" borderId="0" xfId="1" applyNumberFormat="1" applyFont="1" applyAlignment="1">
      <alignment horizontal="center"/>
    </xf>
    <xf numFmtId="176" fontId="0" fillId="0" borderId="0" xfId="2" applyNumberFormat="1" applyFont="1"/>
    <xf numFmtId="178" fontId="0" fillId="0" borderId="7" xfId="3" applyNumberFormat="1" applyFont="1" applyBorder="1" applyAlignment="1">
      <alignment horizontal="center"/>
    </xf>
    <xf numFmtId="176" fontId="0" fillId="2" borderId="0" xfId="2" applyNumberFormat="1" applyFont="1" applyFill="1"/>
    <xf numFmtId="178" fontId="0" fillId="2" borderId="7" xfId="3" applyNumberFormat="1" applyFont="1" applyFill="1" applyBorder="1" applyAlignment="1">
      <alignment horizontal="center"/>
    </xf>
    <xf numFmtId="176" fontId="0" fillId="0" borderId="2" xfId="2" applyNumberFormat="1" applyFont="1" applyBorder="1"/>
    <xf numFmtId="178" fontId="0" fillId="0" borderId="12" xfId="3" applyNumberFormat="1" applyFont="1" applyBorder="1" applyAlignment="1">
      <alignment horizontal="center"/>
    </xf>
    <xf numFmtId="176" fontId="5" fillId="4" borderId="1" xfId="2" applyNumberFormat="1" applyFont="1" applyFill="1" applyBorder="1"/>
    <xf numFmtId="178" fontId="5" fillId="4" borderId="8" xfId="3" applyNumberFormat="1" applyFont="1" applyFill="1" applyBorder="1" applyAlignment="1">
      <alignment horizontal="center"/>
    </xf>
    <xf numFmtId="178" fontId="0" fillId="0" borderId="0" xfId="3" applyNumberFormat="1" applyFont="1"/>
    <xf numFmtId="43" fontId="0" fillId="0" borderId="0" xfId="1" applyFont="1" applyAlignment="1">
      <alignment horizontal="center"/>
    </xf>
    <xf numFmtId="43" fontId="0" fillId="3" borderId="0" xfId="1" applyFont="1" applyFill="1" applyAlignment="1">
      <alignment horizontal="center"/>
    </xf>
    <xf numFmtId="10" fontId="0" fillId="4" borderId="0" xfId="3" applyNumberFormat="1" applyFont="1" applyFill="1" applyAlignment="1">
      <alignment horizontal="center"/>
    </xf>
    <xf numFmtId="43" fontId="0" fillId="5" borderId="0" xfId="0" applyNumberFormat="1" applyFill="1" applyAlignment="1">
      <alignment horizontal="center"/>
    </xf>
    <xf numFmtId="43" fontId="0" fillId="2" borderId="0" xfId="1" applyFont="1" applyFill="1" applyAlignment="1">
      <alignment horizontal="center"/>
    </xf>
    <xf numFmtId="43" fontId="0" fillId="9" borderId="0" xfId="0" applyNumberFormat="1" applyFill="1" applyAlignment="1">
      <alignment horizontal="center"/>
    </xf>
    <xf numFmtId="10" fontId="0" fillId="7" borderId="0" xfId="3" applyNumberFormat="1" applyFont="1" applyFill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3" borderId="2" xfId="1" applyFont="1" applyFill="1" applyBorder="1" applyAlignment="1">
      <alignment horizontal="center"/>
    </xf>
    <xf numFmtId="10" fontId="0" fillId="7" borderId="2" xfId="3" applyNumberFormat="1" applyFont="1" applyFill="1" applyBorder="1" applyAlignment="1">
      <alignment horizontal="center"/>
    </xf>
    <xf numFmtId="10" fontId="0" fillId="4" borderId="2" xfId="3" applyNumberFormat="1" applyFont="1" applyFill="1" applyBorder="1" applyAlignment="1">
      <alignment horizontal="center"/>
    </xf>
    <xf numFmtId="43" fontId="0" fillId="5" borderId="2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43" fontId="5" fillId="8" borderId="1" xfId="0" applyNumberFormat="1" applyFont="1" applyFill="1" applyBorder="1" applyAlignment="1">
      <alignment horizontal="center"/>
    </xf>
    <xf numFmtId="10" fontId="5" fillId="7" borderId="1" xfId="3" applyNumberFormat="1" applyFont="1" applyFill="1" applyBorder="1" applyAlignment="1">
      <alignment horizontal="center"/>
    </xf>
    <xf numFmtId="43" fontId="5" fillId="8" borderId="1" xfId="1" applyFont="1" applyFill="1" applyBorder="1" applyAlignment="1">
      <alignment horizontal="center"/>
    </xf>
    <xf numFmtId="178" fontId="5" fillId="8" borderId="1" xfId="3" applyNumberFormat="1" applyFont="1" applyFill="1" applyBorder="1" applyAlignment="1">
      <alignment horizontal="right"/>
    </xf>
    <xf numFmtId="177" fontId="0" fillId="0" borderId="0" xfId="0" applyNumberFormat="1"/>
    <xf numFmtId="43" fontId="0" fillId="0" borderId="0" xfId="0" applyNumberFormat="1"/>
    <xf numFmtId="177" fontId="0" fillId="0" borderId="0" xfId="1" applyNumberFormat="1" applyFont="1"/>
    <xf numFmtId="178" fontId="0" fillId="0" borderId="2" xfId="3" applyNumberFormat="1" applyFont="1" applyBorder="1"/>
    <xf numFmtId="0" fontId="4" fillId="0" borderId="11" xfId="0" applyFont="1" applyBorder="1" applyAlignment="1">
      <alignment horizontal="center"/>
    </xf>
    <xf numFmtId="0" fontId="0" fillId="0" borderId="7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4" xfId="0" applyBorder="1" applyAlignment="1">
      <alignment horizontal="center"/>
    </xf>
    <xf numFmtId="0" fontId="0" fillId="0" borderId="4" xfId="0" applyBorder="1"/>
    <xf numFmtId="0" fontId="4" fillId="0" borderId="0" xfId="0" applyFont="1" applyAlignment="1">
      <alignment horizontal="center"/>
    </xf>
    <xf numFmtId="0" fontId="0" fillId="0" borderId="0" xfId="0"/>
    <xf numFmtId="0" fontId="4" fillId="0" borderId="2" xfId="0" applyFont="1" applyBorder="1" applyAlignment="1">
      <alignment horizontal="center"/>
    </xf>
    <xf numFmtId="0" fontId="0" fillId="0" borderId="2" xfId="0" applyBorder="1"/>
    <xf numFmtId="0" fontId="3" fillId="0" borderId="14" xfId="0" applyFont="1" applyBorder="1" applyAlignment="1">
      <alignment horizontal="left"/>
    </xf>
    <xf numFmtId="0" fontId="0" fillId="0" borderId="14" xfId="0" applyBorder="1"/>
    <xf numFmtId="0" fontId="4" fillId="0" borderId="9" xfId="0" applyFont="1" applyBorder="1" applyAlignment="1">
      <alignment horizontal="center"/>
    </xf>
    <xf numFmtId="0" fontId="0" fillId="0" borderId="6" xfId="0" applyBorder="1"/>
    <xf numFmtId="0" fontId="4" fillId="0" borderId="10" xfId="0" applyFont="1" applyBorder="1" applyAlignment="1">
      <alignment horizontal="center"/>
    </xf>
    <xf numFmtId="0" fontId="0" fillId="0" borderId="8" xfId="0" applyBorder="1"/>
    <xf numFmtId="0" fontId="3" fillId="0" borderId="0" xfId="0" applyFont="1" applyAlignment="1">
      <alignment horizontal="left"/>
    </xf>
    <xf numFmtId="0" fontId="3" fillId="0" borderId="15" xfId="0" applyFont="1" applyBorder="1" applyAlignment="1">
      <alignment horizontal="left"/>
    </xf>
    <xf numFmtId="0" fontId="0" fillId="0" borderId="15" xfId="0" applyBorder="1"/>
    <xf numFmtId="178" fontId="0" fillId="6" borderId="7" xfId="3" applyNumberFormat="1" applyFont="1" applyFill="1" applyBorder="1" applyAlignment="1">
      <alignment horizontal="center"/>
    </xf>
    <xf numFmtId="178" fontId="0" fillId="6" borderId="12" xfId="3" applyNumberFormat="1" applyFont="1" applyFill="1" applyBorder="1" applyAlignment="1">
      <alignment horizontal="center"/>
    </xf>
    <xf numFmtId="0" fontId="0" fillId="0" borderId="12" xfId="0" applyBorder="1"/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百分比" xfId="3" builtinId="5"/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619113874839797"/>
          <c:y val="0.37446886317499828"/>
          <c:w val="0.28952434807356409"/>
          <c:h val="0.2553196794374987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DED-4BFB-A220-06839FA4049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DED-4BFB-A220-06839FA4049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DED-4BFB-A220-06839FA4049D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DED-4BFB-A220-06839FA4049D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DED-4BFB-A220-06839FA4049D}"/>
              </c:ext>
            </c:extLst>
          </c:dPt>
          <c:dLbls>
            <c:dLbl>
              <c:idx val="0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ED-4BFB-A220-06839FA4049D}"/>
                </c:ext>
              </c:extLst>
            </c:dLbl>
            <c:dLbl>
              <c:idx val="1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ED-4BFB-A220-06839FA4049D}"/>
                </c:ext>
              </c:extLst>
            </c:dLbl>
            <c:dLbl>
              <c:idx val="2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ED-4BFB-A220-06839FA4049D}"/>
                </c:ext>
              </c:extLst>
            </c:dLbl>
            <c:dLbl>
              <c:idx val="3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ED-4BFB-A220-06839FA4049D}"/>
                </c:ext>
              </c:extLst>
            </c:dLbl>
            <c:dLbl>
              <c:idx val="4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ED-4BFB-A220-06839FA4049D}"/>
                </c:ext>
              </c:extLst>
            </c:dLbl>
            <c:numFmt formatCode="0.00%" sourceLinked="0"/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'Revenues by Source'!$A$10:$A$14</c:f>
              <c:strCache>
                <c:ptCount val="5"/>
                <c:pt idx="0">
                  <c:v>Tuition &amp; Fees</c:v>
                </c:pt>
                <c:pt idx="1">
                  <c:v>Local</c:v>
                </c:pt>
                <c:pt idx="2">
                  <c:v>General State Financial Aid</c:v>
                </c:pt>
                <c:pt idx="3">
                  <c:v>Federal</c:v>
                </c:pt>
                <c:pt idx="4">
                  <c:v>Other Income</c:v>
                </c:pt>
              </c:strCache>
            </c:strRef>
          </c:cat>
          <c:val>
            <c:numRef>
              <c:f>'Revenues by Source'!$B$10:$B$14</c:f>
              <c:numCache>
                <c:formatCode>0.00%</c:formatCode>
                <c:ptCount val="5"/>
                <c:pt idx="0">
                  <c:v>0.3900256542985755</c:v>
                </c:pt>
                <c:pt idx="1">
                  <c:v>5.8505067314282268E-2</c:v>
                </c:pt>
                <c:pt idx="2">
                  <c:v>0.45503760249880781</c:v>
                </c:pt>
                <c:pt idx="3">
                  <c:v>3.3977405921694327E-2</c:v>
                </c:pt>
                <c:pt idx="4">
                  <c:v>6.245426996664008E-2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ED-4BFB-A220-06839FA4049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001914848525305"/>
          <c:y val="0.3468640936060266"/>
          <c:w val="0.40153001158618729"/>
          <c:h val="0.3062736145670235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0BE-4380-8807-4A1E8ADB3DB8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0BE-4380-8807-4A1E8ADB3DB8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0BE-4380-8807-4A1E8ADB3DB8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0BE-4380-8807-4A1E8ADB3DB8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0BE-4380-8807-4A1E8ADB3DB8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0BE-4380-8807-4A1E8ADB3DB8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0BE-4380-8807-4A1E8ADB3DB8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0BE-4380-8807-4A1E8ADB3DB8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0BE-4380-8807-4A1E8ADB3DB8}"/>
              </c:ext>
            </c:extLst>
          </c:dPt>
          <c:dLbls>
            <c:dLbl>
              <c:idx val="0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BE-4380-8807-4A1E8ADB3DB8}"/>
                </c:ext>
              </c:extLst>
            </c:dLbl>
            <c:dLbl>
              <c:idx val="1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BE-4380-8807-4A1E8ADB3DB8}"/>
                </c:ext>
              </c:extLst>
            </c:dLbl>
            <c:dLbl>
              <c:idx val="2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0BE-4380-8807-4A1E8ADB3DB8}"/>
                </c:ext>
              </c:extLst>
            </c:dLbl>
            <c:dLbl>
              <c:idx val="3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0BE-4380-8807-4A1E8ADB3DB8}"/>
                </c:ext>
              </c:extLst>
            </c:dLbl>
            <c:dLbl>
              <c:idx val="4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0BE-4380-8807-4A1E8ADB3DB8}"/>
                </c:ext>
              </c:extLst>
            </c:dLbl>
            <c:dLbl>
              <c:idx val="5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0BE-4380-8807-4A1E8ADB3DB8}"/>
                </c:ext>
              </c:extLst>
            </c:dLbl>
            <c:dLbl>
              <c:idx val="6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0BE-4380-8807-4A1E8ADB3DB8}"/>
                </c:ext>
              </c:extLst>
            </c:dLbl>
            <c:dLbl>
              <c:idx val="7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0BE-4380-8807-4A1E8ADB3DB8}"/>
                </c:ext>
              </c:extLst>
            </c:dLbl>
            <c:dLbl>
              <c:idx val="8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0BE-4380-8807-4A1E8ADB3DB8}"/>
                </c:ext>
              </c:extLst>
            </c:dLbl>
            <c:numFmt formatCode="0.00%" sourceLinked="0"/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Function'!$A$10:$A$18</c:f>
              <c:strCache>
                <c:ptCount val="9"/>
                <c:pt idx="0">
                  <c:v>Arts &amp; Sciences</c:v>
                </c:pt>
                <c:pt idx="1">
                  <c:v>Vocational Technical</c:v>
                </c:pt>
                <c:pt idx="2">
                  <c:v>Adult Education</c:v>
                </c:pt>
                <c:pt idx="3">
                  <c:v>Cooperative Pgms/Svcs.</c:v>
                </c:pt>
                <c:pt idx="4">
                  <c:v>Administration</c:v>
                </c:pt>
                <c:pt idx="5">
                  <c:v>Student Services</c:v>
                </c:pt>
                <c:pt idx="6">
                  <c:v>Learning Resources</c:v>
                </c:pt>
                <c:pt idx="7">
                  <c:v>Physical Plant</c:v>
                </c:pt>
                <c:pt idx="8">
                  <c:v>General Institutional</c:v>
                </c:pt>
              </c:strCache>
            </c:strRef>
          </c:cat>
          <c:val>
            <c:numRef>
              <c:f>'Expenditures by Function'!$B$10:$B$18</c:f>
              <c:numCache>
                <c:formatCode>0.00%</c:formatCode>
                <c:ptCount val="9"/>
                <c:pt idx="0">
                  <c:v>0.21281437630358707</c:v>
                </c:pt>
                <c:pt idx="1">
                  <c:v>0.25259110169014881</c:v>
                </c:pt>
                <c:pt idx="2">
                  <c:v>0.11286755882707088</c:v>
                </c:pt>
                <c:pt idx="3">
                  <c:v>2.1631034961746093E-2</c:v>
                </c:pt>
                <c:pt idx="4">
                  <c:v>5.5265717024241344E-2</c:v>
                </c:pt>
                <c:pt idx="5">
                  <c:v>8.1986923432241537E-2</c:v>
                </c:pt>
                <c:pt idx="6">
                  <c:v>3.3485312067902125E-2</c:v>
                </c:pt>
                <c:pt idx="7">
                  <c:v>0.1102219063648438</c:v>
                </c:pt>
                <c:pt idx="8">
                  <c:v>0.11913606932821835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0BE-4380-8807-4A1E8ADB3DB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931592290347519"/>
          <c:y val="0.3771186440677966"/>
          <c:w val="0.28136908248526099"/>
          <c:h val="0.2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CFF-4FEE-9420-F99494CE2406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CFF-4FEE-9420-F99494CE2406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CFF-4FEE-9420-F99494CE2406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CFF-4FEE-9420-F99494CE2406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CFF-4FEE-9420-F99494CE2406}"/>
              </c:ext>
            </c:extLst>
          </c:dPt>
          <c:dLbls>
            <c:dLbl>
              <c:idx val="0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FF-4FEE-9420-F99494CE2406}"/>
                </c:ext>
              </c:extLst>
            </c:dLbl>
            <c:dLbl>
              <c:idx val="1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FF-4FEE-9420-F99494CE2406}"/>
                </c:ext>
              </c:extLst>
            </c:dLbl>
            <c:dLbl>
              <c:idx val="2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CFF-4FEE-9420-F99494CE2406}"/>
                </c:ext>
              </c:extLst>
            </c:dLbl>
            <c:dLbl>
              <c:idx val="3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CFF-4FEE-9420-F99494CE2406}"/>
                </c:ext>
              </c:extLst>
            </c:dLbl>
            <c:dLbl>
              <c:idx val="4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CFF-4FEE-9420-F99494CE2406}"/>
                </c:ext>
              </c:extLst>
            </c:dLbl>
            <c:numFmt formatCode="0.00%" sourceLinked="0"/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Category'!$A$10:$A$14</c:f>
              <c:strCache>
                <c:ptCount val="5"/>
                <c:pt idx="0">
                  <c:v>Salaries</c:v>
                </c:pt>
                <c:pt idx="1">
                  <c:v>Services</c:v>
                </c:pt>
                <c:pt idx="2">
                  <c:v>Matls, Supp &amp; Travel</c:v>
                </c:pt>
                <c:pt idx="3">
                  <c:v>Current Expenses</c:v>
                </c:pt>
                <c:pt idx="4">
                  <c:v>Capital Outlay</c:v>
                </c:pt>
              </c:strCache>
            </c:strRef>
          </c:cat>
          <c:val>
            <c:numRef>
              <c:f>'Expenditures by Category'!$B$10:$B$14</c:f>
              <c:numCache>
                <c:formatCode>0.00%</c:formatCode>
                <c:ptCount val="5"/>
                <c:pt idx="0">
                  <c:v>0.74790000000000001</c:v>
                </c:pt>
                <c:pt idx="1">
                  <c:v>0.13639999999999999</c:v>
                </c:pt>
                <c:pt idx="2">
                  <c:v>5.7599999999999998E-2</c:v>
                </c:pt>
                <c:pt idx="3">
                  <c:v>3.5400000000000001E-2</c:v>
                </c:pt>
                <c:pt idx="4">
                  <c:v>2.2700000000000001E-2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FF-4FEE-9420-F99494CE240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3407582385637"/>
          <c:y val="7.7151447096750828E-2"/>
          <c:w val="0.80570550235611349"/>
          <c:h val="0.66765675372188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07-475A-AD01-D4CE691C113B}"/>
                </c:ext>
              </c:extLst>
            </c:dLbl>
            <c:dLbl>
              <c:idx val="1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07-475A-AD01-D4CE691C113B}"/>
                </c:ext>
              </c:extLst>
            </c:dLbl>
            <c:dLbl>
              <c:idx val="2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07-475A-AD01-D4CE691C113B}"/>
                </c:ext>
              </c:extLst>
            </c:dLbl>
            <c:dLbl>
              <c:idx val="4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07-475A-AD01-D4CE691C113B}"/>
                </c:ext>
              </c:extLst>
            </c:dLbl>
            <c:dLbl>
              <c:idx val="5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07-475A-AD01-D4CE691C113B}"/>
                </c:ext>
              </c:extLst>
            </c:dLbl>
            <c:dLbl>
              <c:idx val="6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07-475A-AD01-D4CE691C113B}"/>
                </c:ext>
              </c:extLst>
            </c:dLbl>
            <c:dLbl>
              <c:idx val="7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007-475A-AD01-D4CE691C113B}"/>
                </c:ext>
              </c:extLst>
            </c:dLbl>
            <c:dLbl>
              <c:idx val="11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07-475A-AD01-D4CE691C113B}"/>
                </c:ext>
              </c:extLst>
            </c:dLbl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'General State Financial Aid'!$A$10:$A$24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'General State Financial Aid'!$C$10:$C$24</c:f>
              <c:numCache>
                <c:formatCode>0.00%</c:formatCode>
                <c:ptCount val="15"/>
                <c:pt idx="0">
                  <c:v>4.7990599211181401E-2</c:v>
                </c:pt>
                <c:pt idx="1">
                  <c:v>5.6371421578681663E-2</c:v>
                </c:pt>
                <c:pt idx="2">
                  <c:v>5.2367766628878813E-2</c:v>
                </c:pt>
                <c:pt idx="3">
                  <c:v>2.5596256088067901E-2</c:v>
                </c:pt>
                <c:pt idx="4">
                  <c:v>5.3550522230019187E-2</c:v>
                </c:pt>
                <c:pt idx="5">
                  <c:v>4.9613537378754388E-2</c:v>
                </c:pt>
                <c:pt idx="6">
                  <c:v>7.1585742703440855E-2</c:v>
                </c:pt>
                <c:pt idx="7">
                  <c:v>8.804528834268753E-2</c:v>
                </c:pt>
                <c:pt idx="8">
                  <c:v>0.13817601872286639</c:v>
                </c:pt>
                <c:pt idx="9">
                  <c:v>0.14665445766110954</c:v>
                </c:pt>
                <c:pt idx="10">
                  <c:v>5.7777571814297345E-2</c:v>
                </c:pt>
                <c:pt idx="11">
                  <c:v>5.9412781508290942E-2</c:v>
                </c:pt>
                <c:pt idx="12">
                  <c:v>2.5901458639978912E-2</c:v>
                </c:pt>
                <c:pt idx="13">
                  <c:v>8.150278264484706E-2</c:v>
                </c:pt>
                <c:pt idx="14">
                  <c:v>4.5453794846898071E-2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07-475A-AD01-D4CE691C11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77129408"/>
        <c:axId val="1"/>
      </c:barChart>
      <c:catAx>
        <c:axId val="67712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% of Total General State Financial Aid</a:t>
                </a:r>
              </a:p>
            </c:rich>
          </c:tx>
          <c:layout>
            <c:manualLayout>
              <c:xMode val="edge"/>
              <c:yMode val="edge"/>
              <c:x val="2.8520548755968621E-2"/>
              <c:y val="4.4510450248125479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77129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22727272727271"/>
          <c:y val="7.6271396846853065E-2"/>
          <c:w val="0.63068181818181823"/>
          <c:h val="0.768363701568297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'FTEE Calculation'!$C$9</c:f>
              <c:strCache>
                <c:ptCount val="1"/>
                <c:pt idx="0">
                  <c:v>Credit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'FTEE Calculation'!$A$12:$A$26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'FTEE Calculation'!$C$12:$C$26</c:f>
              <c:numCache>
                <c:formatCode>_(* #,##0.00_);_(* \(#,##0.00\);_(* "-"??_);_(@_)</c:formatCode>
                <c:ptCount val="15"/>
                <c:pt idx="0">
                  <c:v>3432.6458333333335</c:v>
                </c:pt>
                <c:pt idx="1">
                  <c:v>2806.625</c:v>
                </c:pt>
                <c:pt idx="2">
                  <c:v>2555.2916666666665</c:v>
                </c:pt>
                <c:pt idx="3">
                  <c:v>929.625</c:v>
                </c:pt>
                <c:pt idx="4">
                  <c:v>3228.875</c:v>
                </c:pt>
                <c:pt idx="5">
                  <c:v>2208.3104166666667</c:v>
                </c:pt>
                <c:pt idx="6">
                  <c:v>4104.666666666667</c:v>
                </c:pt>
                <c:pt idx="7">
                  <c:v>5799.322916666667</c:v>
                </c:pt>
                <c:pt idx="8">
                  <c:v>10701.854166666666</c:v>
                </c:pt>
                <c:pt idx="9">
                  <c:v>9606</c:v>
                </c:pt>
                <c:pt idx="10">
                  <c:v>3353.625</c:v>
                </c:pt>
                <c:pt idx="11">
                  <c:v>3675.3020833333335</c:v>
                </c:pt>
                <c:pt idx="12">
                  <c:v>1211.5625</c:v>
                </c:pt>
                <c:pt idx="13">
                  <c:v>3863.3125</c:v>
                </c:pt>
                <c:pt idx="14">
                  <c:v>2606.4958333333334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A-4F59-A5D2-86B2A86EA108}"/>
            </c:ext>
          </c:extLst>
        </c:ser>
        <c:ser>
          <c:idx val="1"/>
          <c:order val="1"/>
          <c:tx>
            <c:strRef>
              <c:f>'FTEE Calculation'!$F$9</c:f>
              <c:strCache>
                <c:ptCount val="1"/>
                <c:pt idx="0">
                  <c:v>Non-Credit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'FTEE Calculation'!$F$12:$F$26</c:f>
              <c:numCache>
                <c:formatCode>_(* #,##0.00_);_(* \(#,##0.00\);_(* "-"??_);_(@_)</c:formatCode>
                <c:ptCount val="15"/>
                <c:pt idx="0">
                  <c:v>821.98798333333332</c:v>
                </c:pt>
                <c:pt idx="1">
                  <c:v>985.10753333333332</c:v>
                </c:pt>
                <c:pt idx="2">
                  <c:v>-230.27</c:v>
                </c:pt>
                <c:pt idx="3">
                  <c:v>698.4281666666667</c:v>
                </c:pt>
                <c:pt idx="4">
                  <c:v>1540.8294999999998</c:v>
                </c:pt>
                <c:pt idx="5">
                  <c:v>877.89373333333333</c:v>
                </c:pt>
                <c:pt idx="6">
                  <c:v>1409.2788333333335</c:v>
                </c:pt>
                <c:pt idx="7">
                  <c:v>1352.0761666666665</c:v>
                </c:pt>
                <c:pt idx="8">
                  <c:v>2210.7465499999998</c:v>
                </c:pt>
                <c:pt idx="9">
                  <c:v>2743.9558333333334</c:v>
                </c:pt>
                <c:pt idx="10">
                  <c:v>1644.1265999999998</c:v>
                </c:pt>
                <c:pt idx="11">
                  <c:v>1092.1186333333335</c:v>
                </c:pt>
                <c:pt idx="12">
                  <c:v>389.84056666666669</c:v>
                </c:pt>
                <c:pt idx="13">
                  <c:v>753.89516666666668</c:v>
                </c:pt>
                <c:pt idx="14">
                  <c:v>480.0986666666667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A-4F59-A5D2-86B2A86EA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7138264"/>
        <c:axId val="1"/>
      </c:barChart>
      <c:catAx>
        <c:axId val="67713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Total FTEE</a:t>
                </a:r>
              </a:p>
            </c:rich>
          </c:tx>
          <c:layout>
            <c:manualLayout>
              <c:xMode val="edge"/>
              <c:yMode val="edge"/>
              <c:x val="4.5454545454545463E-2"/>
              <c:y val="0.3446337190857805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77138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744318181818177"/>
          <c:y val="0.107344928895571"/>
          <c:w val="0.13778409090909091"/>
          <c:h val="0.132768727844522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29</xdr:row>
      <xdr:rowOff>9525</xdr:rowOff>
    </xdr:from>
    <xdr:to>
      <xdr:col>3</xdr:col>
      <xdr:colOff>171450</xdr:colOff>
      <xdr:row>42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33</xdr:row>
      <xdr:rowOff>9525</xdr:rowOff>
    </xdr:from>
    <xdr:to>
      <xdr:col>3</xdr:col>
      <xdr:colOff>219075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27</xdr:row>
      <xdr:rowOff>9525</xdr:rowOff>
    </xdr:from>
    <xdr:to>
      <xdr:col>3</xdr:col>
      <xdr:colOff>171450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40</xdr:row>
      <xdr:rowOff>0</xdr:rowOff>
    </xdr:from>
    <xdr:to>
      <xdr:col>4</xdr:col>
      <xdr:colOff>0</xdr:colOff>
      <xdr:row>59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11</xdr:col>
      <xdr:colOff>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2:G46"/>
  <sheetViews>
    <sheetView topLeftCell="A5" workbookViewId="0">
      <selection activeCell="C47" sqref="C47"/>
    </sheetView>
  </sheetViews>
  <sheetFormatPr defaultRowHeight="12.75" x14ac:dyDescent="0.2"/>
  <cols>
    <col min="1" max="1" width="28.140625" style="3" customWidth="1"/>
    <col min="2" max="2" width="18.85546875" style="3" customWidth="1"/>
    <col min="3" max="3" width="25.7109375" style="3" customWidth="1"/>
    <col min="4" max="4" width="3.5703125" style="3" customWidth="1"/>
  </cols>
  <sheetData>
    <row r="2" spans="1:7" ht="12.75" customHeight="1" thickBot="1" x14ac:dyDescent="0.25">
      <c r="A2" s="35" t="s">
        <v>0</v>
      </c>
      <c r="B2" s="1"/>
      <c r="C2" s="1"/>
      <c r="D2" s="1"/>
    </row>
    <row r="3" spans="1:7" x14ac:dyDescent="0.2">
      <c r="A3" s="93" t="s">
        <v>1</v>
      </c>
      <c r="B3" s="94"/>
      <c r="C3" s="94"/>
      <c r="D3" s="94"/>
    </row>
    <row r="4" spans="1:7" x14ac:dyDescent="0.2">
      <c r="A4" s="95" t="s">
        <v>2</v>
      </c>
      <c r="B4" s="96"/>
      <c r="C4" s="96"/>
      <c r="D4" s="96"/>
    </row>
    <row r="5" spans="1:7" x14ac:dyDescent="0.2">
      <c r="A5" s="97" t="s">
        <v>3</v>
      </c>
      <c r="B5" s="98"/>
      <c r="C5" s="98"/>
      <c r="D5" s="98"/>
    </row>
    <row r="6" spans="1:7" ht="13.5" customHeight="1" thickBot="1" x14ac:dyDescent="0.25">
      <c r="A6" s="39"/>
      <c r="B6" s="39"/>
      <c r="C6" s="39"/>
      <c r="D6" s="39"/>
    </row>
    <row r="7" spans="1:7" x14ac:dyDescent="0.2">
      <c r="A7" s="27"/>
      <c r="B7" s="27" t="s">
        <v>4</v>
      </c>
      <c r="C7" s="101" t="s">
        <v>5</v>
      </c>
      <c r="D7" s="102"/>
    </row>
    <row r="8" spans="1:7" ht="13.5" customHeight="1" thickBot="1" x14ac:dyDescent="0.25">
      <c r="A8" s="29" t="s">
        <v>6</v>
      </c>
      <c r="B8" s="29" t="s">
        <v>7</v>
      </c>
      <c r="C8" s="89" t="s">
        <v>8</v>
      </c>
      <c r="D8" s="90"/>
    </row>
    <row r="9" spans="1:7" ht="7.5" customHeight="1" x14ac:dyDescent="0.2">
      <c r="A9" s="4"/>
      <c r="B9" s="5"/>
      <c r="C9" s="5"/>
      <c r="D9" s="9"/>
    </row>
    <row r="10" spans="1:7" x14ac:dyDescent="0.2">
      <c r="A10" s="7" t="s">
        <v>9</v>
      </c>
      <c r="B10" s="47">
        <f>+C10/$C$16</f>
        <v>0.3900256542985755</v>
      </c>
      <c r="C10" s="48">
        <f>9595817+116896967</f>
        <v>126492784</v>
      </c>
      <c r="D10" s="11"/>
    </row>
    <row r="11" spans="1:7" x14ac:dyDescent="0.2">
      <c r="A11" s="6" t="s">
        <v>10</v>
      </c>
      <c r="B11" s="47">
        <f>+C11/$C$16</f>
        <v>5.8505067314282268E-2</v>
      </c>
      <c r="C11" s="49">
        <v>18974313</v>
      </c>
      <c r="D11" s="11"/>
    </row>
    <row r="12" spans="1:7" x14ac:dyDescent="0.2">
      <c r="A12" s="7" t="s">
        <v>11</v>
      </c>
      <c r="B12" s="47">
        <f>+C12/$C$16</f>
        <v>0.45503760249880781</v>
      </c>
      <c r="C12" s="48">
        <f>147577404-1</f>
        <v>147577403</v>
      </c>
      <c r="D12" s="11"/>
    </row>
    <row r="13" spans="1:7" x14ac:dyDescent="0.2">
      <c r="A13" s="6" t="s">
        <v>12</v>
      </c>
      <c r="B13" s="47">
        <f>+C13/$C$16</f>
        <v>3.3977405921694327E-2</v>
      </c>
      <c r="C13" s="49">
        <v>11019523</v>
      </c>
      <c r="D13" s="11"/>
      <c r="G13" s="2"/>
    </row>
    <row r="14" spans="1:7" x14ac:dyDescent="0.2">
      <c r="A14" s="7" t="s">
        <v>13</v>
      </c>
      <c r="B14" s="50">
        <f>+C14/$C$16</f>
        <v>6.245426996664008E-2</v>
      </c>
      <c r="C14" s="51">
        <f>579467+2102504+3320377+14252767</f>
        <v>20255115</v>
      </c>
      <c r="D14" s="11" t="s">
        <v>14</v>
      </c>
      <c r="G14" s="2"/>
    </row>
    <row r="15" spans="1:7" x14ac:dyDescent="0.2">
      <c r="A15" s="7"/>
      <c r="B15" s="22"/>
      <c r="C15" s="48"/>
      <c r="D15" s="11"/>
      <c r="G15" s="2"/>
    </row>
    <row r="16" spans="1:7" s="25" customFormat="1" ht="13.5" customHeight="1" thickBot="1" x14ac:dyDescent="0.25">
      <c r="A16" s="34" t="s">
        <v>15</v>
      </c>
      <c r="B16" s="52">
        <f>SUM(B10:B15)</f>
        <v>1</v>
      </c>
      <c r="C16" s="53">
        <f>SUM(C10:C15)</f>
        <v>324319138</v>
      </c>
      <c r="D16" s="10" t="s">
        <v>16</v>
      </c>
    </row>
    <row r="17" spans="1:4" ht="7.5" customHeight="1" x14ac:dyDescent="0.2">
      <c r="B17" s="46"/>
    </row>
    <row r="18" spans="1:4" s="14" customFormat="1" ht="11.25" customHeight="1" x14ac:dyDescent="0.2">
      <c r="A18" s="91" t="s">
        <v>17</v>
      </c>
      <c r="B18" s="92"/>
      <c r="C18" s="92"/>
      <c r="D18" s="92"/>
    </row>
    <row r="19" spans="1:4" s="14" customFormat="1" ht="11.25" customHeight="1" x14ac:dyDescent="0.2">
      <c r="A19" s="91" t="s">
        <v>18</v>
      </c>
      <c r="B19" s="92"/>
      <c r="C19" s="92"/>
      <c r="D19" s="92"/>
    </row>
    <row r="20" spans="1:4" ht="7.5" customHeight="1" x14ac:dyDescent="0.2">
      <c r="A20" s="8"/>
      <c r="B20" s="8"/>
      <c r="C20" s="8"/>
      <c r="D20" s="8"/>
    </row>
    <row r="21" spans="1:4" ht="13.5" customHeight="1" thickBot="1" x14ac:dyDescent="0.25">
      <c r="A21" s="99" t="s">
        <v>19</v>
      </c>
      <c r="B21" s="100"/>
      <c r="C21" s="100"/>
      <c r="D21" s="100"/>
    </row>
    <row r="25" spans="1:4" ht="13.5" customHeight="1" thickBot="1" x14ac:dyDescent="0.25">
      <c r="A25" s="35" t="s">
        <v>20</v>
      </c>
    </row>
    <row r="26" spans="1:4" x14ac:dyDescent="0.2">
      <c r="A26" s="93" t="s">
        <v>1</v>
      </c>
      <c r="B26" s="94"/>
      <c r="C26" s="94"/>
      <c r="D26" s="94"/>
    </row>
    <row r="27" spans="1:4" x14ac:dyDescent="0.2">
      <c r="A27" s="95" t="s">
        <v>2</v>
      </c>
      <c r="B27" s="96"/>
      <c r="C27" s="96"/>
      <c r="D27" s="96"/>
    </row>
    <row r="28" spans="1:4" x14ac:dyDescent="0.2">
      <c r="A28" s="97" t="s">
        <v>3</v>
      </c>
      <c r="B28" s="98"/>
      <c r="C28" s="98"/>
      <c r="D28" s="98"/>
    </row>
    <row r="29" spans="1:4" ht="7.5" customHeight="1" x14ac:dyDescent="0.2"/>
    <row r="44" spans="1:4" ht="7.5" customHeight="1" x14ac:dyDescent="0.2"/>
    <row r="45" spans="1:4" ht="13.5" customHeight="1" thickBot="1" x14ac:dyDescent="0.25">
      <c r="A45" s="99" t="s">
        <v>19</v>
      </c>
      <c r="B45" s="100"/>
      <c r="C45" s="100"/>
      <c r="D45" s="100"/>
    </row>
    <row r="46" spans="1:4" x14ac:dyDescent="0.2">
      <c r="A46" t="s">
        <v>21</v>
      </c>
    </row>
  </sheetData>
  <mergeCells count="12">
    <mergeCell ref="A45:D45"/>
    <mergeCell ref="A19:D19"/>
    <mergeCell ref="A3:D3"/>
    <mergeCell ref="A21:D21"/>
    <mergeCell ref="A4:D4"/>
    <mergeCell ref="A5:D5"/>
    <mergeCell ref="C7:D7"/>
    <mergeCell ref="C8:D8"/>
    <mergeCell ref="A18:D18"/>
    <mergeCell ref="A26:D26"/>
    <mergeCell ref="A27:D27"/>
    <mergeCell ref="A28:D28"/>
  </mergeCells>
  <phoneticPr fontId="7" type="noConversion"/>
  <printOptions horizontalCentered="1"/>
  <pageMargins left="0.75" right="0.75" top="1" bottom="1" header="0.5" footer="0.5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D52"/>
  <sheetViews>
    <sheetView topLeftCell="A9" workbookViewId="0">
      <selection activeCell="C47" sqref="C47"/>
    </sheetView>
  </sheetViews>
  <sheetFormatPr defaultRowHeight="12.75" x14ac:dyDescent="0.2"/>
  <cols>
    <col min="1" max="1" width="29.85546875" style="3" customWidth="1"/>
    <col min="2" max="2" width="19.85546875" style="3" customWidth="1"/>
    <col min="3" max="3" width="22" style="3" customWidth="1"/>
    <col min="4" max="4" width="4.7109375" style="3" customWidth="1"/>
  </cols>
  <sheetData>
    <row r="2" spans="1:4" ht="12.75" customHeight="1" thickBot="1" x14ac:dyDescent="0.25">
      <c r="A2" s="35" t="s">
        <v>22</v>
      </c>
      <c r="B2" s="1"/>
      <c r="C2" s="1"/>
      <c r="D2" s="1"/>
    </row>
    <row r="3" spans="1:4" x14ac:dyDescent="0.2">
      <c r="A3" s="93" t="s">
        <v>1</v>
      </c>
      <c r="B3" s="94"/>
      <c r="C3" s="94"/>
      <c r="D3" s="94"/>
    </row>
    <row r="4" spans="1:4" x14ac:dyDescent="0.2">
      <c r="A4" s="95" t="s">
        <v>23</v>
      </c>
      <c r="B4" s="96"/>
      <c r="C4" s="96"/>
      <c r="D4" s="96"/>
    </row>
    <row r="5" spans="1:4" x14ac:dyDescent="0.2">
      <c r="A5" s="97" t="s">
        <v>3</v>
      </c>
      <c r="B5" s="98"/>
      <c r="C5" s="98"/>
      <c r="D5" s="98"/>
    </row>
    <row r="6" spans="1:4" ht="13.5" customHeight="1" thickBot="1" x14ac:dyDescent="0.25">
      <c r="A6" s="39"/>
      <c r="B6" s="39"/>
      <c r="C6" s="39"/>
      <c r="D6" s="39"/>
    </row>
    <row r="7" spans="1:4" x14ac:dyDescent="0.2">
      <c r="A7" s="27"/>
      <c r="B7" s="27" t="s">
        <v>24</v>
      </c>
      <c r="C7" s="101" t="s">
        <v>25</v>
      </c>
      <c r="D7" s="102"/>
    </row>
    <row r="8" spans="1:4" ht="13.5" customHeight="1" thickBot="1" x14ac:dyDescent="0.25">
      <c r="A8" s="28" t="s">
        <v>26</v>
      </c>
      <c r="B8" s="28" t="s">
        <v>7</v>
      </c>
      <c r="C8" s="103" t="s">
        <v>27</v>
      </c>
      <c r="D8" s="104"/>
    </row>
    <row r="9" spans="1:4" ht="7.5" customHeight="1" x14ac:dyDescent="0.2">
      <c r="A9" s="4"/>
      <c r="B9" s="5"/>
      <c r="C9" s="5"/>
      <c r="D9" s="9"/>
    </row>
    <row r="10" spans="1:4" x14ac:dyDescent="0.2">
      <c r="A10" s="7" t="s">
        <v>28</v>
      </c>
      <c r="B10" s="47">
        <f t="shared" ref="B10:B18" si="0">+C10/$C$20</f>
        <v>0.21281437630358707</v>
      </c>
      <c r="C10" s="54">
        <v>68296648</v>
      </c>
      <c r="D10" s="11"/>
    </row>
    <row r="11" spans="1:4" x14ac:dyDescent="0.2">
      <c r="A11" s="6" t="s">
        <v>29</v>
      </c>
      <c r="B11" s="47">
        <f t="shared" si="0"/>
        <v>0.25259110169014881</v>
      </c>
      <c r="C11" s="55">
        <v>81061843</v>
      </c>
      <c r="D11" s="11"/>
    </row>
    <row r="12" spans="1:4" x14ac:dyDescent="0.2">
      <c r="A12" s="7" t="s">
        <v>30</v>
      </c>
      <c r="B12" s="47">
        <f t="shared" si="0"/>
        <v>0.11286755882707088</v>
      </c>
      <c r="C12" s="54">
        <v>36221594</v>
      </c>
      <c r="D12" s="11"/>
    </row>
    <row r="13" spans="1:4" x14ac:dyDescent="0.2">
      <c r="A13" s="6" t="s">
        <v>31</v>
      </c>
      <c r="B13" s="47">
        <f t="shared" si="0"/>
        <v>2.1631034961746093E-2</v>
      </c>
      <c r="C13" s="55">
        <v>6941858</v>
      </c>
      <c r="D13" s="11"/>
    </row>
    <row r="14" spans="1:4" x14ac:dyDescent="0.2">
      <c r="A14" s="7" t="s">
        <v>32</v>
      </c>
      <c r="B14" s="47">
        <f t="shared" si="0"/>
        <v>5.5265717024241344E-2</v>
      </c>
      <c r="C14" s="54">
        <v>17735941</v>
      </c>
      <c r="D14" s="11"/>
    </row>
    <row r="15" spans="1:4" x14ac:dyDescent="0.2">
      <c r="A15" s="6" t="s">
        <v>33</v>
      </c>
      <c r="B15" s="47">
        <f t="shared" si="0"/>
        <v>8.1986923432241537E-2</v>
      </c>
      <c r="C15" s="55">
        <v>26311343</v>
      </c>
      <c r="D15" s="11"/>
    </row>
    <row r="16" spans="1:4" x14ac:dyDescent="0.2">
      <c r="A16" s="7" t="s">
        <v>34</v>
      </c>
      <c r="B16" s="47">
        <f t="shared" si="0"/>
        <v>3.3485312067902125E-2</v>
      </c>
      <c r="C16" s="54">
        <v>10746147</v>
      </c>
      <c r="D16" s="11"/>
    </row>
    <row r="17" spans="1:4" x14ac:dyDescent="0.2">
      <c r="A17" s="6" t="s">
        <v>35</v>
      </c>
      <c r="B17" s="47">
        <f t="shared" si="0"/>
        <v>0.1102219063648438</v>
      </c>
      <c r="C17" s="55">
        <v>35372548</v>
      </c>
      <c r="D17" s="11"/>
    </row>
    <row r="18" spans="1:4" x14ac:dyDescent="0.2">
      <c r="A18" s="7" t="s">
        <v>36</v>
      </c>
      <c r="B18" s="50">
        <f t="shared" si="0"/>
        <v>0.11913606932821835</v>
      </c>
      <c r="C18" s="56">
        <v>38233292</v>
      </c>
      <c r="D18" s="11"/>
    </row>
    <row r="19" spans="1:4" x14ac:dyDescent="0.2">
      <c r="A19" s="7"/>
      <c r="B19" s="22"/>
      <c r="C19" s="54"/>
      <c r="D19" s="11"/>
    </row>
    <row r="20" spans="1:4" s="25" customFormat="1" ht="13.5" customHeight="1" thickBot="1" x14ac:dyDescent="0.25">
      <c r="A20" s="45" t="s">
        <v>37</v>
      </c>
      <c r="B20" s="52">
        <f>SUM(B10:B19)</f>
        <v>1.0000000000000002</v>
      </c>
      <c r="C20" s="57">
        <f>SUM(C10:C19)</f>
        <v>320921214</v>
      </c>
      <c r="D20" s="10" t="s">
        <v>16</v>
      </c>
    </row>
    <row r="21" spans="1:4" x14ac:dyDescent="0.2">
      <c r="A21" s="91" t="s">
        <v>38</v>
      </c>
      <c r="B21" s="96"/>
      <c r="C21" s="96"/>
      <c r="D21" s="96"/>
    </row>
    <row r="22" spans="1:4" ht="7.5" customHeight="1" x14ac:dyDescent="0.2">
      <c r="A22" s="8"/>
      <c r="B22" s="8"/>
      <c r="C22" s="8"/>
      <c r="D22" s="8"/>
    </row>
    <row r="23" spans="1:4" ht="13.5" customHeight="1" thickBot="1" x14ac:dyDescent="0.25">
      <c r="A23" s="99" t="s">
        <v>19</v>
      </c>
      <c r="B23" s="100"/>
      <c r="C23" s="100"/>
      <c r="D23" s="100"/>
    </row>
    <row r="29" spans="1:4" ht="13.5" customHeight="1" thickBot="1" x14ac:dyDescent="0.25">
      <c r="A29" s="35" t="s">
        <v>39</v>
      </c>
    </row>
    <row r="30" spans="1:4" x14ac:dyDescent="0.2">
      <c r="A30" s="93" t="s">
        <v>1</v>
      </c>
      <c r="B30" s="94"/>
      <c r="C30" s="94"/>
      <c r="D30" s="94"/>
    </row>
    <row r="31" spans="1:4" x14ac:dyDescent="0.2">
      <c r="A31" s="95" t="s">
        <v>23</v>
      </c>
      <c r="B31" s="96"/>
      <c r="C31" s="96"/>
      <c r="D31" s="96"/>
    </row>
    <row r="32" spans="1:4" x14ac:dyDescent="0.2">
      <c r="A32" s="97" t="s">
        <v>3</v>
      </c>
      <c r="B32" s="98"/>
      <c r="C32" s="98"/>
      <c r="D32" s="98"/>
    </row>
    <row r="33" ht="8.25" customHeight="1" x14ac:dyDescent="0.2"/>
    <row r="50" spans="1:4" x14ac:dyDescent="0.2">
      <c r="A50" s="8"/>
      <c r="B50" s="8"/>
      <c r="C50" s="8"/>
      <c r="D50" s="8"/>
    </row>
    <row r="51" spans="1:4" ht="13.5" customHeight="1" thickBot="1" x14ac:dyDescent="0.25">
      <c r="A51" s="99" t="s">
        <v>19</v>
      </c>
      <c r="B51" s="100"/>
      <c r="C51" s="100"/>
      <c r="D51" s="100"/>
    </row>
    <row r="52" spans="1:4" x14ac:dyDescent="0.2">
      <c r="A52" t="s">
        <v>21</v>
      </c>
    </row>
  </sheetData>
  <mergeCells count="11">
    <mergeCell ref="A3:D3"/>
    <mergeCell ref="A4:D4"/>
    <mergeCell ref="A5:D5"/>
    <mergeCell ref="A23:D23"/>
    <mergeCell ref="A21:D21"/>
    <mergeCell ref="C7:D7"/>
    <mergeCell ref="C8:D8"/>
    <mergeCell ref="A30:D30"/>
    <mergeCell ref="A31:D31"/>
    <mergeCell ref="A32:D32"/>
    <mergeCell ref="A51:D51"/>
  </mergeCells>
  <phoneticPr fontId="7" type="noConversion"/>
  <printOptions horizontalCentered="1"/>
  <pageMargins left="0.75" right="0.75" top="1" bottom="1" header="0.5" footer="0.5"/>
  <pageSetup scale="98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2:D44"/>
  <sheetViews>
    <sheetView topLeftCell="A2" workbookViewId="0">
      <selection activeCell="C47" sqref="C47"/>
    </sheetView>
  </sheetViews>
  <sheetFormatPr defaultRowHeight="12.75" x14ac:dyDescent="0.2"/>
  <cols>
    <col min="1" max="1" width="30.42578125" style="3" customWidth="1"/>
    <col min="2" max="2" width="18.85546875" style="3" customWidth="1"/>
    <col min="3" max="3" width="23.42578125" style="3" customWidth="1"/>
    <col min="4" max="4" width="3.7109375" style="3" customWidth="1"/>
  </cols>
  <sheetData>
    <row r="2" spans="1:4" ht="12.75" customHeight="1" thickBot="1" x14ac:dyDescent="0.25">
      <c r="A2" s="35" t="s">
        <v>40</v>
      </c>
      <c r="B2" s="1"/>
      <c r="C2" s="1"/>
      <c r="D2" s="1"/>
    </row>
    <row r="3" spans="1:4" x14ac:dyDescent="0.2">
      <c r="A3" s="93" t="s">
        <v>1</v>
      </c>
      <c r="B3" s="94"/>
      <c r="C3" s="94"/>
      <c r="D3" s="94"/>
    </row>
    <row r="4" spans="1:4" x14ac:dyDescent="0.2">
      <c r="A4" s="95" t="s">
        <v>41</v>
      </c>
      <c r="B4" s="96"/>
      <c r="C4" s="96"/>
      <c r="D4" s="96"/>
    </row>
    <row r="5" spans="1:4" x14ac:dyDescent="0.2">
      <c r="A5" s="97" t="s">
        <v>3</v>
      </c>
      <c r="B5" s="98"/>
      <c r="C5" s="98"/>
      <c r="D5" s="98"/>
    </row>
    <row r="6" spans="1:4" ht="13.5" customHeight="1" thickBot="1" x14ac:dyDescent="0.25">
      <c r="A6" s="39"/>
      <c r="B6" s="39"/>
      <c r="C6" s="39"/>
      <c r="D6" s="39"/>
    </row>
    <row r="7" spans="1:4" x14ac:dyDescent="0.2">
      <c r="A7" s="27"/>
      <c r="B7" s="27" t="s">
        <v>24</v>
      </c>
      <c r="C7" s="101" t="s">
        <v>25</v>
      </c>
      <c r="D7" s="102"/>
    </row>
    <row r="8" spans="1:4" ht="13.5" customHeight="1" thickBot="1" x14ac:dyDescent="0.25">
      <c r="A8" s="29" t="s">
        <v>42</v>
      </c>
      <c r="B8" s="29" t="s">
        <v>7</v>
      </c>
      <c r="C8" s="89" t="s">
        <v>43</v>
      </c>
      <c r="D8" s="90"/>
    </row>
    <row r="9" spans="1:4" ht="7.5" customHeight="1" x14ac:dyDescent="0.2">
      <c r="A9" s="4"/>
      <c r="B9" s="5"/>
      <c r="C9" s="5"/>
      <c r="D9" s="9"/>
    </row>
    <row r="10" spans="1:4" x14ac:dyDescent="0.2">
      <c r="A10" s="7" t="s">
        <v>44</v>
      </c>
      <c r="B10" s="47">
        <f>ROUND((C10/$C$16),4)</f>
        <v>0.74790000000000001</v>
      </c>
      <c r="C10" s="54">
        <v>240013505</v>
      </c>
      <c r="D10" s="11"/>
    </row>
    <row r="11" spans="1:4" x14ac:dyDescent="0.2">
      <c r="A11" s="6" t="s">
        <v>45</v>
      </c>
      <c r="B11" s="47">
        <f>ROUND((+C11/$C$16),4)</f>
        <v>0.13639999999999999</v>
      </c>
      <c r="C11" s="55">
        <v>43768807</v>
      </c>
      <c r="D11" s="11"/>
    </row>
    <row r="12" spans="1:4" x14ac:dyDescent="0.2">
      <c r="A12" s="7" t="s">
        <v>46</v>
      </c>
      <c r="B12" s="47">
        <f>ROUND((C12/$C$16),4)-0.0001</f>
        <v>5.7599999999999998E-2</v>
      </c>
      <c r="C12" s="54">
        <v>18503493</v>
      </c>
      <c r="D12" s="11"/>
    </row>
    <row r="13" spans="1:4" x14ac:dyDescent="0.2">
      <c r="A13" s="6" t="s">
        <v>47</v>
      </c>
      <c r="B13" s="47">
        <f>ROUND((+C13/$C$16),4)</f>
        <v>3.5400000000000001E-2</v>
      </c>
      <c r="C13" s="55">
        <v>11355949</v>
      </c>
      <c r="D13" s="11"/>
    </row>
    <row r="14" spans="1:4" x14ac:dyDescent="0.2">
      <c r="A14" s="7" t="s">
        <v>48</v>
      </c>
      <c r="B14" s="50">
        <f>ROUND((+C14/$C$16),4)</f>
        <v>2.2700000000000001E-2</v>
      </c>
      <c r="C14" s="56">
        <v>7279460</v>
      </c>
      <c r="D14" s="11"/>
    </row>
    <row r="15" spans="1:4" ht="7.5" customHeight="1" x14ac:dyDescent="0.2">
      <c r="A15" s="7"/>
      <c r="B15" s="22"/>
      <c r="C15" s="58"/>
      <c r="D15" s="11"/>
    </row>
    <row r="16" spans="1:4" s="25" customFormat="1" ht="13.5" customHeight="1" thickBot="1" x14ac:dyDescent="0.25">
      <c r="A16" s="45" t="s">
        <v>37</v>
      </c>
      <c r="B16" s="52">
        <f>SUM(B10:B15)</f>
        <v>1</v>
      </c>
      <c r="C16" s="57">
        <f>SUM(C10:C15)</f>
        <v>320921214</v>
      </c>
      <c r="D16" s="10" t="s">
        <v>16</v>
      </c>
    </row>
    <row r="17" spans="1:4" ht="7.5" customHeight="1" x14ac:dyDescent="0.2"/>
    <row r="18" spans="1:4" x14ac:dyDescent="0.2">
      <c r="A18" s="91" t="s">
        <v>49</v>
      </c>
      <c r="B18" s="96"/>
      <c r="C18" s="96"/>
      <c r="D18" s="96"/>
    </row>
    <row r="19" spans="1:4" ht="7.5" customHeight="1" x14ac:dyDescent="0.2">
      <c r="A19" s="41"/>
      <c r="B19" s="41"/>
      <c r="C19" s="41"/>
      <c r="D19" s="41"/>
    </row>
    <row r="20" spans="1:4" ht="13.5" customHeight="1" thickBot="1" x14ac:dyDescent="0.25">
      <c r="A20" s="40" t="s">
        <v>19</v>
      </c>
      <c r="B20" s="40"/>
      <c r="C20" s="40"/>
      <c r="D20" s="40"/>
    </row>
    <row r="23" spans="1:4" ht="13.5" customHeight="1" thickBot="1" x14ac:dyDescent="0.25">
      <c r="A23" s="35" t="s">
        <v>50</v>
      </c>
    </row>
    <row r="24" spans="1:4" x14ac:dyDescent="0.2">
      <c r="A24" s="93" t="s">
        <v>1</v>
      </c>
      <c r="B24" s="94"/>
      <c r="C24" s="94"/>
      <c r="D24" s="94"/>
    </row>
    <row r="25" spans="1:4" x14ac:dyDescent="0.2">
      <c r="A25" s="95" t="s">
        <v>41</v>
      </c>
      <c r="B25" s="96"/>
      <c r="C25" s="96"/>
      <c r="D25" s="96"/>
    </row>
    <row r="26" spans="1:4" x14ac:dyDescent="0.2">
      <c r="A26" s="97" t="s">
        <v>3</v>
      </c>
      <c r="B26" s="98"/>
      <c r="C26" s="98"/>
      <c r="D26" s="98"/>
    </row>
    <row r="27" spans="1:4" ht="8.25" customHeight="1" x14ac:dyDescent="0.2"/>
    <row r="42" spans="1:4" ht="8.25" customHeight="1" x14ac:dyDescent="0.2"/>
    <row r="43" spans="1:4" ht="13.5" customHeight="1" thickBot="1" x14ac:dyDescent="0.25">
      <c r="A43" s="40" t="s">
        <v>19</v>
      </c>
      <c r="B43" s="40"/>
      <c r="C43" s="40"/>
      <c r="D43" s="40"/>
    </row>
    <row r="44" spans="1:4" x14ac:dyDescent="0.2">
      <c r="A44" t="s">
        <v>21</v>
      </c>
    </row>
  </sheetData>
  <mergeCells count="9">
    <mergeCell ref="A3:D3"/>
    <mergeCell ref="A4:D4"/>
    <mergeCell ref="A5:D5"/>
    <mergeCell ref="A18:D18"/>
    <mergeCell ref="A24:D24"/>
    <mergeCell ref="A25:D25"/>
    <mergeCell ref="A26:D26"/>
    <mergeCell ref="C7:D7"/>
    <mergeCell ref="C8:D8"/>
  </mergeCells>
  <phoneticPr fontId="7" type="noConversion"/>
  <printOptions horizontalCentered="1"/>
  <pageMargins left="0.75" right="0.75" top="1" bottom="1" header="0.5" footer="0.5"/>
  <pageSetup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2:IV64"/>
  <sheetViews>
    <sheetView topLeftCell="A2" zoomScaleNormal="100" workbookViewId="0">
      <selection activeCell="D26" sqref="D26"/>
    </sheetView>
  </sheetViews>
  <sheetFormatPr defaultRowHeight="12.75" x14ac:dyDescent="0.2"/>
  <cols>
    <col min="1" max="1" width="18.7109375" style="3" customWidth="1"/>
    <col min="2" max="2" width="18.85546875" style="3" customWidth="1"/>
    <col min="3" max="3" width="22" style="3" customWidth="1"/>
    <col min="4" max="4" width="20.7109375" style="3" customWidth="1"/>
  </cols>
  <sheetData>
    <row r="2" spans="1:4" ht="12.75" customHeight="1" thickBot="1" x14ac:dyDescent="0.25">
      <c r="A2" s="35" t="s">
        <v>51</v>
      </c>
      <c r="B2" s="1"/>
      <c r="C2" s="1"/>
      <c r="D2" s="1"/>
    </row>
    <row r="3" spans="1:4" x14ac:dyDescent="0.2">
      <c r="A3" s="93" t="s">
        <v>1</v>
      </c>
      <c r="B3" s="94"/>
      <c r="C3" s="94"/>
      <c r="D3" s="94"/>
    </row>
    <row r="4" spans="1:4" x14ac:dyDescent="0.2">
      <c r="A4" s="95" t="s">
        <v>52</v>
      </c>
      <c r="B4" s="96"/>
      <c r="C4" s="96"/>
      <c r="D4" s="96"/>
    </row>
    <row r="5" spans="1:4" x14ac:dyDescent="0.2">
      <c r="A5" s="97" t="s">
        <v>3</v>
      </c>
      <c r="B5" s="98"/>
      <c r="C5" s="98"/>
      <c r="D5" s="98"/>
    </row>
    <row r="6" spans="1:4" ht="7.5" customHeight="1" thickBot="1" x14ac:dyDescent="0.25">
      <c r="B6" s="12"/>
    </row>
    <row r="7" spans="1:4" x14ac:dyDescent="0.2">
      <c r="A7" s="15"/>
      <c r="B7" s="15" t="s">
        <v>53</v>
      </c>
      <c r="C7" s="15" t="s">
        <v>54</v>
      </c>
      <c r="D7" s="15" t="s">
        <v>55</v>
      </c>
    </row>
    <row r="8" spans="1:4" ht="13.5" customHeight="1" thickBot="1" x14ac:dyDescent="0.25">
      <c r="A8" s="16" t="s">
        <v>56</v>
      </c>
      <c r="B8" s="16" t="s">
        <v>57</v>
      </c>
      <c r="C8" s="16" t="s">
        <v>58</v>
      </c>
      <c r="D8" s="16" t="s">
        <v>59</v>
      </c>
    </row>
    <row r="9" spans="1:4" ht="7.5" customHeight="1" x14ac:dyDescent="0.2">
      <c r="A9" s="4"/>
      <c r="B9" s="5"/>
      <c r="C9" s="5"/>
      <c r="D9" s="9"/>
    </row>
    <row r="10" spans="1:4" x14ac:dyDescent="0.2">
      <c r="A10" s="31" t="s">
        <v>60</v>
      </c>
      <c r="B10" s="59">
        <v>7082328</v>
      </c>
      <c r="C10" s="47">
        <f t="shared" ref="C10:C24" si="0">+B10/$B$26</f>
        <v>4.7990599211181401E-2</v>
      </c>
      <c r="D10" s="60">
        <v>5.5030999999999997E-2</v>
      </c>
    </row>
    <row r="11" spans="1:4" x14ac:dyDescent="0.2">
      <c r="A11" s="32" t="s">
        <v>61</v>
      </c>
      <c r="B11" s="61">
        <v>8319148</v>
      </c>
      <c r="C11" s="47">
        <f t="shared" si="0"/>
        <v>5.6371421578681663E-2</v>
      </c>
      <c r="D11" s="62">
        <v>4.9043000000000003E-2</v>
      </c>
    </row>
    <row r="12" spans="1:4" x14ac:dyDescent="0.2">
      <c r="A12" s="31" t="s">
        <v>62</v>
      </c>
      <c r="B12" s="59">
        <v>7728299</v>
      </c>
      <c r="C12" s="47">
        <f t="shared" si="0"/>
        <v>5.2367766628878813E-2</v>
      </c>
      <c r="D12" s="60">
        <v>3.6028999999999999E-2</v>
      </c>
    </row>
    <row r="13" spans="1:4" x14ac:dyDescent="0.2">
      <c r="A13" s="32" t="s">
        <v>63</v>
      </c>
      <c r="B13" s="61">
        <v>3777429</v>
      </c>
      <c r="C13" s="47">
        <f t="shared" si="0"/>
        <v>2.5596256088067901E-2</v>
      </c>
      <c r="D13" s="62">
        <v>2.1058E-2</v>
      </c>
    </row>
    <row r="14" spans="1:4" x14ac:dyDescent="0.2">
      <c r="A14" s="31" t="s">
        <v>64</v>
      </c>
      <c r="B14" s="59">
        <v>7902847</v>
      </c>
      <c r="C14" s="47">
        <f t="shared" si="0"/>
        <v>5.3550522230019187E-2</v>
      </c>
      <c r="D14" s="60">
        <v>6.1692999999999998E-2</v>
      </c>
    </row>
    <row r="15" spans="1:4" x14ac:dyDescent="0.2">
      <c r="A15" s="32" t="s">
        <v>65</v>
      </c>
      <c r="B15" s="61">
        <v>7321837</v>
      </c>
      <c r="C15" s="47">
        <f t="shared" si="0"/>
        <v>4.9613537378754388E-2</v>
      </c>
      <c r="D15" s="62">
        <v>3.9918000000000002E-2</v>
      </c>
    </row>
    <row r="16" spans="1:4" x14ac:dyDescent="0.2">
      <c r="A16" s="31" t="s">
        <v>66</v>
      </c>
      <c r="B16" s="59">
        <v>10564438</v>
      </c>
      <c r="C16" s="47">
        <f t="shared" si="0"/>
        <v>7.1585742703440855E-2</v>
      </c>
      <c r="D16" s="60">
        <v>7.1318999999999994E-2</v>
      </c>
    </row>
    <row r="17" spans="1:256" x14ac:dyDescent="0.2">
      <c r="A17" s="32" t="s">
        <v>67</v>
      </c>
      <c r="B17" s="61">
        <v>12993495</v>
      </c>
      <c r="C17" s="47">
        <f t="shared" si="0"/>
        <v>8.804528834268753E-2</v>
      </c>
      <c r="D17" s="62">
        <v>9.2497999999999997E-2</v>
      </c>
    </row>
    <row r="18" spans="1:256" x14ac:dyDescent="0.2">
      <c r="A18" s="31" t="s">
        <v>68</v>
      </c>
      <c r="B18" s="59">
        <v>20391658</v>
      </c>
      <c r="C18" s="47">
        <f t="shared" si="0"/>
        <v>0.13817601872286639</v>
      </c>
      <c r="D18" s="60">
        <v>0.167014</v>
      </c>
    </row>
    <row r="19" spans="1:256" x14ac:dyDescent="0.2">
      <c r="A19" s="32" t="s">
        <v>69</v>
      </c>
      <c r="B19" s="61">
        <v>21642884</v>
      </c>
      <c r="C19" s="47">
        <f t="shared" si="0"/>
        <v>0.14665445766110954</v>
      </c>
      <c r="D19" s="62">
        <v>0.15973599999999999</v>
      </c>
    </row>
    <row r="20" spans="1:256" x14ac:dyDescent="0.2">
      <c r="A20" s="31" t="s">
        <v>70</v>
      </c>
      <c r="B20" s="59">
        <v>8526664</v>
      </c>
      <c r="C20" s="47">
        <f t="shared" si="0"/>
        <v>5.7777571814297345E-2</v>
      </c>
      <c r="D20" s="60">
        <v>6.4642000000000005E-2</v>
      </c>
    </row>
    <row r="21" spans="1:256" x14ac:dyDescent="0.2">
      <c r="A21" s="32" t="s">
        <v>71</v>
      </c>
      <c r="B21" s="61">
        <v>8767984</v>
      </c>
      <c r="C21" s="47">
        <f t="shared" si="0"/>
        <v>5.9412781508290942E-2</v>
      </c>
      <c r="D21" s="62">
        <v>6.1663000000000003E-2</v>
      </c>
    </row>
    <row r="22" spans="1:256" x14ac:dyDescent="0.2">
      <c r="A22" s="31" t="s">
        <v>72</v>
      </c>
      <c r="B22" s="59">
        <v>3822470</v>
      </c>
      <c r="C22" s="47">
        <f t="shared" si="0"/>
        <v>2.5901458639978912E-2</v>
      </c>
      <c r="D22" s="60">
        <v>2.0712999999999999E-2</v>
      </c>
    </row>
    <row r="23" spans="1:256" x14ac:dyDescent="0.2">
      <c r="A23" s="32" t="s">
        <v>73</v>
      </c>
      <c r="B23" s="61">
        <f>12027969</f>
        <v>12027969</v>
      </c>
      <c r="C23" s="47">
        <f t="shared" si="0"/>
        <v>8.150278264484706E-2</v>
      </c>
      <c r="D23" s="62">
        <v>5.9720000000000002E-2</v>
      </c>
    </row>
    <row r="24" spans="1:256" x14ac:dyDescent="0.2">
      <c r="A24" s="31" t="s">
        <v>74</v>
      </c>
      <c r="B24" s="63">
        <v>6707953</v>
      </c>
      <c r="C24" s="50">
        <f t="shared" si="0"/>
        <v>4.5453794846898071E-2</v>
      </c>
      <c r="D24" s="64">
        <v>3.9923E-2</v>
      </c>
    </row>
    <row r="25" spans="1:256" ht="7.5" customHeight="1" x14ac:dyDescent="0.2">
      <c r="A25" s="7"/>
      <c r="C25" s="22"/>
      <c r="D25" s="60"/>
    </row>
    <row r="26" spans="1:256" s="25" customFormat="1" ht="13.5" customHeight="1" thickBot="1" x14ac:dyDescent="0.25">
      <c r="A26" s="34" t="s">
        <v>75</v>
      </c>
      <c r="B26" s="65">
        <f>SUM(B10:B24)</f>
        <v>147577403</v>
      </c>
      <c r="C26" s="52">
        <f>SUM(C10:C24)</f>
        <v>1</v>
      </c>
      <c r="D26" s="66">
        <f>SUM(D10:D24)</f>
        <v>1</v>
      </c>
    </row>
    <row r="27" spans="1:256" ht="7.5" customHeight="1" x14ac:dyDescent="0.2">
      <c r="B27" s="59"/>
      <c r="C27" s="2"/>
      <c r="D27" s="67"/>
    </row>
    <row r="28" spans="1:256" s="33" customFormat="1" x14ac:dyDescent="0.2">
      <c r="A28" s="42" t="s">
        <v>76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/>
      <c r="FS28" s="42"/>
      <c r="FT28" s="42"/>
      <c r="FU28" s="42"/>
      <c r="FV28" s="42"/>
      <c r="FW28" s="42"/>
      <c r="FX28" s="42"/>
      <c r="FY28" s="42"/>
      <c r="FZ28" s="42"/>
      <c r="GA28" s="42"/>
      <c r="GB28" s="42"/>
      <c r="GC28" s="42"/>
      <c r="GD28" s="42"/>
      <c r="GE28" s="42"/>
      <c r="GF28" s="42"/>
      <c r="GG28" s="42"/>
      <c r="GH28" s="42"/>
      <c r="GI28" s="42"/>
      <c r="GJ28" s="42"/>
      <c r="GK28" s="42"/>
      <c r="GL28" s="42"/>
      <c r="GM28" s="42"/>
      <c r="GN28" s="42"/>
      <c r="GO28" s="42"/>
      <c r="GP28" s="42"/>
      <c r="GQ28" s="42"/>
      <c r="GR28" s="42"/>
      <c r="GS28" s="42"/>
      <c r="GT28" s="42"/>
      <c r="GU28" s="42"/>
      <c r="GV28" s="42"/>
      <c r="GW28" s="42"/>
      <c r="GX28" s="42"/>
      <c r="GY28" s="42"/>
      <c r="GZ28" s="42"/>
      <c r="HA28" s="42"/>
      <c r="HB28" s="42"/>
      <c r="HC28" s="42"/>
      <c r="HD28" s="42"/>
      <c r="HE28" s="42"/>
      <c r="HF28" s="42"/>
      <c r="HG28" s="42"/>
      <c r="HH28" s="42"/>
      <c r="HI28" s="42"/>
      <c r="HJ28" s="42"/>
      <c r="HK28" s="42"/>
      <c r="HL28" s="42"/>
      <c r="HM28" s="42"/>
      <c r="HN28" s="42"/>
      <c r="HO28" s="42"/>
      <c r="HP28" s="42"/>
      <c r="HQ28" s="42"/>
      <c r="HR28" s="42"/>
      <c r="HS28" s="42"/>
      <c r="HT28" s="42"/>
      <c r="HU28" s="42"/>
      <c r="HV28" s="42"/>
      <c r="HW28" s="42"/>
      <c r="HX28" s="42"/>
      <c r="HY28" s="42"/>
      <c r="HZ28" s="42"/>
      <c r="IA28" s="42"/>
      <c r="IB28" s="42"/>
      <c r="IC28" s="42"/>
      <c r="ID28" s="42"/>
      <c r="IE28" s="42"/>
      <c r="IF28" s="42"/>
      <c r="IG28" s="42"/>
      <c r="IH28" s="42"/>
      <c r="II28" s="42"/>
      <c r="IJ28" s="42"/>
      <c r="IK28" s="42"/>
      <c r="IL28" s="42"/>
      <c r="IM28" s="42"/>
      <c r="IN28" s="42"/>
      <c r="IO28" s="42"/>
      <c r="IP28" s="42"/>
      <c r="IQ28" s="42"/>
      <c r="IR28" s="42"/>
      <c r="IS28" s="42"/>
      <c r="IT28" s="42"/>
      <c r="IU28" s="42"/>
      <c r="IV28" s="42"/>
    </row>
    <row r="29" spans="1:256" s="8" customFormat="1" ht="7.5" customHeight="1" x14ac:dyDescent="0.2"/>
    <row r="30" spans="1:256" x14ac:dyDescent="0.2">
      <c r="A30" s="106" t="s">
        <v>77</v>
      </c>
      <c r="B30" s="107"/>
      <c r="C30" s="107"/>
      <c r="D30" s="107"/>
    </row>
    <row r="31" spans="1:256" s="14" customFormat="1" ht="11.25" customHeight="1" x14ac:dyDescent="0.2">
      <c r="A31" s="105" t="s">
        <v>78</v>
      </c>
      <c r="B31" s="92"/>
      <c r="C31" s="92"/>
      <c r="D31" s="92"/>
      <c r="E31" s="92"/>
      <c r="F31" s="92"/>
      <c r="G31" s="92"/>
      <c r="H31" s="92"/>
      <c r="I31" s="92"/>
      <c r="J31" s="92"/>
    </row>
    <row r="32" spans="1:256" s="14" customFormat="1" ht="12" customHeight="1" thickBot="1" x14ac:dyDescent="0.25">
      <c r="A32" s="36" t="s">
        <v>79</v>
      </c>
      <c r="B32" s="36"/>
      <c r="C32" s="36"/>
      <c r="D32" s="36"/>
      <c r="E32" s="42"/>
      <c r="F32" s="42"/>
      <c r="G32" s="42"/>
      <c r="H32" s="42"/>
      <c r="I32" s="42"/>
      <c r="J32" s="42"/>
    </row>
    <row r="36" spans="1:4" ht="13.5" customHeight="1" thickBot="1" x14ac:dyDescent="0.25">
      <c r="A36" s="35" t="s">
        <v>80</v>
      </c>
    </row>
    <row r="37" spans="1:4" x14ac:dyDescent="0.2">
      <c r="A37" s="93" t="s">
        <v>1</v>
      </c>
      <c r="B37" s="94"/>
      <c r="C37" s="94"/>
      <c r="D37" s="94"/>
    </row>
    <row r="38" spans="1:4" x14ac:dyDescent="0.2">
      <c r="A38" s="95" t="s">
        <v>52</v>
      </c>
      <c r="B38" s="96"/>
      <c r="C38" s="96"/>
      <c r="D38" s="96"/>
    </row>
    <row r="39" spans="1:4" x14ac:dyDescent="0.2">
      <c r="A39" s="97" t="s">
        <v>3</v>
      </c>
      <c r="B39" s="98"/>
      <c r="C39" s="98"/>
      <c r="D39" s="98"/>
    </row>
    <row r="40" spans="1:4" ht="8.25" customHeight="1" x14ac:dyDescent="0.2"/>
    <row r="61" spans="1:4" ht="8.25" customHeight="1" x14ac:dyDescent="0.2"/>
    <row r="62" spans="1:4" ht="13.5" customHeight="1" thickBot="1" x14ac:dyDescent="0.25">
      <c r="A62" s="99" t="s">
        <v>81</v>
      </c>
      <c r="B62" s="100"/>
      <c r="C62" s="100"/>
      <c r="D62" s="100"/>
    </row>
    <row r="63" spans="1:4" x14ac:dyDescent="0.2">
      <c r="A63" s="33"/>
      <c r="B63" s="33"/>
      <c r="C63" s="33"/>
      <c r="D63" s="33"/>
    </row>
    <row r="64" spans="1:4" x14ac:dyDescent="0.2">
      <c r="A64" t="s">
        <v>21</v>
      </c>
    </row>
  </sheetData>
  <mergeCells count="9">
    <mergeCell ref="A3:D3"/>
    <mergeCell ref="A4:D4"/>
    <mergeCell ref="A5:D5"/>
    <mergeCell ref="A62:D62"/>
    <mergeCell ref="A31:J31"/>
    <mergeCell ref="A37:D37"/>
    <mergeCell ref="A38:D38"/>
    <mergeCell ref="A39:D39"/>
    <mergeCell ref="A30:D30"/>
  </mergeCells>
  <phoneticPr fontId="7" type="noConversion"/>
  <printOptions horizontalCentered="1"/>
  <pageMargins left="0.75" right="0.75" top="1" bottom="1" header="0.5" footer="0.5"/>
  <pageSetup scale="83"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2:K36"/>
  <sheetViews>
    <sheetView workbookViewId="0">
      <selection activeCell="D12" sqref="D12"/>
    </sheetView>
  </sheetViews>
  <sheetFormatPr defaultRowHeight="12.75" x14ac:dyDescent="0.2"/>
  <cols>
    <col min="1" max="1" width="17.42578125" style="3" customWidth="1"/>
    <col min="2" max="2" width="12.85546875" style="3" bestFit="1" customWidth="1"/>
    <col min="3" max="3" width="10.28515625" style="3" customWidth="1"/>
    <col min="4" max="4" width="12.28515625" style="3" bestFit="1" customWidth="1"/>
    <col min="5" max="5" width="14" style="3" bestFit="1" customWidth="1"/>
    <col min="6" max="6" width="11.140625" style="3" bestFit="1" customWidth="1"/>
    <col min="7" max="7" width="12.28515625" style="3" bestFit="1" customWidth="1"/>
    <col min="8" max="8" width="11" style="3" bestFit="1" customWidth="1"/>
    <col min="9" max="9" width="10.42578125" style="3" customWidth="1"/>
    <col min="10" max="10" width="3.7109375" style="3" customWidth="1"/>
  </cols>
  <sheetData>
    <row r="2" spans="1:11" ht="12.75" customHeight="1" thickBot="1" x14ac:dyDescent="0.25">
      <c r="A2" s="35" t="s">
        <v>82</v>
      </c>
      <c r="B2" s="1"/>
      <c r="C2" s="1"/>
      <c r="D2" s="1"/>
      <c r="E2" s="1"/>
      <c r="F2" s="1"/>
      <c r="G2" s="1"/>
      <c r="H2" s="1"/>
      <c r="I2" s="1"/>
      <c r="J2" s="1"/>
    </row>
    <row r="3" spans="1:11" x14ac:dyDescent="0.2">
      <c r="A3" s="93" t="s">
        <v>1</v>
      </c>
      <c r="B3" s="94"/>
      <c r="C3" s="94"/>
      <c r="D3" s="94"/>
      <c r="E3" s="94"/>
      <c r="F3" s="94"/>
      <c r="G3" s="94"/>
      <c r="H3" s="94"/>
      <c r="I3" s="94"/>
      <c r="J3" s="94"/>
    </row>
    <row r="4" spans="1:11" x14ac:dyDescent="0.2">
      <c r="A4" s="95" t="s">
        <v>83</v>
      </c>
      <c r="B4" s="96"/>
      <c r="C4" s="96"/>
      <c r="D4" s="96"/>
      <c r="E4" s="96"/>
      <c r="F4" s="96"/>
      <c r="G4" s="96"/>
      <c r="H4" s="96"/>
      <c r="I4" s="96"/>
      <c r="J4" s="96"/>
    </row>
    <row r="5" spans="1:11" x14ac:dyDescent="0.2">
      <c r="A5" s="97" t="s">
        <v>3</v>
      </c>
      <c r="B5" s="98"/>
      <c r="C5" s="98"/>
      <c r="D5" s="98"/>
      <c r="E5" s="98"/>
      <c r="F5" s="98"/>
      <c r="G5" s="98"/>
      <c r="H5" s="98"/>
      <c r="I5" s="98"/>
      <c r="J5" s="98"/>
    </row>
    <row r="6" spans="1:11" ht="7.5" customHeight="1" thickBot="1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1" x14ac:dyDescent="0.2">
      <c r="A7" s="18"/>
      <c r="B7" s="18"/>
      <c r="C7" s="18"/>
      <c r="D7" s="18"/>
      <c r="E7" s="15" t="s">
        <v>84</v>
      </c>
      <c r="F7" s="15"/>
      <c r="G7" s="15"/>
      <c r="H7" s="43" t="s">
        <v>85</v>
      </c>
      <c r="I7" s="111" t="s">
        <v>86</v>
      </c>
      <c r="J7" s="102"/>
      <c r="K7" s="25"/>
    </row>
    <row r="8" spans="1:11" x14ac:dyDescent="0.2">
      <c r="A8" s="19"/>
      <c r="B8" s="19" t="s">
        <v>84</v>
      </c>
      <c r="C8" s="19"/>
      <c r="D8" s="19" t="s">
        <v>87</v>
      </c>
      <c r="E8" s="19" t="s">
        <v>88</v>
      </c>
      <c r="F8" s="19"/>
      <c r="G8" s="19" t="s">
        <v>88</v>
      </c>
      <c r="H8" s="44" t="s">
        <v>89</v>
      </c>
      <c r="I8" s="112" t="s">
        <v>89</v>
      </c>
      <c r="J8" s="90"/>
      <c r="K8" s="25"/>
    </row>
    <row r="9" spans="1:11" x14ac:dyDescent="0.2">
      <c r="A9" s="19"/>
      <c r="B9" s="19" t="s">
        <v>87</v>
      </c>
      <c r="C9" s="19" t="s">
        <v>87</v>
      </c>
      <c r="D9" s="19" t="s">
        <v>90</v>
      </c>
      <c r="E9" s="19" t="s">
        <v>91</v>
      </c>
      <c r="F9" s="19" t="s">
        <v>92</v>
      </c>
      <c r="G9" s="19" t="s">
        <v>90</v>
      </c>
      <c r="H9" s="44" t="s">
        <v>93</v>
      </c>
      <c r="I9" s="112" t="s">
        <v>93</v>
      </c>
      <c r="J9" s="90"/>
      <c r="K9" s="25"/>
    </row>
    <row r="10" spans="1:11" ht="13.5" customHeight="1" thickBot="1" x14ac:dyDescent="0.25">
      <c r="A10" s="19" t="s">
        <v>94</v>
      </c>
      <c r="B10" s="19" t="s">
        <v>95</v>
      </c>
      <c r="C10" s="19" t="s">
        <v>89</v>
      </c>
      <c r="D10" s="19" t="s">
        <v>96</v>
      </c>
      <c r="E10" s="19" t="s">
        <v>95</v>
      </c>
      <c r="F10" s="19" t="s">
        <v>89</v>
      </c>
      <c r="G10" s="19" t="s">
        <v>96</v>
      </c>
      <c r="H10" s="44" t="s">
        <v>97</v>
      </c>
      <c r="I10" s="113" t="s">
        <v>97</v>
      </c>
      <c r="J10" s="104"/>
      <c r="K10" s="25"/>
    </row>
    <row r="11" spans="1:11" ht="7.5" customHeight="1" x14ac:dyDescent="0.2">
      <c r="A11" s="20"/>
      <c r="B11" s="21"/>
      <c r="C11" s="21"/>
      <c r="D11" s="38"/>
      <c r="E11" s="21"/>
      <c r="F11" s="21"/>
      <c r="G11" s="21"/>
      <c r="H11" s="21"/>
      <c r="I11" s="25"/>
      <c r="J11" s="26"/>
      <c r="K11" s="25"/>
    </row>
    <row r="12" spans="1:11" x14ac:dyDescent="0.2">
      <c r="A12" s="31" t="s">
        <v>60</v>
      </c>
      <c r="B12" s="68">
        <v>82383.5</v>
      </c>
      <c r="C12" s="69">
        <f t="shared" ref="C12:C26" si="0">+B12/24</f>
        <v>3432.6458333333335</v>
      </c>
      <c r="D12" s="22">
        <v>3.6028999999999999E-2</v>
      </c>
      <c r="E12" s="68">
        <v>493192.79</v>
      </c>
      <c r="F12" s="69">
        <f>+E12/600</f>
        <v>821.98798333333332</v>
      </c>
      <c r="G12" s="70">
        <f t="shared" ref="G12:G26" si="1">+F12/H12</f>
        <v>0.19319783717578645</v>
      </c>
      <c r="H12" s="71">
        <f>+C12+F12+0.01</f>
        <v>4254.6438166666667</v>
      </c>
      <c r="I12" s="108">
        <f t="shared" ref="I12:I19" si="2">+H12/$H$28</f>
        <v>5.5360321748909022E-2</v>
      </c>
      <c r="J12" s="90"/>
    </row>
    <row r="13" spans="1:11" x14ac:dyDescent="0.2">
      <c r="A13" s="32" t="s">
        <v>61</v>
      </c>
      <c r="B13" s="72">
        <v>67359</v>
      </c>
      <c r="C13" s="69">
        <f t="shared" si="0"/>
        <v>2806.625</v>
      </c>
      <c r="D13" s="24">
        <v>2.1058E-2</v>
      </c>
      <c r="E13" s="72">
        <v>591064.52</v>
      </c>
      <c r="F13" s="69">
        <f>+E13/600</f>
        <v>985.10753333333332</v>
      </c>
      <c r="G13" s="70">
        <f t="shared" si="1"/>
        <v>0.25980338186815705</v>
      </c>
      <c r="H13" s="71">
        <f>+C13+F13+0.01</f>
        <v>3791.7425333333335</v>
      </c>
      <c r="I13" s="108">
        <f t="shared" si="2"/>
        <v>4.9337170320126578E-2</v>
      </c>
      <c r="J13" s="90"/>
    </row>
    <row r="14" spans="1:11" x14ac:dyDescent="0.2">
      <c r="A14" s="31" t="s">
        <v>62</v>
      </c>
      <c r="B14" s="68">
        <v>61327</v>
      </c>
      <c r="C14" s="69">
        <f t="shared" si="0"/>
        <v>2555.2916666666665</v>
      </c>
      <c r="D14" s="22">
        <v>6.1692999999999998E-2</v>
      </c>
      <c r="E14" s="68">
        <v>138162</v>
      </c>
      <c r="F14" s="69">
        <f>-E14/600</f>
        <v>-230.27</v>
      </c>
      <c r="G14" s="70">
        <f t="shared" si="1"/>
        <v>-9.903993726223341E-2</v>
      </c>
      <c r="H14" s="73">
        <f>+C14+F14</f>
        <v>2325.0216666666665</v>
      </c>
      <c r="I14" s="108">
        <f t="shared" si="2"/>
        <v>3.0252578849407255E-2</v>
      </c>
      <c r="J14" s="90"/>
    </row>
    <row r="15" spans="1:11" x14ac:dyDescent="0.2">
      <c r="A15" s="32" t="s">
        <v>63</v>
      </c>
      <c r="B15" s="72">
        <v>22311</v>
      </c>
      <c r="C15" s="69">
        <f t="shared" si="0"/>
        <v>929.625</v>
      </c>
      <c r="D15" s="24">
        <v>3.9918000000000002E-2</v>
      </c>
      <c r="E15" s="72">
        <v>419056.9</v>
      </c>
      <c r="F15" s="69">
        <f t="shared" ref="F15:F26" si="3">+E15/600</f>
        <v>698.4281666666667</v>
      </c>
      <c r="G15" s="70">
        <f t="shared" si="1"/>
        <v>0.42899328537518872</v>
      </c>
      <c r="H15" s="71">
        <f>+C15+F15+0.01</f>
        <v>1628.0631666666666</v>
      </c>
      <c r="I15" s="108">
        <f t="shared" si="2"/>
        <v>2.1183935628441744E-2</v>
      </c>
      <c r="J15" s="90"/>
    </row>
    <row r="16" spans="1:11" x14ac:dyDescent="0.2">
      <c r="A16" s="31" t="s">
        <v>64</v>
      </c>
      <c r="B16" s="68">
        <v>77493</v>
      </c>
      <c r="C16" s="69">
        <f t="shared" si="0"/>
        <v>3228.875</v>
      </c>
      <c r="D16" s="22">
        <v>7.1318999999999994E-2</v>
      </c>
      <c r="E16" s="68">
        <v>924497.7</v>
      </c>
      <c r="F16" s="69">
        <f t="shared" si="3"/>
        <v>1540.8294999999998</v>
      </c>
      <c r="G16" s="70">
        <f t="shared" si="1"/>
        <v>0.32304438766722826</v>
      </c>
      <c r="H16" s="71">
        <f>+C16+F16+0.01</f>
        <v>4769.7145</v>
      </c>
      <c r="I16" s="108">
        <f t="shared" si="2"/>
        <v>6.2062287878497671E-2</v>
      </c>
      <c r="J16" s="90"/>
    </row>
    <row r="17" spans="1:10" x14ac:dyDescent="0.2">
      <c r="A17" s="32" t="s">
        <v>65</v>
      </c>
      <c r="B17" s="72">
        <v>52999.45</v>
      </c>
      <c r="C17" s="69">
        <f t="shared" si="0"/>
        <v>2208.3104166666667</v>
      </c>
      <c r="D17" s="24">
        <v>9.2497999999999997E-2</v>
      </c>
      <c r="E17" s="72">
        <v>526736.24</v>
      </c>
      <c r="F17" s="69">
        <f t="shared" si="3"/>
        <v>877.89373333333333</v>
      </c>
      <c r="G17" s="70">
        <f t="shared" si="1"/>
        <v>0.2844574404882883</v>
      </c>
      <c r="H17" s="71">
        <f>+C17+F17</f>
        <v>3086.20415</v>
      </c>
      <c r="I17" s="108">
        <f t="shared" si="2"/>
        <v>4.015688788272636E-2</v>
      </c>
      <c r="J17" s="90"/>
    </row>
    <row r="18" spans="1:10" x14ac:dyDescent="0.2">
      <c r="A18" s="31" t="s">
        <v>66</v>
      </c>
      <c r="B18" s="68">
        <v>98512</v>
      </c>
      <c r="C18" s="69">
        <f t="shared" si="0"/>
        <v>4104.666666666667</v>
      </c>
      <c r="D18" s="22">
        <v>0.167014</v>
      </c>
      <c r="E18" s="68">
        <v>845567.3</v>
      </c>
      <c r="F18" s="69">
        <f t="shared" si="3"/>
        <v>1409.2788333333335</v>
      </c>
      <c r="G18" s="70">
        <f t="shared" si="1"/>
        <v>0.2555844691126043</v>
      </c>
      <c r="H18" s="71">
        <f>+C18+F18</f>
        <v>5513.9455000000007</v>
      </c>
      <c r="I18" s="108">
        <f t="shared" si="2"/>
        <v>7.1746028607654985E-2</v>
      </c>
      <c r="J18" s="90"/>
    </row>
    <row r="19" spans="1:10" x14ac:dyDescent="0.2">
      <c r="A19" s="32" t="s">
        <v>67</v>
      </c>
      <c r="B19" s="72">
        <v>139183.75</v>
      </c>
      <c r="C19" s="69">
        <f t="shared" si="0"/>
        <v>5799.322916666667</v>
      </c>
      <c r="D19" s="24">
        <v>0.15973599999999999</v>
      </c>
      <c r="E19" s="72">
        <v>811245.7</v>
      </c>
      <c r="F19" s="69">
        <f t="shared" si="3"/>
        <v>1352.0761666666665</v>
      </c>
      <c r="G19" s="70">
        <f t="shared" si="1"/>
        <v>0.18906456637523453</v>
      </c>
      <c r="H19" s="71">
        <f>+C19+F19</f>
        <v>7151.3990833333337</v>
      </c>
      <c r="I19" s="108">
        <f t="shared" si="2"/>
        <v>9.3052149902024053E-2</v>
      </c>
      <c r="J19" s="90"/>
    </row>
    <row r="20" spans="1:10" x14ac:dyDescent="0.2">
      <c r="A20" s="31" t="s">
        <v>68</v>
      </c>
      <c r="B20" s="68">
        <v>256844.5</v>
      </c>
      <c r="C20" s="69">
        <f t="shared" si="0"/>
        <v>10701.854166666666</v>
      </c>
      <c r="D20" s="22">
        <v>6.4642000000000005E-2</v>
      </c>
      <c r="E20" s="68">
        <v>1326447.93</v>
      </c>
      <c r="F20" s="69">
        <f t="shared" si="3"/>
        <v>2210.7465499999998</v>
      </c>
      <c r="G20" s="70">
        <f t="shared" si="1"/>
        <v>0.1712084651658535</v>
      </c>
      <c r="H20" s="71">
        <f>+C20+F20</f>
        <v>12912.600716666666</v>
      </c>
      <c r="I20" s="108">
        <f>+H20/$H$28-0.000001</f>
        <v>0.16801441118191915</v>
      </c>
      <c r="J20" s="90"/>
    </row>
    <row r="21" spans="1:10" x14ac:dyDescent="0.2">
      <c r="A21" s="32" t="s">
        <v>69</v>
      </c>
      <c r="B21" s="72">
        <v>230544</v>
      </c>
      <c r="C21" s="69">
        <f t="shared" si="0"/>
        <v>9606</v>
      </c>
      <c r="D21" s="24">
        <v>6.1663000000000003E-2</v>
      </c>
      <c r="E21" s="72">
        <v>1646373.5</v>
      </c>
      <c r="F21" s="69">
        <f t="shared" si="3"/>
        <v>2743.9558333333334</v>
      </c>
      <c r="G21" s="70">
        <f t="shared" si="1"/>
        <v>0.22218345315270022</v>
      </c>
      <c r="H21" s="71">
        <f>+C21+F21</f>
        <v>12349.955833333333</v>
      </c>
      <c r="I21" s="108">
        <f>+H21/$H$28-0.000001</f>
        <v>0.16069342190199537</v>
      </c>
      <c r="J21" s="90"/>
    </row>
    <row r="22" spans="1:10" x14ac:dyDescent="0.2">
      <c r="A22" s="31" t="s">
        <v>70</v>
      </c>
      <c r="B22" s="68">
        <v>80487</v>
      </c>
      <c r="C22" s="69">
        <f t="shared" si="0"/>
        <v>3353.625</v>
      </c>
      <c r="D22" s="22">
        <v>2.0712999999999999E-2</v>
      </c>
      <c r="E22" s="68">
        <v>986475.96</v>
      </c>
      <c r="F22" s="69">
        <f t="shared" si="3"/>
        <v>1644.1265999999998</v>
      </c>
      <c r="G22" s="70">
        <f t="shared" si="1"/>
        <v>0.32897259445108384</v>
      </c>
      <c r="H22" s="73">
        <f>+C22+F22+0.01</f>
        <v>4997.7615999999998</v>
      </c>
      <c r="I22" s="108">
        <f>+H22/$H$28</f>
        <v>6.502957759155209E-2</v>
      </c>
      <c r="J22" s="90"/>
    </row>
    <row r="23" spans="1:10" x14ac:dyDescent="0.2">
      <c r="A23" s="32" t="s">
        <v>71</v>
      </c>
      <c r="B23" s="72">
        <v>88207.25</v>
      </c>
      <c r="C23" s="69">
        <f t="shared" si="0"/>
        <v>3675.3020833333335</v>
      </c>
      <c r="D23" s="24">
        <v>5.9720000000000002E-2</v>
      </c>
      <c r="E23" s="72">
        <v>655271.18000000005</v>
      </c>
      <c r="F23" s="69">
        <f t="shared" si="3"/>
        <v>1092.1186333333335</v>
      </c>
      <c r="G23" s="70">
        <f t="shared" si="1"/>
        <v>0.22907955857878048</v>
      </c>
      <c r="H23" s="71">
        <f>+C23+F23</f>
        <v>4767.4207166666674</v>
      </c>
      <c r="I23" s="108">
        <f>+H23/$H$28</f>
        <v>6.2032441764738828E-2</v>
      </c>
      <c r="J23" s="90"/>
    </row>
    <row r="24" spans="1:10" x14ac:dyDescent="0.2">
      <c r="A24" s="31" t="s">
        <v>72</v>
      </c>
      <c r="B24" s="68">
        <v>29077.5</v>
      </c>
      <c r="C24" s="69">
        <f t="shared" si="0"/>
        <v>1211.5625</v>
      </c>
      <c r="D24" s="22">
        <v>3.9923E-2</v>
      </c>
      <c r="E24" s="68">
        <v>233904.34</v>
      </c>
      <c r="F24" s="69">
        <f t="shared" si="3"/>
        <v>389.84056666666669</v>
      </c>
      <c r="G24" s="70">
        <f t="shared" si="1"/>
        <v>0.24343688030904234</v>
      </c>
      <c r="H24" s="71">
        <f>+C24+F24</f>
        <v>1601.4030666666667</v>
      </c>
      <c r="I24" s="108">
        <f>+H24/$H$28</f>
        <v>2.0837041322489147E-2</v>
      </c>
      <c r="J24" s="90"/>
    </row>
    <row r="25" spans="1:10" x14ac:dyDescent="0.2">
      <c r="A25" s="32" t="s">
        <v>73</v>
      </c>
      <c r="B25" s="72">
        <v>92719.5</v>
      </c>
      <c r="C25" s="69">
        <f t="shared" si="0"/>
        <v>3863.3125</v>
      </c>
      <c r="D25" s="74">
        <f>+C25/H25</f>
        <v>0.83672054170114207</v>
      </c>
      <c r="E25" s="72">
        <v>452337.1</v>
      </c>
      <c r="F25" s="69">
        <f t="shared" si="3"/>
        <v>753.89516666666668</v>
      </c>
      <c r="G25" s="70">
        <f t="shared" si="1"/>
        <v>0.16327945829885782</v>
      </c>
      <c r="H25" s="71">
        <f>+C25+F25</f>
        <v>4617.2076666666671</v>
      </c>
      <c r="I25" s="108">
        <f>+H25/$H$28</f>
        <v>6.0077908521248641E-2</v>
      </c>
      <c r="J25" s="90"/>
    </row>
    <row r="26" spans="1:10" x14ac:dyDescent="0.2">
      <c r="A26" s="31" t="s">
        <v>74</v>
      </c>
      <c r="B26" s="75">
        <v>62555.9</v>
      </c>
      <c r="C26" s="76">
        <f t="shared" si="0"/>
        <v>2606.4958333333334</v>
      </c>
      <c r="D26" s="77">
        <f>+C26/H26</f>
        <v>0.84445410266632248</v>
      </c>
      <c r="E26" s="75">
        <v>288059.2</v>
      </c>
      <c r="F26" s="76">
        <f t="shared" si="3"/>
        <v>480.0986666666667</v>
      </c>
      <c r="G26" s="78">
        <f t="shared" si="1"/>
        <v>0.15554265752760571</v>
      </c>
      <c r="H26" s="79">
        <f>+C26+F26+0.01</f>
        <v>3086.6045000000004</v>
      </c>
      <c r="I26" s="109">
        <f>+H26/$H$28</f>
        <v>4.0162097133081318E-2</v>
      </c>
      <c r="J26" s="110"/>
    </row>
    <row r="27" spans="1:10" ht="7.5" customHeight="1" x14ac:dyDescent="0.2">
      <c r="A27" s="7"/>
      <c r="B27" s="80"/>
      <c r="C27" s="46"/>
      <c r="D27" s="22"/>
      <c r="E27" s="68"/>
      <c r="F27" s="46"/>
      <c r="G27" s="22"/>
      <c r="H27" s="46"/>
      <c r="I27" s="22"/>
      <c r="J27" s="23"/>
    </row>
    <row r="28" spans="1:10" s="25" customFormat="1" ht="13.5" customHeight="1" thickBot="1" x14ac:dyDescent="0.25">
      <c r="A28" s="34" t="s">
        <v>84</v>
      </c>
      <c r="B28" s="81">
        <f>SUM(B12:B27)</f>
        <v>1442004.3499999999</v>
      </c>
      <c r="C28" s="81">
        <f>SUM(C12:C27)+0.02</f>
        <v>60083.534583333334</v>
      </c>
      <c r="D28" s="82">
        <f>+C28/H28</f>
        <v>0.78179136719158016</v>
      </c>
      <c r="E28" s="83">
        <f>SUM(E12:E27)</f>
        <v>10338392.359999998</v>
      </c>
      <c r="F28" s="81">
        <f>SUM(F12:F27)+0.03</f>
        <v>16770.143933333329</v>
      </c>
      <c r="G28" s="52">
        <f>+F28/H28</f>
        <v>0.21820876292582592</v>
      </c>
      <c r="H28" s="81">
        <f>SUM(H12:H27)-0.02</f>
        <v>76853.668516666672</v>
      </c>
      <c r="I28" s="84">
        <f>SUM(I12:I27)+0.000002</f>
        <v>1.0000002602348121</v>
      </c>
      <c r="J28" s="30" t="s">
        <v>16</v>
      </c>
    </row>
    <row r="29" spans="1:10" ht="7.5" customHeight="1" x14ac:dyDescent="0.2">
      <c r="B29" s="85"/>
      <c r="C29" s="86"/>
      <c r="D29" s="2"/>
      <c r="E29" s="87"/>
      <c r="F29" s="86"/>
      <c r="G29" s="2"/>
      <c r="H29" s="86"/>
      <c r="I29" s="67"/>
      <c r="J29" s="13"/>
    </row>
    <row r="30" spans="1:10" x14ac:dyDescent="0.2">
      <c r="A30" s="105" t="s">
        <v>98</v>
      </c>
      <c r="B30" s="96"/>
      <c r="C30" s="96"/>
      <c r="D30" s="96"/>
      <c r="E30" s="96"/>
      <c r="F30" s="96"/>
      <c r="G30" s="96"/>
      <c r="H30" s="96"/>
      <c r="I30" s="96"/>
      <c r="J30" s="96"/>
    </row>
    <row r="31" spans="1:10" ht="7.5" customHeight="1" x14ac:dyDescent="0.2">
      <c r="A31" s="8"/>
      <c r="B31" s="8"/>
      <c r="C31" s="8"/>
      <c r="D31" s="8"/>
      <c r="E31" s="8"/>
      <c r="F31" s="8"/>
      <c r="G31" s="88"/>
      <c r="H31" s="8"/>
      <c r="I31" s="8"/>
      <c r="J31" s="8"/>
    </row>
    <row r="32" spans="1:10" s="14" customFormat="1" ht="11.25" customHeight="1" x14ac:dyDescent="0.2">
      <c r="A32" s="106" t="s">
        <v>99</v>
      </c>
      <c r="B32" s="107"/>
      <c r="C32" s="107"/>
      <c r="D32" s="107"/>
      <c r="E32" s="107"/>
      <c r="F32" s="107"/>
      <c r="G32" s="107"/>
      <c r="H32" s="107"/>
      <c r="I32" s="107"/>
      <c r="J32" s="107"/>
    </row>
    <row r="33" spans="1:10" ht="13.5" customHeight="1" thickBot="1" x14ac:dyDescent="0.25">
      <c r="A33" s="37" t="s">
        <v>100</v>
      </c>
      <c r="B33" s="1"/>
      <c r="C33" s="1"/>
      <c r="D33" s="1"/>
      <c r="E33" s="1"/>
      <c r="F33" s="1"/>
      <c r="G33" s="1"/>
      <c r="H33" s="1"/>
      <c r="I33" s="1"/>
      <c r="J33" s="1"/>
    </row>
    <row r="35" spans="1:10" x14ac:dyDescent="0.2">
      <c r="A35" s="91"/>
      <c r="B35" s="96"/>
      <c r="C35" s="96"/>
      <c r="D35" s="96"/>
    </row>
    <row r="36" spans="1:10" x14ac:dyDescent="0.2">
      <c r="A36" t="s">
        <v>101</v>
      </c>
    </row>
  </sheetData>
  <mergeCells count="25">
    <mergeCell ref="A3:J3"/>
    <mergeCell ref="A4:J4"/>
    <mergeCell ref="A5:J5"/>
    <mergeCell ref="I12:J12"/>
    <mergeCell ref="I7:J7"/>
    <mergeCell ref="I8:J8"/>
    <mergeCell ref="I9:J9"/>
    <mergeCell ref="I10:J10"/>
    <mergeCell ref="I21:J21"/>
    <mergeCell ref="I22:J22"/>
    <mergeCell ref="I16:J16"/>
    <mergeCell ref="I13:J13"/>
    <mergeCell ref="I14:J14"/>
    <mergeCell ref="I15:J15"/>
    <mergeCell ref="I17:J17"/>
    <mergeCell ref="I18:J18"/>
    <mergeCell ref="I20:J20"/>
    <mergeCell ref="I19:J19"/>
    <mergeCell ref="I23:J23"/>
    <mergeCell ref="I24:J24"/>
    <mergeCell ref="A35:D35"/>
    <mergeCell ref="I25:J25"/>
    <mergeCell ref="I26:J26"/>
    <mergeCell ref="A32:J32"/>
    <mergeCell ref="A30:J30"/>
  </mergeCells>
  <phoneticPr fontId="7" type="noConversion"/>
  <printOptions horizontalCentered="1"/>
  <pageMargins left="0.75" right="0.75" top="1" bottom="1" header="0.5" footer="0.5"/>
  <pageSetup scale="78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2:K31"/>
  <sheetViews>
    <sheetView tabSelected="1" workbookViewId="0">
      <selection activeCell="D26" sqref="D26"/>
    </sheetView>
  </sheetViews>
  <sheetFormatPr defaultRowHeight="12.75" x14ac:dyDescent="0.2"/>
  <sheetData>
    <row r="2" spans="1:11" ht="13.5" customHeight="1" thickBot="1" x14ac:dyDescent="0.25">
      <c r="A2" s="35" t="s">
        <v>102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14" t="s">
        <v>1</v>
      </c>
      <c r="B3" s="96"/>
      <c r="C3" s="96"/>
      <c r="D3" s="96"/>
      <c r="E3" s="96"/>
      <c r="F3" s="96"/>
      <c r="G3" s="96"/>
      <c r="H3" s="96"/>
      <c r="I3" s="96"/>
      <c r="J3" s="96"/>
      <c r="K3" s="96"/>
    </row>
    <row r="4" spans="1:11" x14ac:dyDescent="0.2">
      <c r="A4" s="95" t="s">
        <v>83</v>
      </c>
      <c r="B4" s="96"/>
      <c r="C4" s="96"/>
      <c r="D4" s="96"/>
      <c r="E4" s="96"/>
      <c r="F4" s="96"/>
      <c r="G4" s="96"/>
      <c r="H4" s="96"/>
      <c r="I4" s="96"/>
      <c r="J4" s="96"/>
      <c r="K4" s="96"/>
    </row>
    <row r="5" spans="1:11" x14ac:dyDescent="0.2">
      <c r="A5" s="97" t="s">
        <v>3</v>
      </c>
      <c r="B5" s="98"/>
      <c r="C5" s="98"/>
      <c r="D5" s="98"/>
      <c r="E5" s="98"/>
      <c r="F5" s="98"/>
      <c r="G5" s="98"/>
      <c r="H5" s="98"/>
      <c r="I5" s="98"/>
      <c r="J5" s="98"/>
      <c r="K5" s="98"/>
    </row>
    <row r="6" spans="1:11" ht="8.25" customHeight="1" x14ac:dyDescent="0.2"/>
    <row r="10" spans="1:11" x14ac:dyDescent="0.2">
      <c r="D10" s="13">
        <v>5.5030999999999997E-2</v>
      </c>
    </row>
    <row r="11" spans="1:11" x14ac:dyDescent="0.2">
      <c r="D11" s="13">
        <v>4.9043000000000003E-2</v>
      </c>
    </row>
    <row r="12" spans="1:11" x14ac:dyDescent="0.2">
      <c r="D12" s="13">
        <v>3.6028999999999999E-2</v>
      </c>
    </row>
    <row r="13" spans="1:11" x14ac:dyDescent="0.2">
      <c r="D13" s="13">
        <v>2.1058E-2</v>
      </c>
    </row>
    <row r="14" spans="1:11" x14ac:dyDescent="0.2">
      <c r="D14" s="13">
        <v>6.1692999999999998E-2</v>
      </c>
    </row>
    <row r="15" spans="1:11" x14ac:dyDescent="0.2">
      <c r="D15" s="13">
        <v>3.9918000000000002E-2</v>
      </c>
    </row>
    <row r="16" spans="1:11" x14ac:dyDescent="0.2">
      <c r="D16" s="13">
        <v>7.1318999999999994E-2</v>
      </c>
    </row>
    <row r="17" spans="1:11" x14ac:dyDescent="0.2">
      <c r="D17" s="13">
        <v>9.2497999999999997E-2</v>
      </c>
    </row>
    <row r="18" spans="1:11" x14ac:dyDescent="0.2">
      <c r="D18" s="13">
        <v>0.167014</v>
      </c>
    </row>
    <row r="19" spans="1:11" x14ac:dyDescent="0.2">
      <c r="D19" s="13">
        <v>0.15973599999999999</v>
      </c>
    </row>
    <row r="20" spans="1:11" x14ac:dyDescent="0.2">
      <c r="D20" s="13">
        <v>6.4642000000000005E-2</v>
      </c>
    </row>
    <row r="21" spans="1:11" x14ac:dyDescent="0.2">
      <c r="D21" s="13">
        <v>6.1663000000000003E-2</v>
      </c>
    </row>
    <row r="22" spans="1:11" x14ac:dyDescent="0.2">
      <c r="D22" s="13">
        <v>2.0712999999999999E-2</v>
      </c>
    </row>
    <row r="23" spans="1:11" x14ac:dyDescent="0.2">
      <c r="D23" s="13">
        <v>5.9720000000000002E-2</v>
      </c>
    </row>
    <row r="24" spans="1:11" x14ac:dyDescent="0.2">
      <c r="D24" s="13">
        <v>3.9923E-2</v>
      </c>
    </row>
    <row r="28" spans="1:11" ht="6.75" customHeight="1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s="14" customFormat="1" ht="11.25" customHeight="1" x14ac:dyDescent="0.2">
      <c r="A29" s="106" t="s">
        <v>103</v>
      </c>
      <c r="B29" s="107"/>
      <c r="C29" s="107"/>
      <c r="D29" s="107"/>
      <c r="E29" s="107"/>
      <c r="F29" s="107"/>
      <c r="G29" s="107"/>
      <c r="H29" s="107"/>
      <c r="I29" s="107"/>
      <c r="J29" s="107"/>
      <c r="K29" s="107"/>
    </row>
    <row r="30" spans="1:11" ht="13.5" customHeight="1" thickBot="1" x14ac:dyDescent="0.25">
      <c r="A30" s="36" t="s">
        <v>104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33"/>
    </row>
  </sheetData>
  <mergeCells count="4">
    <mergeCell ref="A29:K29"/>
    <mergeCell ref="A3:K3"/>
    <mergeCell ref="A4:K4"/>
    <mergeCell ref="A5:K5"/>
  </mergeCells>
  <phoneticPr fontId="7" type="noConversion"/>
  <printOptions horizontalCentered="1"/>
  <pageMargins left="0.75" right="0.75" top="1" bottom="1" header="0.5" footer="0.5"/>
  <pageSetup scale="9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Revenues by Source</vt:lpstr>
      <vt:lpstr>Expenditures by Function</vt:lpstr>
      <vt:lpstr>Expenditures by Category</vt:lpstr>
      <vt:lpstr>General State Financial Aid</vt:lpstr>
      <vt:lpstr>FTEE Calculation</vt:lpstr>
      <vt:lpstr>FTEE Graph</vt:lpstr>
      <vt:lpstr>'General State Financial Aid'!Print_Area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NewUser</dc:creator>
  <cp:lastModifiedBy>xbany</cp:lastModifiedBy>
  <cp:lastPrinted>2002-01-11T20:47:23Z</cp:lastPrinted>
  <dcterms:created xsi:type="dcterms:W3CDTF">2001-07-18T13:59:10Z</dcterms:created>
  <dcterms:modified xsi:type="dcterms:W3CDTF">2021-01-12T04:19:06Z</dcterms:modified>
</cp:coreProperties>
</file>