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D95FD0B-3AD0-4BC3-9A4A-70F1C1F9B94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&amp;L" sheetId="1" r:id="rId1"/>
    <sheet name="Balance Sheet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81029"/>
</workbook>
</file>

<file path=xl/calcChain.xml><?xml version="1.0" encoding="utf-8"?>
<calcChain xmlns="http://schemas.openxmlformats.org/spreadsheetml/2006/main">
  <c r="I31" i="2" l="1"/>
  <c r="I38" i="2" s="1"/>
  <c r="G31" i="2"/>
  <c r="G38" i="2" s="1"/>
  <c r="I22" i="2"/>
  <c r="G22" i="2"/>
  <c r="I13" i="2"/>
  <c r="G13" i="2"/>
  <c r="L52" i="1"/>
  <c r="J52" i="1"/>
  <c r="F52" i="1"/>
  <c r="L50" i="1"/>
  <c r="L46" i="1"/>
  <c r="J46" i="1"/>
  <c r="F46" i="1"/>
  <c r="L44" i="1"/>
  <c r="L18" i="1"/>
  <c r="J18" i="1"/>
  <c r="H18" i="1"/>
  <c r="F18" i="1"/>
  <c r="J17" i="1"/>
  <c r="L9" i="1"/>
  <c r="L20" i="1" s="1"/>
  <c r="L27" i="1" s="1"/>
  <c r="L33" i="1" s="1"/>
  <c r="J9" i="1"/>
  <c r="J20" i="1" s="1"/>
  <c r="J27" i="1" s="1"/>
  <c r="J33" i="1" s="1"/>
  <c r="H9" i="1"/>
  <c r="H20" i="1" s="1"/>
  <c r="H27" i="1" s="1"/>
  <c r="H33" i="1" s="1"/>
  <c r="F9" i="1"/>
  <c r="F20" i="1" s="1"/>
  <c r="F27" i="1" s="1"/>
  <c r="F33" i="1" s="1"/>
  <c r="H36" i="1" l="1"/>
  <c r="H39" i="1"/>
  <c r="J39" i="1"/>
  <c r="J36" i="1"/>
  <c r="L39" i="1"/>
  <c r="L36" i="1"/>
  <c r="F36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9" authorId="0" shapeId="0" xr:uid="{00000000-0006-0000-0000-000001000000}">
      <text>
        <r>
          <rPr>
            <sz val="10"/>
            <rFont val="Arial"/>
          </rPr>
          <t>reference:F7,F8
mrs:(F7,+,10.0000)  (F8,+,10.0000)  
Rotate:True</t>
        </r>
      </text>
    </comment>
    <comment ref="H9" authorId="0" shapeId="0" xr:uid="{00000000-0006-0000-0000-000002000000}">
      <text>
        <r>
          <rPr>
            <sz val="10"/>
            <rFont val="Arial"/>
          </rPr>
          <t>reference:H8
mrs:(H8,+,10.0000)  
Rotate:True</t>
        </r>
      </text>
    </comment>
    <comment ref="J9" authorId="0" shapeId="0" xr:uid="{00000000-0006-0000-0000-000003000000}">
      <text>
        <r>
          <rPr>
            <sz val="10"/>
            <rFont val="Arial"/>
          </rPr>
          <t>reference:J7,J8
mrs:(J7,+,10.0000)  (J8,+,10.0000)  
Rotate:True</t>
        </r>
      </text>
    </comment>
    <comment ref="L9" authorId="0" shapeId="0" xr:uid="{00000000-0006-0000-0000-000004000000}">
      <text>
        <r>
          <rPr>
            <sz val="10"/>
            <rFont val="Arial"/>
          </rPr>
          <t>reference:L7,L8
mrs:(L7,+,10.0000)  (L8,+,10.0000)  
Rotate:True</t>
        </r>
      </text>
    </comment>
    <comment ref="F18" authorId="0" shapeId="0" xr:uid="{00000000-0006-0000-0000-000005000000}">
      <text>
        <r>
          <rPr>
            <sz val="10"/>
            <rFont val="Arial"/>
          </rPr>
          <t>reference:F12,F13,F14,F15,F16,F17
mrs:(F12,+,10.0000)  (F13,+,10.0000)  (F14,+,10.0000)  (F15,+,10.0000)  (F16,+,10.0000)  (F17,+,10.0000)  
Rotate:True</t>
        </r>
      </text>
    </comment>
    <comment ref="H18" authorId="0" shapeId="0" xr:uid="{00000000-0006-0000-0000-000006000000}">
      <text>
        <r>
          <rPr>
            <sz val="10"/>
            <rFont val="Arial"/>
          </rPr>
          <t>reference:H12,H13,H14,H15,H16,H17
mrs:(H12,+,10.0000)  (H13,+,10.0000)  (H14,+,10.0000)  (H15,+,10.0000)  (H16,+,10.0000)  (H17,+,10.0000)  
Rotate:True</t>
        </r>
      </text>
    </comment>
    <comment ref="J18" authorId="0" shapeId="0" xr:uid="{00000000-0006-0000-0000-000007000000}">
      <text>
        <r>
          <rPr>
            <sz val="10"/>
            <rFont val="Arial"/>
          </rPr>
          <t>reference:J12,J13,J14,J15,J16,J17
mrs:(J12,+,10.0000)  (J13,+,10.0000)  (J14,+,10.0000)  (J15,+,10.0000)  (J16,+,10.0000)  (J17,+,10.0000)  
Rotate:True</t>
        </r>
      </text>
    </comment>
    <comment ref="L18" authorId="0" shapeId="0" xr:uid="{00000000-0006-0000-0000-000008000000}">
      <text>
        <r>
          <rPr>
            <sz val="10"/>
            <rFont val="Arial"/>
          </rPr>
          <t>reference:L12,L13,L14,L15,L16,L17
mrs:(L12,+,10.0000)  (L13,+,10.0000)  (L14,+,10.0000)  (L15,+,10.0000)  (L16,+,10.0000)  (L17,+,10.0000)  
Rotate:True</t>
        </r>
      </text>
    </comment>
    <comment ref="F20" authorId="0" shapeId="0" xr:uid="{00000000-0006-0000-0000-000009000000}">
      <text>
        <r>
          <rPr>
            <sz val="10"/>
            <rFont val="Arial"/>
          </rPr>
          <t>reference:F9,F18
mrs:(F9,+,10.0000)  (F18,+,-10.0000)  
Rotate:True</t>
        </r>
      </text>
    </comment>
    <comment ref="H20" authorId="0" shapeId="0" xr:uid="{00000000-0006-0000-0000-00000A000000}">
      <text>
        <r>
          <rPr>
            <sz val="10"/>
            <rFont val="Arial"/>
          </rPr>
          <t>reference:H9,H18
mrs:(H9,+,10.0000)  (H18,+,-10.0000)  
Rotate:True</t>
        </r>
      </text>
    </comment>
    <comment ref="J20" authorId="0" shapeId="0" xr:uid="{00000000-0006-0000-0000-00000B000000}">
      <text>
        <r>
          <rPr>
            <sz val="10"/>
            <rFont val="Arial"/>
          </rPr>
          <t>reference:J9,J18
mrs:(J9,+,10.0000)  (J18,+,-10.0000)  
Rotate:True</t>
        </r>
      </text>
    </comment>
    <comment ref="L20" authorId="0" shapeId="0" xr:uid="{00000000-0006-0000-0000-00000C000000}">
      <text>
        <r>
          <rPr>
            <sz val="10"/>
            <rFont val="Arial"/>
          </rPr>
          <t>reference:L9,L18
mrs:(L9,+,10.0000)  (L18,+,-10.0000)  
Rotate:True</t>
        </r>
      </text>
    </comment>
    <comment ref="F27" authorId="0" shapeId="0" xr:uid="{00000000-0006-0000-0000-00000D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H27" authorId="0" shapeId="0" xr:uid="{00000000-0006-0000-0000-00000E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J27" authorId="0" shapeId="0" xr:uid="{00000000-0006-0000-0000-00000F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L27" authorId="0" shapeId="0" xr:uid="{00000000-0006-0000-0000-000010000000}">
      <text>
        <r>
          <rPr>
            <sz val="10"/>
            <rFont val="Arial"/>
          </rPr>
          <t>reference:L20,L21,L22,L23,L24
mrs:(L20,+,10.0000)  (L21,+,10.0000)  (L22,+,10.0000)  (L23,+,10.0000)  (L24,+,10.0000)  
Rotate:True</t>
        </r>
      </text>
    </comment>
    <comment ref="F33" authorId="0" shapeId="0" xr:uid="{00000000-0006-0000-0000-000011000000}">
      <text>
        <r>
          <rPr>
            <sz val="10"/>
            <rFont val="Arial"/>
          </rPr>
          <t>reference:F27,F30
mrs:(F27,+,10.0000)  (F30,+,-10.0000)  
Rotate:True</t>
        </r>
      </text>
    </comment>
    <comment ref="H33" authorId="0" shapeId="0" xr:uid="{00000000-0006-0000-0000-000012000000}">
      <text>
        <r>
          <rPr>
            <sz val="10"/>
            <rFont val="Arial"/>
          </rPr>
          <t>reference:H27,H30
mrs:(H27,+,10.0000)  (H30,+,-10.0000)  
Rotate:True</t>
        </r>
      </text>
    </comment>
    <comment ref="J33" authorId="0" shapeId="0" xr:uid="{00000000-0006-0000-0000-000013000000}">
      <text>
        <r>
          <rPr>
            <sz val="10"/>
            <rFont val="Arial"/>
          </rPr>
          <t>reference:J27,J30
mrs:(J27,+,10.0000)  (J30,+,-10.0000)  
Rotate:True</t>
        </r>
      </text>
    </comment>
    <comment ref="L33" authorId="0" shapeId="0" xr:uid="{00000000-0006-0000-0000-000014000000}">
      <text>
        <r>
          <rPr>
            <sz val="10"/>
            <rFont val="Arial"/>
          </rPr>
          <t>reference:L27,L30
mrs:(L27,+,10.0000)  (L30,+,-10.0000)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reference:F33,F37
mrs: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reference:H33,H37
mrs:
Rotate:True</t>
        </r>
      </text>
    </comment>
    <comment ref="J36" authorId="0" shapeId="0" xr:uid="{00000000-0006-0000-0000-000017000000}">
      <text>
        <r>
          <rPr>
            <sz val="10"/>
            <rFont val="Arial"/>
          </rPr>
          <t>reference:J33,J37
mrs:
Rotate:True</t>
        </r>
      </text>
    </comment>
    <comment ref="L36" authorId="0" shapeId="0" xr:uid="{00000000-0006-0000-0000-000018000000}">
      <text>
        <r>
          <rPr>
            <sz val="10"/>
            <rFont val="Arial"/>
          </rPr>
          <t>reference:L33,L37
mrs:
Rotate:True</t>
        </r>
      </text>
    </comment>
    <comment ref="F39" authorId="0" shapeId="0" xr:uid="{00000000-0006-0000-0000-000019000000}">
      <text>
        <r>
          <rPr>
            <sz val="10"/>
            <rFont val="Arial"/>
          </rPr>
          <t>reference:F33,F40
mrs:
Rotate:True</t>
        </r>
      </text>
    </comment>
    <comment ref="H39" authorId="0" shapeId="0" xr:uid="{00000000-0006-0000-0000-00001A000000}">
      <text>
        <r>
          <rPr>
            <sz val="10"/>
            <rFont val="Arial"/>
          </rPr>
          <t>reference:H33,H40
mrs:
Rotate:True</t>
        </r>
      </text>
    </comment>
    <comment ref="J39" authorId="0" shapeId="0" xr:uid="{00000000-0006-0000-0000-00001B000000}">
      <text>
        <r>
          <rPr>
            <sz val="10"/>
            <rFont val="Arial"/>
          </rPr>
          <t>reference:J33,J40
mrs:
Rotate:True</t>
        </r>
      </text>
    </comment>
    <comment ref="L39" authorId="0" shapeId="0" xr:uid="{00000000-0006-0000-0000-00001C000000}">
      <text>
        <r>
          <rPr>
            <sz val="10"/>
            <rFont val="Arial"/>
          </rPr>
          <t>reference:L33,L40
mrs:
Rotate:True</t>
        </r>
      </text>
    </comment>
    <comment ref="F46" authorId="0" shapeId="0" xr:uid="{00000000-0006-0000-0000-00001D000000}">
      <text>
        <r>
          <rPr>
            <sz val="10"/>
            <rFont val="Arial"/>
          </rPr>
          <t>reference:F44
mrs:(F44,+,0.0003)  
Rotate:True</t>
        </r>
      </text>
    </comment>
    <comment ref="J46" authorId="0" shapeId="0" xr:uid="{00000000-0006-0000-0000-00001E000000}">
      <text>
        <r>
          <rPr>
            <sz val="10"/>
            <rFont val="Arial"/>
          </rPr>
          <t>reference:J44
mrs:(J44,+,0.0003)  
Rotate:True</t>
        </r>
      </text>
    </comment>
    <comment ref="F52" authorId="0" shapeId="0" xr:uid="{00000000-0006-0000-0000-00001F000000}">
      <text>
        <r>
          <rPr>
            <sz val="10"/>
            <rFont val="Arial"/>
          </rPr>
          <t>reference:F50
mrs:(F50,+,0.0003)  
Rotate:True</t>
        </r>
      </text>
    </comment>
    <comment ref="J52" authorId="0" shapeId="0" xr:uid="{00000000-0006-0000-0000-000020000000}">
      <text>
        <r>
          <rPr>
            <sz val="10"/>
            <rFont val="Arial"/>
          </rPr>
          <t>reference:J50
mrs:(J50,+,0.0003)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3" authorId="0" shapeId="0" xr:uid="{00000000-0006-0000-0100-000001000000}">
      <text>
        <r>
          <rPr>
            <sz val="10"/>
            <rFont val="Arial"/>
          </rPr>
          <t>reference:G7,G8,G9,G10,G11,G12
mrs:(G7,+,10.0000)  (G8,+,10.0000)  (G9,+,10.0000)  (G10,+,10.0000)  (G11,+,10.0000)  (G12,+,10.0000)  
Rotate:True</t>
        </r>
      </text>
    </comment>
    <comment ref="I13" authorId="0" shapeId="0" xr:uid="{00000000-0006-0000-0100-000002000000}">
      <text>
        <r>
          <rPr>
            <sz val="10"/>
            <rFont val="Arial"/>
          </rPr>
          <t>reference:I7,I8,I9,I10,I11
mrs:(I7,+,10.0000)  (I8,+,10.0000)  (I9,+,10.0000)  (I10,+,10.0000)  (I11,+,10.0000)  
Rotate:True</t>
        </r>
      </text>
    </comment>
    <comment ref="G22" authorId="0" shapeId="0" xr:uid="{00000000-0006-0000-0100-000003000000}">
      <text>
        <r>
          <rPr>
            <sz val="10"/>
            <rFont val="Arial"/>
          </rPr>
          <t>reference:G13,G14,G15,G16,G17,G18,G19,G20
mrs:(G13,+,10.0000)  (G14,+,10.0000)  (G15,+,10.0000)  (G16,+,10.0000)  (G17,+,10.0000)  (G18,+,10.0000)  (G19,+,10.0000)  (G20,+,10.0000)  
Rotate:True</t>
        </r>
      </text>
    </comment>
    <comment ref="I22" authorId="0" shapeId="0" xr:uid="{00000000-0006-0000-0100-000004000000}">
      <text>
        <r>
          <rPr>
            <sz val="10"/>
            <rFont val="Arial"/>
          </rPr>
          <t>reference:I13,I14,I15,I16,I17,I18,I19,I20
mrs:(I13,+,10.0000)  (I14,+,10.0000)  (I15,+,10.0000)  (I16,+,10.0000)  (I17,+,10.0000)  (I18,+,10.0000)  (I19,+,10.0000)  (I20,+,10.0000)  
Rotate:True</t>
        </r>
      </text>
    </comment>
    <comment ref="G31" authorId="0" shapeId="0" xr:uid="{00000000-0006-0000-0100-000005000000}">
      <text>
        <r>
          <rPr>
            <sz val="10"/>
            <rFont val="Arial"/>
          </rPr>
          <t>reference:G27,G28,G29,G30
mrs:(G27,+,10.0000)  (G28,+,10.0000)  (G29,+,10.0000)  (G30,+,10.0000)  
Rotate:True</t>
        </r>
      </text>
    </comment>
    <comment ref="I31" authorId="0" shapeId="0" xr:uid="{00000000-0006-0000-0100-000006000000}">
      <text>
        <r>
          <rPr>
            <sz val="10"/>
            <rFont val="Arial"/>
          </rPr>
          <t>reference:I27,I28,I29,I30
mrs:(I27,+,10.0000)  (I28,+,10.0000)  (I29,+,10.0000)  (I30,+,10.0000)  
Rotate:True</t>
        </r>
      </text>
    </comment>
    <comment ref="G38" authorId="0" shapeId="0" xr:uid="{00000000-0006-0000-0100-000007000000}">
      <text>
        <r>
          <rPr>
            <sz val="10"/>
            <rFont val="Arial"/>
          </rPr>
          <t>reference:G31,G32,G33,G34,G35,G36,G37
mrs:(G31,+,10.0000)  (G32,+,10.0000)  (G33,+,10.0000)  (G34,+,10.0000)  (G35,+,10.0000)  (G36,+,10.0000)  (G37,+,10.0000)  
Rotate:True</t>
        </r>
      </text>
    </comment>
    <comment ref="I38" authorId="0" shapeId="0" xr:uid="{00000000-0006-0000-0100-000008000000}">
      <text>
        <r>
          <rPr>
            <sz val="10"/>
            <rFont val="Arial"/>
          </rPr>
          <t>reference:I31,I32,I33,I34,I35,I36,I37
mrs:(I31,+,10.0000)  (I32,+,10.0000)  (I33,+,10.0000)  (I34,+,10.0000)  (I35,+,10.0000)  (I36,+,10.0000)  (I37,+,10.0000)  
Rotate:True</t>
        </r>
      </text>
    </comment>
  </commentList>
</comments>
</file>

<file path=xl/sharedStrings.xml><?xml version="1.0" encoding="utf-8"?>
<sst xmlns="http://schemas.openxmlformats.org/spreadsheetml/2006/main" count="68" uniqueCount="62">
  <si>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</si>
  <si>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</si>
  <si>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</si>
  <si>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</si>
  <si>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</si>
  <si>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</si>
  <si>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</si>
  <si>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</si>
  <si>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</si>
  <si>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</si>
  <si>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</si>
  <si>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</si>
  <si>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</si>
  <si>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>Charge for in-process research and development</t>
  </si>
  <si>
    <t xml:space="preserve">  Total costs and expenses</t>
  </si>
  <si>
    <t>Income (loss) from operations</t>
  </si>
  <si>
    <t>Other income (expense), net</t>
  </si>
  <si>
    <t>Write-off of investment</t>
  </si>
  <si>
    <t>Interest income, net</t>
  </si>
  <si>
    <t xml:space="preserve">Income (loss) before provision for </t>
  </si>
  <si>
    <t>(benefit from) income taxes</t>
  </si>
  <si>
    <t xml:space="preserve">Provision for benefit (benefit from) </t>
  </si>
  <si>
    <t>income taxes</t>
  </si>
  <si>
    <t xml:space="preserve">  Net income (loss)</t>
  </si>
  <si>
    <t>Diluted earnings (loss) per share</t>
  </si>
  <si>
    <t>Weighted average shares outstanding - diluted</t>
  </si>
  <si>
    <t>Basic earnings (loss) per share</t>
  </si>
  <si>
    <t>Weighted average shares outstanding - basic</t>
  </si>
  <si>
    <t>Pro Forma excluding charge for in-process R&amp;D, write-off of investment and amortization of goodwill:</t>
  </si>
  <si>
    <t xml:space="preserve">Net Income </t>
  </si>
  <si>
    <t>Diluted earnings per share</t>
  </si>
  <si>
    <t>Pro Forma excluding charge for in-process R&amp;D, write-off of investment, amortization of goodwill and PetroVantage:</t>
  </si>
  <si>
    <t>Net Income</t>
  </si>
  <si>
    <t xml:space="preserve">suspicious:H9,  H52,  H46,  </t>
  </si>
  <si>
    <t xml:space="preserve">June 30, 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</si>
  <si>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</si>
  <si>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</si>
  <si>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</si>
  <si>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</si>
  <si>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</si>
  <si>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Deferred tax asset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</si>
  <si>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</si>
  <si>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</si>
  <si>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</si>
  <si>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</si>
  <si>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</si>
  <si>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</si>
  <si>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</si>
  <si>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</si>
  <si>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</si>
  <si>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</si>
  <si>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</si>
  <si>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 xml:space="preserve">Accounts payable and accrued expenses 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</si>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</sst>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&quot;$&quot;#,##0_);[Red]\(&quot;$&quot;#,##0\)"/>
    <numFmt numFmtId="178" formatCode="_(* #,##0_);_(* \(#,##0\);_(* &quot;-&quot;??_);_(@_)"/>
    <numFmt numFmtId="179" formatCode="0_);\(0\)"/>
    <numFmt numFmtId="180" formatCode="_(&quot;$&quot;* #,##0.00_);_(&quot;$&quot;* \(#,##0.00\);_(&quot;$&quot;* &quot;-&quot;??_);_(@_)"/>
    <numFmt numFmtId="181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applyFont="1"/>
    <xf numFmtId="38" fontId="3" fillId="0" borderId="0" xfId="0" applyNumberFormat="1" applyFont="1"/>
    <xf numFmtId="3" fontId="3" fillId="0" borderId="0" xfId="1" applyNumberFormat="1" applyFont="1"/>
    <xf numFmtId="38" fontId="3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/>
    <xf numFmtId="37" fontId="3" fillId="0" borderId="1" xfId="1" applyNumberFormat="1" applyFont="1" applyBorder="1"/>
    <xf numFmtId="15" fontId="3" fillId="0" borderId="0" xfId="0" quotePrefix="1" applyNumberFormat="1" applyFont="1" applyAlignment="1">
      <alignment horizontal="center"/>
    </xf>
    <xf numFmtId="176" fontId="3" fillId="0" borderId="0" xfId="2" applyNumberFormat="1" applyFont="1"/>
    <xf numFmtId="177" fontId="3" fillId="0" borderId="0" xfId="0" applyNumberFormat="1" applyFont="1"/>
    <xf numFmtId="178" fontId="3" fillId="0" borderId="1" xfId="1" applyNumberFormat="1" applyFont="1" applyBorder="1"/>
    <xf numFmtId="178" fontId="3" fillId="2" borderId="1" xfId="1" applyNumberFormat="1" applyFont="1" applyFill="1" applyBorder="1"/>
    <xf numFmtId="178" fontId="3" fillId="11" borderId="1" xfId="1" applyNumberFormat="1" applyFont="1" applyFill="1" applyBorder="1"/>
    <xf numFmtId="178" fontId="3" fillId="2" borderId="1" xfId="0" applyNumberFormat="1" applyFont="1" applyFill="1" applyBorder="1"/>
    <xf numFmtId="178" fontId="3" fillId="0" borderId="0" xfId="1" applyNumberFormat="1" applyFont="1"/>
    <xf numFmtId="178" fontId="3" fillId="4" borderId="3" xfId="1" applyNumberFormat="1" applyFont="1" applyFill="1" applyBorder="1"/>
    <xf numFmtId="178" fontId="3" fillId="5" borderId="0" xfId="1" applyNumberFormat="1" applyFont="1" applyFill="1"/>
    <xf numFmtId="178" fontId="3" fillId="0" borderId="0" xfId="1" applyNumberFormat="1" applyFont="1" applyAlignment="1">
      <alignment horizontal="right"/>
    </xf>
    <xf numFmtId="179" fontId="3" fillId="0" borderId="0" xfId="0" applyNumberFormat="1" applyFont="1"/>
    <xf numFmtId="178" fontId="3" fillId="0" borderId="1" xfId="1" applyNumberFormat="1" applyFont="1" applyBorder="1" applyAlignment="1">
      <alignment horizontal="right"/>
    </xf>
    <xf numFmtId="178" fontId="3" fillId="6" borderId="0" xfId="1" applyNumberFormat="1" applyFont="1" applyFill="1" applyAlignment="1">
      <alignment horizontal="right"/>
    </xf>
    <xf numFmtId="176" fontId="3" fillId="7" borderId="2" xfId="2" applyNumberFormat="1" applyFont="1" applyFill="1" applyBorder="1"/>
    <xf numFmtId="177" fontId="3" fillId="0" borderId="0" xfId="0" applyNumberFormat="1" applyFont="1" applyAlignment="1">
      <alignment horizontal="right"/>
    </xf>
    <xf numFmtId="180" fontId="3" fillId="8" borderId="2" xfId="2" applyFont="1" applyFill="1" applyBorder="1"/>
    <xf numFmtId="181" fontId="3" fillId="0" borderId="0" xfId="0" applyNumberFormat="1" applyFont="1" applyAlignment="1">
      <alignment horizontal="right"/>
    </xf>
    <xf numFmtId="178" fontId="3" fillId="0" borderId="2" xfId="2" applyNumberFormat="1" applyFont="1" applyBorder="1"/>
    <xf numFmtId="178" fontId="3" fillId="0" borderId="2" xfId="1" applyNumberFormat="1" applyFont="1" applyBorder="1"/>
    <xf numFmtId="180" fontId="3" fillId="9" borderId="2" xfId="2" applyFont="1" applyFill="1" applyBorder="1"/>
    <xf numFmtId="178" fontId="3" fillId="0" borderId="0" xfId="2" applyNumberFormat="1" applyFont="1"/>
    <xf numFmtId="176" fontId="3" fillId="0" borderId="2" xfId="2" applyNumberFormat="1" applyFont="1" applyBorder="1"/>
    <xf numFmtId="180" fontId="0" fillId="0" borderId="0" xfId="2" applyFont="1"/>
    <xf numFmtId="180" fontId="3" fillId="10" borderId="2" xfId="2" applyFont="1" applyFill="1" applyBorder="1"/>
    <xf numFmtId="180" fontId="3" fillId="11" borderId="2" xfId="2" applyFont="1" applyFill="1" applyBorder="1"/>
    <xf numFmtId="180" fontId="3" fillId="0" borderId="2" xfId="2" applyFont="1" applyBorder="1"/>
    <xf numFmtId="180" fontId="2" fillId="0" borderId="0" xfId="2" applyFont="1"/>
    <xf numFmtId="43" fontId="3" fillId="0" borderId="0" xfId="1" applyFont="1"/>
    <xf numFmtId="176" fontId="3" fillId="0" borderId="0" xfId="2" applyNumberFormat="1" applyFont="1" applyAlignment="1">
      <alignment horizontal="right"/>
    </xf>
    <xf numFmtId="41" fontId="3" fillId="0" borderId="0" xfId="1" applyNumberFormat="1" applyFont="1" applyAlignment="1">
      <alignment horizontal="right"/>
    </xf>
    <xf numFmtId="178" fontId="3" fillId="3" borderId="1" xfId="1" applyNumberFormat="1" applyFont="1" applyFill="1" applyBorder="1"/>
    <xf numFmtId="176" fontId="3" fillId="4" borderId="2" xfId="1" applyNumberFormat="1" applyFont="1" applyFill="1" applyBorder="1"/>
    <xf numFmtId="176" fontId="3" fillId="4" borderId="2" xfId="2" applyNumberFormat="1" applyFont="1" applyFill="1" applyBorder="1"/>
    <xf numFmtId="177" fontId="3" fillId="0" borderId="0" xfId="1" applyNumberFormat="1" applyFont="1"/>
    <xf numFmtId="41" fontId="3" fillId="0" borderId="0" xfId="1" applyNumberFormat="1" applyFont="1"/>
    <xf numFmtId="178" fontId="3" fillId="5" borderId="3" xfId="1" applyNumberFormat="1" applyFont="1" applyFill="1" applyBorder="1"/>
    <xf numFmtId="176" fontId="3" fillId="6" borderId="2" xfId="2" applyNumberFormat="1" applyFont="1" applyFill="1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L53"/>
  <sheetViews>
    <sheetView tabSelected="1" zoomScale="75" workbookViewId="0">
      <selection activeCell="Q18" sqref="Q18"/>
    </sheetView>
  </sheetViews>
  <sheetFormatPr defaultRowHeight="15" x14ac:dyDescent="0.25"/>
  <cols>
    <col min="1" max="1" width="2.5703125" customWidth="1"/>
    <col min="3" max="3" width="8.28515625" customWidth="1"/>
    <col min="4" max="4" width="14.28515625" customWidth="1"/>
    <col min="5" max="5" width="13.42578125" customWidth="1"/>
    <col min="6" max="6" width="15.7109375" customWidth="1"/>
    <col min="7" max="7" width="2.28515625" customWidth="1"/>
    <col min="8" max="8" width="16.140625" style="12" customWidth="1"/>
    <col min="9" max="9" width="5.28515625" customWidth="1"/>
    <col min="10" max="10" width="14.42578125" customWidth="1"/>
    <col min="11" max="11" width="2.85546875" customWidth="1"/>
    <col min="12" max="12" width="13.85546875" customWidth="1"/>
  </cols>
  <sheetData>
    <row r="3" spans="1:12" s="9" customFormat="1" x14ac:dyDescent="0.25">
      <c r="B3" s="4"/>
      <c r="G3" s="8" t="s">
        <v>0</v>
      </c>
      <c r="H3" s="12"/>
      <c r="K3" s="8" t="s">
        <v>1</v>
      </c>
    </row>
    <row r="4" spans="1:12" s="9" customFormat="1" x14ac:dyDescent="0.25">
      <c r="B4" s="4"/>
      <c r="F4" s="2" t="s">
        <v>2</v>
      </c>
      <c r="G4" s="8"/>
      <c r="H4" s="2" t="s">
        <v>2</v>
      </c>
      <c r="J4" s="2" t="s">
        <v>2</v>
      </c>
      <c r="K4" s="8"/>
      <c r="L4" s="2" t="s">
        <v>2</v>
      </c>
    </row>
    <row r="5" spans="1:12" s="9" customFormat="1" x14ac:dyDescent="0.25">
      <c r="B5" s="4"/>
      <c r="F5" s="1">
        <v>2000</v>
      </c>
      <c r="G5" s="2"/>
      <c r="H5" s="1">
        <v>1999</v>
      </c>
      <c r="J5" s="1">
        <v>2000</v>
      </c>
      <c r="K5" s="2"/>
      <c r="L5" s="1">
        <v>1999</v>
      </c>
    </row>
    <row r="6" spans="1:12" s="9" customFormat="1" x14ac:dyDescent="0.25">
      <c r="A6" s="4" t="s">
        <v>3</v>
      </c>
      <c r="B6" s="4"/>
    </row>
    <row r="7" spans="1:12" s="9" customFormat="1" x14ac:dyDescent="0.25">
      <c r="B7" s="10" t="s">
        <v>4</v>
      </c>
      <c r="F7" s="15">
        <v>40630</v>
      </c>
      <c r="G7" s="16"/>
      <c r="H7" s="15">
        <v>29318</v>
      </c>
      <c r="J7" s="15">
        <v>73212</v>
      </c>
      <c r="L7" s="15">
        <v>50825</v>
      </c>
    </row>
    <row r="8" spans="1:12" s="9" customFormat="1" x14ac:dyDescent="0.25">
      <c r="B8" s="9" t="s">
        <v>5</v>
      </c>
      <c r="F8" s="17">
        <v>41057</v>
      </c>
      <c r="G8" s="12"/>
      <c r="H8" s="17">
        <v>33166</v>
      </c>
      <c r="J8" s="17">
        <v>77963</v>
      </c>
      <c r="L8" s="17">
        <v>65011</v>
      </c>
    </row>
    <row r="9" spans="1:12" s="9" customFormat="1" x14ac:dyDescent="0.25">
      <c r="B9" s="9" t="s">
        <v>6</v>
      </c>
      <c r="F9" s="18">
        <f>SUM(F7:F8)</f>
        <v>81687</v>
      </c>
      <c r="G9" s="12"/>
      <c r="H9" s="19">
        <f>SUM(H8:H8)</f>
        <v>33166</v>
      </c>
      <c r="J9" s="20">
        <f>SUM(J7:J8)</f>
        <v>151175</v>
      </c>
      <c r="L9" s="20">
        <f>SUM(L7:L8)</f>
        <v>115836</v>
      </c>
    </row>
    <row r="10" spans="1:12" s="9" customFormat="1" ht="12" customHeight="1" x14ac:dyDescent="0.25">
      <c r="F10" s="21"/>
      <c r="G10" s="12"/>
      <c r="H10" s="21"/>
    </row>
    <row r="11" spans="1:12" s="9" customFormat="1" x14ac:dyDescent="0.25">
      <c r="A11" s="4" t="s">
        <v>7</v>
      </c>
      <c r="B11" s="4"/>
      <c r="F11" s="21"/>
      <c r="G11" s="12"/>
      <c r="H11" s="21"/>
    </row>
    <row r="12" spans="1:12" s="9" customFormat="1" x14ac:dyDescent="0.25">
      <c r="B12" s="9" t="s">
        <v>8</v>
      </c>
      <c r="F12" s="21">
        <v>2999</v>
      </c>
      <c r="G12" s="12"/>
      <c r="H12" s="21">
        <v>2187</v>
      </c>
      <c r="J12" s="21">
        <v>5564</v>
      </c>
      <c r="L12" s="21">
        <v>4263</v>
      </c>
    </row>
    <row r="13" spans="1:12" s="9" customFormat="1" x14ac:dyDescent="0.25">
      <c r="B13" s="9" t="s">
        <v>9</v>
      </c>
      <c r="F13" s="21">
        <v>24544</v>
      </c>
      <c r="G13" s="12"/>
      <c r="H13" s="21">
        <v>20805</v>
      </c>
      <c r="J13" s="21">
        <v>46864</v>
      </c>
      <c r="L13" s="21">
        <v>40943</v>
      </c>
    </row>
    <row r="14" spans="1:12" s="9" customFormat="1" x14ac:dyDescent="0.25">
      <c r="B14" s="10" t="s">
        <v>10</v>
      </c>
      <c r="C14" s="10"/>
      <c r="F14" s="21">
        <v>27704</v>
      </c>
      <c r="G14" s="12"/>
      <c r="H14" s="21">
        <v>20820</v>
      </c>
      <c r="J14" s="21">
        <v>52422</v>
      </c>
      <c r="L14" s="21">
        <v>40148</v>
      </c>
    </row>
    <row r="15" spans="1:12" s="9" customFormat="1" x14ac:dyDescent="0.25">
      <c r="B15" s="9" t="s">
        <v>11</v>
      </c>
      <c r="F15" s="21">
        <v>16568</v>
      </c>
      <c r="G15" s="12"/>
      <c r="H15" s="21">
        <v>11774</v>
      </c>
      <c r="J15" s="21">
        <v>31560</v>
      </c>
      <c r="L15" s="21">
        <v>23496</v>
      </c>
    </row>
    <row r="16" spans="1:12" s="9" customFormat="1" x14ac:dyDescent="0.25">
      <c r="B16" s="9" t="s">
        <v>12</v>
      </c>
      <c r="F16" s="21">
        <v>7600</v>
      </c>
      <c r="G16" s="12"/>
      <c r="H16" s="21">
        <v>5748</v>
      </c>
      <c r="J16" s="21">
        <v>14165</v>
      </c>
      <c r="L16" s="21">
        <v>11316</v>
      </c>
    </row>
    <row r="17" spans="2:12" s="9" customFormat="1" x14ac:dyDescent="0.25">
      <c r="B17" s="9" t="s">
        <v>13</v>
      </c>
      <c r="F17" s="21">
        <v>2615</v>
      </c>
      <c r="G17" s="12"/>
      <c r="H17" s="21">
        <v>0</v>
      </c>
      <c r="J17" s="21">
        <f>12615-5000</f>
        <v>7615</v>
      </c>
      <c r="L17" s="21">
        <v>0</v>
      </c>
    </row>
    <row r="18" spans="2:12" s="9" customFormat="1" x14ac:dyDescent="0.25">
      <c r="B18" s="9" t="s">
        <v>14</v>
      </c>
      <c r="F18" s="22">
        <f>SUM(F12:F17)</f>
        <v>82030</v>
      </c>
      <c r="G18" s="12"/>
      <c r="H18" s="22">
        <f>SUM(H12:H17)</f>
        <v>61334</v>
      </c>
      <c r="J18" s="22">
        <f>SUM(J12:J17)</f>
        <v>158190</v>
      </c>
      <c r="K18" s="21"/>
      <c r="L18" s="22">
        <f>SUM(L12:L17)</f>
        <v>120166</v>
      </c>
    </row>
    <row r="19" spans="2:12" s="9" customFormat="1" ht="12" customHeight="1" x14ac:dyDescent="0.25">
      <c r="F19" s="21"/>
      <c r="G19" s="12"/>
      <c r="H19" s="21"/>
    </row>
    <row r="20" spans="2:12" s="9" customFormat="1" x14ac:dyDescent="0.25">
      <c r="B20" s="9" t="s">
        <v>15</v>
      </c>
      <c r="F20" s="23">
        <f>F9-F18</f>
        <v>-343</v>
      </c>
      <c r="G20" s="5"/>
      <c r="H20" s="23">
        <f>H9-H18</f>
        <v>-28168</v>
      </c>
      <c r="J20" s="23">
        <f>J9-J18</f>
        <v>-7015</v>
      </c>
      <c r="L20" s="23">
        <f>L9-L18</f>
        <v>-4330</v>
      </c>
    </row>
    <row r="21" spans="2:12" s="9" customFormat="1" ht="12" customHeight="1" x14ac:dyDescent="0.25">
      <c r="F21" s="24"/>
      <c r="G21" s="5"/>
      <c r="H21" s="24"/>
      <c r="J21" s="25"/>
      <c r="L21" s="25"/>
    </row>
    <row r="22" spans="2:12" s="9" customFormat="1" x14ac:dyDescent="0.25">
      <c r="B22" s="9" t="s">
        <v>16</v>
      </c>
      <c r="F22" s="21">
        <v>252</v>
      </c>
      <c r="G22" s="12"/>
      <c r="H22" s="21">
        <v>-51</v>
      </c>
      <c r="J22" s="25">
        <v>118</v>
      </c>
      <c r="L22" s="25">
        <v>-1</v>
      </c>
    </row>
    <row r="23" spans="2:12" s="9" customFormat="1" x14ac:dyDescent="0.25">
      <c r="B23" s="9" t="s">
        <v>17</v>
      </c>
      <c r="F23" s="21">
        <v>-5000</v>
      </c>
      <c r="G23" s="12"/>
      <c r="H23" s="21">
        <v>0</v>
      </c>
      <c r="J23" s="21">
        <v>-5000</v>
      </c>
      <c r="K23" s="21"/>
      <c r="L23" s="21">
        <v>0</v>
      </c>
    </row>
    <row r="24" spans="2:12" s="9" customFormat="1" x14ac:dyDescent="0.25">
      <c r="B24" s="9" t="s">
        <v>18</v>
      </c>
      <c r="F24" s="26">
        <v>1328</v>
      </c>
      <c r="G24" s="11"/>
      <c r="H24" s="26">
        <v>1015</v>
      </c>
      <c r="J24" s="17">
        <v>2869</v>
      </c>
      <c r="L24" s="17">
        <v>1996</v>
      </c>
    </row>
    <row r="25" spans="2:12" s="9" customFormat="1" x14ac:dyDescent="0.25">
      <c r="F25" s="24"/>
      <c r="G25" s="11"/>
      <c r="H25" s="24"/>
    </row>
    <row r="26" spans="2:12" s="9" customFormat="1" x14ac:dyDescent="0.25">
      <c r="B26" s="9" t="s">
        <v>19</v>
      </c>
      <c r="G26" s="11"/>
    </row>
    <row r="27" spans="2:12" s="9" customFormat="1" ht="15" customHeight="1" x14ac:dyDescent="0.25">
      <c r="B27" s="9" t="s">
        <v>20</v>
      </c>
      <c r="F27" s="27">
        <f>SUM(F20:F24)</f>
        <v>-3763</v>
      </c>
      <c r="G27" s="11"/>
      <c r="H27" s="27">
        <f>SUM(H20:H24)</f>
        <v>-27204</v>
      </c>
      <c r="J27" s="27">
        <f>SUM(J20:J24)</f>
        <v>-9028</v>
      </c>
      <c r="L27" s="27">
        <f>SUM(L20:L24)</f>
        <v>-2335</v>
      </c>
    </row>
    <row r="28" spans="2:12" s="9" customFormat="1" ht="12" customHeight="1" x14ac:dyDescent="0.25">
      <c r="F28" s="24"/>
      <c r="G28" s="11"/>
      <c r="H28" s="24"/>
    </row>
    <row r="29" spans="2:12" s="9" customFormat="1" x14ac:dyDescent="0.25">
      <c r="B29" s="9" t="s">
        <v>21</v>
      </c>
    </row>
    <row r="30" spans="2:12" s="9" customFormat="1" x14ac:dyDescent="0.25">
      <c r="B30" s="9" t="s">
        <v>22</v>
      </c>
      <c r="F30" s="13">
        <v>-1128</v>
      </c>
      <c r="G30" s="12"/>
      <c r="H30" s="13">
        <v>785</v>
      </c>
      <c r="J30" s="17">
        <v>-2708</v>
      </c>
      <c r="L30" s="17">
        <v>-594</v>
      </c>
    </row>
    <row r="31" spans="2:12" s="9" customFormat="1" ht="12" customHeight="1" x14ac:dyDescent="0.25">
      <c r="F31" s="21"/>
      <c r="G31" s="5"/>
      <c r="H31" s="21"/>
    </row>
    <row r="32" spans="2:12" ht="12.75" customHeight="1" x14ac:dyDescent="0.25"/>
    <row r="33" spans="2:12" s="9" customFormat="1" ht="15.75" customHeight="1" thickBot="1" x14ac:dyDescent="0.3">
      <c r="B33" s="9" t="s">
        <v>23</v>
      </c>
      <c r="F33" s="28">
        <f>F27-F30</f>
        <v>-2635</v>
      </c>
      <c r="G33" s="29"/>
      <c r="H33" s="28">
        <f>H27-H30</f>
        <v>-27989</v>
      </c>
      <c r="J33" s="28">
        <f>J27-J30</f>
        <v>-6320</v>
      </c>
      <c r="L33" s="28">
        <f>L27-L30</f>
        <v>-1741</v>
      </c>
    </row>
    <row r="34" spans="2:12" s="9" customFormat="1" ht="12" customHeight="1" thickTop="1" x14ac:dyDescent="0.25">
      <c r="F34" s="15"/>
      <c r="G34" s="29"/>
      <c r="H34" s="15"/>
    </row>
    <row r="35" spans="2:12" s="9" customFormat="1" x14ac:dyDescent="0.25">
      <c r="G35" s="29"/>
    </row>
    <row r="36" spans="2:12" s="9" customFormat="1" ht="15.75" customHeight="1" thickBot="1" x14ac:dyDescent="0.3">
      <c r="B36" s="9" t="s">
        <v>24</v>
      </c>
      <c r="F36" s="30">
        <f>+F33/F37</f>
        <v>-8.8580361044811248E-2</v>
      </c>
      <c r="G36" s="31"/>
      <c r="H36" s="30">
        <f>+H33/H37</f>
        <v>-0.94004836434473027</v>
      </c>
      <c r="J36" s="30">
        <f>+J33/J37</f>
        <v>-0.21428813616790424</v>
      </c>
      <c r="L36" s="30">
        <f>+L33/L37</f>
        <v>-6.2484298173204611E-2</v>
      </c>
    </row>
    <row r="37" spans="2:12" s="9" customFormat="1" ht="16.5" customHeight="1" thickTop="1" thickBot="1" x14ac:dyDescent="0.3">
      <c r="B37" s="9" t="s">
        <v>25</v>
      </c>
      <c r="F37" s="32">
        <v>29747</v>
      </c>
      <c r="G37" s="31"/>
      <c r="H37" s="32">
        <v>29774</v>
      </c>
      <c r="J37" s="33">
        <v>29493</v>
      </c>
      <c r="L37" s="33">
        <v>27863</v>
      </c>
    </row>
    <row r="38" spans="2:12" s="9" customFormat="1" ht="15.75" customHeight="1" thickTop="1" x14ac:dyDescent="0.25">
      <c r="G38" s="29"/>
    </row>
    <row r="39" spans="2:12" s="9" customFormat="1" ht="15.75" customHeight="1" thickBot="1" x14ac:dyDescent="0.3">
      <c r="B39" s="9" t="s">
        <v>26</v>
      </c>
      <c r="F39" s="34">
        <f>F33/F40</f>
        <v>-8.8580361044811248E-2</v>
      </c>
      <c r="G39" s="31"/>
      <c r="H39" s="34">
        <f>H33/H40</f>
        <v>-1.0022918531781557</v>
      </c>
      <c r="J39" s="34">
        <f>J33/J40</f>
        <v>-0.21428813616790424</v>
      </c>
      <c r="L39" s="34">
        <f>L33/L40</f>
        <v>-6.2484298173204611E-2</v>
      </c>
    </row>
    <row r="40" spans="2:12" s="9" customFormat="1" ht="16.5" customHeight="1" thickTop="1" thickBot="1" x14ac:dyDescent="0.3">
      <c r="B40" s="9" t="s">
        <v>27</v>
      </c>
      <c r="F40" s="32">
        <v>29747</v>
      </c>
      <c r="G40" s="31"/>
      <c r="H40" s="32">
        <v>27925</v>
      </c>
      <c r="J40" s="33">
        <v>29493</v>
      </c>
      <c r="L40" s="33">
        <v>27863</v>
      </c>
    </row>
    <row r="41" spans="2:12" s="9" customFormat="1" ht="15.75" customHeight="1" thickTop="1" x14ac:dyDescent="0.25">
      <c r="F41" s="35"/>
      <c r="G41" s="31"/>
      <c r="H41" s="35"/>
      <c r="J41" s="21"/>
      <c r="L41" s="21"/>
    </row>
    <row r="42" spans="2:12" s="9" customFormat="1" x14ac:dyDescent="0.25">
      <c r="B42" s="4" t="s">
        <v>28</v>
      </c>
    </row>
    <row r="43" spans="2:12" s="9" customFormat="1" ht="6" customHeight="1" x14ac:dyDescent="0.25"/>
    <row r="44" spans="2:12" s="9" customFormat="1" ht="15.75" customHeight="1" thickBot="1" x14ac:dyDescent="0.3">
      <c r="B44" s="9" t="s">
        <v>29</v>
      </c>
      <c r="F44" s="36">
        <v>3111</v>
      </c>
      <c r="H44" s="36">
        <v>1421</v>
      </c>
      <c r="J44" s="36">
        <v>3154</v>
      </c>
      <c r="L44" s="36">
        <f>-1526</f>
        <v>-1526</v>
      </c>
    </row>
    <row r="45" spans="2:12" s="9" customFormat="1" ht="7.5" customHeight="1" thickTop="1" x14ac:dyDescent="0.25">
      <c r="H45" s="12"/>
      <c r="J45" s="37"/>
    </row>
    <row r="46" spans="2:12" s="9" customFormat="1" ht="15.75" customHeight="1" thickBot="1" x14ac:dyDescent="0.3">
      <c r="B46" s="9" t="s">
        <v>30</v>
      </c>
      <c r="F46" s="38">
        <f>+F44/32703</f>
        <v>9.5128887258049716E-2</v>
      </c>
      <c r="H46" s="39">
        <v>0.05</v>
      </c>
      <c r="J46" s="38">
        <f>+J44/32761</f>
        <v>9.6273007539452393E-2</v>
      </c>
      <c r="L46" s="40">
        <f>-0.05</f>
        <v>-0.05</v>
      </c>
    </row>
    <row r="47" spans="2:12" s="9" customFormat="1" ht="9.9499999999999993" customHeight="1" thickTop="1" x14ac:dyDescent="0.25">
      <c r="J47" s="37"/>
    </row>
    <row r="48" spans="2:12" s="4" customFormat="1" ht="14.25" customHeight="1" x14ac:dyDescent="0.2">
      <c r="B48" s="4" t="s">
        <v>31</v>
      </c>
      <c r="J48" s="41"/>
    </row>
    <row r="49" spans="1:12" ht="8.25" customHeight="1" x14ac:dyDescent="0.25">
      <c r="J49" s="37"/>
    </row>
    <row r="50" spans="1:12" s="9" customFormat="1" ht="15.75" customHeight="1" thickBot="1" x14ac:dyDescent="0.3">
      <c r="B50" s="9" t="s">
        <v>32</v>
      </c>
      <c r="F50" s="36">
        <v>4305</v>
      </c>
      <c r="H50" s="36">
        <v>1421</v>
      </c>
      <c r="J50" s="36">
        <v>5042</v>
      </c>
      <c r="L50" s="36">
        <f>-1526</f>
        <v>-1526</v>
      </c>
    </row>
    <row r="51" spans="1:12" ht="15.75" customHeight="1" thickTop="1" x14ac:dyDescent="0.25">
      <c r="J51" s="37"/>
    </row>
    <row r="52" spans="1:12" s="9" customFormat="1" ht="15.75" customHeight="1" thickBot="1" x14ac:dyDescent="0.3">
      <c r="B52" s="9" t="s">
        <v>30</v>
      </c>
      <c r="F52" s="38">
        <f>+F50/32703</f>
        <v>0.13163929914686726</v>
      </c>
      <c r="H52" s="39">
        <v>0.05</v>
      </c>
      <c r="J52" s="38">
        <f>+J50/32761</f>
        <v>0.15390250602850949</v>
      </c>
      <c r="L52" s="40">
        <f>-0.05</f>
        <v>-0.05</v>
      </c>
    </row>
    <row r="53" spans="1:12" ht="15.75" customHeight="1" thickTop="1" x14ac:dyDescent="0.25">
      <c r="A53" t="s">
        <v>33</v>
      </c>
    </row>
  </sheetData>
  <phoneticPr fontId="4" type="noConversion"/>
  <pageMargins left="0.25" right="0.25" top="1.36" bottom="0" header="0.53" footer="0"/>
  <pageSetup scale="86" orientation="portrait"/>
  <headerFooter alignWithMargins="0">
    <oddHeader>&amp;C&amp;"Times New Roman,Regular"&amp;10 ASPEN TECHNOLOGY, INC.
CONSOLIDATED CONDENSED STATEMENTS OF OPERATIONS(Dollars in thousands, except per share data)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4"/>
  <sheetViews>
    <sheetView zoomScale="75" workbookViewId="0">
      <selection activeCell="L24" sqref="L24"/>
    </sheetView>
  </sheetViews>
  <sheetFormatPr defaultRowHeight="12.75" x14ac:dyDescent="0.2"/>
  <cols>
    <col min="1" max="1" width="2.42578125" customWidth="1"/>
    <col min="6" max="6" width="16.85546875" customWidth="1"/>
    <col min="7" max="7" width="13.140625" customWidth="1"/>
    <col min="8" max="8" width="9.42578125" customWidth="1"/>
    <col min="9" max="9" width="13" customWidth="1"/>
  </cols>
  <sheetData>
    <row r="1" spans="1:9" s="9" customFormat="1" ht="15" customHeight="1" x14ac:dyDescent="0.25"/>
    <row r="2" spans="1:9" s="9" customFormat="1" ht="15" customHeight="1" x14ac:dyDescent="0.25">
      <c r="H2" s="2"/>
    </row>
    <row r="3" spans="1:9" s="9" customFormat="1" ht="15" customHeight="1" x14ac:dyDescent="0.25">
      <c r="G3" s="9" t="s">
        <v>2</v>
      </c>
      <c r="I3" s="14" t="s">
        <v>34</v>
      </c>
    </row>
    <row r="4" spans="1:9" s="9" customFormat="1" ht="15" customHeight="1" x14ac:dyDescent="0.25">
      <c r="G4" s="1">
        <v>2000</v>
      </c>
      <c r="H4" s="2"/>
      <c r="I4" s="1">
        <v>2000</v>
      </c>
    </row>
    <row r="5" spans="1:9" s="9" customFormat="1" ht="15" customHeight="1" x14ac:dyDescent="0.25">
      <c r="A5" s="4" t="s">
        <v>35</v>
      </c>
      <c r="G5" s="2"/>
    </row>
    <row r="6" spans="1:9" s="9" customFormat="1" ht="15" customHeight="1" x14ac:dyDescent="0.25">
      <c r="A6" s="9" t="s">
        <v>36</v>
      </c>
      <c r="G6" s="42"/>
    </row>
    <row r="7" spans="1:9" s="9" customFormat="1" ht="15" customHeight="1" x14ac:dyDescent="0.25">
      <c r="B7" s="9" t="s">
        <v>37</v>
      </c>
      <c r="G7" s="43">
        <v>83160</v>
      </c>
      <c r="H7" s="16"/>
      <c r="I7" s="15">
        <v>113532</v>
      </c>
    </row>
    <row r="8" spans="1:9" s="9" customFormat="1" ht="15" customHeight="1" x14ac:dyDescent="0.25">
      <c r="B8" s="9" t="s">
        <v>38</v>
      </c>
      <c r="G8" s="44">
        <v>107032</v>
      </c>
      <c r="H8" s="16"/>
      <c r="I8" s="21">
        <v>103675</v>
      </c>
    </row>
    <row r="9" spans="1:9" s="9" customFormat="1" ht="15" customHeight="1" x14ac:dyDescent="0.25">
      <c r="B9" s="9" t="s">
        <v>39</v>
      </c>
      <c r="G9" s="35">
        <v>29566</v>
      </c>
      <c r="H9" s="12"/>
      <c r="I9" s="21">
        <v>24873</v>
      </c>
    </row>
    <row r="10" spans="1:9" s="9" customFormat="1" ht="15" customHeight="1" x14ac:dyDescent="0.25">
      <c r="B10" s="9" t="s">
        <v>40</v>
      </c>
      <c r="G10" s="35">
        <v>3300</v>
      </c>
      <c r="H10" s="12"/>
      <c r="I10" s="21">
        <v>3300</v>
      </c>
    </row>
    <row r="11" spans="1:9" s="9" customFormat="1" ht="15" customHeight="1" x14ac:dyDescent="0.25">
      <c r="B11" s="9" t="s">
        <v>41</v>
      </c>
      <c r="G11" s="17">
        <v>18388</v>
      </c>
      <c r="H11" s="12"/>
      <c r="I11" s="17">
        <v>16175</v>
      </c>
    </row>
    <row r="12" spans="1:9" s="9" customFormat="1" ht="12" customHeight="1" x14ac:dyDescent="0.25">
      <c r="G12" s="21"/>
      <c r="H12" s="12"/>
      <c r="I12" s="21"/>
    </row>
    <row r="13" spans="1:9" s="9" customFormat="1" ht="15" customHeight="1" x14ac:dyDescent="0.25">
      <c r="B13" s="9" t="s">
        <v>42</v>
      </c>
      <c r="G13" s="18">
        <f>SUM(G7:G12)</f>
        <v>241446</v>
      </c>
      <c r="H13" s="12"/>
      <c r="I13" s="45">
        <f>SUM(I7:I11)</f>
        <v>261555</v>
      </c>
    </row>
    <row r="14" spans="1:9" s="9" customFormat="1" ht="12" customHeight="1" x14ac:dyDescent="0.25">
      <c r="I14" s="21"/>
    </row>
    <row r="15" spans="1:9" s="9" customFormat="1" ht="15" customHeight="1" x14ac:dyDescent="0.25">
      <c r="A15" s="3" t="s">
        <v>43</v>
      </c>
      <c r="G15" s="21">
        <v>38729</v>
      </c>
      <c r="H15" s="12"/>
      <c r="I15" s="21">
        <v>28301</v>
      </c>
    </row>
    <row r="16" spans="1:9" s="9" customFormat="1" ht="15" customHeight="1" x14ac:dyDescent="0.25">
      <c r="A16" s="9" t="s">
        <v>44</v>
      </c>
      <c r="G16" s="21">
        <v>42385</v>
      </c>
      <c r="H16" s="12"/>
      <c r="I16" s="21">
        <v>36093</v>
      </c>
    </row>
    <row r="17" spans="1:9" s="9" customFormat="1" ht="15" customHeight="1" x14ac:dyDescent="0.25">
      <c r="A17" s="9" t="s">
        <v>45</v>
      </c>
      <c r="G17" s="21">
        <v>7654</v>
      </c>
      <c r="H17" s="12"/>
      <c r="I17" s="21">
        <v>7026</v>
      </c>
    </row>
    <row r="18" spans="1:9" s="9" customFormat="1" ht="15" customHeight="1" x14ac:dyDescent="0.25">
      <c r="A18" s="9" t="s">
        <v>46</v>
      </c>
      <c r="G18" s="21">
        <v>29409</v>
      </c>
      <c r="H18" s="12"/>
      <c r="I18" s="21">
        <v>8856</v>
      </c>
    </row>
    <row r="19" spans="1:9" s="9" customFormat="1" ht="15" customHeight="1" x14ac:dyDescent="0.25">
      <c r="A19" s="9" t="s">
        <v>40</v>
      </c>
      <c r="G19" s="21">
        <v>4027</v>
      </c>
      <c r="H19" s="12"/>
      <c r="I19" s="21">
        <v>10130</v>
      </c>
    </row>
    <row r="20" spans="1:9" s="9" customFormat="1" ht="15" customHeight="1" x14ac:dyDescent="0.25">
      <c r="A20" s="9" t="s">
        <v>47</v>
      </c>
      <c r="G20" s="17">
        <v>11661</v>
      </c>
      <c r="H20" s="12"/>
      <c r="I20" s="17">
        <v>12984</v>
      </c>
    </row>
    <row r="21" spans="1:9" s="9" customFormat="1" ht="12" customHeight="1" x14ac:dyDescent="0.25">
      <c r="I21" s="21"/>
    </row>
    <row r="22" spans="1:9" s="9" customFormat="1" ht="15.75" customHeight="1" thickBot="1" x14ac:dyDescent="0.3">
      <c r="B22" s="9" t="s">
        <v>48</v>
      </c>
      <c r="G22" s="46">
        <f>SUM(G13:G20)</f>
        <v>375311</v>
      </c>
      <c r="H22" s="16"/>
      <c r="I22" s="47">
        <f>SUM(I13:I20)</f>
        <v>364945</v>
      </c>
    </row>
    <row r="23" spans="1:9" s="9" customFormat="1" ht="15.75" customHeight="1" thickTop="1" x14ac:dyDescent="0.25">
      <c r="I23" s="21"/>
    </row>
    <row r="24" spans="1:9" s="9" customFormat="1" ht="15" customHeight="1" x14ac:dyDescent="0.25">
      <c r="I24" s="21"/>
    </row>
    <row r="25" spans="1:9" s="9" customFormat="1" ht="15" customHeight="1" x14ac:dyDescent="0.25">
      <c r="A25" s="4" t="s">
        <v>49</v>
      </c>
      <c r="B25" s="4"/>
      <c r="C25" s="4"/>
      <c r="D25" s="4"/>
      <c r="E25" s="4"/>
      <c r="G25" s="48"/>
      <c r="H25" s="16"/>
      <c r="I25" s="21"/>
    </row>
    <row r="26" spans="1:9" s="9" customFormat="1" ht="15" customHeight="1" x14ac:dyDescent="0.25">
      <c r="A26" s="9" t="s">
        <v>50</v>
      </c>
      <c r="G26" s="48"/>
      <c r="H26" s="16"/>
    </row>
    <row r="27" spans="1:9" s="9" customFormat="1" ht="15" customHeight="1" x14ac:dyDescent="0.25">
      <c r="B27" s="9" t="s">
        <v>51</v>
      </c>
      <c r="G27" s="43">
        <v>2733</v>
      </c>
      <c r="H27" s="16"/>
      <c r="I27" s="15">
        <v>1327</v>
      </c>
    </row>
    <row r="28" spans="1:9" s="9" customFormat="1" ht="15" customHeight="1" x14ac:dyDescent="0.25">
      <c r="B28" s="9" t="s">
        <v>52</v>
      </c>
      <c r="G28" s="49">
        <v>41126</v>
      </c>
      <c r="H28" s="12"/>
      <c r="I28" s="21">
        <v>53392</v>
      </c>
    </row>
    <row r="29" spans="1:9" s="9" customFormat="1" ht="15" customHeight="1" x14ac:dyDescent="0.25">
      <c r="B29" s="9" t="s">
        <v>53</v>
      </c>
      <c r="G29" s="21">
        <v>19207</v>
      </c>
      <c r="H29" s="12"/>
      <c r="I29" s="21">
        <v>13903</v>
      </c>
    </row>
    <row r="30" spans="1:9" s="9" customFormat="1" ht="15" customHeight="1" x14ac:dyDescent="0.25">
      <c r="B30" s="9" t="s">
        <v>54</v>
      </c>
      <c r="G30" s="21">
        <v>23599</v>
      </c>
      <c r="H30" s="12"/>
      <c r="I30" s="21">
        <v>23553</v>
      </c>
    </row>
    <row r="31" spans="1:9" s="9" customFormat="1" ht="15" customHeight="1" x14ac:dyDescent="0.25">
      <c r="B31" s="9" t="s">
        <v>55</v>
      </c>
      <c r="G31" s="50">
        <f>SUM(G27:G30)</f>
        <v>86665</v>
      </c>
      <c r="H31" s="12"/>
      <c r="I31" s="50">
        <f>SUM(I27:I30)</f>
        <v>92175</v>
      </c>
    </row>
    <row r="32" spans="1:9" s="9" customFormat="1" ht="12" customHeight="1" x14ac:dyDescent="0.25">
      <c r="G32" s="21"/>
      <c r="H32" s="12"/>
      <c r="I32" s="21"/>
    </row>
    <row r="33" spans="1:9" s="9" customFormat="1" ht="15" customHeight="1" x14ac:dyDescent="0.25">
      <c r="A33" s="9" t="s">
        <v>56</v>
      </c>
      <c r="G33" s="21">
        <v>88489</v>
      </c>
      <c r="H33" s="12"/>
      <c r="I33" s="21">
        <v>88173</v>
      </c>
    </row>
    <row r="34" spans="1:9" s="9" customFormat="1" ht="15" customHeight="1" x14ac:dyDescent="0.25">
      <c r="A34" s="9" t="s">
        <v>57</v>
      </c>
      <c r="G34" s="21">
        <v>13199</v>
      </c>
      <c r="H34" s="12"/>
      <c r="I34" s="21">
        <v>14374</v>
      </c>
    </row>
    <row r="35" spans="1:9" s="9" customFormat="1" ht="15" customHeight="1" x14ac:dyDescent="0.25">
      <c r="A35" s="9" t="s">
        <v>58</v>
      </c>
      <c r="G35" s="17">
        <v>832</v>
      </c>
      <c r="H35" s="12"/>
      <c r="I35" s="17">
        <v>1025</v>
      </c>
    </row>
    <row r="36" spans="1:9" s="9" customFormat="1" ht="12" customHeight="1" x14ac:dyDescent="0.25">
      <c r="I36" s="21"/>
    </row>
    <row r="37" spans="1:9" s="9" customFormat="1" ht="15" customHeight="1" x14ac:dyDescent="0.25">
      <c r="A37" s="9" t="s">
        <v>59</v>
      </c>
      <c r="G37" s="17">
        <v>186126</v>
      </c>
      <c r="H37" s="5"/>
      <c r="I37" s="17">
        <v>169198</v>
      </c>
    </row>
    <row r="38" spans="1:9" s="9" customFormat="1" ht="15.75" customHeight="1" thickBot="1" x14ac:dyDescent="0.3">
      <c r="B38" s="9" t="s">
        <v>60</v>
      </c>
      <c r="G38" s="51">
        <f>SUM(G31:G37)</f>
        <v>375311</v>
      </c>
      <c r="H38" s="12"/>
      <c r="I38" s="51">
        <f>SUM(I31:I37)</f>
        <v>364945</v>
      </c>
    </row>
    <row r="39" spans="1:9" s="9" customFormat="1" ht="15.75" customHeight="1" thickTop="1" x14ac:dyDescent="0.25">
      <c r="A39" s="4"/>
      <c r="G39" s="6"/>
      <c r="H39" s="12"/>
      <c r="I39" s="21"/>
    </row>
    <row r="40" spans="1:9" s="9" customFormat="1" ht="15" customHeight="1" x14ac:dyDescent="0.25">
      <c r="G40" s="49"/>
      <c r="H40" s="12"/>
      <c r="I40" s="21"/>
    </row>
    <row r="41" spans="1:9" s="9" customFormat="1" ht="15" customHeight="1" x14ac:dyDescent="0.25">
      <c r="G41" s="7"/>
      <c r="H41" s="12"/>
      <c r="I41" s="15"/>
    </row>
    <row r="42" spans="1:9" s="9" customFormat="1" ht="15" customHeight="1" x14ac:dyDescent="0.25">
      <c r="G42" s="7"/>
      <c r="H42" s="12"/>
      <c r="I42" s="21"/>
    </row>
    <row r="43" spans="1:9" s="9" customFormat="1" ht="15" customHeight="1" x14ac:dyDescent="0.25">
      <c r="A43" t="s">
        <v>61</v>
      </c>
    </row>
    <row r="44" spans="1:9" s="9" customFormat="1" ht="15" customHeight="1" x14ac:dyDescent="0.25"/>
  </sheetData>
  <phoneticPr fontId="4" type="noConversion"/>
  <pageMargins left="0.75" right="0.75" top="1.44" bottom="1" header="0.77" footer="0.5"/>
  <pageSetup scale="97" orientation="portrait" horizontalDpi="300" verticalDpi="300"/>
  <headerFooter alignWithMargins="0">
    <oddHeader>&amp;C&amp;"Times New Roman,Regular"&amp;10 ASPEN TECHNOLOGY, INC.
CONSOLIDATED CONDENSED BALANCE SHEET(Dollars in thousands)</oddHeader>
    <oddFooter>&amp;C# # #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xbany</cp:lastModifiedBy>
  <cp:lastPrinted>2001-01-24T19:22:22Z</cp:lastPrinted>
  <dcterms:created xsi:type="dcterms:W3CDTF">1997-01-17T19:57:24Z</dcterms:created>
  <dcterms:modified xsi:type="dcterms:W3CDTF">2021-01-12T02:58:54Z</dcterms:modified>
</cp:coreProperties>
</file>