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codeName="ThisWorkbook" defaultThemeVersion="166925"/>
  <mc:AlternateContent xmlns:mc="http://schemas.openxmlformats.org/markup-compatibility/2006">
    <mc:Choice Requires="x15">
      <x15ac:absPath xmlns:x15ac="http://schemas.microsoft.com/office/spreadsheetml/2010/11/ac" url="E:\pydate\EXCEL\EUSES_modified\EUSES\spreadsheets\database\SEEDED\xlsx\"/>
    </mc:Choice>
  </mc:AlternateContent>
  <xr:revisionPtr revIDLastSave="0" documentId="13_ncr:1_{5652D19C-EA7F-4641-9552-A760807AA097}" xr6:coauthVersionLast="46" xr6:coauthVersionMax="46" xr10:uidLastSave="{00000000-0000-0000-0000-000000000000}"/>
  <bookViews>
    <workbookView xWindow="-120" yWindow="-120" windowWidth="29040" windowHeight="15990" xr2:uid="{00000000-000D-0000-FFFF-FFFF00000000}"/>
  </bookViews>
  <sheets>
    <sheet name="1-24" sheetId="1" r:id="rId1"/>
  </sheets>
  <calcPr calcId="181029"/>
</workbook>
</file>

<file path=xl/calcChain.xml><?xml version="1.0" encoding="utf-8"?>
<calcChain xmlns="http://schemas.openxmlformats.org/spreadsheetml/2006/main">
  <c r="D12" i="1" l="1"/>
  <c r="L14" i="1"/>
  <c r="L13" i="1"/>
  <c r="L12" i="1" s="1"/>
  <c r="M12" i="1"/>
  <c r="I11" i="1"/>
  <c r="H11" i="1"/>
  <c r="G11" i="1"/>
  <c r="F11" i="1"/>
  <c r="E11" i="1"/>
  <c r="D11" i="1"/>
  <c r="C11" i="1"/>
  <c r="B11" i="1"/>
  <c r="I10" i="1"/>
  <c r="I9" i="1" s="1"/>
  <c r="H10" i="1"/>
  <c r="H9" i="1" s="1"/>
  <c r="G10" i="1"/>
  <c r="G9" i="1" s="1"/>
  <c r="F10" i="1"/>
  <c r="E10" i="1"/>
  <c r="D10" i="1"/>
  <c r="C10" i="1"/>
  <c r="B10" i="1"/>
  <c r="B9" i="1" s="1"/>
  <c r="M9" i="1"/>
  <c r="L9" i="1"/>
  <c r="K9" i="1"/>
  <c r="J9" i="1"/>
  <c r="F9" i="1"/>
  <c r="E9" i="1"/>
  <c r="D9" i="1"/>
  <c r="C9" i="1"/>
  <c r="I8" i="1"/>
  <c r="H8" i="1"/>
  <c r="G8" i="1"/>
  <c r="F8" i="1"/>
  <c r="E8" i="1"/>
  <c r="D8" i="1"/>
  <c r="C8" i="1"/>
  <c r="B8" i="1"/>
  <c r="I7" i="1"/>
  <c r="H7" i="1"/>
  <c r="G7" i="1"/>
  <c r="F7" i="1"/>
  <c r="F6" i="1" s="1"/>
  <c r="F12" i="1" s="1"/>
  <c r="E7" i="1"/>
  <c r="E6" i="1" s="1"/>
  <c r="E12" i="1" s="1"/>
  <c r="D7" i="1"/>
  <c r="C7" i="1"/>
  <c r="C6" i="1" s="1"/>
  <c r="C12" i="1" s="1"/>
  <c r="B7" i="1"/>
  <c r="M6" i="1"/>
  <c r="L6" i="1"/>
  <c r="K6" i="1"/>
  <c r="K12" i="1" s="1"/>
  <c r="J6" i="1"/>
  <c r="J12" i="1" s="1"/>
  <c r="I6" i="1"/>
  <c r="I12" i="1" s="1"/>
  <c r="H6" i="1"/>
  <c r="G6" i="1"/>
  <c r="G12" i="1" s="1"/>
  <c r="I5" i="1"/>
  <c r="H5" i="1"/>
  <c r="G5" i="1"/>
  <c r="F5" i="1"/>
  <c r="E5" i="1"/>
  <c r="D5" i="1"/>
  <c r="C5" i="1"/>
  <c r="B5" i="1"/>
  <c r="I4" i="1"/>
  <c r="I3" i="1" s="1"/>
  <c r="H4" i="1"/>
  <c r="H3" i="1" s="1"/>
  <c r="G4" i="1"/>
  <c r="G3" i="1" s="1"/>
  <c r="F4" i="1"/>
  <c r="E4" i="1"/>
  <c r="D4" i="1"/>
  <c r="C4" i="1"/>
  <c r="B4" i="1"/>
  <c r="B3" i="1" s="1"/>
  <c r="M3" i="1"/>
  <c r="L3" i="1"/>
  <c r="K3" i="1"/>
  <c r="J3" i="1"/>
  <c r="F3" i="1"/>
  <c r="E3" i="1"/>
  <c r="D3" i="1"/>
  <c r="C3" i="1"/>
  <c r="B12" i="1" l="1"/>
  <c r="H1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B3" authorId="0" shapeId="0" xr:uid="{00000000-0006-0000-0000-000001000000}">
      <text>
        <r>
          <rPr>
            <sz val="10"/>
            <rFont val="Arial"/>
            <family val="2"/>
          </rPr>
          <t>reference:B4,B5
mrs:(B4,+,10.0000)  (B5,+,10.0000)  
Rotate:True</t>
        </r>
      </text>
    </comment>
    <comment ref="C3" authorId="0" shapeId="0" xr:uid="{00000000-0006-0000-0000-000002000000}">
      <text>
        <r>
          <rPr>
            <sz val="10"/>
            <rFont val="Arial"/>
            <family val="2"/>
          </rPr>
          <t>reference:C4,C5
mrs:(C4,+,10.0000)  (C5,+,10.0000)  
Rotate:True</t>
        </r>
      </text>
    </comment>
    <comment ref="D3" authorId="0" shapeId="0" xr:uid="{00000000-0006-0000-0000-000003000000}">
      <text>
        <r>
          <rPr>
            <sz val="10"/>
            <rFont val="Arial"/>
            <family val="2"/>
          </rPr>
          <t>reference:D4,D5
mrs:(D4,+,10.0000)  (D5,+,10.0000)  
Rotate:True</t>
        </r>
      </text>
    </comment>
    <comment ref="E3" authorId="0" shapeId="0" xr:uid="{00000000-0006-0000-0000-000004000000}">
      <text>
        <r>
          <rPr>
            <sz val="10"/>
            <rFont val="Arial"/>
            <family val="2"/>
          </rPr>
          <t>reference:E4,E5
mrs:(E4,+,10.0000)  (E5,+,10.0000)  
Rotate:True</t>
        </r>
      </text>
    </comment>
    <comment ref="F3" authorId="0" shapeId="0" xr:uid="{00000000-0006-0000-0000-000005000000}">
      <text>
        <r>
          <rPr>
            <sz val="10"/>
            <rFont val="Arial"/>
            <family val="2"/>
          </rPr>
          <t>reference:F4,F5
mrs:(F4,+,10.0000)  (F5,+,10.0000)  
Rotate:True</t>
        </r>
      </text>
    </comment>
    <comment ref="G3" authorId="0" shapeId="0" xr:uid="{00000000-0006-0000-0000-000006000000}">
      <text>
        <r>
          <rPr>
            <sz val="10"/>
            <rFont val="Arial"/>
            <family val="2"/>
          </rPr>
          <t>reference:G4,G5
mrs:(G4,+,10.0000)  (G5,+,10.0000)  
Rotate:True</t>
        </r>
      </text>
    </comment>
    <comment ref="H3" authorId="0" shapeId="0" xr:uid="{00000000-0006-0000-0000-000007000000}">
      <text>
        <r>
          <rPr>
            <sz val="10"/>
            <rFont val="Arial"/>
            <family val="2"/>
          </rPr>
          <t>reference:H4,H5
mrs:(H4,+,10.0000)  (H5,+,10.0000)  
Rotate:True</t>
        </r>
      </text>
    </comment>
    <comment ref="I3" authorId="0" shapeId="0" xr:uid="{00000000-0006-0000-0000-000008000000}">
      <text>
        <r>
          <rPr>
            <sz val="10"/>
            <rFont val="Arial"/>
            <family val="2"/>
          </rPr>
          <t>reference:I4,I5
mrs:(I4,+,10.0000)  (I5,+,10.0000)  
Rotate:True</t>
        </r>
      </text>
    </comment>
    <comment ref="J3" authorId="0" shapeId="0" xr:uid="{00000000-0006-0000-0000-000009000000}">
      <text>
        <r>
          <rPr>
            <sz val="10"/>
            <rFont val="Arial"/>
            <family val="2"/>
          </rPr>
          <t>reference:J4,J5
mrs:(J4,+,10.0000)  (J5,+,10.0000)  
Rotate:True</t>
        </r>
      </text>
    </comment>
    <comment ref="K3" authorId="0" shapeId="0" xr:uid="{00000000-0006-0000-0000-00000A000000}">
      <text>
        <r>
          <rPr>
            <sz val="10"/>
            <rFont val="Arial"/>
            <family val="2"/>
          </rPr>
          <t>reference:K4,K5
mrs:(K4,+,10.0000)  (K5,+,10.0000)  
Rotate:True</t>
        </r>
      </text>
    </comment>
    <comment ref="L3" authorId="0" shapeId="0" xr:uid="{00000000-0006-0000-0000-00000B000000}">
      <text>
        <r>
          <rPr>
            <sz val="10"/>
            <rFont val="Arial"/>
            <family val="2"/>
          </rPr>
          <t>reference:L4,L5
mrs:(L4,+,10.0000)  (L5,+,10.0000)  
Rotate:True</t>
        </r>
      </text>
    </comment>
    <comment ref="M3" authorId="0" shapeId="0" xr:uid="{00000000-0006-0000-0000-00000C000000}">
      <text>
        <r>
          <rPr>
            <sz val="10"/>
            <rFont val="Arial"/>
            <family val="2"/>
          </rPr>
          <t>reference:M4,M5
mrs:(M4,+,10.0000)  (M5,+,10.0000)  
Rotate:True</t>
        </r>
      </text>
    </comment>
    <comment ref="B6" authorId="0" shapeId="0" xr:uid="{00000000-0006-0000-0000-00000D000000}">
      <text>
        <r>
          <rPr>
            <sz val="10"/>
            <rFont val="Arial"/>
            <family val="2"/>
          </rPr>
          <t>reference:B7,B8
mrs:(B7,+,10.0000)  (B8,+,10.0000)  
Rotate:True</t>
        </r>
      </text>
    </comment>
    <comment ref="C6" authorId="0" shapeId="0" xr:uid="{00000000-0006-0000-0000-00000E000000}">
      <text>
        <r>
          <rPr>
            <sz val="10"/>
            <rFont val="Arial"/>
            <family val="2"/>
          </rPr>
          <t>reference:C7,C8
mrs:(C7,+,10.0000)  (C8,+,10.0000)  
Rotate:True</t>
        </r>
      </text>
    </comment>
    <comment ref="E6" authorId="0" shapeId="0" xr:uid="{00000000-0006-0000-0000-00000F000000}">
      <text>
        <r>
          <rPr>
            <sz val="10"/>
            <rFont val="Arial"/>
            <family val="2"/>
          </rPr>
          <t>reference:E7,E8
mrs:(E7,+,10.0000)  (E8,+,10.0000)  
Rotate:True</t>
        </r>
      </text>
    </comment>
    <comment ref="F6" authorId="0" shapeId="0" xr:uid="{00000000-0006-0000-0000-000010000000}">
      <text>
        <r>
          <rPr>
            <sz val="10"/>
            <rFont val="Arial"/>
            <family val="2"/>
          </rPr>
          <t>reference:F7,F8
mrs:(F7,+,10.0000)  (F8,+,10.0000)  
Rotate:True</t>
        </r>
      </text>
    </comment>
    <comment ref="G6" authorId="0" shapeId="0" xr:uid="{00000000-0006-0000-0000-000011000000}">
      <text>
        <r>
          <rPr>
            <sz val="10"/>
            <rFont val="Arial"/>
            <family val="2"/>
          </rPr>
          <t>reference:G7,G8
mrs:(G7,+,10.0000)  (G8,+,10.0000)  
Rotate:True</t>
        </r>
      </text>
    </comment>
    <comment ref="H6" authorId="0" shapeId="0" xr:uid="{00000000-0006-0000-0000-000012000000}">
      <text>
        <r>
          <rPr>
            <sz val="10"/>
            <rFont val="Arial"/>
            <family val="2"/>
          </rPr>
          <t>reference:H7,H8
mrs:(H7,+,10.0000)  (H8,+,10.0000)  
Rotate:True</t>
        </r>
      </text>
    </comment>
    <comment ref="I6" authorId="0" shapeId="0" xr:uid="{00000000-0006-0000-0000-000013000000}">
      <text>
        <r>
          <rPr>
            <sz val="10"/>
            <rFont val="Arial"/>
            <family val="2"/>
          </rPr>
          <t>reference:I7,I8
mrs:(I7,+,10.0000)  (I8,+,10.0000)  
Rotate:True</t>
        </r>
      </text>
    </comment>
    <comment ref="J6" authorId="0" shapeId="0" xr:uid="{00000000-0006-0000-0000-000014000000}">
      <text>
        <r>
          <rPr>
            <sz val="10"/>
            <rFont val="Arial"/>
            <family val="2"/>
          </rPr>
          <t>reference:J7,J8
mrs:(J7,+,10.0000)  (J8,+,10.0000)  
Rotate:True</t>
        </r>
      </text>
    </comment>
    <comment ref="K6" authorId="0" shapeId="0" xr:uid="{00000000-0006-0000-0000-000015000000}">
      <text>
        <r>
          <rPr>
            <sz val="10"/>
            <rFont val="Arial"/>
            <family val="2"/>
          </rPr>
          <t>reference:K7,K8
mrs:(K7,+,10.0000)  (K8,+,10.0000)  
Rotate:True</t>
        </r>
      </text>
    </comment>
    <comment ref="L6" authorId="0" shapeId="0" xr:uid="{00000000-0006-0000-0000-000016000000}">
      <text>
        <r>
          <rPr>
            <sz val="10"/>
            <rFont val="Arial"/>
            <family val="2"/>
          </rPr>
          <t>reference:L7,L8
mrs:(L7,+,10.0000)  (L8,+,10.0000)  
Rotate:True</t>
        </r>
      </text>
    </comment>
    <comment ref="M6" authorId="0" shapeId="0" xr:uid="{00000000-0006-0000-0000-000017000000}">
      <text>
        <r>
          <rPr>
            <sz val="10"/>
            <rFont val="Arial"/>
            <family val="2"/>
          </rPr>
          <t>reference:M7,M8
mrs:(M7,+,10.0000)  (M8,+,10.0000)  
Rotate:True</t>
        </r>
      </text>
    </comment>
    <comment ref="B9" authorId="0" shapeId="0" xr:uid="{00000000-0006-0000-0000-000018000000}">
      <text>
        <r>
          <rPr>
            <sz val="10"/>
            <rFont val="Arial"/>
            <family val="2"/>
          </rPr>
          <t>reference:B10,B11
mrs:(B10,+,10.0000)  (B11,+,10.0000)  
Rotate:True</t>
        </r>
      </text>
    </comment>
    <comment ref="C9" authorId="0" shapeId="0" xr:uid="{00000000-0006-0000-0000-000019000000}">
      <text>
        <r>
          <rPr>
            <sz val="10"/>
            <rFont val="Arial"/>
            <family val="2"/>
          </rPr>
          <t>reference:C10,C11
mrs:(C10,+,10.0000)  (C11,+,10.0000)  
Rotate:True</t>
        </r>
      </text>
    </comment>
    <comment ref="D9" authorId="0" shapeId="0" xr:uid="{00000000-0006-0000-0000-00001A000000}">
      <text>
        <r>
          <rPr>
            <sz val="10"/>
            <rFont val="Arial"/>
            <family val="2"/>
          </rPr>
          <t>reference:D10,D11
mrs:(D10,+,10.0000)  (D11,+,10.0000)  
Rotate:True</t>
        </r>
      </text>
    </comment>
    <comment ref="E9" authorId="0" shapeId="0" xr:uid="{00000000-0006-0000-0000-00001B000000}">
      <text>
        <r>
          <rPr>
            <sz val="10"/>
            <rFont val="Arial"/>
            <family val="2"/>
          </rPr>
          <t>reference:E10,E11
mrs:(E10,+,10.0000)  (E11,+,10.0000)  
Rotate:True</t>
        </r>
      </text>
    </comment>
    <comment ref="F9" authorId="0" shapeId="0" xr:uid="{00000000-0006-0000-0000-00001C000000}">
      <text>
        <r>
          <rPr>
            <sz val="10"/>
            <rFont val="Arial"/>
            <family val="2"/>
          </rPr>
          <t>reference:F10,F11
mrs:(F10,+,10.0000)  (F11,+,10.0000)  
Rotate:True</t>
        </r>
      </text>
    </comment>
    <comment ref="G9" authorId="0" shapeId="0" xr:uid="{00000000-0006-0000-0000-00001D000000}">
      <text>
        <r>
          <rPr>
            <sz val="10"/>
            <rFont val="Arial"/>
            <family val="2"/>
          </rPr>
          <t>reference:G10,G11
mrs:(G10,+,10.0000)  (G11,+,10.0000)  
Rotate:True</t>
        </r>
      </text>
    </comment>
    <comment ref="H9" authorId="0" shapeId="0" xr:uid="{00000000-0006-0000-0000-00001E000000}">
      <text>
        <r>
          <rPr>
            <sz val="10"/>
            <rFont val="Arial"/>
            <family val="2"/>
          </rPr>
          <t>reference:H10,H11
mrs:(H10,+,10.0000)  (H11,+,10.0000)  
Rotate:True</t>
        </r>
      </text>
    </comment>
    <comment ref="I9" authorId="0" shapeId="0" xr:uid="{00000000-0006-0000-0000-00001F000000}">
      <text>
        <r>
          <rPr>
            <sz val="10"/>
            <rFont val="Arial"/>
            <family val="2"/>
          </rPr>
          <t>reference:I10,I11
mrs:(I10,+,10.0000)  (I11,+,10.0000)  
Rotate:True</t>
        </r>
      </text>
    </comment>
    <comment ref="J9" authorId="0" shapeId="0" xr:uid="{00000000-0006-0000-0000-000020000000}">
      <text>
        <r>
          <rPr>
            <sz val="10"/>
            <rFont val="Arial"/>
            <family val="2"/>
          </rPr>
          <t>reference:J10,J11
mrs:(J10,+,10.0000)  (J11,+,10.0000)  
Rotate:True</t>
        </r>
      </text>
    </comment>
    <comment ref="K9" authorId="0" shapeId="0" xr:uid="{00000000-0006-0000-0000-000021000000}">
      <text>
        <r>
          <rPr>
            <sz val="10"/>
            <rFont val="Arial"/>
            <family val="2"/>
          </rPr>
          <t>reference:K10,K11
mrs:(K10,+,10.0000)  (K11,+,10.0000)  
Rotate:True</t>
        </r>
      </text>
    </comment>
    <comment ref="L9" authorId="0" shapeId="0" xr:uid="{00000000-0006-0000-0000-000022000000}">
      <text>
        <r>
          <rPr>
            <sz val="10"/>
            <rFont val="Arial"/>
            <family val="2"/>
          </rPr>
          <t>reference:L10,L11
mrs:(L10,+,10.0000)  (L11,+,10.0000)  
Rotate:True</t>
        </r>
      </text>
    </comment>
    <comment ref="M9" authorId="0" shapeId="0" xr:uid="{00000000-0006-0000-0000-000023000000}">
      <text>
        <r>
          <rPr>
            <sz val="10"/>
            <rFont val="Arial"/>
            <family val="2"/>
          </rPr>
          <t>reference:M10,M11
mrs:(M10,+,10.0000)  (M11,+,10.0000)  
Rotate:True</t>
        </r>
      </text>
    </comment>
    <comment ref="B12" authorId="0" shapeId="0" xr:uid="{00000000-0006-0000-0000-000024000000}">
      <text>
        <r>
          <rPr>
            <sz val="10"/>
            <rFont val="Arial"/>
            <family val="2"/>
          </rPr>
          <t>reference:B6,B9
mrs:(B6,+,10.0000)  (B9,+,10.0000)  
Rotate:True</t>
        </r>
      </text>
    </comment>
    <comment ref="C12" authorId="0" shapeId="0" xr:uid="{00000000-0006-0000-0000-000025000000}">
      <text>
        <r>
          <rPr>
            <sz val="10"/>
            <rFont val="Arial"/>
            <family val="2"/>
          </rPr>
          <t>reference:C6,C9
mrs:(C6,+,10.0000)  (C9,+,10.0000)  
Rotate:True</t>
        </r>
      </text>
    </comment>
    <comment ref="D12" authorId="0" shapeId="0" xr:uid="{00000000-0006-0000-0000-000026000000}">
      <text>
        <r>
          <rPr>
            <sz val="10"/>
            <rFont val="Arial"/>
            <family val="2"/>
          </rPr>
          <t>reference:D6,D9
mrs:(D6,+,10.0000)  (D9,+,10.0000)  
Rotate:True</t>
        </r>
      </text>
    </comment>
    <comment ref="E12" authorId="0" shapeId="0" xr:uid="{00000000-0006-0000-0000-000027000000}">
      <text>
        <r>
          <rPr>
            <sz val="10"/>
            <rFont val="Arial"/>
            <family val="2"/>
          </rPr>
          <t>reference:E6,E9
mrs:(E6,+,10.0000)  (E9,+,10.0000)  
Rotate:True</t>
        </r>
      </text>
    </comment>
    <comment ref="F12" authorId="0" shapeId="0" xr:uid="{00000000-0006-0000-0000-000028000000}">
      <text>
        <r>
          <rPr>
            <sz val="10"/>
            <rFont val="Arial"/>
            <family val="2"/>
          </rPr>
          <t>reference:F6,F9
mrs:(F6,+,10.0000)  (F9,+,10.0000)  
Rotate:True</t>
        </r>
      </text>
    </comment>
    <comment ref="G12" authorId="0" shapeId="0" xr:uid="{00000000-0006-0000-0000-000029000000}">
      <text>
        <r>
          <rPr>
            <sz val="10"/>
            <rFont val="Arial"/>
            <family val="2"/>
          </rPr>
          <t>reference:G6,G9
mrs:(G6,+,10.0000)  (G9,+,10.0000)  
Rotate:True</t>
        </r>
      </text>
    </comment>
    <comment ref="H12" authorId="0" shapeId="0" xr:uid="{00000000-0006-0000-0000-00002A000000}">
      <text>
        <r>
          <rPr>
            <sz val="10"/>
            <rFont val="Arial"/>
            <family val="2"/>
          </rPr>
          <t>reference:H6,H9
mrs:(H6,+,10.0000)  (H9,+,10.0000)  
Rotate:True</t>
        </r>
      </text>
    </comment>
    <comment ref="I12" authorId="0" shapeId="0" xr:uid="{00000000-0006-0000-0000-00002B000000}">
      <text>
        <r>
          <rPr>
            <sz val="10"/>
            <rFont val="Arial"/>
            <family val="2"/>
          </rPr>
          <t>reference:I6,I9
mrs:(I6,+,10.0000)  (I9,+,10.0000)  
Rotate:True</t>
        </r>
      </text>
    </comment>
    <comment ref="J12" authorId="0" shapeId="0" xr:uid="{00000000-0006-0000-0000-00002C000000}">
      <text>
        <r>
          <rPr>
            <sz val="10"/>
            <rFont val="Arial"/>
            <family val="2"/>
          </rPr>
          <t>reference:J6,J9
mrs:(J6,+,10.0000)  (J9,+,10.0000)  
Rotate:True</t>
        </r>
      </text>
    </comment>
    <comment ref="K12" authorId="0" shapeId="0" xr:uid="{00000000-0006-0000-0000-00002D000000}">
      <text>
        <r>
          <rPr>
            <sz val="10"/>
            <rFont val="Arial"/>
            <family val="2"/>
          </rPr>
          <t>reference:K6,K9
mrs:(K6,+,10.0000)  (K9,+,10.0000)  
Rotate:True</t>
        </r>
      </text>
    </comment>
    <comment ref="L12" authorId="0" shapeId="0" xr:uid="{00000000-0006-0000-0000-00002E000000}">
      <text>
        <r>
          <rPr>
            <sz val="10"/>
            <rFont val="Arial"/>
            <family val="2"/>
          </rPr>
          <t>reference:L13,L14
mrs:(L13,+,10.0000)  (L14,+,10.0000)  
Rotate:True</t>
        </r>
      </text>
    </comment>
    <comment ref="M12" authorId="0" shapeId="0" xr:uid="{00000000-0006-0000-0000-00002F000000}">
      <text>
        <r>
          <rPr>
            <sz val="10"/>
            <rFont val="Arial"/>
            <family val="2"/>
          </rPr>
          <t>reference:M13,M14
mrs:(M13,+,10.0000)  (M14,+,10.0000)  
Rotate:True</t>
        </r>
      </text>
    </comment>
    <comment ref="L13" authorId="0" shapeId="0" xr:uid="{00000000-0006-0000-0000-000030000000}">
      <text>
        <r>
          <rPr>
            <sz val="10"/>
            <rFont val="Arial"/>
            <family val="2"/>
          </rPr>
          <t>reference:L7,L10
mrs:(L7,+,10.0000)  (L10,+,10.0000)  
Rotate:True</t>
        </r>
      </text>
    </comment>
    <comment ref="L14" authorId="0" shapeId="0" xr:uid="{00000000-0006-0000-0000-000031000000}">
      <text>
        <r>
          <rPr>
            <sz val="10"/>
            <rFont val="Arial"/>
            <family val="2"/>
          </rPr>
          <t>reference:L8,L11
mrs:(L8,+,10.0000)  (L11,+,10.0000)  
Rotate:True</t>
        </r>
      </text>
    </comment>
  </commentList>
</comments>
</file>

<file path=xl/sharedStrings.xml><?xml version="1.0" encoding="utf-8"?>
<sst xmlns="http://schemas.openxmlformats.org/spreadsheetml/2006/main" count="35" uniqueCount="31">
  <si>
    <t xml:space="preserve">Table 1-27:  Condition of U.S. Highway Bridges </t>
  </si>
  <si>
    <t>1990</t>
  </si>
  <si>
    <t>1991</t>
  </si>
  <si>
    <t xml:space="preserve">1992  </t>
  </si>
  <si>
    <t xml:space="preserve">1993  </t>
  </si>
  <si>
    <t xml:space="preserve">1994  </t>
  </si>
  <si>
    <t xml:space="preserve">1995  </t>
  </si>
  <si>
    <t xml:space="preserve">1996  </t>
  </si>
  <si>
    <t xml:space="preserve">1997  </t>
  </si>
  <si>
    <t xml:space="preserve">1998  </t>
  </si>
  <si>
    <t xml:space="preserve">1999  </t>
  </si>
  <si>
    <t xml:space="preserve">2000  </t>
  </si>
  <si>
    <t>TOTAL bridges</t>
  </si>
  <si>
    <t>Urban bridges</t>
  </si>
  <si>
    <t>Rural bridges</t>
  </si>
  <si>
    <t>Urban deficient bridges, total</t>
  </si>
  <si>
    <t xml:space="preserve">Structurally </t>
  </si>
  <si>
    <t xml:space="preserve">Functionally </t>
  </si>
  <si>
    <t>Rural deficient bridges, total</t>
  </si>
  <si>
    <t>All deficient bridges, total</t>
  </si>
  <si>
    <t>NOTES</t>
  </si>
  <si>
    <t>Structurally deficient bridges are defined as those needing significant maintenance attention, rehabilitation, or replacement.</t>
  </si>
  <si>
    <t xml:space="preserve">Functionally deficient bridges are defined as those that do not have the lane widths, shoulder widths, or vertical clearances adequate to serve traffic demand, or the bridge may not be able to handle occasional roadway flooding. </t>
  </si>
  <si>
    <t xml:space="preserve">Table includes: Rural–Interstate, principal arterial, minor arterial, major collector, minor collector and local roads; Urban–Interstate, other freeways or expressways, other principal arterial, minor arterial, collector, and local roads. </t>
  </si>
  <si>
    <t>Data for 1990, 1992, 1997-99, and 2001 are as of December of those years; data for 1991 and 1994-96 are as of June of those years; data for 1993 are as of September of that year; data for 2000 are as of August of that year; data for 2002 are as of July of that year.</t>
  </si>
  <si>
    <t xml:space="preserve"> </t>
  </si>
  <si>
    <t>SOURCES</t>
  </si>
  <si>
    <t xml:space="preserve">1990-2000: U.S. Department of Transportation, Federal Highway Administration, Office of Bridge Technology, National Bridge Inventory Database, personal communication, Aug. 14, 2001. </t>
  </si>
  <si>
    <t>2001: U.S. Department of Transportation, Federal Highway Administration, Office of Bridge Technology, National Bridge Inventory Database,  Count of Bridges by Highway System, Internet site http://www.fhwa.dot.gov/bridge/britab.htm as of Aug. 28, 2002.</t>
  </si>
  <si>
    <t xml:space="preserve">2002: Ibid., 2002 National Bridge Inventory Database, CD-ROM, June 23, 2003. </t>
  </si>
  <si>
    <t xml:space="preserve">suspicious:D6,  L12,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</si>
</sst>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_)"/>
    <numFmt numFmtId="177" formatCode="#,##0_)"/>
  </numFmts>
  <fonts count="18" x14ac:knownFonts="1">
    <font>
      <sz val="10"/>
      <name val="Arial"/>
    </font>
    <font>
      <sz val="10"/>
      <name val="Helv"/>
    </font>
    <font>
      <sz val="9"/>
      <name val="Helv"/>
    </font>
    <font>
      <vertAlign val="superscript"/>
      <sz val="12"/>
      <name val="Helv"/>
    </font>
    <font>
      <sz val="8"/>
      <name val="Helv"/>
    </font>
    <font>
      <b/>
      <sz val="10"/>
      <name val="Helv"/>
    </font>
    <font>
      <b/>
      <sz val="9"/>
      <name val="Helv"/>
    </font>
    <font>
      <sz val="8.5"/>
      <name val="Helv"/>
    </font>
    <font>
      <b/>
      <sz val="14"/>
      <name val="Helv"/>
    </font>
    <font>
      <b/>
      <sz val="12"/>
      <name val="Helv"/>
    </font>
    <font>
      <sz val="10"/>
      <name val="Arial"/>
      <family val="2"/>
    </font>
    <font>
      <b/>
      <sz val="12"/>
      <name val="Arial"/>
      <family val="2"/>
    </font>
    <font>
      <b/>
      <sz val="10"/>
      <name val="Arial"/>
      <family val="2"/>
    </font>
    <font>
      <sz val="11"/>
      <name val="Arial Narrow"/>
      <family val="2"/>
    </font>
    <font>
      <b/>
      <sz val="11"/>
      <name val="Arial Narrow"/>
      <family val="2"/>
    </font>
    <font>
      <b/>
      <sz val="9"/>
      <name val="Arial"/>
      <family val="2"/>
    </font>
    <font>
      <sz val="9"/>
      <name val="Arial"/>
      <family val="2"/>
    </font>
    <font>
      <sz val="9"/>
      <name val="宋体"/>
      <family val="3"/>
      <charset val="134"/>
    </font>
  </fonts>
  <fills count="12">
    <fill>
      <patternFill patternType="none"/>
    </fill>
    <fill>
      <patternFill patternType="gray125"/>
    </fill>
    <fill>
      <patternFill patternType="solid">
        <fgColor indexed="22"/>
        <bgColor indexed="9"/>
      </patternFill>
    </fill>
    <fill>
      <patternFill patternType="solid">
        <fgColor indexed="22"/>
        <bgColor indexed="55"/>
      </patternFill>
    </fill>
    <fill>
      <patternFill patternType="solid">
        <fgColor rgb="FF1874CD"/>
      </patternFill>
    </fill>
    <fill>
      <patternFill patternType="solid">
        <fgColor rgb="FFFF3030"/>
      </patternFill>
    </fill>
    <fill>
      <patternFill patternType="solid">
        <fgColor rgb="FFEEEE00"/>
      </patternFill>
    </fill>
    <fill>
      <patternFill patternType="solid">
        <fgColor rgb="FFEE7621"/>
      </patternFill>
    </fill>
    <fill>
      <patternFill patternType="solid">
        <fgColor rgb="FFBCEE68"/>
      </patternFill>
    </fill>
    <fill>
      <patternFill patternType="solid">
        <fgColor rgb="FF9400D3"/>
      </patternFill>
    </fill>
    <fill>
      <patternFill patternType="solid">
        <fgColor rgb="FF8B4513"/>
      </patternFill>
    </fill>
    <fill>
      <patternFill patternType="lightGrid">
        <fgColor rgb="FFFF00FF"/>
      </patternFill>
    </fill>
  </fills>
  <borders count="7">
    <border>
      <left/>
      <right/>
      <top/>
      <bottom/>
      <diagonal/>
    </border>
    <border>
      <left/>
      <right/>
      <top/>
      <bottom style="thin">
        <color indexed="22"/>
      </bottom>
      <diagonal/>
    </border>
    <border>
      <left/>
      <right/>
      <top/>
      <bottom style="hair">
        <color indexed="64"/>
      </bottom>
      <diagonal/>
    </border>
    <border>
      <left/>
      <right/>
      <top/>
      <bottom style="hair">
        <color indexed="8"/>
      </bottom>
      <diagonal/>
    </border>
    <border>
      <left/>
      <right/>
      <top/>
      <bottom style="medium">
        <color indexed="64"/>
      </bottom>
      <diagonal/>
    </border>
    <border>
      <left/>
      <right/>
      <top style="medium">
        <color indexed="64"/>
      </top>
      <bottom style="thin">
        <color indexed="64"/>
      </bottom>
      <diagonal/>
    </border>
    <border>
      <left/>
      <right/>
      <top/>
      <bottom style="thin">
        <color indexed="64"/>
      </bottom>
      <diagonal/>
    </border>
  </borders>
  <cellStyleXfs count="29">
    <xf numFmtId="0" fontId="0" fillId="0" borderId="0"/>
    <xf numFmtId="176" fontId="1" fillId="0" borderId="1">
      <alignment horizontal="right"/>
    </xf>
    <xf numFmtId="177" fontId="2" fillId="0" borderId="1">
      <alignment horizontal="right" vertical="center"/>
    </xf>
    <xf numFmtId="49" fontId="3" fillId="0" borderId="1">
      <alignment horizontal="left" vertical="center"/>
    </xf>
    <xf numFmtId="176" fontId="1" fillId="0" borderId="1">
      <alignment horizontal="right"/>
    </xf>
    <xf numFmtId="0" fontId="5" fillId="0" borderId="1">
      <alignment horizontal="left"/>
    </xf>
    <xf numFmtId="0" fontId="6" fillId="0" borderId="2">
      <alignment horizontal="right" vertical="center"/>
    </xf>
    <xf numFmtId="0" fontId="7" fillId="0" borderId="1">
      <alignment horizontal="left" vertical="center"/>
    </xf>
    <xf numFmtId="0" fontId="1" fillId="0" borderId="1">
      <alignment horizontal="left" vertical="center"/>
    </xf>
    <xf numFmtId="0" fontId="5" fillId="0" borderId="1">
      <alignment horizontal="left"/>
    </xf>
    <xf numFmtId="0" fontId="5" fillId="2" borderId="0">
      <alignment horizontal="centerContinuous" wrapText="1"/>
    </xf>
    <xf numFmtId="0" fontId="4" fillId="0" borderId="0">
      <alignment horizontal="right"/>
    </xf>
    <xf numFmtId="0" fontId="3" fillId="0" borderId="0">
      <alignment horizontal="right"/>
    </xf>
    <xf numFmtId="0" fontId="4" fillId="0" borderId="0">
      <alignment horizontal="left"/>
    </xf>
    <xf numFmtId="49" fontId="2" fillId="0" borderId="0">
      <alignment horizontal="left" vertical="center"/>
    </xf>
    <xf numFmtId="49" fontId="3" fillId="0" borderId="1">
      <alignment horizontal="left"/>
    </xf>
    <xf numFmtId="176" fontId="2" fillId="0" borderId="0">
      <alignment horizontal="right"/>
    </xf>
    <xf numFmtId="0" fontId="6" fillId="3" borderId="0">
      <alignment horizontal="centerContinuous" vertical="center" wrapText="1"/>
    </xf>
    <xf numFmtId="0" fontId="6" fillId="0" borderId="3">
      <alignment horizontal="left" vertical="center"/>
    </xf>
    <xf numFmtId="0" fontId="8" fillId="0" borderId="0">
      <alignment horizontal="left" vertical="top"/>
    </xf>
    <xf numFmtId="0" fontId="5" fillId="0" borderId="0">
      <alignment horizontal="left"/>
    </xf>
    <xf numFmtId="0" fontId="9" fillId="0" borderId="0">
      <alignment horizontal="left"/>
    </xf>
    <xf numFmtId="0" fontId="1" fillId="0" borderId="0">
      <alignment horizontal="left"/>
    </xf>
    <xf numFmtId="0" fontId="8" fillId="0" borderId="0">
      <alignment horizontal="left" vertical="top"/>
    </xf>
    <xf numFmtId="0" fontId="9" fillId="0" borderId="0">
      <alignment horizontal="left"/>
    </xf>
    <xf numFmtId="0" fontId="1" fillId="0" borderId="0">
      <alignment horizontal="left"/>
    </xf>
    <xf numFmtId="49" fontId="2" fillId="0" borderId="1">
      <alignment horizontal="left"/>
    </xf>
    <xf numFmtId="0" fontId="6" fillId="0" borderId="2">
      <alignment horizontal="left"/>
    </xf>
    <xf numFmtId="0" fontId="5" fillId="0" borderId="0">
      <alignment horizontal="left" vertical="center"/>
    </xf>
  </cellStyleXfs>
  <cellXfs count="40">
    <xf numFmtId="0" fontId="0" fillId="0" borderId="0" xfId="0"/>
    <xf numFmtId="0" fontId="10" fillId="0" borderId="4" xfId="0" applyFont="1" applyBorder="1"/>
    <xf numFmtId="0" fontId="12" fillId="0" borderId="0" xfId="0" applyFont="1"/>
    <xf numFmtId="0" fontId="13" fillId="0" borderId="0" xfId="5" applyFont="1" applyBorder="1" applyAlignment="1">
      <alignment horizontal="left"/>
    </xf>
    <xf numFmtId="0" fontId="14" fillId="0" borderId="0" xfId="5" applyFont="1" applyBorder="1" applyAlignment="1">
      <alignment horizontal="left"/>
    </xf>
    <xf numFmtId="3" fontId="14" fillId="0" borderId="0" xfId="5" applyNumberFormat="1" applyFont="1" applyBorder="1" applyAlignment="1">
      <alignment horizontal="right"/>
    </xf>
    <xf numFmtId="3" fontId="13" fillId="0" borderId="0" xfId="5" applyNumberFormat="1" applyFont="1" applyBorder="1" applyAlignment="1">
      <alignment horizontal="right"/>
    </xf>
    <xf numFmtId="0" fontId="16" fillId="0" borderId="0" xfId="5" applyFont="1" applyBorder="1" applyAlignment="1">
      <alignment horizontal="left"/>
    </xf>
    <xf numFmtId="0" fontId="10" fillId="0" borderId="0" xfId="0" applyFont="1"/>
    <xf numFmtId="0" fontId="16" fillId="0" borderId="0" xfId="0" applyFont="1" applyAlignment="1">
      <alignment horizontal="left"/>
    </xf>
    <xf numFmtId="3" fontId="13" fillId="0" borderId="0" xfId="0" applyNumberFormat="1" applyFont="1" applyAlignment="1">
      <alignment horizontal="right"/>
    </xf>
    <xf numFmtId="0" fontId="15" fillId="0" borderId="0" xfId="5" applyFont="1" applyBorder="1" applyAlignment="1">
      <alignment horizontal="left"/>
    </xf>
    <xf numFmtId="0" fontId="16" fillId="0" borderId="0" xfId="0" applyFont="1"/>
    <xf numFmtId="0" fontId="16" fillId="0" borderId="0" xfId="0" applyFont="1" applyAlignment="1">
      <alignment wrapText="1"/>
    </xf>
    <xf numFmtId="3" fontId="15" fillId="0" borderId="0" xfId="0" applyNumberFormat="1" applyFont="1" applyAlignment="1">
      <alignment horizontal="left" wrapText="1"/>
    </xf>
    <xf numFmtId="0" fontId="14" fillId="0" borderId="0" xfId="0" applyFont="1" applyAlignment="1">
      <alignment horizontal="left"/>
    </xf>
    <xf numFmtId="0" fontId="13" fillId="0" borderId="4" xfId="5" applyFont="1" applyBorder="1" applyAlignment="1">
      <alignment horizontal="left"/>
    </xf>
    <xf numFmtId="3" fontId="13" fillId="0" borderId="4" xfId="5" applyNumberFormat="1" applyFont="1" applyBorder="1" applyAlignment="1">
      <alignment horizontal="right"/>
    </xf>
    <xf numFmtId="3" fontId="13" fillId="0" borderId="4" xfId="0" applyNumberFormat="1" applyFont="1" applyBorder="1" applyAlignment="1">
      <alignment horizontal="right"/>
    </xf>
    <xf numFmtId="0" fontId="13" fillId="0" borderId="5" xfId="0" applyFont="1" applyBorder="1" applyAlignment="1">
      <alignment horizontal="center"/>
    </xf>
    <xf numFmtId="49" fontId="14" fillId="0" borderId="6" xfId="5" applyNumberFormat="1" applyFont="1" applyBorder="1" applyAlignment="1">
      <alignment horizontal="center"/>
    </xf>
    <xf numFmtId="0" fontId="14" fillId="0" borderId="5" xfId="0" applyFont="1" applyBorder="1" applyAlignment="1">
      <alignment horizontal="center"/>
    </xf>
    <xf numFmtId="0" fontId="10" fillId="0" borderId="0" xfId="0" applyFont="1" applyAlignment="1">
      <alignment horizontal="center"/>
    </xf>
    <xf numFmtId="0" fontId="0" fillId="0" borderId="0" xfId="0" applyAlignment="1">
      <alignment wrapText="1"/>
    </xf>
    <xf numFmtId="0" fontId="0" fillId="0" borderId="0" xfId="0" applyAlignment="1">
      <alignment horizontal="left" wrapText="1"/>
    </xf>
    <xf numFmtId="3" fontId="14" fillId="5" borderId="0" xfId="5" applyNumberFormat="1" applyFont="1" applyFill="1" applyBorder="1" applyAlignment="1">
      <alignment horizontal="right"/>
    </xf>
    <xf numFmtId="3" fontId="14" fillId="7" borderId="0" xfId="5" applyNumberFormat="1" applyFont="1" applyFill="1" applyBorder="1" applyAlignment="1">
      <alignment horizontal="right"/>
    </xf>
    <xf numFmtId="3" fontId="14" fillId="11" borderId="0" xfId="5" applyNumberFormat="1" applyFont="1" applyFill="1" applyBorder="1" applyAlignment="1">
      <alignment horizontal="right"/>
    </xf>
    <xf numFmtId="3" fontId="14" fillId="4" borderId="0" xfId="5" applyNumberFormat="1" applyFont="1" applyFill="1" applyBorder="1" applyAlignment="1">
      <alignment horizontal="right"/>
    </xf>
    <xf numFmtId="3" fontId="14" fillId="8" borderId="0" xfId="5" applyNumberFormat="1" applyFont="1" applyFill="1" applyBorder="1" applyAlignment="1">
      <alignment horizontal="right"/>
    </xf>
    <xf numFmtId="3" fontId="14" fillId="6" borderId="0" xfId="5" applyNumberFormat="1" applyFont="1" applyFill="1" applyBorder="1" applyAlignment="1">
      <alignment horizontal="right"/>
    </xf>
    <xf numFmtId="3" fontId="13" fillId="9" borderId="0" xfId="5" applyNumberFormat="1" applyFont="1" applyFill="1" applyBorder="1" applyAlignment="1">
      <alignment horizontal="right"/>
    </xf>
    <xf numFmtId="3" fontId="13" fillId="10" borderId="4" xfId="5" applyNumberFormat="1" applyFont="1" applyFill="1" applyBorder="1" applyAlignment="1">
      <alignment horizontal="right"/>
    </xf>
    <xf numFmtId="0" fontId="11" fillId="0" borderId="4" xfId="24" applyFont="1" applyBorder="1" applyAlignment="1">
      <alignment horizontal="left"/>
    </xf>
    <xf numFmtId="0" fontId="0" fillId="0" borderId="4" xfId="0" applyBorder="1"/>
    <xf numFmtId="0" fontId="16" fillId="0" borderId="0" xfId="0" applyFont="1" applyAlignment="1">
      <alignment horizontal="left" wrapText="1"/>
    </xf>
    <xf numFmtId="0" fontId="10" fillId="0" borderId="0" xfId="0" applyFont="1"/>
    <xf numFmtId="46" fontId="16" fillId="0" borderId="0" xfId="0" applyNumberFormat="1" applyFont="1" applyAlignment="1">
      <alignment horizontal="left" wrapText="1"/>
    </xf>
    <xf numFmtId="3" fontId="16" fillId="0" borderId="0" xfId="0" applyNumberFormat="1" applyFont="1" applyAlignment="1">
      <alignment horizontal="left" wrapText="1"/>
    </xf>
    <xf numFmtId="46" fontId="16" fillId="0" borderId="0" xfId="5" applyNumberFormat="1" applyFont="1" applyBorder="1" applyAlignment="1">
      <alignment horizontal="left" wrapText="1"/>
    </xf>
  </cellXfs>
  <cellStyles count="29">
    <cellStyle name="Data" xfId="1" xr:uid="{00000000-0005-0000-0000-000001000000}"/>
    <cellStyle name="Data no deci" xfId="2" xr:uid="{00000000-0005-0000-0000-000002000000}"/>
    <cellStyle name="Data Superscript" xfId="3" xr:uid="{00000000-0005-0000-0000-000003000000}"/>
    <cellStyle name="Data_1-1A-Regular" xfId="4" xr:uid="{00000000-0005-0000-0000-000004000000}"/>
    <cellStyle name="Hed Side" xfId="5" xr:uid="{00000000-0005-0000-0000-000005000000}"/>
    <cellStyle name="Hed Side bold" xfId="6" xr:uid="{00000000-0005-0000-0000-000006000000}"/>
    <cellStyle name="Hed Side Indent" xfId="7" xr:uid="{00000000-0005-0000-0000-000007000000}"/>
    <cellStyle name="Hed Side Regular" xfId="8" xr:uid="{00000000-0005-0000-0000-000008000000}"/>
    <cellStyle name="Hed Side_1-1A-Regular" xfId="9" xr:uid="{00000000-0005-0000-0000-000009000000}"/>
    <cellStyle name="Hed Top" xfId="10" xr:uid="{00000000-0005-0000-0000-00000A000000}"/>
    <cellStyle name="Source Hed" xfId="11" xr:uid="{00000000-0005-0000-0000-00000B000000}"/>
    <cellStyle name="Source Superscript" xfId="12" xr:uid="{00000000-0005-0000-0000-00000C000000}"/>
    <cellStyle name="Source Text" xfId="13" xr:uid="{00000000-0005-0000-0000-00000D000000}"/>
    <cellStyle name="State" xfId="14" xr:uid="{00000000-0005-0000-0000-00000E000000}"/>
    <cellStyle name="Superscript" xfId="15" xr:uid="{00000000-0005-0000-0000-00000F000000}"/>
    <cellStyle name="Table Data" xfId="16" xr:uid="{00000000-0005-0000-0000-000010000000}"/>
    <cellStyle name="Table Head Top" xfId="17" xr:uid="{00000000-0005-0000-0000-000011000000}"/>
    <cellStyle name="Table Hed Side" xfId="18" xr:uid="{00000000-0005-0000-0000-000012000000}"/>
    <cellStyle name="Table Title" xfId="19" xr:uid="{00000000-0005-0000-0000-000013000000}"/>
    <cellStyle name="Title Text" xfId="20" xr:uid="{00000000-0005-0000-0000-000014000000}"/>
    <cellStyle name="Title Text 1" xfId="21" xr:uid="{00000000-0005-0000-0000-000015000000}"/>
    <cellStyle name="Title Text 2" xfId="22" xr:uid="{00000000-0005-0000-0000-000016000000}"/>
    <cellStyle name="Title-1" xfId="23" xr:uid="{00000000-0005-0000-0000-000017000000}"/>
    <cellStyle name="Title-2" xfId="24" xr:uid="{00000000-0005-0000-0000-000018000000}"/>
    <cellStyle name="Title-3" xfId="25" xr:uid="{00000000-0005-0000-0000-000019000000}"/>
    <cellStyle name="Wrap" xfId="26" xr:uid="{00000000-0005-0000-0000-00001A000000}"/>
    <cellStyle name="Wrap Bold" xfId="27" xr:uid="{00000000-0005-0000-0000-00001B000000}"/>
    <cellStyle name="Wrap Title" xfId="28" xr:uid="{00000000-0005-0000-0000-00001C000000}"/>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27"/>
  <sheetViews>
    <sheetView tabSelected="1" zoomScaleNormal="100" workbookViewId="0">
      <selection activeCell="J19" sqref="J19"/>
    </sheetView>
  </sheetViews>
  <sheetFormatPr defaultRowHeight="12.75" x14ac:dyDescent="0.2"/>
  <cols>
    <col min="1" max="1" width="29.140625" style="8" customWidth="1"/>
    <col min="2" max="14" width="9.7109375" style="8" customWidth="1"/>
    <col min="15" max="15" width="9.140625" style="8" customWidth="1"/>
    <col min="16" max="16384" width="9.140625" style="8"/>
  </cols>
  <sheetData>
    <row r="1" spans="1:14" ht="16.5" customHeight="1" thickBot="1" x14ac:dyDescent="0.3">
      <c r="A1" s="33" t="s">
        <v>0</v>
      </c>
      <c r="B1" s="34"/>
      <c r="C1" s="34"/>
      <c r="D1" s="34"/>
      <c r="E1" s="1"/>
      <c r="F1" s="1"/>
      <c r="G1" s="1"/>
      <c r="H1" s="1"/>
      <c r="I1" s="1"/>
      <c r="J1" s="1"/>
      <c r="K1" s="1"/>
      <c r="L1" s="1"/>
      <c r="M1" s="1"/>
      <c r="N1" s="1"/>
    </row>
    <row r="2" spans="1:14" s="22" customFormat="1" ht="16.5" customHeight="1" x14ac:dyDescent="0.3">
      <c r="A2" s="19"/>
      <c r="B2" s="20" t="s">
        <v>1</v>
      </c>
      <c r="C2" s="20" t="s">
        <v>2</v>
      </c>
      <c r="D2" s="20" t="s">
        <v>3</v>
      </c>
      <c r="E2" s="20" t="s">
        <v>4</v>
      </c>
      <c r="F2" s="20" t="s">
        <v>5</v>
      </c>
      <c r="G2" s="20" t="s">
        <v>6</v>
      </c>
      <c r="H2" s="20" t="s">
        <v>7</v>
      </c>
      <c r="I2" s="20" t="s">
        <v>8</v>
      </c>
      <c r="J2" s="20" t="s">
        <v>9</v>
      </c>
      <c r="K2" s="20" t="s">
        <v>10</v>
      </c>
      <c r="L2" s="20" t="s">
        <v>11</v>
      </c>
      <c r="M2" s="21">
        <v>2001</v>
      </c>
      <c r="N2" s="21">
        <v>2002</v>
      </c>
    </row>
    <row r="3" spans="1:14" ht="16.5" customHeight="1" x14ac:dyDescent="0.3">
      <c r="A3" s="15" t="s">
        <v>12</v>
      </c>
      <c r="B3" s="25">
        <f t="shared" ref="B3:K3" si="0">B4+B5</f>
        <v>572205</v>
      </c>
      <c r="C3" s="25">
        <f t="shared" si="0"/>
        <v>574036</v>
      </c>
      <c r="D3" s="25">
        <f t="shared" si="0"/>
        <v>572197</v>
      </c>
      <c r="E3" s="25">
        <f t="shared" si="0"/>
        <v>573716</v>
      </c>
      <c r="F3" s="25">
        <f t="shared" si="0"/>
        <v>576460</v>
      </c>
      <c r="G3" s="25">
        <f t="shared" si="0"/>
        <v>581135</v>
      </c>
      <c r="H3" s="25">
        <f t="shared" si="0"/>
        <v>581863</v>
      </c>
      <c r="I3" s="25">
        <f t="shared" si="0"/>
        <v>582751</v>
      </c>
      <c r="J3" s="25">
        <f t="shared" si="0"/>
        <v>582976</v>
      </c>
      <c r="K3" s="25">
        <f t="shared" si="0"/>
        <v>585542</v>
      </c>
      <c r="L3" s="25">
        <f>SUM(L4:L5)</f>
        <v>589674</v>
      </c>
      <c r="M3" s="25">
        <f>SUM(M4:M5)</f>
        <v>589685</v>
      </c>
      <c r="N3" s="5">
        <v>590877</v>
      </c>
    </row>
    <row r="4" spans="1:14" s="2" customFormat="1" ht="16.5" customHeight="1" x14ac:dyDescent="0.3">
      <c r="A4" s="3" t="s">
        <v>13</v>
      </c>
      <c r="B4" s="10">
        <f>24435+11890+21403+18580+11876+20586</f>
        <v>108770</v>
      </c>
      <c r="C4" s="10">
        <f>22240+12204+18692+21787+12650+24790</f>
        <v>112363</v>
      </c>
      <c r="D4" s="10">
        <f>25007+13017+22779+18777+13710+22022</f>
        <v>115312</v>
      </c>
      <c r="E4" s="10">
        <f>22701+14032+18835+23096+13485+25339</f>
        <v>117488</v>
      </c>
      <c r="F4" s="10">
        <f>23566+14702+19858+23408+13746+25861</f>
        <v>121141</v>
      </c>
      <c r="G4" s="10">
        <f>26271+14230+23533+20241+14580+23682</f>
        <v>122537</v>
      </c>
      <c r="H4" s="10">
        <f>26596+14887+23170+21007+14848+24442</f>
        <v>124950</v>
      </c>
      <c r="I4" s="10">
        <f>24780+14939+22300+23298+15172+27144</f>
        <v>127633</v>
      </c>
      <c r="J4" s="10">
        <v>128312</v>
      </c>
      <c r="K4" s="10">
        <v>130339</v>
      </c>
      <c r="L4" s="10">
        <v>133384</v>
      </c>
      <c r="M4" s="10">
        <v>133401</v>
      </c>
      <c r="N4" s="10">
        <v>135337</v>
      </c>
    </row>
    <row r="5" spans="1:14" s="2" customFormat="1" ht="16.5" customHeight="1" x14ac:dyDescent="0.3">
      <c r="A5" s="3" t="s">
        <v>14</v>
      </c>
      <c r="B5" s="10">
        <f>29076+32169+40927+103979+48797+208487</f>
        <v>463435</v>
      </c>
      <c r="C5" s="10">
        <f>205768+48779+104272+41245+32375+29234</f>
        <v>461673</v>
      </c>
      <c r="D5" s="10">
        <f>202585+49788+97688+44716+33006+29102</f>
        <v>456885</v>
      </c>
      <c r="E5" s="10">
        <f>201258+49448+99049+44223+33157+29093</f>
        <v>456228</v>
      </c>
      <c r="F5" s="10">
        <f>206389+49416+98196+37422+35031+28865</f>
        <v>455319</v>
      </c>
      <c r="G5" s="10">
        <f>212807+48790+95527+38245+34340+28889</f>
        <v>458598</v>
      </c>
      <c r="H5" s="10">
        <f>28638+34445+38525+96576+47670+211059</f>
        <v>456913</v>
      </c>
      <c r="I5" s="10">
        <f>210682+47390+95751+38401+34813+28081</f>
        <v>455118</v>
      </c>
      <c r="J5" s="10">
        <v>454664</v>
      </c>
      <c r="K5" s="10">
        <v>455203</v>
      </c>
      <c r="L5" s="10">
        <v>456290</v>
      </c>
      <c r="M5" s="10">
        <v>456284</v>
      </c>
      <c r="N5" s="10">
        <v>455540</v>
      </c>
    </row>
    <row r="6" spans="1:14" ht="16.5" customHeight="1" x14ac:dyDescent="0.3">
      <c r="A6" s="4" t="s">
        <v>15</v>
      </c>
      <c r="B6" s="26">
        <v>47113</v>
      </c>
      <c r="C6" s="26">
        <f>C7+C8</f>
        <v>47874</v>
      </c>
      <c r="D6" s="26">
        <v>42566</v>
      </c>
      <c r="E6" s="26">
        <f t="shared" ref="D6:K6" si="1">E7+E8</f>
        <v>42443</v>
      </c>
      <c r="F6" s="26">
        <f t="shared" si="1"/>
        <v>42716</v>
      </c>
      <c r="G6" s="26">
        <f t="shared" si="1"/>
        <v>42692</v>
      </c>
      <c r="H6" s="26">
        <f t="shared" si="1"/>
        <v>43181</v>
      </c>
      <c r="I6" s="26">
        <f t="shared" si="1"/>
        <v>41711</v>
      </c>
      <c r="J6" s="26">
        <f t="shared" si="1"/>
        <v>41661</v>
      </c>
      <c r="K6" s="26">
        <f t="shared" si="1"/>
        <v>42032</v>
      </c>
      <c r="L6" s="26">
        <f>SUM(L7:L8)</f>
        <v>42093</v>
      </c>
      <c r="M6" s="26">
        <f>SUM(M7:M8)</f>
        <v>42088</v>
      </c>
      <c r="N6" s="5">
        <v>42179</v>
      </c>
    </row>
    <row r="7" spans="1:14" ht="16.5" customHeight="1" x14ac:dyDescent="0.3">
      <c r="A7" s="3" t="s">
        <v>16</v>
      </c>
      <c r="B7" s="10">
        <f>4324+2399+3224+3395+1095+2410</f>
        <v>16847</v>
      </c>
      <c r="C7" s="10">
        <f>4384+2447+3233+3430+1164+2374</f>
        <v>17032</v>
      </c>
      <c r="D7" s="10">
        <f>3939+2467+3217+3254+1077+2369</f>
        <v>16323</v>
      </c>
      <c r="E7" s="10">
        <f>3780+2466+3126+3227+1043+2290</f>
        <v>15932</v>
      </c>
      <c r="F7" s="10">
        <f>3889+2415+3154+3013+1080+2141</f>
        <v>15692</v>
      </c>
      <c r="G7" s="10">
        <f>3782+2308+3031+2963+1038+2083</f>
        <v>15205</v>
      </c>
      <c r="H7" s="10">
        <f>3785+2337+2964+2859+1079+2070</f>
        <v>15094</v>
      </c>
      <c r="I7" s="10">
        <f>3742+2270+2990+2772+1062+2010</f>
        <v>14846</v>
      </c>
      <c r="J7" s="10">
        <v>14073</v>
      </c>
      <c r="K7" s="10">
        <v>12967</v>
      </c>
      <c r="L7" s="10">
        <v>12695</v>
      </c>
      <c r="M7" s="10">
        <v>12705</v>
      </c>
      <c r="N7" s="10">
        <v>12504</v>
      </c>
    </row>
    <row r="8" spans="1:14" ht="16.5" customHeight="1" x14ac:dyDescent="0.3">
      <c r="A8" s="3" t="s">
        <v>17</v>
      </c>
      <c r="B8" s="10">
        <f>4467+3446+5381+5788+3809+7375</f>
        <v>30266</v>
      </c>
      <c r="C8" s="10">
        <f>4914+3517+5145+5739+3954+7573</f>
        <v>30842</v>
      </c>
      <c r="D8" s="10">
        <f>4186+3424+4479+5125+3339+5690</f>
        <v>26243</v>
      </c>
      <c r="E8" s="10">
        <f>4302+3394+4477+5181+3473+5684</f>
        <v>26511</v>
      </c>
      <c r="F8" s="10">
        <f>4469+3517+4761+5205+3293+5779</f>
        <v>27024</v>
      </c>
      <c r="G8" s="10">
        <f>4421+3561+4961+5225+3356+5963</f>
        <v>27487</v>
      </c>
      <c r="H8" s="10">
        <f>4529+3639+5190+5160+3458+6111</f>
        <v>28087</v>
      </c>
      <c r="I8" s="10">
        <f>4373+3490+5635+5067+3044+5256</f>
        <v>26865</v>
      </c>
      <c r="J8" s="10">
        <v>27588</v>
      </c>
      <c r="K8" s="10">
        <v>29065</v>
      </c>
      <c r="L8" s="10">
        <v>29398</v>
      </c>
      <c r="M8" s="10">
        <v>29383</v>
      </c>
      <c r="N8" s="10">
        <v>29675</v>
      </c>
    </row>
    <row r="9" spans="1:14" ht="16.5" customHeight="1" x14ac:dyDescent="0.3">
      <c r="A9" s="4" t="s">
        <v>18</v>
      </c>
      <c r="B9" s="28">
        <f t="shared" ref="B9:K9" si="2">B10+B11</f>
        <v>191107</v>
      </c>
      <c r="C9" s="28">
        <f t="shared" si="2"/>
        <v>184253</v>
      </c>
      <c r="D9" s="28">
        <f t="shared" si="2"/>
        <v>156525</v>
      </c>
      <c r="E9" s="28">
        <f t="shared" si="2"/>
        <v>149537</v>
      </c>
      <c r="F9" s="28">
        <f t="shared" si="2"/>
        <v>144799</v>
      </c>
      <c r="G9" s="28">
        <f t="shared" si="2"/>
        <v>142575</v>
      </c>
      <c r="H9" s="28">
        <f t="shared" si="2"/>
        <v>139545</v>
      </c>
      <c r="I9" s="28">
        <f t="shared" si="2"/>
        <v>134174</v>
      </c>
      <c r="J9" s="28">
        <f t="shared" si="2"/>
        <v>130911</v>
      </c>
      <c r="K9" s="28">
        <f t="shared" si="2"/>
        <v>128018</v>
      </c>
      <c r="L9" s="28">
        <f>SUM(L10:L11)</f>
        <v>122993</v>
      </c>
      <c r="M9" s="28">
        <f>SUM(M10:M11)</f>
        <v>122946</v>
      </c>
      <c r="N9" s="5">
        <v>120612</v>
      </c>
    </row>
    <row r="10" spans="1:14" ht="16.5" customHeight="1" x14ac:dyDescent="0.3">
      <c r="A10" s="3" t="s">
        <v>16</v>
      </c>
      <c r="B10" s="10">
        <f>79450+11301+20254+5781+2706+1526</f>
        <v>121018</v>
      </c>
      <c r="C10" s="10">
        <f>76098+11321+20132+5670+2768+1513</f>
        <v>117502</v>
      </c>
      <c r="D10" s="10">
        <f>64759+10362+15983+7288+2663+1320</f>
        <v>102375</v>
      </c>
      <c r="E10" s="10">
        <f>60481+9834+15181+6828+2473+1251</f>
        <v>96048</v>
      </c>
      <c r="F10" s="10">
        <f>60270+9430+14215+4363+2551+1162</f>
        <v>91991</v>
      </c>
      <c r="G10" s="10">
        <f>1195+2476+4185+12926+8628+59702</f>
        <v>89112</v>
      </c>
      <c r="H10" s="10">
        <f>57178+8268+13107+4189+2433+1249</f>
        <v>86424</v>
      </c>
      <c r="I10" s="10">
        <f>55065+8060+12833+3983+2427+1261</f>
        <v>83629</v>
      </c>
      <c r="J10" s="10">
        <v>78999</v>
      </c>
      <c r="K10" s="10">
        <v>75183</v>
      </c>
      <c r="L10" s="10">
        <v>70881</v>
      </c>
      <c r="M10" s="10">
        <v>70890</v>
      </c>
      <c r="N10" s="10">
        <v>68762</v>
      </c>
    </row>
    <row r="11" spans="1:14" ht="16.5" customHeight="1" x14ac:dyDescent="0.3">
      <c r="A11" s="3" t="s">
        <v>17</v>
      </c>
      <c r="B11" s="10">
        <f>31647+7817+13811+5952+4791+6071</f>
        <v>70089</v>
      </c>
      <c r="C11" s="10">
        <f>29586+7045+13426+5935+4904+5855</f>
        <v>66751</v>
      </c>
      <c r="D11" s="10">
        <f>23535+5630+10742+5561+4348+4334</f>
        <v>54150</v>
      </c>
      <c r="E11" s="10">
        <f>23463+5762+10456+5347+4191+4270</f>
        <v>53489</v>
      </c>
      <c r="F11" s="10">
        <f>24096+5508+10245+4520+4259+4180</f>
        <v>52808</v>
      </c>
      <c r="G11" s="10">
        <f>24368+5682+10301+4713+4178+4221</f>
        <v>53463</v>
      </c>
      <c r="H11" s="10">
        <f>24037+5387+10396+4800+4271+4230</f>
        <v>53121</v>
      </c>
      <c r="I11" s="10">
        <f>23741+5155+9977+4517+3734+3421</f>
        <v>50545</v>
      </c>
      <c r="J11" s="10">
        <v>51912</v>
      </c>
      <c r="K11" s="10">
        <v>52835</v>
      </c>
      <c r="L11" s="10">
        <v>52112</v>
      </c>
      <c r="M11" s="10">
        <v>52056</v>
      </c>
      <c r="N11" s="10">
        <v>51850</v>
      </c>
    </row>
    <row r="12" spans="1:14" ht="16.5" customHeight="1" x14ac:dyDescent="0.3">
      <c r="A12" s="4" t="s">
        <v>19</v>
      </c>
      <c r="B12" s="29">
        <f t="shared" ref="B12:K12" si="3">B6+B9</f>
        <v>238220</v>
      </c>
      <c r="C12" s="29">
        <f t="shared" si="3"/>
        <v>232127</v>
      </c>
      <c r="D12" s="29">
        <f t="shared" si="3"/>
        <v>199091</v>
      </c>
      <c r="E12" s="29">
        <f t="shared" si="3"/>
        <v>191980</v>
      </c>
      <c r="F12" s="29">
        <f t="shared" si="3"/>
        <v>187515</v>
      </c>
      <c r="G12" s="29">
        <f t="shared" si="3"/>
        <v>185267</v>
      </c>
      <c r="H12" s="29">
        <f t="shared" si="3"/>
        <v>182726</v>
      </c>
      <c r="I12" s="29">
        <f t="shared" si="3"/>
        <v>175885</v>
      </c>
      <c r="J12" s="29">
        <f t="shared" si="3"/>
        <v>172572</v>
      </c>
      <c r="K12" s="29">
        <f t="shared" si="3"/>
        <v>170050</v>
      </c>
      <c r="L12" s="27">
        <f>SUM(L13:L14)</f>
        <v>165086</v>
      </c>
      <c r="M12" s="30">
        <f>SUM(M13:M14)</f>
        <v>165034</v>
      </c>
      <c r="N12" s="5">
        <v>162791</v>
      </c>
    </row>
    <row r="13" spans="1:14" ht="16.5" customHeight="1" x14ac:dyDescent="0.3">
      <c r="A13" s="3" t="s">
        <v>16</v>
      </c>
      <c r="B13" s="6">
        <v>137865</v>
      </c>
      <c r="C13" s="6">
        <v>134534</v>
      </c>
      <c r="D13" s="6">
        <v>118698</v>
      </c>
      <c r="E13" s="6">
        <v>111980</v>
      </c>
      <c r="F13" s="6">
        <v>107683</v>
      </c>
      <c r="G13" s="6">
        <v>104317</v>
      </c>
      <c r="H13" s="6">
        <v>101518</v>
      </c>
      <c r="I13" s="6">
        <v>98475</v>
      </c>
      <c r="J13" s="6">
        <v>93072</v>
      </c>
      <c r="K13" s="6">
        <v>88150</v>
      </c>
      <c r="L13" s="31">
        <f>L10+L7</f>
        <v>83576</v>
      </c>
      <c r="M13" s="10">
        <v>83595</v>
      </c>
      <c r="N13" s="10">
        <v>81266</v>
      </c>
    </row>
    <row r="14" spans="1:14" ht="17.25" customHeight="1" thickBot="1" x14ac:dyDescent="0.35">
      <c r="A14" s="16" t="s">
        <v>17</v>
      </c>
      <c r="B14" s="17">
        <v>100355</v>
      </c>
      <c r="C14" s="17">
        <v>97593</v>
      </c>
      <c r="D14" s="17">
        <v>80393</v>
      </c>
      <c r="E14" s="17">
        <v>80000</v>
      </c>
      <c r="F14" s="17">
        <v>79832</v>
      </c>
      <c r="G14" s="17">
        <v>80950</v>
      </c>
      <c r="H14" s="17">
        <v>81208</v>
      </c>
      <c r="I14" s="17">
        <v>77410</v>
      </c>
      <c r="J14" s="17">
        <v>79500</v>
      </c>
      <c r="K14" s="17">
        <v>81900</v>
      </c>
      <c r="L14" s="32">
        <f>L11+L8</f>
        <v>81510</v>
      </c>
      <c r="M14" s="18">
        <v>81439</v>
      </c>
      <c r="N14" s="18">
        <v>81525</v>
      </c>
    </row>
    <row r="15" spans="1:14" ht="16.5" customHeight="1" x14ac:dyDescent="0.3">
      <c r="A15" s="4"/>
      <c r="B15" s="5"/>
      <c r="C15" s="5"/>
      <c r="D15" s="5"/>
      <c r="E15" s="5"/>
      <c r="F15" s="5"/>
      <c r="G15" s="5"/>
      <c r="H15" s="5"/>
      <c r="I15" s="5"/>
      <c r="J15" s="5"/>
      <c r="K15" s="5"/>
      <c r="L15" s="5"/>
    </row>
    <row r="16" spans="1:14" ht="15" customHeight="1" x14ac:dyDescent="0.3">
      <c r="A16" s="11" t="s">
        <v>20</v>
      </c>
      <c r="B16" s="5"/>
      <c r="C16" s="5"/>
      <c r="D16" s="5"/>
      <c r="E16" s="5"/>
      <c r="F16" s="5"/>
      <c r="G16" s="5"/>
      <c r="H16" s="5"/>
      <c r="I16" s="5"/>
      <c r="J16" s="5"/>
      <c r="K16" s="5"/>
      <c r="L16" s="5"/>
    </row>
    <row r="17" spans="1:10" ht="12.75" customHeight="1" x14ac:dyDescent="0.2">
      <c r="A17" s="35" t="s">
        <v>21</v>
      </c>
      <c r="B17" s="36"/>
      <c r="C17" s="36"/>
      <c r="D17" s="36"/>
      <c r="E17" s="36"/>
      <c r="F17" s="36"/>
      <c r="G17" s="36"/>
      <c r="H17" s="36"/>
      <c r="I17" s="9"/>
      <c r="J17" s="12"/>
    </row>
    <row r="18" spans="1:10" ht="25.5" customHeight="1" x14ac:dyDescent="0.2">
      <c r="A18" s="35" t="s">
        <v>22</v>
      </c>
      <c r="B18" s="36"/>
      <c r="C18" s="36"/>
      <c r="D18" s="36"/>
      <c r="E18" s="36"/>
      <c r="F18" s="36"/>
      <c r="G18" s="36"/>
      <c r="H18" s="36"/>
      <c r="I18" s="12"/>
      <c r="J18" s="12"/>
    </row>
    <row r="19" spans="1:10" ht="25.5" customHeight="1" x14ac:dyDescent="0.2">
      <c r="A19" s="35" t="s">
        <v>23</v>
      </c>
      <c r="B19" s="36"/>
      <c r="C19" s="36"/>
      <c r="D19" s="36"/>
      <c r="E19" s="36"/>
      <c r="F19" s="36"/>
      <c r="G19" s="36"/>
      <c r="H19" s="36"/>
      <c r="I19" s="13"/>
      <c r="J19" s="13"/>
    </row>
    <row r="20" spans="1:10" ht="24.75" customHeight="1" x14ac:dyDescent="0.2">
      <c r="A20" s="35" t="s">
        <v>24</v>
      </c>
      <c r="B20" s="36"/>
      <c r="C20" s="36"/>
      <c r="D20" s="36"/>
      <c r="E20" s="36"/>
      <c r="F20" s="36"/>
      <c r="G20" s="36"/>
      <c r="H20" s="36"/>
      <c r="I20" s="12"/>
      <c r="J20" s="12"/>
    </row>
    <row r="21" spans="1:10" x14ac:dyDescent="0.2">
      <c r="A21" s="38" t="s">
        <v>25</v>
      </c>
      <c r="B21" s="36"/>
      <c r="C21" s="36"/>
      <c r="D21" s="36"/>
      <c r="E21" s="36"/>
      <c r="F21" s="36"/>
      <c r="G21" s="36"/>
      <c r="H21" s="7"/>
      <c r="I21" s="9"/>
      <c r="J21" s="12"/>
    </row>
    <row r="22" spans="1:10" x14ac:dyDescent="0.2">
      <c r="A22" s="14" t="s">
        <v>26</v>
      </c>
      <c r="B22" s="24"/>
      <c r="C22" s="24"/>
      <c r="D22" s="24"/>
      <c r="E22" s="24"/>
      <c r="F22" s="24"/>
      <c r="G22" s="24"/>
      <c r="H22" s="7"/>
      <c r="I22" s="9"/>
      <c r="J22" s="12"/>
    </row>
    <row r="23" spans="1:10" ht="24" customHeight="1" x14ac:dyDescent="0.2">
      <c r="A23" s="35" t="s">
        <v>27</v>
      </c>
      <c r="B23" s="36"/>
      <c r="C23" s="36"/>
      <c r="D23" s="36"/>
      <c r="E23" s="36"/>
      <c r="F23" s="36"/>
      <c r="G23" s="36"/>
      <c r="H23" s="36"/>
      <c r="I23" s="23"/>
      <c r="J23" s="23"/>
    </row>
    <row r="24" spans="1:10" ht="23.25" customHeight="1" x14ac:dyDescent="0.2">
      <c r="A24" s="37" t="s">
        <v>28</v>
      </c>
      <c r="B24" s="36"/>
      <c r="C24" s="36"/>
      <c r="D24" s="36"/>
      <c r="E24" s="36"/>
      <c r="F24" s="36"/>
      <c r="G24" s="36"/>
      <c r="H24" s="36"/>
    </row>
    <row r="25" spans="1:10" ht="12.75" customHeight="1" x14ac:dyDescent="0.2">
      <c r="A25" s="39" t="s">
        <v>29</v>
      </c>
      <c r="B25" s="36"/>
      <c r="C25" s="36"/>
      <c r="D25" s="36"/>
      <c r="E25" s="36"/>
      <c r="F25" s="36"/>
      <c r="G25" s="36"/>
      <c r="H25" s="36"/>
      <c r="I25" s="12"/>
      <c r="J25" s="12"/>
    </row>
    <row r="26" spans="1:10" x14ac:dyDescent="0.2">
      <c r="A26" s="12"/>
      <c r="B26" s="12"/>
      <c r="C26" s="12"/>
      <c r="D26" s="12"/>
      <c r="E26" s="12"/>
      <c r="F26" s="12"/>
      <c r="G26" s="12"/>
      <c r="H26" s="12"/>
      <c r="I26" s="12"/>
      <c r="J26" s="12"/>
    </row>
    <row r="27" spans="1:10" x14ac:dyDescent="0.2">
      <c r="A27" t="s">
        <v>30</v>
      </c>
    </row>
  </sheetData>
  <mergeCells count="9">
    <mergeCell ref="A1:D1"/>
    <mergeCell ref="A23:H23"/>
    <mergeCell ref="A24:H24"/>
    <mergeCell ref="A21:G21"/>
    <mergeCell ref="A25:H25"/>
    <mergeCell ref="A17:H17"/>
    <mergeCell ref="A18:H18"/>
    <mergeCell ref="A19:H19"/>
    <mergeCell ref="A20:H20"/>
  </mergeCells>
  <phoneticPr fontId="17" type="noConversion"/>
  <pageMargins left="0.8" right="0.75" top="1" bottom="1" header="0.5" footer="0.5"/>
  <pageSetup scale="77" orientation="landscape" horizontalDpi="4294967292"/>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1-24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Maccalous</dc:creator>
  <cp:lastModifiedBy>xbany</cp:lastModifiedBy>
  <cp:lastPrinted>2003-08-18T15:40:37Z</cp:lastPrinted>
  <dcterms:created xsi:type="dcterms:W3CDTF">1999-02-08T16:12:42Z</dcterms:created>
  <dcterms:modified xsi:type="dcterms:W3CDTF">2021-01-28T06:33:23Z</dcterms:modified>
</cp:coreProperties>
</file>