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Youtube_Data" sheetId="1" r:id="rId4"/>
    <sheet state="visible" name="Visualization1" sheetId="2" r:id="rId5"/>
    <sheet state="visible" name="Visualization2" sheetId="3" r:id="rId6"/>
  </sheets>
  <definedNames/>
  <calcPr/>
  <pivotCaches>
    <pivotCache cacheId="0" r:id="rId7"/>
  </pivotCaches>
</workbook>
</file>

<file path=xl/sharedStrings.xml><?xml version="1.0" encoding="utf-8"?>
<sst xmlns="http://schemas.openxmlformats.org/spreadsheetml/2006/main" count="48" uniqueCount="25">
  <si>
    <t>TASK 2: ALASKA HUNTER | ALBUM PERFORMANCE FORECASTING</t>
  </si>
  <si>
    <t>Album performance</t>
  </si>
  <si>
    <t>Year</t>
  </si>
  <si>
    <t>Album</t>
  </si>
  <si>
    <t>Total Views=sum of all title views</t>
  </si>
  <si>
    <t>Total Revenue = Total Views*0.007</t>
  </si>
  <si>
    <t>YouTube's Share= Total Revenue *0.2</t>
  </si>
  <si>
    <t>Alaska Hunter (Deluxe)</t>
  </si>
  <si>
    <t>Year-on-year album performance</t>
  </si>
  <si>
    <t>Total Views</t>
  </si>
  <si>
    <t>Difference:</t>
  </si>
  <si>
    <t>Year 1 Growth Rate (%):</t>
  </si>
  <si>
    <t>Year 2 Growth Rate (%):</t>
  </si>
  <si>
    <t>Cold Shoulder' album performance forcast for 2020</t>
  </si>
  <si>
    <t>Views</t>
  </si>
  <si>
    <t>Revenue ($7/1000 views)</t>
  </si>
  <si>
    <t>YouTube's Share</t>
  </si>
  <si>
    <t>Cold Shoulder</t>
  </si>
  <si>
    <t>Cold Shoulder' album performance forecast from 2020-2022</t>
  </si>
  <si>
    <t>Forecast Views</t>
  </si>
  <si>
    <t>Forecast Revenue ($7/1000 views)</t>
  </si>
  <si>
    <t>Forecast YouTube's Share (20% of revenue)</t>
  </si>
  <si>
    <t>Sum of Forecast Revenue ($7/1000 views)</t>
  </si>
  <si>
    <t>Sum of Forecast Views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</si>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</sst>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Arial"/>
    </font>
    <font>
      <b/>
      <sz val="9.0"/>
      <color rgb="FFFFFFFF"/>
      <name val="Arial"/>
    </font>
    <font/>
    <font>
      <b/>
      <sz val="8.0"/>
      <color theme="1"/>
      <name val="Arial"/>
    </font>
    <font>
      <sz val="8.0"/>
      <color theme="1"/>
      <name val="Arial"/>
    </font>
    <font>
      <sz val="11.0"/>
      <color theme="1"/>
      <name val="Calibri"/>
    </font>
    <font>
      <color theme="1"/>
      <name val="Calibri"/>
    </font>
  </fonts>
  <fills count="15">
    <fill>
      <patternFill patternType="none"/>
    </fill>
    <fill>
      <patternFill patternType="lightGray"/>
    </fill>
    <fill>
      <patternFill patternType="solid">
        <fgColor rgb="FF6FA8DC"/>
        <bgColor rgb="FF6FA8DC"/>
      </patternFill>
    </fill>
    <fill>
      <patternFill patternType="solid">
        <fgColor rgb="FFFFFFFF"/>
        <bgColor rgb="FFFFFFFF"/>
      </patternFill>
    </fill>
    <fill>
      <patternFill patternType="solid">
        <fgColor rgb="FF9FC5E8"/>
        <bgColor rgb="FF9FC5E8"/>
      </patternFill>
    </fill>
    <fill>
      <patternFill patternType="solid">
        <fgColor rgb="FFCFE2F3"/>
        <bgColor rgb="FFCFE2F3"/>
      </patternFill>
    </fill>
    <fill>
      <patternFill patternType="solid">
        <fgColor rgb="FFFFD966"/>
        <bgColor rgb="FFFFD966"/>
      </patternFill>
    </fill>
    <fill>
      <patternFill patternType="solid">
        <fgColor rgb="FFFFC000"/>
        <bgColor rgb="FFFFC000"/>
      </patternFill>
    </fill>
    <fill>
      <patternFill patternType="solid">
        <fgColor rgb="FFFFFF00"/>
        <bgColor rgb="FFFFFF00"/>
      </patternFill>
    </fill>
    <fill>
      <patternFill patternType="solid">
        <fgColor rgb="FFD9E1F2"/>
        <bgColor rgb="FFD9E1F2"/>
      </patternFill>
    </fill>
    <fill>
      <patternFill patternType="solid">
        <fgColor rgb="FFFCE4D6"/>
        <bgColor rgb="FFFCE4D6"/>
      </patternFill>
    </fill>
    <fill>
      <patternFill patternType="solid">
        <fgColor rgb="FFD0CECE"/>
        <bgColor rgb="FFD0CECE"/>
      </patternFill>
    </fill>
    <fill>
      <patternFill patternType="solid">
        <fgColor rgb="FF00B0F0"/>
        <bgColor rgb="FF00B0F0"/>
      </patternFill>
    </fill>
    <fill>
      <patternFill patternType="solid">
        <fgColor rgb="FF8497B0"/>
        <bgColor rgb="FF8497B0"/>
      </patternFill>
    </fill>
    <fill>
      <patternFill patternType="solid">
        <fgColor rgb="FFA9D08E"/>
        <bgColor rgb="FFA9D08E"/>
      </patternFill>
    </fill>
  </fills>
  <borders count="11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D2D2DF"/>
      </right>
      <bottom style="thin">
        <color rgb="FFD2D2DF"/>
      </bottom>
    </border>
    <border>
      <right style="thin">
        <color rgb="FFD2D2DF"/>
      </right>
      <top style="thin">
        <color rgb="FFD2D2DF"/>
      </top>
      <bottom style="thin">
        <color rgb="FFD2D2DF"/>
      </bottom>
    </border>
    <border>
      <right style="thin">
        <color rgb="FFD2D2DF"/>
      </right>
      <top style="thin">
        <color rgb="FFD2D2DF"/>
      </top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1"/>
    </xf>
    <xf borderId="2" fillId="0" fontId="2" numFmtId="0" xfId="0" applyBorder="1" applyFont="1"/>
    <xf borderId="3" fillId="0" fontId="2" numFmtId="0" xfId="0" applyBorder="1" applyFont="1"/>
    <xf borderId="4" fillId="3" fontId="1" numFmtId="0" xfId="0" applyAlignment="1" applyBorder="1" applyFill="1" applyFont="1">
      <alignment shrinkToFit="0" wrapText="1"/>
    </xf>
    <xf borderId="1" fillId="0" fontId="3" numFmtId="0" xfId="0" applyAlignment="1" applyBorder="1" applyFont="1">
      <alignment shrinkToFit="0" wrapText="1"/>
    </xf>
    <xf borderId="5" fillId="0" fontId="2" numFmtId="0" xfId="0" applyBorder="1" applyFont="1"/>
    <xf borderId="6" fillId="0" fontId="3" numFmtId="0" xfId="0" applyAlignment="1" applyBorder="1" applyFont="1">
      <alignment shrinkToFit="0" wrapText="1"/>
    </xf>
    <xf borderId="1" fillId="4" fontId="3" numFmtId="0" xfId="0" applyAlignment="1" applyBorder="1" applyFill="1" applyFont="1">
      <alignment shrinkToFit="0" wrapText="1"/>
    </xf>
    <xf borderId="7" fillId="0" fontId="3" numFmtId="0" xfId="0" applyAlignment="1" applyBorder="1" applyFont="1">
      <alignment shrinkToFit="0" wrapText="1"/>
    </xf>
    <xf borderId="4" fillId="5" fontId="3" numFmtId="0" xfId="0" applyAlignment="1" applyBorder="1" applyFill="1" applyFont="1">
      <alignment shrinkToFit="0" wrapText="1"/>
    </xf>
    <xf borderId="4" fillId="0" fontId="4" numFmtId="0" xfId="0" applyAlignment="1" applyBorder="1" applyFont="1">
      <alignment shrinkToFit="0" wrapText="1"/>
    </xf>
    <xf borderId="4" fillId="6" fontId="3" numFmtId="3" xfId="0" applyAlignment="1" applyBorder="1" applyFill="1" applyFont="1" applyNumberFormat="1">
      <alignment shrinkToFit="0" wrapText="1"/>
    </xf>
    <xf borderId="4" fillId="7" fontId="4" numFmtId="0" xfId="0" applyAlignment="1" applyBorder="1" applyFill="1" applyFont="1">
      <alignment shrinkToFit="0" wrapText="1"/>
    </xf>
    <xf borderId="4" fillId="8" fontId="4" numFmtId="0" xfId="0" applyAlignment="1" applyBorder="1" applyFill="1" applyFont="1">
      <alignment shrinkToFit="0" wrapText="1"/>
    </xf>
    <xf borderId="7" fillId="0" fontId="4" numFmtId="0" xfId="0" applyAlignment="1" applyBorder="1" applyFont="1">
      <alignment shrinkToFit="0" wrapText="1"/>
    </xf>
    <xf borderId="4" fillId="6" fontId="4" numFmtId="0" xfId="0" applyAlignment="1" applyBorder="1" applyFont="1">
      <alignment shrinkToFit="0" wrapText="1"/>
    </xf>
    <xf borderId="4" fillId="0" fontId="3" numFmtId="0" xfId="0" applyAlignment="1" applyBorder="1" applyFont="1">
      <alignment shrinkToFit="0" wrapText="1"/>
    </xf>
    <xf borderId="4" fillId="3" fontId="3" numFmtId="0" xfId="0" applyAlignment="1" applyBorder="1" applyFont="1">
      <alignment shrinkToFit="0" wrapText="1"/>
    </xf>
    <xf borderId="4" fillId="9" fontId="4" numFmtId="0" xfId="0" applyAlignment="1" applyBorder="1" applyFill="1" applyFont="1">
      <alignment shrinkToFit="0" wrapText="1"/>
    </xf>
    <xf borderId="4" fillId="10" fontId="4" numFmtId="0" xfId="0" applyAlignment="1" applyBorder="1" applyFill="1" applyFont="1">
      <alignment shrinkToFit="0" wrapText="1"/>
    </xf>
    <xf borderId="4" fillId="11" fontId="4" numFmtId="3" xfId="0" applyAlignment="1" applyBorder="1" applyFill="1" applyFont="1" applyNumberFormat="1">
      <alignment shrinkToFit="0" wrapText="1"/>
    </xf>
    <xf borderId="4" fillId="12" fontId="4" numFmtId="0" xfId="0" applyAlignment="1" applyBorder="1" applyFill="1" applyFont="1">
      <alignment shrinkToFit="0" wrapText="1"/>
    </xf>
    <xf borderId="4" fillId="13" fontId="4" numFmtId="0" xfId="0" applyAlignment="1" applyBorder="1" applyFill="1" applyFont="1">
      <alignment shrinkToFit="0" wrapText="1"/>
    </xf>
    <xf borderId="4" fillId="14" fontId="4" numFmtId="0" xfId="0" applyAlignment="1" applyBorder="1" applyFill="1" applyFont="1">
      <alignment shrinkToFit="0" wrapText="1"/>
    </xf>
    <xf borderId="4" fillId="11" fontId="4" numFmtId="0" xfId="0" applyAlignment="1" applyBorder="1" applyFont="1">
      <alignment shrinkToFit="0" wrapText="1"/>
    </xf>
    <xf borderId="4" fillId="7" fontId="4" numFmtId="3" xfId="0" applyAlignment="1" applyBorder="1" applyFont="1" applyNumberFormat="1">
      <alignment shrinkToFit="0" wrapText="1"/>
    </xf>
    <xf borderId="8" fillId="0" fontId="4" numFmtId="0" xfId="0" applyAlignment="1" applyBorder="1" applyFont="1">
      <alignment shrinkToFit="0" wrapText="1"/>
    </xf>
    <xf borderId="4" fillId="4" fontId="3" numFmtId="0" xfId="0" applyAlignment="1" applyBorder="1" applyFont="1">
      <alignment shrinkToFit="0" wrapText="1"/>
    </xf>
    <xf borderId="9" fillId="5" fontId="3" numFmtId="0" xfId="0" applyAlignment="1" applyBorder="1" applyFont="1">
      <alignment shrinkToFit="0" wrapText="1"/>
    </xf>
    <xf borderId="4" fillId="0" fontId="4" numFmtId="3" xfId="0" applyAlignment="1" applyBorder="1" applyFont="1" applyNumberFormat="1">
      <alignment shrinkToFit="0" wrapText="1"/>
    </xf>
    <xf borderId="1" fillId="0" fontId="4" numFmtId="0" xfId="0" applyAlignment="1" applyBorder="1" applyFont="1">
      <alignment shrinkToFit="0" wrapText="1"/>
    </xf>
    <xf borderId="10" fillId="0" fontId="4" numFmtId="3" xfId="0" applyAlignment="1" applyBorder="1" applyFont="1" applyNumberFormat="1">
      <alignment shrinkToFit="0" wrapText="1"/>
    </xf>
    <xf borderId="2" fillId="0" fontId="4" numFmtId="0" xfId="0" applyAlignment="1" applyBorder="1" applyFont="1">
      <alignment shrinkToFit="0" wrapText="1"/>
    </xf>
    <xf borderId="0" fillId="0" fontId="5" numFmtId="0" xfId="0" applyFont="1"/>
    <xf borderId="0" fillId="0" fontId="6" numFmtId="0" xfId="0" applyFont="1"/>
    <xf borderId="0" fillId="0" fontId="5" numFmtId="0" xfId="0" applyAlignment="1" applyFont="1">
      <alignment horizontal="left"/>
    </xf>
    <xf borderId="0" fillId="0" fontId="5" numFmtId="3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'Forecast YouTube's Share (20% of revenue)' by 'Year'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Forecast YouTube's Share (20% of revenue)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Youtube_Data!$A$27:$A$29</c:f>
            </c:strRef>
          </c:cat>
          <c:val>
            <c:numRef>
              <c:f>Youtube_Data!$F$27:$F$29</c:f>
              <c:numCache/>
            </c:numRef>
          </c:val>
        </c:ser>
        <c:axId val="19611596"/>
        <c:axId val="1992584383"/>
      </c:barChart>
      <c:catAx>
        <c:axId val="196115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992584383"/>
      </c:catAx>
      <c:valAx>
        <c:axId val="199258438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Forecast YouTube's Share (20% of revenue)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9611596"/>
      </c:valAx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Forecast Views increases over time.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v>Total</c:v>
          </c:tx>
          <c:spPr>
            <a:ln cmpd="sng" w="28575">
              <a:solidFill>
                <a:srgbClr val="ED7331">
                  <a:alpha val="100000"/>
                </a:srgbClr>
              </a:solidFill>
              <a:prstDash val="solid"/>
            </a:ln>
          </c:spPr>
          <c:marker>
            <c:symbol val="none"/>
          </c:marker>
          <c:trendline>
            <c:name>Linear (Total)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Visualization2!$A$3:$A$6</c:f>
            </c:strRef>
          </c:cat>
          <c:val>
            <c:numRef>
              <c:f>Visualization2!$B$3:$B$6</c:f>
              <c:numCache/>
            </c:numRef>
          </c:val>
          <c:smooth val="0"/>
        </c:ser>
        <c:axId val="1760793581"/>
        <c:axId val="1558726501"/>
      </c:lineChart>
      <c:catAx>
        <c:axId val="17607935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558726501"/>
      </c:catAx>
      <c:valAx>
        <c:axId val="155872650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Forecast Views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760793581"/>
      </c:valAx>
    </c:plotArea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'Forecast YouTube's Share (20% of revenue)' by 'Year'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</c:spPr>
          </c:dPt>
          <c:dPt>
            <c:idx val="1"/>
            <c:spPr>
              <a:solidFill>
                <a:schemeClr val="accent2"/>
              </a:solidFill>
            </c:spPr>
          </c:dPt>
          <c:dPt>
            <c:idx val="2"/>
            <c:spPr>
              <a:solidFill>
                <a:schemeClr val="accent3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Youtube_Data!$A$27:$A$29</c:f>
            </c:strRef>
          </c:cat>
          <c:val>
            <c:numRef>
              <c:f>Youtube_Data!$F$27:$F$29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7</xdr:row>
      <xdr:rowOff>0</xdr:rowOff>
    </xdr:from>
    <xdr:ext cx="4572000" cy="2876550"/>
    <xdr:graphicFrame>
      <xdr:nvGraphicFramePr>
        <xdr:cNvPr descr="Chart type: Clustered Column. 'Forecast YouTube's Share (20% of revenue)' by 'Year'&#10;&#10;Description automatically generated"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600075</xdr:colOff>
      <xdr:row>0</xdr:row>
      <xdr:rowOff>0</xdr:rowOff>
    </xdr:from>
    <xdr:ext cx="4343400" cy="2876550"/>
    <xdr:graphicFrame>
      <xdr:nvGraphicFramePr>
        <xdr:cNvPr descr="Chart type: Line. Forecast Views increases over time.&#10;&#10;Description automatically generated"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219075</xdr:colOff>
      <xdr:row>6</xdr:row>
      <xdr:rowOff>66675</xdr:rowOff>
    </xdr:from>
    <xdr:ext cx="4486275" cy="2876550"/>
    <xdr:graphicFrame>
      <xdr:nvGraphicFramePr>
        <xdr:cNvPr descr="Chart type: Pie. 'Forecast YouTube's Share (20% of revenue)' by 'Year'&#10;&#10;Description automatically generated"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26:F29" sheet="Youtube_Data"/>
  </cacheSource>
  <cacheFields>
    <cacheField name="Year" numFmtId="0">
      <sharedItems containsSemiMixedTypes="0" containsString="0" containsNumber="1" containsInteger="1">
        <n v="2020.0"/>
        <n v="2021.0"/>
        <n v="2022.0"/>
      </sharedItems>
    </cacheField>
    <cacheField name="Album" numFmtId="0">
      <sharedItems>
        <s v="Cold Shoulder"/>
      </sharedItems>
    </cacheField>
    <cacheField name="Views" numFmtId="3">
      <sharedItems containsString="0" containsBlank="1" containsNumber="1" containsInteger="1">
        <n v="1.615119648E9"/>
        <m/>
      </sharedItems>
    </cacheField>
    <cacheField name="Forecast Views" numFmtId="0">
      <sharedItems containsString="0" containsBlank="1" containsNumber="1" containsInteger="1">
        <m/>
        <n v="2.219760212E9"/>
        <n v="3.489560358E9"/>
      </sharedItems>
    </cacheField>
    <cacheField name="Forecast Revenue ($7/1000 views)" numFmtId="0">
      <sharedItems containsString="0" containsBlank="1" containsNumber="1">
        <m/>
        <n v="1.5538321484000001E7"/>
        <n v="2.4426922506E7"/>
      </sharedItems>
    </cacheField>
    <cacheField name="Forecast YouTube's Share (20% of revenue)" numFmtId="0">
      <sharedItems containsString="0" containsBlank="1" containsNumber="1">
        <m/>
        <n v="3107664.2968000006"/>
        <n v="4885384.501200001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Visualization1" cacheId="0" dataCaption="" compact="0" compactData="0">
  <location ref="A2:C6" firstHeaderRow="0" firstDataRow="2" firstDataCol="0"/>
  <pivotFields>
    <pivotField name="Year" axis="axisRow" compact="0" outline="0" multipleItemSelectionAllowed="1" showAll="0" sortType="ascending">
      <items>
        <item x="0"/>
        <item x="1"/>
        <item x="2"/>
        <item t="default"/>
      </items>
    </pivotField>
    <pivotField name="Album" compact="0" outline="0" multipleItemSelectionAllowed="1" showAll="0">
      <items>
        <item x="0"/>
        <item t="default"/>
      </items>
    </pivotField>
    <pivotField name="Views" compact="0" numFmtId="3" outline="0" multipleItemSelectionAllowed="1" showAll="0">
      <items>
        <item x="0"/>
        <item x="1"/>
        <item t="default"/>
      </items>
    </pivotField>
    <pivotField name="Forecast Views" dataField="1" compact="0" outline="0" multipleItemSelectionAllowed="1" showAll="0">
      <items>
        <item x="0"/>
        <item x="1"/>
        <item x="2"/>
        <item t="default"/>
      </items>
    </pivotField>
    <pivotField name="Forecast Revenue ($7/1000 views)" dataField="1" compact="0" outline="0" multipleItemSelectionAllowed="1" showAll="0">
      <items>
        <item x="0"/>
        <item x="1"/>
        <item x="2"/>
        <item t="default"/>
      </items>
    </pivotField>
    <pivotField name="Forecast YouTube's Share (20% of revenue)" compact="0" outline="0" multipleItemSelectionAllowed="1" showAll="0">
      <items>
        <item x="0"/>
        <item x="1"/>
        <item x="2"/>
        <item t="default"/>
      </items>
    </pivotField>
  </pivotFields>
  <rowFields>
    <field x="0"/>
  </rowFields>
  <colFields>
    <field x="-2"/>
  </colFields>
  <dataFields>
    <dataField name="Sum of Forecast Revenue ($7/1000 views)" fld="4" baseField="0"/>
    <dataField name="Sum of Forecast Views" fld="3" baseField="0"/>
  </dataFields>
</pivotTableDefinition>
</file>

<file path=xl/pivotTables/pivotTable2.xml><?xml version="1.0" encoding="utf-8"?>
<pivotTableDefinition xmlns="http://schemas.openxmlformats.org/spreadsheetml/2006/main" name="Visualization2" cacheId="0" dataCaption="" compact="0" compactData="0">
  <location ref="A2:B6" firstHeaderRow="0" firstDataRow="1" firstDataCol="0"/>
  <pivotFields>
    <pivotField name="Year" axis="axisRow" compact="0" outline="0" multipleItemSelectionAllowed="1" showAll="0" sortType="ascending">
      <items>
        <item x="0"/>
        <item x="1"/>
        <item x="2"/>
        <item t="default"/>
      </items>
    </pivotField>
    <pivotField name="Album" compact="0" outline="0" multipleItemSelectionAllowed="1" showAll="0">
      <items>
        <item x="0"/>
        <item t="default"/>
      </items>
    </pivotField>
    <pivotField name="Views" compact="0" numFmtId="3" outline="0" multipleItemSelectionAllowed="1" showAll="0">
      <items>
        <item x="0"/>
        <item x="1"/>
        <item t="default"/>
      </items>
    </pivotField>
    <pivotField name="Forecast Views" dataField="1" compact="0" outline="0" multipleItemSelectionAllowed="1" showAll="0">
      <items>
        <item x="0"/>
        <item x="1"/>
        <item x="2"/>
        <item t="default"/>
      </items>
    </pivotField>
    <pivotField name="Forecast Revenue ($7/1000 views)" compact="0" outline="0" multipleItemSelectionAllowed="1" showAll="0">
      <items>
        <item x="0"/>
        <item x="1"/>
        <item x="2"/>
        <item t="default"/>
      </items>
    </pivotField>
    <pivotField name="Forecast YouTube's Share (20% of revenue)" compact="0" outline="0" multipleItemSelectionAllowed="1" showAll="0">
      <items>
        <item x="0"/>
        <item x="1"/>
        <item x="2"/>
        <item t="default"/>
      </items>
    </pivotField>
  </pivotFields>
  <rowFields>
    <field x="0"/>
  </rowFields>
  <dataFields>
    <dataField name="Sum of Forecast Views" fld="3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 outlineLevelCol="1"/>
  <cols>
    <col customWidth="1" min="1" max="1" width="10.88" outlineLevel="1"/>
    <col customWidth="1" min="2" max="2" width="12.5" outlineLevel="1"/>
    <col customWidth="1" min="3" max="3" width="15.88" outlineLevel="1"/>
    <col customWidth="1" min="4" max="4" width="16.5" outlineLevel="1"/>
    <col customWidth="1" min="5" max="5" width="17.63" outlineLevel="1"/>
    <col customWidth="1" min="6" max="26" width="7.63"/>
  </cols>
  <sheetData>
    <row r="1">
      <c r="A1" s="1" t="s">
        <v>0</v>
      </c>
      <c r="B1" s="2"/>
      <c r="C1" s="2"/>
      <c r="D1" s="2"/>
      <c r="E1" s="3"/>
      <c r="F1" s="4"/>
    </row>
    <row r="2">
      <c r="A2" s="5"/>
      <c r="B2" s="2"/>
      <c r="C2" s="2"/>
      <c r="D2" s="2"/>
      <c r="E2" s="6"/>
      <c r="F2" s="7"/>
    </row>
    <row r="3">
      <c r="A3" s="8" t="s">
        <v>1</v>
      </c>
      <c r="B3" s="2"/>
      <c r="C3" s="2"/>
      <c r="D3" s="2"/>
      <c r="E3" s="6"/>
      <c r="F3" s="9"/>
    </row>
    <row r="4">
      <c r="A4" s="10" t="s">
        <v>2</v>
      </c>
      <c r="B4" s="10" t="s">
        <v>3</v>
      </c>
      <c r="C4" s="10" t="s">
        <v>4</v>
      </c>
      <c r="D4" s="10" t="s">
        <v>5</v>
      </c>
      <c r="E4" s="10" t="s">
        <v>6</v>
      </c>
      <c r="F4" s="9"/>
    </row>
    <row r="5">
      <c r="A5" s="11">
        <v>2017.0</v>
      </c>
      <c r="B5" s="11" t="s">
        <v>7</v>
      </c>
      <c r="C5" s="12">
        <v>5.11677238E8</v>
      </c>
      <c r="D5" s="13">
        <f t="shared" ref="D5:D7" si="1">C5*0.007</f>
        <v>3581740.666</v>
      </c>
      <c r="E5" s="14">
        <f t="shared" ref="E5:E7" si="2">D5*0.2</f>
        <v>716348.1332</v>
      </c>
      <c r="F5" s="15"/>
    </row>
    <row r="6">
      <c r="A6" s="11">
        <v>2018.0</v>
      </c>
      <c r="B6" s="11" t="s">
        <v>7</v>
      </c>
      <c r="C6" s="16">
        <v>7.03230114E8</v>
      </c>
      <c r="D6" s="13">
        <f t="shared" si="1"/>
        <v>4922610.798</v>
      </c>
      <c r="E6" s="14">
        <f t="shared" si="2"/>
        <v>984522.1596</v>
      </c>
      <c r="F6" s="15"/>
    </row>
    <row r="7">
      <c r="A7" s="11">
        <v>2019.0</v>
      </c>
      <c r="B7" s="11" t="s">
        <v>7</v>
      </c>
      <c r="C7" s="16">
        <v>1.105508566E9</v>
      </c>
      <c r="D7" s="13">
        <f t="shared" si="1"/>
        <v>7738559.962</v>
      </c>
      <c r="E7" s="14">
        <f t="shared" si="2"/>
        <v>1547711.992</v>
      </c>
      <c r="F7" s="15"/>
    </row>
    <row r="8">
      <c r="A8" s="17"/>
      <c r="B8" s="17"/>
      <c r="C8" s="17"/>
      <c r="D8" s="17"/>
      <c r="E8" s="18"/>
      <c r="F8" s="9"/>
    </row>
    <row r="9">
      <c r="A9" s="8" t="s">
        <v>8</v>
      </c>
      <c r="B9" s="2"/>
      <c r="C9" s="2"/>
      <c r="D9" s="2"/>
      <c r="E9" s="6"/>
      <c r="F9" s="9"/>
    </row>
    <row r="10">
      <c r="A10" s="10" t="s">
        <v>2</v>
      </c>
      <c r="B10" s="10" t="s">
        <v>3</v>
      </c>
      <c r="C10" s="10" t="s">
        <v>9</v>
      </c>
      <c r="D10" s="10" t="s">
        <v>5</v>
      </c>
      <c r="E10" s="10" t="s">
        <v>6</v>
      </c>
      <c r="F10" s="9"/>
    </row>
    <row r="11">
      <c r="A11" s="11">
        <v>2017.0</v>
      </c>
      <c r="B11" s="11" t="s">
        <v>7</v>
      </c>
      <c r="C11" s="12">
        <v>5.11677238E8</v>
      </c>
      <c r="D11" s="19">
        <f t="shared" ref="D11:D13" si="3">C11*0.007</f>
        <v>3581740.666</v>
      </c>
      <c r="E11" s="20">
        <f t="shared" ref="E11:E12" si="4">D11*0.2</f>
        <v>716348.1332</v>
      </c>
      <c r="F11" s="15"/>
    </row>
    <row r="12">
      <c r="A12" s="11">
        <v>2018.0</v>
      </c>
      <c r="B12" s="11" t="s">
        <v>7</v>
      </c>
      <c r="C12" s="16">
        <v>7.03230114E8</v>
      </c>
      <c r="D12" s="19">
        <f t="shared" si="3"/>
        <v>4922610.798</v>
      </c>
      <c r="E12" s="20">
        <f t="shared" si="4"/>
        <v>984522.1596</v>
      </c>
      <c r="F12" s="15"/>
    </row>
    <row r="13">
      <c r="A13" s="11"/>
      <c r="B13" s="17" t="s">
        <v>10</v>
      </c>
      <c r="C13" s="21">
        <f>C12-C11</f>
        <v>191552876</v>
      </c>
      <c r="D13" s="22">
        <f t="shared" si="3"/>
        <v>1340870.132</v>
      </c>
      <c r="E13" s="23">
        <f>E12-E11</f>
        <v>268174.0264</v>
      </c>
      <c r="F13" s="15"/>
    </row>
    <row r="14">
      <c r="A14" s="11"/>
      <c r="B14" s="17" t="s">
        <v>11</v>
      </c>
      <c r="C14" s="24">
        <f>(C12-C11)/C11</f>
        <v>0.3743627071</v>
      </c>
      <c r="D14" s="22">
        <f>C14*D11</f>
        <v>1340870.132</v>
      </c>
      <c r="E14" s="23">
        <f>D14*0.2</f>
        <v>268174.0264</v>
      </c>
      <c r="F14" s="15"/>
    </row>
    <row r="15">
      <c r="A15" s="11"/>
      <c r="B15" s="11"/>
      <c r="C15" s="11"/>
      <c r="D15" s="11"/>
      <c r="E15" s="11"/>
      <c r="F15" s="15"/>
    </row>
    <row r="16">
      <c r="A16" s="11">
        <v>2018.0</v>
      </c>
      <c r="B16" s="11" t="s">
        <v>7</v>
      </c>
      <c r="C16" s="16">
        <v>7.03230114E8</v>
      </c>
      <c r="D16" s="19">
        <f t="shared" ref="D16:D18" si="5">C16*0.007</f>
        <v>4922610.798</v>
      </c>
      <c r="E16" s="20">
        <f>D16*0.2</f>
        <v>984522.1596</v>
      </c>
      <c r="F16" s="15"/>
    </row>
    <row r="17">
      <c r="A17" s="11">
        <v>2019.0</v>
      </c>
      <c r="B17" s="11" t="s">
        <v>7</v>
      </c>
      <c r="C17" s="16">
        <v>1.105508566E9</v>
      </c>
      <c r="D17" s="19">
        <f t="shared" si="5"/>
        <v>7738559.962</v>
      </c>
      <c r="E17" s="20">
        <f>0.2*D17</f>
        <v>1547711.992</v>
      </c>
      <c r="F17" s="15"/>
    </row>
    <row r="18">
      <c r="A18" s="11"/>
      <c r="B18" s="17" t="s">
        <v>10</v>
      </c>
      <c r="C18" s="25">
        <f>C17-C16</f>
        <v>402278452</v>
      </c>
      <c r="D18" s="22">
        <f t="shared" si="5"/>
        <v>2815949.164</v>
      </c>
      <c r="E18" s="23">
        <f>E17-E16</f>
        <v>563189.8328</v>
      </c>
      <c r="F18" s="15"/>
    </row>
    <row r="19">
      <c r="A19" s="11"/>
      <c r="B19" s="17" t="s">
        <v>12</v>
      </c>
      <c r="C19" s="24">
        <f>(C17-C16)/C16</f>
        <v>0.572043836</v>
      </c>
      <c r="D19" s="22">
        <f>C19*D16</f>
        <v>2815949.164</v>
      </c>
      <c r="E19" s="23">
        <f>0.2*D19</f>
        <v>563189.8328</v>
      </c>
      <c r="F19" s="15"/>
    </row>
    <row r="20">
      <c r="A20" s="11"/>
      <c r="B20" s="17"/>
      <c r="C20" s="11"/>
      <c r="D20" s="11"/>
      <c r="E20" s="11"/>
      <c r="F20" s="15"/>
    </row>
    <row r="21" ht="15.75" customHeight="1">
      <c r="A21" s="8" t="s">
        <v>13</v>
      </c>
      <c r="B21" s="2"/>
      <c r="C21" s="2"/>
      <c r="D21" s="2"/>
      <c r="E21" s="6"/>
      <c r="F21" s="9"/>
    </row>
    <row r="22" ht="15.75" customHeight="1">
      <c r="A22" s="10" t="s">
        <v>2</v>
      </c>
      <c r="B22" s="10" t="s">
        <v>3</v>
      </c>
      <c r="C22" s="10" t="s">
        <v>14</v>
      </c>
      <c r="D22" s="10" t="s">
        <v>15</v>
      </c>
      <c r="E22" s="10" t="s">
        <v>16</v>
      </c>
      <c r="F22" s="9"/>
    </row>
    <row r="23" ht="15.75" customHeight="1">
      <c r="A23" s="11">
        <v>2020.0</v>
      </c>
      <c r="B23" s="11" t="s">
        <v>17</v>
      </c>
      <c r="C23" s="26">
        <v>1.615119648E9</v>
      </c>
      <c r="D23" s="13">
        <f>C23*0.007</f>
        <v>11305837.54</v>
      </c>
      <c r="E23" s="13">
        <f>D23*0.2</f>
        <v>2261167.507</v>
      </c>
      <c r="F23" s="15"/>
    </row>
    <row r="24" ht="15.75" customHeight="1">
      <c r="A24" s="11"/>
      <c r="B24" s="17"/>
      <c r="C24" s="11"/>
      <c r="D24" s="11"/>
      <c r="E24" s="11"/>
      <c r="F24" s="27"/>
    </row>
    <row r="25" ht="15.75" customHeight="1">
      <c r="A25" s="8" t="s">
        <v>18</v>
      </c>
      <c r="B25" s="2"/>
      <c r="C25" s="2"/>
      <c r="D25" s="2"/>
      <c r="E25" s="3"/>
      <c r="F25" s="28"/>
    </row>
    <row r="26" ht="15.75" customHeight="1">
      <c r="A26" s="10" t="s">
        <v>2</v>
      </c>
      <c r="B26" s="10" t="s">
        <v>3</v>
      </c>
      <c r="C26" s="10" t="s">
        <v>14</v>
      </c>
      <c r="D26" s="10" t="s">
        <v>19</v>
      </c>
      <c r="E26" s="29" t="s">
        <v>20</v>
      </c>
      <c r="F26" s="10" t="s">
        <v>21</v>
      </c>
    </row>
    <row r="27" ht="15.75" customHeight="1">
      <c r="A27" s="11">
        <v>2020.0</v>
      </c>
      <c r="B27" s="11" t="s">
        <v>17</v>
      </c>
      <c r="C27" s="30">
        <v>1.615119648E9</v>
      </c>
      <c r="D27" s="11"/>
      <c r="E27" s="31"/>
      <c r="F27" s="11"/>
    </row>
    <row r="28" ht="15.75" customHeight="1">
      <c r="A28" s="11">
        <v>2021.0</v>
      </c>
      <c r="B28" s="11" t="s">
        <v>17</v>
      </c>
      <c r="C28" s="11"/>
      <c r="D28" s="32">
        <v>2.219760212E9</v>
      </c>
      <c r="E28" s="31">
        <f>0.007*D28</f>
        <v>15538321.48</v>
      </c>
      <c r="F28" s="11">
        <f t="shared" ref="F28:F29" si="6">0.2*E28</f>
        <v>3107664.297</v>
      </c>
    </row>
    <row r="29" ht="15.75" customHeight="1">
      <c r="A29" s="11">
        <v>2022.0</v>
      </c>
      <c r="B29" s="11" t="s">
        <v>17</v>
      </c>
      <c r="C29" s="31"/>
      <c r="D29" s="30">
        <v>3.489560358E9</v>
      </c>
      <c r="E29" s="33">
        <f>D29*0.007</f>
        <v>24426922.51</v>
      </c>
      <c r="F29" s="11">
        <f t="shared" si="6"/>
        <v>4885384.501</v>
      </c>
    </row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A1:E1"/>
    <mergeCell ref="A2:E2"/>
    <mergeCell ref="A3:E3"/>
    <mergeCell ref="A9:E9"/>
    <mergeCell ref="A21:E21"/>
    <mergeCell ref="A25:E25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2.38"/>
    <col customWidth="1" min="2" max="2" width="33.88"/>
    <col customWidth="1" min="3" max="3" width="18.63"/>
    <col customWidth="1" min="4" max="26" width="7.63"/>
  </cols>
  <sheetData>
    <row r="2"/>
    <row r="3"/>
    <row r="4"/>
    <row r="5"/>
    <row r="6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2.38"/>
    <col customWidth="1" min="2" max="2" width="18.63"/>
    <col customWidth="1" min="3" max="26" width="7.63"/>
  </cols>
  <sheetData>
    <row r="2"/>
    <row r="3"/>
    <row r="4"/>
    <row r="5"/>
    <row r="6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2"/>
</worksheet>
</file>