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garcia\Documents\Ar\Versionado\"/>
    </mc:Choice>
  </mc:AlternateContent>
  <bookViews>
    <workbookView xWindow="0" yWindow="0" windowWidth="20490" windowHeight="7620" activeTab="1"/>
  </bookViews>
  <sheets>
    <sheet name="2017" sheetId="2" r:id="rId1"/>
    <sheet name="2018" sheetId="7" r:id="rId2"/>
    <sheet name="WOULD BE" sheetId="10" r:id="rId3"/>
    <sheet name="Retiros" sheetId="9" r:id="rId4"/>
    <sheet name="Cédul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I10" i="10" l="1"/>
  <c r="I20" i="10"/>
  <c r="B20" i="10"/>
  <c r="B5" i="10"/>
  <c r="B15" i="10"/>
  <c r="B10" i="10"/>
  <c r="F20" i="10"/>
  <c r="F10" i="10"/>
  <c r="F17" i="10"/>
  <c r="F16" i="10"/>
  <c r="F15" i="10"/>
  <c r="F14" i="10"/>
  <c r="F13" i="10"/>
  <c r="G3" i="10"/>
  <c r="G7" i="10"/>
  <c r="G6" i="10"/>
  <c r="G5" i="10"/>
  <c r="G4" i="10"/>
  <c r="B13" i="10"/>
  <c r="B14" i="10" s="1"/>
  <c r="C3" i="10"/>
  <c r="L2" i="7" l="1"/>
  <c r="B6" i="9"/>
  <c r="H5" i="7" l="1"/>
  <c r="B21" i="2" l="1"/>
  <c r="J21" i="2"/>
  <c r="C17" i="2" l="1"/>
  <c r="B15" i="2" l="1"/>
  <c r="B11" i="2" l="1"/>
  <c r="A11" i="2" l="1"/>
  <c r="B9" i="2" l="1"/>
  <c r="B10" i="2" l="1"/>
  <c r="B4" i="2" l="1"/>
  <c r="B3" i="2" l="1"/>
  <c r="B16" i="2" l="1"/>
  <c r="B6" i="2"/>
  <c r="B5" i="2"/>
  <c r="O2" i="2"/>
  <c r="B2" i="2" s="1"/>
</calcChain>
</file>

<file path=xl/comments1.xml><?xml version="1.0" encoding="utf-8"?>
<comments xmlns="http://schemas.openxmlformats.org/spreadsheetml/2006/main">
  <authors>
    <author>Garcia Gonzalez Argelia Vianey</author>
  </authors>
  <commentList>
    <comment ref="M10" authorId="0" shapeId="0">
      <text>
        <r>
          <rPr>
            <b/>
            <sz val="9"/>
            <color indexed="81"/>
            <rFont val="Tahoma"/>
            <family val="2"/>
          </rPr>
          <t>Garcia Gonzalez Argelia Vianey:</t>
        </r>
        <r>
          <rPr>
            <sz val="9"/>
            <color indexed="81"/>
            <rFont val="Tahoma"/>
            <family val="2"/>
          </rPr>
          <t xml:space="preserve">
19/Junio/17 - 19/Diciembre/17</t>
        </r>
      </text>
    </comment>
  </commentList>
</comments>
</file>

<file path=xl/sharedStrings.xml><?xml version="1.0" encoding="utf-8"?>
<sst xmlns="http://schemas.openxmlformats.org/spreadsheetml/2006/main" count="92" uniqueCount="67">
  <si>
    <t>Transporte</t>
  </si>
  <si>
    <t>Cama</t>
  </si>
  <si>
    <t>10B</t>
  </si>
  <si>
    <t>10A</t>
  </si>
  <si>
    <t>9B</t>
  </si>
  <si>
    <t>9A</t>
  </si>
  <si>
    <t>Quincena</t>
  </si>
  <si>
    <t>QuickLearning</t>
  </si>
  <si>
    <t>NataciónMía</t>
  </si>
  <si>
    <t>NataciónCarmina</t>
  </si>
  <si>
    <t>ZapatosAbel</t>
  </si>
  <si>
    <t>GuanajuatoBus</t>
  </si>
  <si>
    <t>GuanajuatoLibre</t>
  </si>
  <si>
    <t>Avión/FIN</t>
  </si>
  <si>
    <t>#cama</t>
  </si>
  <si>
    <t>#QL</t>
  </si>
  <si>
    <t>Ropa</t>
  </si>
  <si>
    <t>Varios</t>
  </si>
  <si>
    <t>Mom</t>
  </si>
  <si>
    <t>Ahorro</t>
  </si>
  <si>
    <t>Utilidades</t>
  </si>
  <si>
    <t>7,8,9</t>
  </si>
  <si>
    <t>Aquí vencen 20 clases</t>
  </si>
  <si>
    <t>Doctora</t>
  </si>
  <si>
    <t>Piñatas</t>
  </si>
  <si>
    <t>CajaDeAhorro</t>
  </si>
  <si>
    <t>Abel</t>
  </si>
  <si>
    <t>Millencolin</t>
  </si>
  <si>
    <t>GRAMMAR 1</t>
  </si>
  <si>
    <t>toefl1</t>
  </si>
  <si>
    <t>toefl2</t>
  </si>
  <si>
    <t>toefl3</t>
  </si>
  <si>
    <t>toefl4</t>
  </si>
  <si>
    <t>Fábricas/Visa</t>
  </si>
  <si>
    <t>Ingreso</t>
  </si>
  <si>
    <t>Egreso</t>
  </si>
  <si>
    <t>Título original.</t>
  </si>
  <si>
    <t>Copia fotostática Título por ambos lados, tamaño carta.</t>
  </si>
  <si>
    <r>
      <t>Copia fotostática simple del Acta de Nacimiento tamaño carta</t>
    </r>
    <r>
      <rPr>
        <b/>
        <sz val="9"/>
        <color rgb="FF39322C"/>
        <rFont val="Arial"/>
        <family val="2"/>
      </rPr>
      <t> (deberá contener el sello y firma del juez del registro civil no mayor a 8 meses de expedición).</t>
    </r>
  </si>
  <si>
    <t>Copia fotostática de la CURP.</t>
  </si>
  <si>
    <t>2 fotografías de estudio tamaño infantil, blanco y negro, con fondo blanco, en papel mate con retoque, recientes no mayor a 6 meses.</t>
  </si>
  <si>
    <t>Original y 2 copias del recibo bancario del pago de derechos y productos y aprovechamientos federales.</t>
  </si>
  <si>
    <t>Original y 2 copias del recibo bancario del pago de registro de Títulos y grados ante la D.G.P.</t>
  </si>
  <si>
    <t>Si no cuentas con los formatos de pago favor de registrarte en el siguiente link Regístrate aquí para poder generar los pagos DPA (Derechos Productos y Aprovechamientos Federales) y Registro de Titulo y Grados ante la DGP.</t>
  </si>
  <si>
    <t>Certificado global original. Ver información</t>
  </si>
  <si>
    <r>
      <t>Solicitud de registro de título y expedición de cédula profesional nivel: técnico, técnico superior universitario y licenciatura, deberás acceder a la siguiente dirección electrónica </t>
    </r>
    <r>
      <rPr>
        <sz val="9"/>
        <color rgb="FF336699"/>
        <rFont val="Arial"/>
        <family val="2"/>
      </rPr>
      <t>http://sirepve.sep.gob.mx </t>
    </r>
    <r>
      <rPr>
        <sz val="9"/>
        <color rgb="FF39322C"/>
        <rFont val="Arial"/>
        <family val="2"/>
      </rPr>
      <t>, la solicitud que se genere deberá ser impresa a doble cara. (si tienes duda sobre el registro en línea de este trámite consulta el manual de usuario de la dirección general de profesiones, </t>
    </r>
    <r>
      <rPr>
        <u/>
        <sz val="9"/>
        <color rgb="FF336699"/>
        <rFont val="Arial"/>
        <family val="2"/>
      </rPr>
      <t>descarga aquí</t>
    </r>
    <r>
      <rPr>
        <sz val="9"/>
        <color rgb="FF39322C"/>
        <rFont val="Arial"/>
        <family val="2"/>
      </rPr>
      <t> ).</t>
    </r>
  </si>
  <si>
    <r>
      <t>Cuando realices el llenado de la solicitud en la página: </t>
    </r>
    <r>
      <rPr>
        <sz val="9"/>
        <color rgb="FF336699"/>
        <rFont val="Arial"/>
        <family val="2"/>
      </rPr>
      <t>http://sirepve.sep.gob.mx</t>
    </r>
    <r>
      <rPr>
        <sz val="9"/>
        <color rgb="FF39322C"/>
        <rFont val="Arial"/>
        <family val="2"/>
      </rPr>
      <t> deberás capturar la siguiente dirección en el campo de correo electrónico: </t>
    </r>
    <r>
      <rPr>
        <sz val="9"/>
        <color rgb="FF336699"/>
        <rFont val="Arial"/>
        <family val="2"/>
      </rPr>
      <t>cedulafederal@redudg.udg.mx</t>
    </r>
    <r>
      <rPr>
        <sz val="9"/>
        <color rgb="FF39322C"/>
        <rFont val="Arial"/>
        <family val="2"/>
      </rPr>
      <t>, de no ser así no podrás ingresar tu documentación en nuestras ventanillas. (si tienes dudas con el llenado de la solicitud consulta este manual, </t>
    </r>
    <r>
      <rPr>
        <u/>
        <sz val="9"/>
        <color rgb="FF336699"/>
        <rFont val="Arial"/>
        <family val="2"/>
      </rPr>
      <t>clic aquí</t>
    </r>
    <r>
      <rPr>
        <sz val="9"/>
        <color rgb="FF39322C"/>
        <rFont val="Arial"/>
        <family val="2"/>
      </rPr>
      <t>).</t>
    </r>
  </si>
  <si>
    <t>Pagar regalos</t>
  </si>
  <si>
    <t>Fecha</t>
  </si>
  <si>
    <t>$</t>
  </si>
  <si>
    <t>Luis</t>
  </si>
  <si>
    <t>NOW</t>
  </si>
  <si>
    <t>WOULD BE</t>
  </si>
  <si>
    <t>APORTACION CIA F A 0</t>
  </si>
  <si>
    <t>XD</t>
  </si>
  <si>
    <t>I S P T</t>
  </si>
  <si>
    <t xml:space="preserve">IMSS </t>
  </si>
  <si>
    <t xml:space="preserve">IMSS CESANTIA Y VEJEZ </t>
  </si>
  <si>
    <t>%</t>
  </si>
  <si>
    <t>FA</t>
  </si>
  <si>
    <t>APORTACION FA</t>
  </si>
  <si>
    <t>COMEDOR EMPLEADOS</t>
  </si>
  <si>
    <t xml:space="preserve">APORTACION CAJA DE AHORRO </t>
  </si>
  <si>
    <t>?</t>
  </si>
  <si>
    <t xml:space="preserve">   </t>
  </si>
  <si>
    <t>VALES</t>
  </si>
  <si>
    <t>PARA EL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</si>
</sst>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9"/>
      <color rgb="FF43434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9322C"/>
      <name val="Arial"/>
      <family val="2"/>
    </font>
    <font>
      <b/>
      <sz val="9"/>
      <color rgb="FF39322C"/>
      <name val="Arial"/>
      <family val="2"/>
    </font>
    <font>
      <sz val="9"/>
      <color rgb="FF336699"/>
      <name val="Arial"/>
      <family val="2"/>
    </font>
    <font>
      <u/>
      <sz val="9"/>
      <color rgb="FF33669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2" borderId="0" xfId="1" applyFont="1" applyFill="1" applyAlignment="1">
      <alignment horizontal="center"/>
    </xf>
    <xf numFmtId="44" fontId="4" fillId="0" borderId="0" xfId="1" applyFont="1"/>
    <xf numFmtId="0" fontId="0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6" fontId="3" fillId="3" borderId="0" xfId="0" applyNumberFormat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4" fillId="2" borderId="0" xfId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" fontId="5" fillId="3" borderId="0" xfId="0" applyNumberFormat="1" applyFont="1" applyFill="1"/>
    <xf numFmtId="44" fontId="2" fillId="3" borderId="0" xfId="1" applyFont="1" applyFill="1"/>
    <xf numFmtId="4" fontId="6" fillId="0" borderId="0" xfId="0" applyNumberFormat="1" applyFont="1"/>
    <xf numFmtId="14" fontId="0" fillId="3" borderId="0" xfId="1" applyNumberFormat="1" applyFont="1" applyFill="1" applyAlignment="1">
      <alignment horizontal="center"/>
    </xf>
    <xf numFmtId="44" fontId="4" fillId="3" borderId="0" xfId="1" applyFont="1" applyFill="1" applyAlignment="1">
      <alignment horizontal="center"/>
    </xf>
    <xf numFmtId="16" fontId="3" fillId="0" borderId="0" xfId="0" applyNumberFormat="1" applyFont="1" applyAlignment="1">
      <alignment horizontal="left"/>
    </xf>
    <xf numFmtId="44" fontId="0" fillId="4" borderId="0" xfId="1" applyFont="1" applyFill="1"/>
    <xf numFmtId="0" fontId="2" fillId="3" borderId="0" xfId="0" applyFont="1" applyFill="1" applyAlignment="1">
      <alignment horizont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13" fillId="0" borderId="0" xfId="2" applyAlignment="1">
      <alignment horizontal="justify" vertical="center"/>
    </xf>
    <xf numFmtId="0" fontId="0" fillId="0" borderId="0" xfId="0" applyAlignment="1"/>
    <xf numFmtId="0" fontId="0" fillId="3" borderId="1" xfId="0" applyFill="1" applyBorder="1"/>
    <xf numFmtId="44" fontId="0" fillId="3" borderId="1" xfId="1" applyFont="1" applyFill="1" applyBorder="1"/>
    <xf numFmtId="16" fontId="3" fillId="3" borderId="1" xfId="0" applyNumberFormat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14" fontId="0" fillId="0" borderId="0" xfId="0" applyNumberFormat="1"/>
    <xf numFmtId="14" fontId="3" fillId="3" borderId="0" xfId="0" applyNumberFormat="1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3" borderId="0" xfId="1" applyFont="1" applyFill="1" applyAlignment="1">
      <alignment horizontal="center"/>
    </xf>
    <xf numFmtId="4" fontId="0" fillId="0" borderId="0" xfId="0" applyNumberFormat="1"/>
    <xf numFmtId="0" fontId="0" fillId="0" borderId="0" xfId="1" applyNumberFormat="1" applyFont="1"/>
    <xf numFmtId="4" fontId="3" fillId="0" borderId="0" xfId="0" applyNumberFormat="1" applyFont="1"/>
    <xf numFmtId="44" fontId="0" fillId="0" borderId="2" xfId="1" applyFont="1" applyBorder="1"/>
    <xf numFmtId="0" fontId="0" fillId="0" borderId="2" xfId="0" applyBorder="1"/>
    <xf numFmtId="44" fontId="3" fillId="0" borderId="2" xfId="1" applyFont="1" applyBorder="1"/>
    <xf numFmtId="0" fontId="3" fillId="0" borderId="2" xfId="0" applyFont="1" applyBorder="1"/>
    <xf numFmtId="44" fontId="0" fillId="0" borderId="2" xfId="0" applyNumberFormat="1" applyBorder="1"/>
    <xf numFmtId="0" fontId="0" fillId="0" borderId="0" xfId="0" applyNumberFormat="1"/>
    <xf numFmtId="44" fontId="3" fillId="0" borderId="0" xfId="1" applyFont="1" applyFill="1" applyBorder="1"/>
    <xf numFmtId="0" fontId="0" fillId="0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escolar.udg.mx/servicio/certificacion-global-de-estudios" TargetMode="External"/><Relationship Id="rId1" Type="http://schemas.openxmlformats.org/officeDocument/2006/relationships/hyperlink" Target="http://siiauescolar.siiau.udg.mx/titulos/stpregc.inic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31"/>
  <sheetViews>
    <sheetView workbookViewId="0">
      <pane ySplit="1" topLeftCell="A2" activePane="bottomLeft" state="frozen"/>
      <selection pane="bottomLeft" activeCell="H18" sqref="H18"/>
    </sheetView>
  </sheetViews>
  <sheetFormatPr baseColWidth="10" defaultRowHeight="15" x14ac:dyDescent="0.25"/>
  <cols>
    <col min="1" max="1" width="12.42578125" bestFit="1" customWidth="1"/>
    <col min="2" max="2" width="10.5703125" bestFit="1" customWidth="1"/>
    <col min="3" max="3" width="11.5703125" style="1" bestFit="1" customWidth="1"/>
    <col min="4" max="4" width="10.140625" style="5" bestFit="1" customWidth="1"/>
    <col min="5" max="5" width="9" style="3" bestFit="1" customWidth="1"/>
    <col min="6" max="6" width="10.5703125" style="3" bestFit="1" customWidth="1"/>
    <col min="7" max="7" width="9" style="3" bestFit="1" customWidth="1"/>
    <col min="8" max="8" width="15" style="4" bestFit="1" customWidth="1"/>
    <col min="9" max="9" width="16.7109375" style="4" bestFit="1" customWidth="1"/>
    <col min="10" max="10" width="14.140625" style="4" bestFit="1" customWidth="1"/>
    <col min="11" max="11" width="10.5703125" style="4" bestFit="1" customWidth="1"/>
    <col min="12" max="12" width="10.85546875" style="12" bestFit="1" customWidth="1"/>
    <col min="13" max="13" width="21.7109375" style="4" bestFit="1" customWidth="1"/>
    <col min="14" max="14" width="19" style="24" hidden="1" customWidth="1"/>
    <col min="15" max="15" width="13.42578125" style="1" bestFit="1" customWidth="1"/>
    <col min="16" max="16" width="15.85546875" style="1" bestFit="1" customWidth="1"/>
    <col min="17" max="17" width="17.28515625" style="1" bestFit="1" customWidth="1"/>
    <col min="18" max="18" width="11.42578125" style="1"/>
    <col min="19" max="19" width="10.5703125" style="1" bestFit="1" customWidth="1"/>
    <col min="20" max="20" width="11.42578125" style="1"/>
  </cols>
  <sheetData>
    <row r="1" spans="1:20" s="8" customFormat="1" x14ac:dyDescent="0.25">
      <c r="A1" s="8" t="s">
        <v>19</v>
      </c>
      <c r="B1" s="8" t="s">
        <v>35</v>
      </c>
      <c r="C1" s="9" t="s">
        <v>34</v>
      </c>
      <c r="D1" s="5" t="s">
        <v>6</v>
      </c>
      <c r="E1" s="5" t="s">
        <v>18</v>
      </c>
      <c r="F1" s="5" t="s">
        <v>0</v>
      </c>
      <c r="G1" s="5" t="s">
        <v>17</v>
      </c>
      <c r="H1" s="7" t="s">
        <v>7</v>
      </c>
      <c r="I1" s="7" t="s">
        <v>15</v>
      </c>
      <c r="J1" s="7" t="s">
        <v>33</v>
      </c>
      <c r="K1" s="7" t="s">
        <v>1</v>
      </c>
      <c r="L1" s="13" t="s">
        <v>14</v>
      </c>
      <c r="M1" s="10" t="s">
        <v>8</v>
      </c>
      <c r="N1" s="22" t="s">
        <v>9</v>
      </c>
      <c r="O1" s="7" t="s">
        <v>10</v>
      </c>
      <c r="P1" s="9" t="s">
        <v>11</v>
      </c>
      <c r="Q1" s="9" t="s">
        <v>12</v>
      </c>
      <c r="R1" s="11" t="s">
        <v>13</v>
      </c>
      <c r="S1" s="9" t="s">
        <v>16</v>
      </c>
      <c r="T1" s="9"/>
    </row>
    <row r="2" spans="1:20" s="14" customFormat="1" x14ac:dyDescent="0.25">
      <c r="A2" s="16">
        <v>0</v>
      </c>
      <c r="B2" s="15">
        <f>SUM(H2:R2,L2,I2,S2)</f>
        <v>4801</v>
      </c>
      <c r="C2" s="16">
        <v>4800</v>
      </c>
      <c r="D2" s="17">
        <v>42809</v>
      </c>
      <c r="E2" s="18">
        <v>200</v>
      </c>
      <c r="F2" s="18">
        <v>100</v>
      </c>
      <c r="G2" s="18">
        <v>400</v>
      </c>
      <c r="H2" s="18">
        <v>2255</v>
      </c>
      <c r="I2" s="21" t="s">
        <v>5</v>
      </c>
      <c r="J2" s="16">
        <v>775</v>
      </c>
      <c r="K2" s="18"/>
      <c r="L2" s="19"/>
      <c r="M2" s="18"/>
      <c r="N2" s="23">
        <v>400</v>
      </c>
      <c r="O2" s="18">
        <f>371-200</f>
        <v>171</v>
      </c>
      <c r="P2" s="16"/>
      <c r="Q2" s="16"/>
      <c r="R2" s="16"/>
      <c r="S2" s="16">
        <v>1200</v>
      </c>
      <c r="T2" s="16"/>
    </row>
    <row r="3" spans="1:20" s="14" customFormat="1" x14ac:dyDescent="0.25">
      <c r="A3" s="25"/>
      <c r="B3" s="15">
        <f>C3-A3</f>
        <v>4800</v>
      </c>
      <c r="C3" s="16">
        <v>4800</v>
      </c>
      <c r="D3" s="17">
        <v>42824</v>
      </c>
      <c r="E3" s="18">
        <v>200</v>
      </c>
      <c r="F3" s="18">
        <v>100</v>
      </c>
      <c r="G3" s="18">
        <v>500</v>
      </c>
      <c r="H3" s="18"/>
      <c r="I3" s="21"/>
      <c r="J3" s="18"/>
      <c r="K3" s="18">
        <v>600</v>
      </c>
      <c r="L3" s="19">
        <v>5</v>
      </c>
      <c r="M3" s="18">
        <v>850</v>
      </c>
      <c r="N3" s="23"/>
      <c r="O3" s="18"/>
      <c r="P3" s="16"/>
      <c r="Q3" s="16"/>
      <c r="R3" s="16">
        <v>456</v>
      </c>
      <c r="S3" s="16"/>
      <c r="T3" s="16"/>
    </row>
    <row r="4" spans="1:20" s="14" customFormat="1" x14ac:dyDescent="0.25">
      <c r="A4" s="25"/>
      <c r="B4" s="15">
        <f>E4+G4+J4+F4</f>
        <v>1140</v>
      </c>
      <c r="C4" s="16">
        <v>4800</v>
      </c>
      <c r="D4" s="17">
        <v>42840</v>
      </c>
      <c r="E4" s="18">
        <v>200</v>
      </c>
      <c r="F4" s="18">
        <v>100</v>
      </c>
      <c r="G4" s="18">
        <v>500</v>
      </c>
      <c r="H4" s="18"/>
      <c r="I4" s="21"/>
      <c r="J4" s="18">
        <v>340</v>
      </c>
      <c r="K4" s="18"/>
      <c r="L4" s="19"/>
      <c r="M4" s="18"/>
      <c r="N4" s="23">
        <v>200</v>
      </c>
      <c r="O4" s="18"/>
      <c r="P4" s="26">
        <v>477</v>
      </c>
      <c r="Q4" s="16"/>
      <c r="R4" s="16"/>
      <c r="S4" s="16"/>
      <c r="T4" s="16"/>
    </row>
    <row r="5" spans="1:20" x14ac:dyDescent="0.25">
      <c r="A5" s="16"/>
      <c r="B5" s="15">
        <f>SUM(H5:R5,L5,I5)</f>
        <v>4417</v>
      </c>
      <c r="C5" s="16">
        <v>4800</v>
      </c>
      <c r="D5" s="17">
        <v>42855</v>
      </c>
      <c r="E5" s="18">
        <v>200</v>
      </c>
      <c r="F5" s="18">
        <v>100</v>
      </c>
      <c r="G5" s="18">
        <v>400</v>
      </c>
      <c r="H5" s="18">
        <v>2255</v>
      </c>
      <c r="I5" s="21" t="s">
        <v>4</v>
      </c>
      <c r="J5" s="18"/>
      <c r="K5" s="18">
        <v>600</v>
      </c>
      <c r="L5" s="19">
        <v>6</v>
      </c>
      <c r="M5" s="18">
        <v>850</v>
      </c>
      <c r="N5" s="23"/>
      <c r="O5" s="18"/>
      <c r="P5" s="16"/>
      <c r="Q5" s="16">
        <v>700</v>
      </c>
    </row>
    <row r="6" spans="1:20" x14ac:dyDescent="0.25">
      <c r="A6" s="16"/>
      <c r="B6" s="15">
        <f>SUM(H6:R6,L9,I6)</f>
        <v>3735.25</v>
      </c>
      <c r="C6" s="16">
        <v>4800</v>
      </c>
      <c r="D6" s="17">
        <v>42870</v>
      </c>
      <c r="E6" s="18">
        <v>200</v>
      </c>
      <c r="F6" s="18">
        <v>200</v>
      </c>
      <c r="G6" s="18">
        <v>400</v>
      </c>
      <c r="H6" s="18">
        <v>2255</v>
      </c>
      <c r="I6" s="21" t="s">
        <v>3</v>
      </c>
      <c r="J6" s="18">
        <v>1280.25</v>
      </c>
      <c r="N6" s="24">
        <v>200</v>
      </c>
      <c r="O6" s="4"/>
    </row>
    <row r="7" spans="1:20" x14ac:dyDescent="0.25">
      <c r="A7" s="1"/>
      <c r="B7" s="2"/>
      <c r="C7" s="20">
        <v>29000</v>
      </c>
      <c r="D7" s="6" t="s">
        <v>20</v>
      </c>
      <c r="F7" s="4"/>
      <c r="G7" s="4"/>
      <c r="I7" s="3"/>
      <c r="J7" s="27"/>
      <c r="O7" s="4"/>
    </row>
    <row r="8" spans="1:20" x14ac:dyDescent="0.25">
      <c r="A8" s="1"/>
      <c r="B8" s="2"/>
      <c r="C8" s="20"/>
      <c r="D8" s="6"/>
      <c r="F8" s="4"/>
      <c r="G8" s="4"/>
      <c r="I8" s="3"/>
      <c r="J8" s="27"/>
      <c r="O8" s="4"/>
    </row>
    <row r="9" spans="1:20" s="14" customFormat="1" x14ac:dyDescent="0.25">
      <c r="A9" s="16"/>
      <c r="B9" s="15">
        <f>E9+F9+G9+K9</f>
        <v>2700</v>
      </c>
      <c r="C9" s="16">
        <v>4800</v>
      </c>
      <c r="D9" s="17">
        <v>42885</v>
      </c>
      <c r="E9" s="18">
        <v>200</v>
      </c>
      <c r="F9" s="18">
        <v>200</v>
      </c>
      <c r="G9" s="18">
        <v>500</v>
      </c>
      <c r="H9" s="18"/>
      <c r="I9" s="21"/>
      <c r="J9" s="18"/>
      <c r="K9" s="18">
        <v>1800</v>
      </c>
      <c r="L9" s="28" t="s">
        <v>21</v>
      </c>
      <c r="M9" s="29">
        <v>850</v>
      </c>
      <c r="N9" s="23"/>
      <c r="O9" s="18"/>
      <c r="P9" s="16"/>
      <c r="Q9" s="16"/>
      <c r="R9" s="16"/>
      <c r="S9" s="16"/>
      <c r="T9" s="16"/>
    </row>
    <row r="10" spans="1:20" s="14" customFormat="1" x14ac:dyDescent="0.25">
      <c r="A10" s="26">
        <v>400</v>
      </c>
      <c r="B10" s="15">
        <f>E10+F10+G10+J10+M10</f>
        <v>2685</v>
      </c>
      <c r="C10" s="16">
        <v>4800</v>
      </c>
      <c r="D10" s="17">
        <v>42901</v>
      </c>
      <c r="E10" s="18">
        <v>200</v>
      </c>
      <c r="F10" s="18">
        <v>200</v>
      </c>
      <c r="G10" s="18">
        <v>400</v>
      </c>
      <c r="H10" s="18">
        <v>2255</v>
      </c>
      <c r="I10" s="21" t="s">
        <v>2</v>
      </c>
      <c r="J10" s="16">
        <v>200</v>
      </c>
      <c r="K10" s="18"/>
      <c r="L10" s="19"/>
      <c r="M10" s="18">
        <v>1685</v>
      </c>
      <c r="N10" s="23">
        <v>200</v>
      </c>
      <c r="O10" s="18"/>
      <c r="P10" s="16"/>
      <c r="Q10" s="16"/>
      <c r="R10" s="16"/>
      <c r="S10" s="16"/>
      <c r="T10" s="16"/>
    </row>
    <row r="11" spans="1:20" x14ac:dyDescent="0.25">
      <c r="A11" s="16">
        <f>C11-B11</f>
        <v>2350</v>
      </c>
      <c r="B11" s="15">
        <f>E11+F11+G11+K11+M14+M12+M13</f>
        <v>2450</v>
      </c>
      <c r="C11" s="16">
        <v>4800</v>
      </c>
      <c r="D11" s="17">
        <v>42916</v>
      </c>
      <c r="E11" s="18">
        <v>200</v>
      </c>
      <c r="F11" s="18">
        <v>200</v>
      </c>
      <c r="G11" s="18">
        <v>500</v>
      </c>
      <c r="I11" s="3"/>
      <c r="K11" s="18">
        <v>600</v>
      </c>
      <c r="L11" s="12">
        <v>13</v>
      </c>
      <c r="O11" s="4"/>
    </row>
    <row r="12" spans="1:20" x14ac:dyDescent="0.25">
      <c r="A12" s="1"/>
      <c r="B12" s="2"/>
      <c r="D12" s="6"/>
      <c r="E12" s="20"/>
      <c r="F12" s="4"/>
      <c r="G12" s="4"/>
      <c r="I12" s="3"/>
      <c r="L12" s="12" t="s">
        <v>23</v>
      </c>
      <c r="M12" s="18">
        <v>800</v>
      </c>
      <c r="O12" s="4"/>
    </row>
    <row r="13" spans="1:20" x14ac:dyDescent="0.25">
      <c r="A13" s="1"/>
      <c r="B13" s="2"/>
      <c r="D13" s="6"/>
      <c r="E13" s="20"/>
      <c r="F13" s="4"/>
      <c r="G13" s="4"/>
      <c r="I13" s="3"/>
      <c r="L13" s="12" t="s">
        <v>24</v>
      </c>
      <c r="M13" s="18">
        <v>150</v>
      </c>
      <c r="O13" s="4"/>
    </row>
    <row r="14" spans="1:20" x14ac:dyDescent="0.25">
      <c r="A14" s="1"/>
      <c r="B14" s="2"/>
      <c r="C14" s="31">
        <v>1070</v>
      </c>
      <c r="D14" s="30" t="s">
        <v>25</v>
      </c>
      <c r="E14" s="20"/>
      <c r="F14" s="4"/>
      <c r="G14" s="4"/>
      <c r="I14" s="3"/>
      <c r="O14" s="4"/>
    </row>
    <row r="15" spans="1:20" s="14" customFormat="1" x14ac:dyDescent="0.25">
      <c r="A15" s="16"/>
      <c r="B15" s="15">
        <f>E15+F15+G15+J15</f>
        <v>1928</v>
      </c>
      <c r="C15" s="16">
        <v>4800</v>
      </c>
      <c r="D15" s="17">
        <v>42931</v>
      </c>
      <c r="E15" s="18">
        <v>200</v>
      </c>
      <c r="F15" s="18">
        <v>200</v>
      </c>
      <c r="G15" s="18">
        <v>400</v>
      </c>
      <c r="H15" s="29">
        <v>2255</v>
      </c>
      <c r="I15" s="32" t="s">
        <v>28</v>
      </c>
      <c r="J15" s="18">
        <v>1128</v>
      </c>
      <c r="K15" s="18"/>
      <c r="L15" s="19"/>
      <c r="M15" s="18"/>
      <c r="N15" s="23">
        <v>200</v>
      </c>
      <c r="O15" s="18"/>
      <c r="P15" s="16"/>
      <c r="Q15" s="16"/>
      <c r="R15" s="16"/>
      <c r="S15" s="16"/>
      <c r="T15" s="16"/>
    </row>
    <row r="16" spans="1:20" s="14" customFormat="1" x14ac:dyDescent="0.25">
      <c r="A16" s="16"/>
      <c r="B16" s="15">
        <f>SUM(H16:R16,L16,I16)</f>
        <v>1220</v>
      </c>
      <c r="C16" s="16">
        <v>4800</v>
      </c>
      <c r="D16" s="17">
        <v>42946</v>
      </c>
      <c r="E16" s="18">
        <v>200</v>
      </c>
      <c r="F16" s="18">
        <v>200</v>
      </c>
      <c r="G16" s="18">
        <v>500</v>
      </c>
      <c r="H16" s="18"/>
      <c r="I16" s="32"/>
      <c r="J16" s="18"/>
      <c r="K16" s="18">
        <v>600</v>
      </c>
      <c r="L16" s="19" t="s">
        <v>26</v>
      </c>
      <c r="M16" s="18">
        <v>620</v>
      </c>
      <c r="N16" s="23"/>
      <c r="O16" s="18"/>
      <c r="P16" s="16"/>
      <c r="Q16" s="16"/>
      <c r="R16" s="16"/>
      <c r="S16" s="16"/>
      <c r="T16" s="16"/>
    </row>
    <row r="17" spans="1:20" s="14" customFormat="1" x14ac:dyDescent="0.25">
      <c r="A17" s="16">
        <v>68000</v>
      </c>
      <c r="C17" s="16">
        <f>E17+F17+G17+J17</f>
        <v>1178</v>
      </c>
      <c r="D17" s="17">
        <v>42962</v>
      </c>
      <c r="E17" s="18">
        <v>200</v>
      </c>
      <c r="F17" s="18">
        <v>200</v>
      </c>
      <c r="G17" s="18">
        <v>500</v>
      </c>
      <c r="H17" s="18">
        <v>2255</v>
      </c>
      <c r="I17" s="23" t="s">
        <v>29</v>
      </c>
      <c r="J17" s="18">
        <v>278</v>
      </c>
      <c r="K17" s="18"/>
      <c r="L17" s="19" t="s">
        <v>27</v>
      </c>
      <c r="M17" s="18">
        <v>450</v>
      </c>
      <c r="N17" s="23"/>
      <c r="O17" s="16"/>
      <c r="P17" s="16"/>
      <c r="Q17" s="16"/>
      <c r="R17" s="16"/>
      <c r="S17" s="16"/>
      <c r="T17" s="16"/>
    </row>
    <row r="18" spans="1:20" s="14" customFormat="1" x14ac:dyDescent="0.25">
      <c r="C18" s="16"/>
      <c r="D18" s="17">
        <v>42977</v>
      </c>
      <c r="E18" s="18"/>
      <c r="F18" s="18"/>
      <c r="G18" s="18"/>
      <c r="H18" s="18"/>
      <c r="I18" s="23"/>
      <c r="J18" s="18"/>
      <c r="K18" s="18"/>
      <c r="L18" s="19">
        <v>15</v>
      </c>
      <c r="M18" s="18"/>
      <c r="N18" s="23"/>
      <c r="O18" s="16"/>
      <c r="P18" s="16"/>
      <c r="Q18" s="16"/>
      <c r="R18" s="16"/>
      <c r="S18" s="16"/>
      <c r="T18" s="16"/>
    </row>
    <row r="19" spans="1:20" s="14" customFormat="1" x14ac:dyDescent="0.25">
      <c r="C19" s="16"/>
      <c r="D19" s="17">
        <v>42993</v>
      </c>
      <c r="E19" s="18"/>
      <c r="F19" s="18"/>
      <c r="G19" s="18"/>
      <c r="H19" s="18"/>
      <c r="I19" s="23"/>
      <c r="J19" s="18"/>
      <c r="K19" s="18"/>
      <c r="L19" s="19"/>
      <c r="M19" s="18"/>
      <c r="N19" s="23"/>
      <c r="O19" s="16"/>
      <c r="P19" s="16"/>
      <c r="Q19" s="16"/>
      <c r="R19" s="16"/>
      <c r="S19" s="16"/>
      <c r="T19" s="16"/>
    </row>
    <row r="20" spans="1:20" s="14" customFormat="1" x14ac:dyDescent="0.25">
      <c r="A20" s="16">
        <v>66474.37</v>
      </c>
      <c r="C20" s="16"/>
      <c r="D20" s="17">
        <v>43008</v>
      </c>
      <c r="E20" s="18"/>
      <c r="F20" s="18"/>
      <c r="G20" s="18"/>
      <c r="H20" s="18"/>
      <c r="I20" s="23"/>
      <c r="J20" s="18"/>
      <c r="K20" s="18"/>
      <c r="L20" s="19">
        <v>16</v>
      </c>
      <c r="M20" s="18"/>
      <c r="N20" s="23"/>
      <c r="O20" s="16"/>
      <c r="P20" s="16"/>
      <c r="Q20" s="16"/>
      <c r="R20" s="16"/>
      <c r="S20" s="16"/>
      <c r="T20" s="16"/>
    </row>
    <row r="21" spans="1:20" s="14" customFormat="1" x14ac:dyDescent="0.25">
      <c r="B21" s="15">
        <f>E21+F21+H21+J21+K21+G21</f>
        <v>3810</v>
      </c>
      <c r="C21" s="16">
        <v>4800</v>
      </c>
      <c r="D21" s="17">
        <v>43023</v>
      </c>
      <c r="E21" s="18">
        <v>200</v>
      </c>
      <c r="F21" s="18">
        <v>200</v>
      </c>
      <c r="G21" s="18">
        <v>500</v>
      </c>
      <c r="H21" s="18">
        <v>2255</v>
      </c>
      <c r="I21" s="18" t="s">
        <v>30</v>
      </c>
      <c r="J21" s="18">
        <f>156+199</f>
        <v>355</v>
      </c>
      <c r="K21" s="18">
        <v>300</v>
      </c>
      <c r="L21" s="19"/>
      <c r="M21" s="18"/>
      <c r="N21" s="23"/>
      <c r="O21" s="16"/>
      <c r="P21" s="16"/>
      <c r="Q21" s="16"/>
      <c r="R21" s="16"/>
      <c r="S21" s="16"/>
      <c r="T21" s="16"/>
    </row>
    <row r="22" spans="1:20" s="14" customFormat="1" x14ac:dyDescent="0.25">
      <c r="C22" s="16"/>
      <c r="D22" s="17">
        <v>43038</v>
      </c>
      <c r="E22" s="18"/>
      <c r="F22" s="18"/>
      <c r="G22" s="18"/>
      <c r="H22" s="18"/>
      <c r="I22" s="23"/>
      <c r="J22" s="18"/>
      <c r="K22" s="18"/>
      <c r="L22" s="19">
        <v>17</v>
      </c>
      <c r="M22" s="18"/>
      <c r="N22" s="23"/>
      <c r="O22" s="16"/>
      <c r="P22" s="16"/>
      <c r="Q22" s="16"/>
      <c r="R22" s="16"/>
      <c r="S22" s="16"/>
      <c r="T22" s="16"/>
    </row>
    <row r="23" spans="1:20" s="14" customFormat="1" x14ac:dyDescent="0.25">
      <c r="C23" s="16"/>
      <c r="D23" s="17">
        <v>43054</v>
      </c>
      <c r="E23" s="18"/>
      <c r="F23" s="18"/>
      <c r="G23" s="18"/>
      <c r="H23" s="18">
        <v>2255</v>
      </c>
      <c r="I23" s="23" t="s">
        <v>31</v>
      </c>
      <c r="J23" s="18"/>
      <c r="K23" s="18"/>
      <c r="L23" s="19"/>
      <c r="M23" s="18"/>
      <c r="N23" s="23"/>
      <c r="O23" s="16"/>
      <c r="P23" s="16"/>
      <c r="Q23" s="16"/>
      <c r="R23" s="16"/>
      <c r="S23" s="16"/>
      <c r="T23" s="16"/>
    </row>
    <row r="24" spans="1:20" s="14" customFormat="1" x14ac:dyDescent="0.25">
      <c r="C24" s="16"/>
      <c r="D24" s="17">
        <v>43069</v>
      </c>
      <c r="E24" s="18"/>
      <c r="F24" s="18"/>
      <c r="G24" s="18"/>
      <c r="H24" s="18"/>
      <c r="I24" s="23"/>
      <c r="J24" s="18"/>
      <c r="K24" s="18"/>
      <c r="L24" s="19">
        <v>18</v>
      </c>
      <c r="M24" s="18"/>
      <c r="N24" s="23"/>
      <c r="O24" s="16"/>
      <c r="P24" s="16"/>
      <c r="Q24" s="16"/>
      <c r="R24" s="16"/>
      <c r="S24" s="16"/>
      <c r="T24" s="16"/>
    </row>
    <row r="25" spans="1:20" s="37" customFormat="1" x14ac:dyDescent="0.25">
      <c r="C25" s="38"/>
      <c r="D25" s="39">
        <v>43084</v>
      </c>
      <c r="E25" s="40"/>
      <c r="F25" s="40"/>
      <c r="G25" s="40"/>
      <c r="H25" s="40">
        <v>2255</v>
      </c>
      <c r="I25" s="41" t="s">
        <v>32</v>
      </c>
      <c r="J25" s="40">
        <v>1819</v>
      </c>
      <c r="K25" s="40"/>
      <c r="L25" s="42"/>
      <c r="M25" s="40" t="s">
        <v>22</v>
      </c>
      <c r="N25" s="41"/>
      <c r="O25" s="38"/>
      <c r="P25" s="38"/>
      <c r="Q25" s="38"/>
      <c r="R25" s="38"/>
      <c r="S25" s="38"/>
      <c r="T25" s="38"/>
    </row>
    <row r="26" spans="1:20" x14ac:dyDescent="0.25">
      <c r="D26" s="6">
        <v>43099</v>
      </c>
      <c r="I26" s="24"/>
      <c r="L26" s="12">
        <v>19</v>
      </c>
    </row>
    <row r="27" spans="1:20" x14ac:dyDescent="0.25">
      <c r="D27" s="6">
        <v>42750</v>
      </c>
      <c r="I27" s="24"/>
    </row>
    <row r="28" spans="1:20" x14ac:dyDescent="0.25">
      <c r="D28" s="6">
        <v>42765</v>
      </c>
      <c r="L28" s="12">
        <v>20</v>
      </c>
    </row>
    <row r="29" spans="1:20" x14ac:dyDescent="0.25">
      <c r="D29" s="6">
        <v>42781</v>
      </c>
    </row>
    <row r="30" spans="1:20" x14ac:dyDescent="0.25">
      <c r="D30" s="6">
        <v>42794</v>
      </c>
    </row>
    <row r="31" spans="1:20" x14ac:dyDescent="0.25">
      <c r="D31" s="6">
        <v>42809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N27"/>
  <sheetViews>
    <sheetView tabSelected="1" workbookViewId="0">
      <selection activeCell="H2" sqref="H2"/>
    </sheetView>
  </sheetViews>
  <sheetFormatPr baseColWidth="10" defaultRowHeight="15" x14ac:dyDescent="0.25"/>
  <cols>
    <col min="1" max="1" width="10.7109375" bestFit="1" customWidth="1"/>
    <col min="2" max="2" width="7.140625" bestFit="1" customWidth="1"/>
    <col min="3" max="3" width="9" bestFit="1" customWidth="1"/>
    <col min="4" max="4" width="6.85546875" bestFit="1" customWidth="1"/>
    <col min="5" max="5" width="9.140625" style="1" bestFit="1" customWidth="1"/>
    <col min="6" max="6" width="10.85546875" style="1" bestFit="1" customWidth="1"/>
    <col min="7" max="7" width="11.5703125" style="1" bestFit="1" customWidth="1"/>
    <col min="8" max="8" width="14.28515625" style="1" bestFit="1" customWidth="1"/>
    <col min="9" max="9" width="12.7109375" bestFit="1" customWidth="1"/>
    <col min="13" max="13" width="23.140625" bestFit="1" customWidth="1"/>
  </cols>
  <sheetData>
    <row r="1" spans="1:12" x14ac:dyDescent="0.25">
      <c r="A1" s="5" t="s">
        <v>6</v>
      </c>
      <c r="B1" s="8" t="s">
        <v>19</v>
      </c>
      <c r="C1" s="9" t="s">
        <v>34</v>
      </c>
      <c r="D1" s="8" t="s">
        <v>35</v>
      </c>
      <c r="E1" s="7" t="s">
        <v>18</v>
      </c>
      <c r="F1" s="7" t="s">
        <v>0</v>
      </c>
      <c r="G1" s="7" t="s">
        <v>17</v>
      </c>
      <c r="H1" s="7" t="s">
        <v>33</v>
      </c>
    </row>
    <row r="2" spans="1:12" s="14" customFormat="1" x14ac:dyDescent="0.25">
      <c r="A2" s="44">
        <v>43099</v>
      </c>
      <c r="B2" s="45"/>
      <c r="C2" s="46"/>
      <c r="D2" s="45"/>
      <c r="E2" s="47">
        <v>200</v>
      </c>
      <c r="F2" s="47">
        <v>200</v>
      </c>
      <c r="G2" s="47">
        <v>500</v>
      </c>
      <c r="H2" s="47">
        <v>561</v>
      </c>
      <c r="L2" s="15">
        <f>SUM(E2:K2)</f>
        <v>1461</v>
      </c>
    </row>
    <row r="3" spans="1:12" x14ac:dyDescent="0.25">
      <c r="A3" s="43">
        <v>43115</v>
      </c>
      <c r="H3" s="1">
        <v>561</v>
      </c>
    </row>
    <row r="4" spans="1:12" x14ac:dyDescent="0.25">
      <c r="A4" s="43">
        <v>43131</v>
      </c>
      <c r="H4" s="1">
        <v>561</v>
      </c>
    </row>
    <row r="5" spans="1:12" x14ac:dyDescent="0.25">
      <c r="A5" s="43">
        <v>43146</v>
      </c>
      <c r="H5" s="1">
        <f>561+529</f>
        <v>1090</v>
      </c>
    </row>
    <row r="6" spans="1:12" x14ac:dyDescent="0.25">
      <c r="A6" s="43">
        <v>43159</v>
      </c>
      <c r="H6" s="1">
        <v>561</v>
      </c>
    </row>
    <row r="7" spans="1:12" x14ac:dyDescent="0.25">
      <c r="A7" s="43">
        <v>43174</v>
      </c>
      <c r="H7" s="1">
        <v>2804</v>
      </c>
      <c r="I7" t="s">
        <v>47</v>
      </c>
    </row>
    <row r="8" spans="1:12" x14ac:dyDescent="0.25">
      <c r="A8" s="43">
        <v>43189</v>
      </c>
    </row>
    <row r="9" spans="1:12" x14ac:dyDescent="0.25">
      <c r="A9" s="43">
        <v>43205</v>
      </c>
    </row>
    <row r="10" spans="1:12" x14ac:dyDescent="0.25">
      <c r="A10" s="43">
        <v>43220</v>
      </c>
      <c r="L10" s="48"/>
    </row>
    <row r="11" spans="1:12" x14ac:dyDescent="0.25">
      <c r="A11" s="43">
        <v>43235</v>
      </c>
      <c r="K11" s="48"/>
      <c r="L11" s="48"/>
    </row>
    <row r="12" spans="1:12" x14ac:dyDescent="0.25">
      <c r="A12" s="43">
        <v>43250</v>
      </c>
      <c r="K12" s="48"/>
      <c r="L12" s="48"/>
    </row>
    <row r="13" spans="1:12" x14ac:dyDescent="0.25">
      <c r="A13" s="43">
        <v>43266</v>
      </c>
      <c r="L13" s="48"/>
    </row>
    <row r="14" spans="1:12" x14ac:dyDescent="0.25">
      <c r="A14" s="43">
        <v>43281</v>
      </c>
    </row>
    <row r="15" spans="1:12" x14ac:dyDescent="0.25">
      <c r="A15" s="43">
        <v>43296</v>
      </c>
    </row>
    <row r="16" spans="1:12" x14ac:dyDescent="0.25">
      <c r="A16" s="43">
        <v>43311</v>
      </c>
    </row>
    <row r="17" spans="1:14" x14ac:dyDescent="0.25">
      <c r="A17" s="43">
        <v>43327</v>
      </c>
      <c r="I17" s="5"/>
      <c r="J17" s="5"/>
      <c r="K17" s="5"/>
      <c r="L17" s="5"/>
      <c r="M17" s="5"/>
      <c r="N17" s="5"/>
    </row>
    <row r="18" spans="1:14" x14ac:dyDescent="0.25">
      <c r="A18" s="43">
        <v>43342</v>
      </c>
    </row>
    <row r="19" spans="1:14" x14ac:dyDescent="0.25">
      <c r="A19" s="43">
        <v>43358</v>
      </c>
    </row>
    <row r="20" spans="1:14" x14ac:dyDescent="0.25">
      <c r="A20" s="43">
        <v>43373</v>
      </c>
      <c r="I20" s="43"/>
      <c r="J20" s="1"/>
      <c r="K20" s="1"/>
      <c r="L20" s="1"/>
      <c r="M20" s="8"/>
    </row>
    <row r="21" spans="1:14" x14ac:dyDescent="0.25">
      <c r="A21" s="43">
        <v>43388</v>
      </c>
      <c r="I21" s="43"/>
      <c r="J21" s="1"/>
      <c r="K21" s="1"/>
      <c r="L21" s="1"/>
      <c r="M21" s="8"/>
      <c r="N21" s="49"/>
    </row>
    <row r="22" spans="1:14" x14ac:dyDescent="0.25">
      <c r="A22" s="43">
        <v>43403</v>
      </c>
      <c r="I22" s="43"/>
      <c r="J22" s="1"/>
      <c r="K22" s="1"/>
      <c r="L22" s="1"/>
      <c r="M22" s="50"/>
      <c r="N22" s="49"/>
    </row>
    <row r="23" spans="1:14" x14ac:dyDescent="0.25">
      <c r="A23" s="43">
        <v>43419</v>
      </c>
      <c r="I23" s="43"/>
      <c r="J23" s="1"/>
      <c r="K23" s="1"/>
      <c r="L23" s="1"/>
      <c r="M23" s="8"/>
      <c r="N23" s="49"/>
    </row>
    <row r="24" spans="1:14" x14ac:dyDescent="0.25">
      <c r="A24" s="43">
        <v>43434</v>
      </c>
    </row>
    <row r="25" spans="1:14" x14ac:dyDescent="0.25">
      <c r="A25" s="43">
        <v>43449</v>
      </c>
    </row>
    <row r="26" spans="1:14" x14ac:dyDescent="0.25">
      <c r="A26" s="43">
        <v>43464</v>
      </c>
      <c r="I26" s="2"/>
      <c r="J26" s="2"/>
      <c r="K26" s="2"/>
      <c r="L26" s="2"/>
    </row>
    <row r="27" spans="1:14" x14ac:dyDescent="0.25">
      <c r="I27" s="2"/>
      <c r="J27" s="2"/>
      <c r="K27" s="2"/>
      <c r="L2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A7" workbookViewId="0">
      <selection activeCell="E22" sqref="E22"/>
    </sheetView>
  </sheetViews>
  <sheetFormatPr baseColWidth="10" defaultRowHeight="15" x14ac:dyDescent="0.25"/>
  <cols>
    <col min="1" max="1" width="22.5703125" bestFit="1" customWidth="1"/>
    <col min="2" max="2" width="11.5703125" bestFit="1" customWidth="1"/>
    <col min="3" max="3" width="4.85546875" bestFit="1" customWidth="1"/>
    <col min="5" max="5" width="29.42578125" bestFit="1" customWidth="1"/>
    <col min="6" max="6" width="10.5703125" bestFit="1" customWidth="1"/>
    <col min="7" max="7" width="12" bestFit="1" customWidth="1"/>
  </cols>
  <sheetData>
    <row r="2" spans="1:10" x14ac:dyDescent="0.25">
      <c r="A2" s="53" t="s">
        <v>51</v>
      </c>
      <c r="B2" s="53"/>
      <c r="C2" s="53" t="s">
        <v>54</v>
      </c>
      <c r="E2" s="8" t="s">
        <v>51</v>
      </c>
      <c r="F2" s="57" t="s">
        <v>49</v>
      </c>
      <c r="G2" t="s">
        <v>58</v>
      </c>
    </row>
    <row r="3" spans="1:10" x14ac:dyDescent="0.25">
      <c r="A3" s="51" t="s">
        <v>49</v>
      </c>
      <c r="B3" s="51">
        <v>7725</v>
      </c>
      <c r="C3" s="52">
        <f>B3/15</f>
        <v>515</v>
      </c>
      <c r="E3" t="s">
        <v>55</v>
      </c>
      <c r="F3" s="1">
        <v>1095.5</v>
      </c>
      <c r="G3" s="56">
        <f>F3*100/B3</f>
        <v>14.181229773462784</v>
      </c>
    </row>
    <row r="4" spans="1:10" x14ac:dyDescent="0.25">
      <c r="A4" s="51" t="s">
        <v>53</v>
      </c>
      <c r="B4" s="51">
        <v>1004.25</v>
      </c>
      <c r="C4" s="51"/>
      <c r="E4" t="s">
        <v>56</v>
      </c>
      <c r="F4" s="1">
        <v>137.88999999999999</v>
      </c>
      <c r="G4" s="56">
        <f>F4*100/B3</f>
        <v>1.7849838187702263</v>
      </c>
    </row>
    <row r="5" spans="1:10" x14ac:dyDescent="0.25">
      <c r="A5" s="52" t="s">
        <v>65</v>
      </c>
      <c r="B5" s="55">
        <f>B4*2</f>
        <v>2008.5</v>
      </c>
      <c r="C5" s="52"/>
      <c r="E5" t="s">
        <v>57</v>
      </c>
      <c r="F5" s="1">
        <v>103.29</v>
      </c>
      <c r="G5" s="56">
        <f>F5*100/B3</f>
        <v>1.3370873786407766</v>
      </c>
    </row>
    <row r="6" spans="1:10" x14ac:dyDescent="0.25">
      <c r="E6" t="s">
        <v>59</v>
      </c>
      <c r="F6" s="1">
        <v>1004.25</v>
      </c>
      <c r="G6" s="56">
        <f>F6*100/B3</f>
        <v>13</v>
      </c>
    </row>
    <row r="7" spans="1:10" x14ac:dyDescent="0.25">
      <c r="E7" t="s">
        <v>60</v>
      </c>
      <c r="F7" s="1">
        <v>1004.25</v>
      </c>
      <c r="G7" s="56">
        <f>F7*100/B3</f>
        <v>13</v>
      </c>
    </row>
    <row r="8" spans="1:10" x14ac:dyDescent="0.25">
      <c r="E8" t="s">
        <v>61</v>
      </c>
      <c r="F8" s="16">
        <v>165</v>
      </c>
      <c r="G8" s="56"/>
    </row>
    <row r="9" spans="1:10" x14ac:dyDescent="0.25">
      <c r="E9" t="s">
        <v>62</v>
      </c>
      <c r="F9" s="16">
        <v>300</v>
      </c>
      <c r="G9" s="56"/>
    </row>
    <row r="10" spans="1:10" x14ac:dyDescent="0.25">
      <c r="B10" s="2">
        <f>SUM(B3:B9)</f>
        <v>10737.75</v>
      </c>
      <c r="F10" s="2">
        <f>SUM(F3:F9)</f>
        <v>3810.18</v>
      </c>
      <c r="I10" s="2">
        <f>B10-F10</f>
        <v>6927.57</v>
      </c>
    </row>
    <row r="12" spans="1:10" x14ac:dyDescent="0.25">
      <c r="A12" s="53" t="s">
        <v>52</v>
      </c>
      <c r="B12" s="52"/>
      <c r="C12" s="54" t="s">
        <v>54</v>
      </c>
      <c r="E12" s="8" t="s">
        <v>52</v>
      </c>
      <c r="F12" s="57" t="s">
        <v>49</v>
      </c>
      <c r="G12" t="s">
        <v>58</v>
      </c>
    </row>
    <row r="13" spans="1:10" x14ac:dyDescent="0.25">
      <c r="A13" s="52" t="s">
        <v>49</v>
      </c>
      <c r="B13" s="51">
        <f>C13*15</f>
        <v>9000</v>
      </c>
      <c r="C13" s="52">
        <v>600</v>
      </c>
      <c r="E13" t="s">
        <v>55</v>
      </c>
      <c r="F13" s="1">
        <f>G13*B13/100</f>
        <v>1276.3106796116506</v>
      </c>
      <c r="G13" s="56">
        <v>14.181229773462784</v>
      </c>
    </row>
    <row r="14" spans="1:10" x14ac:dyDescent="0.25">
      <c r="A14" s="51" t="s">
        <v>53</v>
      </c>
      <c r="B14" s="55">
        <f>B13*0.13</f>
        <v>1170</v>
      </c>
      <c r="C14" s="52"/>
      <c r="E14" t="s">
        <v>56</v>
      </c>
      <c r="F14" s="1">
        <f>G14*B13/100</f>
        <v>160.64854368932035</v>
      </c>
      <c r="G14" s="56">
        <v>1.7849838187702263</v>
      </c>
      <c r="I14" s="51">
        <v>9000</v>
      </c>
      <c r="J14">
        <v>100</v>
      </c>
    </row>
    <row r="15" spans="1:10" x14ac:dyDescent="0.25">
      <c r="A15" s="58" t="s">
        <v>65</v>
      </c>
      <c r="B15" s="55">
        <f>B14*2</f>
        <v>2340</v>
      </c>
      <c r="C15" s="52"/>
      <c r="E15" t="s">
        <v>57</v>
      </c>
      <c r="F15" s="1">
        <f>G15*B13/100</f>
        <v>120.33786407766989</v>
      </c>
      <c r="G15" s="56">
        <v>1.3370873786407766</v>
      </c>
      <c r="I15" t="s">
        <v>63</v>
      </c>
      <c r="J15">
        <v>14.18</v>
      </c>
    </row>
    <row r="16" spans="1:10" x14ac:dyDescent="0.25">
      <c r="E16" t="s">
        <v>59</v>
      </c>
      <c r="F16" s="1">
        <f>G16*B13/100</f>
        <v>1170</v>
      </c>
      <c r="G16" s="56">
        <v>13</v>
      </c>
    </row>
    <row r="17" spans="2:9" x14ac:dyDescent="0.25">
      <c r="E17" t="s">
        <v>60</v>
      </c>
      <c r="F17" s="1">
        <f>G17*B13/100</f>
        <v>1170</v>
      </c>
      <c r="G17" s="56">
        <v>13</v>
      </c>
    </row>
    <row r="18" spans="2:9" x14ac:dyDescent="0.25">
      <c r="E18" t="s">
        <v>61</v>
      </c>
      <c r="F18" s="16">
        <v>165</v>
      </c>
      <c r="G18" s="56"/>
    </row>
    <row r="19" spans="2:9" x14ac:dyDescent="0.25">
      <c r="E19" t="s">
        <v>62</v>
      </c>
      <c r="F19" s="16">
        <v>300</v>
      </c>
      <c r="G19" s="56"/>
    </row>
    <row r="20" spans="2:9" x14ac:dyDescent="0.25">
      <c r="B20" s="2">
        <f>SUM(B13:B19)</f>
        <v>12510</v>
      </c>
      <c r="F20" s="2">
        <f>SUM(F13:F19)</f>
        <v>4362.2970873786408</v>
      </c>
      <c r="I20" s="2">
        <f>B20-F20</f>
        <v>8147.7029126213592</v>
      </c>
    </row>
    <row r="22" spans="2:9" x14ac:dyDescent="0.25">
      <c r="I22" t="s">
        <v>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baseColWidth="10" defaultRowHeight="15" x14ac:dyDescent="0.25"/>
  <cols>
    <col min="1" max="1" width="10.7109375" bestFit="1" customWidth="1"/>
    <col min="2" max="2" width="11.5703125" bestFit="1" customWidth="1"/>
    <col min="3" max="3" width="14.7109375" bestFit="1" customWidth="1"/>
  </cols>
  <sheetData>
    <row r="1" spans="1:5" x14ac:dyDescent="0.25">
      <c r="A1" t="s">
        <v>48</v>
      </c>
      <c r="B1" t="s">
        <v>49</v>
      </c>
      <c r="C1" t="s">
        <v>66</v>
      </c>
    </row>
    <row r="2" spans="1:5" x14ac:dyDescent="0.25">
      <c r="A2" s="43">
        <v>43097</v>
      </c>
      <c r="B2" s="1">
        <v>7700</v>
      </c>
      <c r="D2" s="1">
        <v>35000</v>
      </c>
      <c r="E2" t="s">
        <v>50</v>
      </c>
    </row>
    <row r="3" spans="1:5" x14ac:dyDescent="0.25">
      <c r="A3" s="43">
        <v>43098</v>
      </c>
      <c r="B3" s="1">
        <v>7700</v>
      </c>
      <c r="D3" s="2"/>
    </row>
    <row r="4" spans="1:5" x14ac:dyDescent="0.25">
      <c r="A4" s="43">
        <v>43099</v>
      </c>
      <c r="B4" s="1">
        <v>7700</v>
      </c>
    </row>
    <row r="5" spans="1:5" x14ac:dyDescent="0.25">
      <c r="A5" s="43">
        <v>43133</v>
      </c>
      <c r="B5" s="1">
        <v>7700</v>
      </c>
      <c r="C5" s="2">
        <f>B5-1460</f>
        <v>6240</v>
      </c>
    </row>
    <row r="6" spans="1:5" x14ac:dyDescent="0.25">
      <c r="B6" s="2">
        <f>SUM(B2:B5)</f>
        <v>30800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opLeftCell="A7" workbookViewId="0">
      <selection activeCell="F11" sqref="F11"/>
    </sheetView>
  </sheetViews>
  <sheetFormatPr baseColWidth="10" defaultRowHeight="15" x14ac:dyDescent="0.25"/>
  <cols>
    <col min="2" max="2" width="63.7109375" style="36" customWidth="1"/>
  </cols>
  <sheetData>
    <row r="1" spans="2:2" x14ac:dyDescent="0.25">
      <c r="B1" s="33" t="s">
        <v>36</v>
      </c>
    </row>
    <row r="2" spans="2:2" x14ac:dyDescent="0.25">
      <c r="B2" s="34"/>
    </row>
    <row r="3" spans="2:2" x14ac:dyDescent="0.25">
      <c r="B3" s="33" t="s">
        <v>37</v>
      </c>
    </row>
    <row r="4" spans="2:2" x14ac:dyDescent="0.25">
      <c r="B4" s="34"/>
    </row>
    <row r="5" spans="2:2" ht="36" x14ac:dyDescent="0.25">
      <c r="B5" s="33" t="s">
        <v>38</v>
      </c>
    </row>
    <row r="6" spans="2:2" x14ac:dyDescent="0.25">
      <c r="B6" s="34"/>
    </row>
    <row r="7" spans="2:2" x14ac:dyDescent="0.25">
      <c r="B7" s="33" t="s">
        <v>39</v>
      </c>
    </row>
    <row r="8" spans="2:2" x14ac:dyDescent="0.25">
      <c r="B8" s="34"/>
    </row>
    <row r="9" spans="2:2" ht="24" x14ac:dyDescent="0.25">
      <c r="B9" s="33" t="s">
        <v>40</v>
      </c>
    </row>
    <row r="10" spans="2:2" x14ac:dyDescent="0.25">
      <c r="B10" s="34"/>
    </row>
    <row r="11" spans="2:2" ht="36" x14ac:dyDescent="0.25">
      <c r="B11" s="33" t="s">
        <v>41</v>
      </c>
    </row>
    <row r="12" spans="2:2" x14ac:dyDescent="0.25">
      <c r="B12" s="34"/>
    </row>
    <row r="13" spans="2:2" ht="24" x14ac:dyDescent="0.25">
      <c r="B13" s="33" t="s">
        <v>42</v>
      </c>
    </row>
    <row r="14" spans="2:2" x14ac:dyDescent="0.25">
      <c r="B14" s="34"/>
    </row>
    <row r="15" spans="2:2" ht="60" x14ac:dyDescent="0.25">
      <c r="B15" s="35" t="s">
        <v>43</v>
      </c>
    </row>
    <row r="16" spans="2:2" x14ac:dyDescent="0.25">
      <c r="B16" s="34"/>
    </row>
    <row r="17" spans="2:2" x14ac:dyDescent="0.25">
      <c r="B17" s="35" t="s">
        <v>44</v>
      </c>
    </row>
    <row r="18" spans="2:2" x14ac:dyDescent="0.25">
      <c r="B18" s="34"/>
    </row>
    <row r="19" spans="2:2" ht="72" x14ac:dyDescent="0.25">
      <c r="B19" s="33" t="s">
        <v>45</v>
      </c>
    </row>
    <row r="20" spans="2:2" x14ac:dyDescent="0.25">
      <c r="B20" s="34"/>
    </row>
    <row r="21" spans="2:2" ht="60" x14ac:dyDescent="0.25">
      <c r="B21" s="33" t="s">
        <v>46</v>
      </c>
    </row>
  </sheetData>
  <hyperlinks>
    <hyperlink ref="B15" r:id="rId1" display="http://siiauescolar.siiau.udg.mx/titulos/stpregc.inicio"/>
    <hyperlink ref="B17" r:id="rId2" display="http://www.escolar.udg.mx/servicio/certificacion-global-de-estudios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2017</vt:lpstr>
      <vt:lpstr>2018</vt:lpstr>
      <vt:lpstr>WOULD BE</vt:lpstr>
      <vt:lpstr>Retiros</vt:lpstr>
      <vt:lpstr>Cédula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Gonzalez Argelia Vianey</dc:creator>
  <cp:lastModifiedBy>Garcia Gonzalez Argelia Vianey</cp:lastModifiedBy>
  <dcterms:created xsi:type="dcterms:W3CDTF">2017-03-01T21:15:55Z</dcterms:created>
  <dcterms:modified xsi:type="dcterms:W3CDTF">2018-01-02T23:24:26Z</dcterms:modified>
</cp:coreProperties>
</file>