
<file path=[Content_Types].xml><?xml version="1.0" encoding="utf-8"?>
<Types xmlns="http://schemas.openxmlformats.org/package/2006/content-types"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odai/Documents/vscode/typing_ai/"/>
    </mc:Choice>
  </mc:AlternateContent>
  <xr:revisionPtr revIDLastSave="0" documentId="13_ncr:1_{6125CEC9-C0BA-374D-BE5D-61E2FDCC8C51}" xr6:coauthVersionLast="47" xr6:coauthVersionMax="47" xr10:uidLastSave="{00000000-0000-0000-0000-000000000000}"/>
  <bookViews>
    <workbookView xWindow="0" yWindow="960" windowWidth="28800" windowHeight="16500" activeTab="3" xr2:uid="{504BD469-2470-2E48-9EFB-7EDB062059D9}"/>
  </bookViews>
  <sheets>
    <sheet name="about" sheetId="1" r:id="rId1"/>
    <sheet name="material" sheetId="18" r:id="rId2"/>
    <sheet name="link" sheetId="10" r:id="rId3"/>
    <sheet name="schedule" sheetId="5" r:id="rId4"/>
    <sheet name="event" sheetId="12" r:id="rId5"/>
    <sheet name="rand" sheetId="16" r:id="rId6"/>
    <sheet name="avator" sheetId="8" r:id="rId7"/>
    <sheet name="ai" sheetId="2" r:id="rId8"/>
    <sheet name="level" sheetId="9" r:id="rId9"/>
    <sheet name="data" sheetId="14" r:id="rId10"/>
    <sheet name="code" sheetId="15" r:id="rId11"/>
    <sheet name="screen" sheetId="4" r:id="rId12"/>
  </sheets>
  <definedNames>
    <definedName name="_xlchart.v1.0" hidden="1">rand!$L$2:$L$277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6" i="9" l="1"/>
  <c r="M5" i="9"/>
  <c r="D28" i="9"/>
  <c r="D31" i="9" l="1"/>
  <c r="D19" i="9"/>
  <c r="D22" i="9"/>
  <c r="D23" i="9" s="1"/>
  <c r="D24" i="9" s="1"/>
  <c r="H3" i="16"/>
  <c r="I3" i="16"/>
  <c r="J3" i="16"/>
  <c r="K3" i="16"/>
  <c r="H4" i="16"/>
  <c r="I4" i="16"/>
  <c r="J4" i="16"/>
  <c r="K4" i="16"/>
  <c r="H5" i="16"/>
  <c r="I5" i="16"/>
  <c r="J5" i="16"/>
  <c r="K5" i="16"/>
  <c r="H6" i="16"/>
  <c r="I6" i="16"/>
  <c r="J6" i="16"/>
  <c r="K6" i="16"/>
  <c r="H7" i="16"/>
  <c r="I7" i="16"/>
  <c r="J7" i="16"/>
  <c r="K7" i="16"/>
  <c r="H8" i="16"/>
  <c r="I8" i="16"/>
  <c r="J8" i="16"/>
  <c r="K8" i="16"/>
  <c r="H9" i="16"/>
  <c r="I9" i="16"/>
  <c r="J9" i="16"/>
  <c r="K9" i="16"/>
  <c r="H10" i="16"/>
  <c r="I10" i="16"/>
  <c r="J10" i="16"/>
  <c r="K10" i="16"/>
  <c r="H11" i="16"/>
  <c r="I11" i="16"/>
  <c r="J11" i="16"/>
  <c r="K11" i="16"/>
  <c r="H12" i="16"/>
  <c r="I12" i="16"/>
  <c r="J12" i="16"/>
  <c r="K12" i="16"/>
  <c r="H13" i="16"/>
  <c r="I13" i="16"/>
  <c r="J13" i="16"/>
  <c r="K13" i="16"/>
  <c r="H14" i="16"/>
  <c r="I14" i="16"/>
  <c r="J14" i="16"/>
  <c r="K14" i="16"/>
  <c r="H15" i="16"/>
  <c r="I15" i="16"/>
  <c r="J15" i="16"/>
  <c r="K15" i="16"/>
  <c r="H16" i="16"/>
  <c r="I16" i="16"/>
  <c r="J16" i="16"/>
  <c r="K16" i="16"/>
  <c r="H17" i="16"/>
  <c r="I17" i="16"/>
  <c r="J17" i="16"/>
  <c r="K17" i="16"/>
  <c r="H18" i="16"/>
  <c r="I18" i="16"/>
  <c r="J18" i="16"/>
  <c r="K18" i="16"/>
  <c r="H19" i="16"/>
  <c r="I19" i="16"/>
  <c r="J19" i="16"/>
  <c r="K19" i="16"/>
  <c r="H20" i="16"/>
  <c r="I20" i="16"/>
  <c r="J20" i="16"/>
  <c r="K20" i="16"/>
  <c r="H21" i="16"/>
  <c r="I21" i="16"/>
  <c r="J21" i="16"/>
  <c r="K21" i="16"/>
  <c r="H22" i="16"/>
  <c r="I22" i="16"/>
  <c r="J22" i="16"/>
  <c r="K22" i="16"/>
  <c r="H23" i="16"/>
  <c r="I23" i="16"/>
  <c r="J23" i="16"/>
  <c r="K23" i="16"/>
  <c r="H24" i="16"/>
  <c r="I24" i="16"/>
  <c r="J24" i="16"/>
  <c r="K24" i="16"/>
  <c r="H25" i="16"/>
  <c r="I25" i="16"/>
  <c r="J25" i="16"/>
  <c r="K25" i="16"/>
  <c r="H26" i="16"/>
  <c r="I26" i="16"/>
  <c r="J26" i="16"/>
  <c r="K26" i="16"/>
  <c r="H27" i="16"/>
  <c r="I27" i="16"/>
  <c r="J27" i="16"/>
  <c r="K27" i="16"/>
  <c r="H28" i="16"/>
  <c r="I28" i="16"/>
  <c r="J28" i="16"/>
  <c r="K28" i="16"/>
  <c r="H29" i="16"/>
  <c r="I29" i="16"/>
  <c r="J29" i="16"/>
  <c r="K29" i="16"/>
  <c r="H30" i="16"/>
  <c r="I30" i="16"/>
  <c r="J30" i="16"/>
  <c r="K30" i="16"/>
  <c r="H31" i="16"/>
  <c r="I31" i="16"/>
  <c r="J31" i="16"/>
  <c r="K31" i="16"/>
  <c r="H32" i="16"/>
  <c r="I32" i="16"/>
  <c r="J32" i="16"/>
  <c r="K32" i="16"/>
  <c r="H33" i="16"/>
  <c r="I33" i="16"/>
  <c r="J33" i="16"/>
  <c r="K33" i="16"/>
  <c r="H34" i="16"/>
  <c r="I34" i="16"/>
  <c r="J34" i="16"/>
  <c r="K34" i="16"/>
  <c r="H35" i="16"/>
  <c r="I35" i="16"/>
  <c r="J35" i="16"/>
  <c r="K35" i="16"/>
  <c r="H36" i="16"/>
  <c r="I36" i="16"/>
  <c r="J36" i="16"/>
  <c r="K36" i="16"/>
  <c r="H37" i="16"/>
  <c r="I37" i="16"/>
  <c r="J37" i="16"/>
  <c r="K37" i="16"/>
  <c r="H38" i="16"/>
  <c r="I38" i="16"/>
  <c r="J38" i="16"/>
  <c r="K38" i="16"/>
  <c r="H39" i="16"/>
  <c r="I39" i="16"/>
  <c r="J39" i="16"/>
  <c r="K39" i="16"/>
  <c r="H40" i="16"/>
  <c r="I40" i="16"/>
  <c r="J40" i="16"/>
  <c r="K40" i="16"/>
  <c r="H41" i="16"/>
  <c r="I41" i="16"/>
  <c r="J41" i="16"/>
  <c r="K41" i="16"/>
  <c r="H42" i="16"/>
  <c r="I42" i="16"/>
  <c r="J42" i="16"/>
  <c r="K42" i="16"/>
  <c r="H43" i="16"/>
  <c r="I43" i="16"/>
  <c r="J43" i="16"/>
  <c r="K43" i="16"/>
  <c r="H44" i="16"/>
  <c r="I44" i="16"/>
  <c r="J44" i="16"/>
  <c r="K44" i="16"/>
  <c r="H45" i="16"/>
  <c r="I45" i="16"/>
  <c r="J45" i="16"/>
  <c r="K45" i="16"/>
  <c r="H46" i="16"/>
  <c r="I46" i="16"/>
  <c r="J46" i="16"/>
  <c r="K46" i="16"/>
  <c r="H47" i="16"/>
  <c r="I47" i="16"/>
  <c r="J47" i="16"/>
  <c r="K47" i="16"/>
  <c r="H48" i="16"/>
  <c r="I48" i="16"/>
  <c r="J48" i="16"/>
  <c r="K48" i="16"/>
  <c r="H49" i="16"/>
  <c r="I49" i="16"/>
  <c r="J49" i="16"/>
  <c r="K49" i="16"/>
  <c r="H50" i="16"/>
  <c r="I50" i="16"/>
  <c r="J50" i="16"/>
  <c r="K50" i="16"/>
  <c r="H51" i="16"/>
  <c r="I51" i="16"/>
  <c r="J51" i="16"/>
  <c r="K51" i="16"/>
  <c r="H52" i="16"/>
  <c r="I52" i="16"/>
  <c r="J52" i="16"/>
  <c r="K52" i="16"/>
  <c r="H53" i="16"/>
  <c r="I53" i="16"/>
  <c r="J53" i="16"/>
  <c r="K53" i="16"/>
  <c r="H54" i="16"/>
  <c r="I54" i="16"/>
  <c r="J54" i="16"/>
  <c r="K54" i="16"/>
  <c r="H55" i="16"/>
  <c r="I55" i="16"/>
  <c r="J55" i="16"/>
  <c r="K55" i="16"/>
  <c r="H56" i="16"/>
  <c r="I56" i="16"/>
  <c r="J56" i="16"/>
  <c r="K56" i="16"/>
  <c r="H57" i="16"/>
  <c r="I57" i="16"/>
  <c r="J57" i="16"/>
  <c r="K57" i="16"/>
  <c r="H58" i="16"/>
  <c r="I58" i="16"/>
  <c r="J58" i="16"/>
  <c r="K58" i="16"/>
  <c r="H59" i="16"/>
  <c r="I59" i="16"/>
  <c r="J59" i="16"/>
  <c r="K59" i="16"/>
  <c r="H60" i="16"/>
  <c r="I60" i="16"/>
  <c r="J60" i="16"/>
  <c r="K60" i="16"/>
  <c r="H61" i="16"/>
  <c r="I61" i="16"/>
  <c r="J61" i="16"/>
  <c r="K61" i="16"/>
  <c r="H62" i="16"/>
  <c r="I62" i="16"/>
  <c r="J62" i="16"/>
  <c r="K62" i="16"/>
  <c r="H63" i="16"/>
  <c r="I63" i="16"/>
  <c r="J63" i="16"/>
  <c r="K63" i="16"/>
  <c r="H64" i="16"/>
  <c r="I64" i="16"/>
  <c r="J64" i="16"/>
  <c r="K64" i="16"/>
  <c r="H65" i="16"/>
  <c r="I65" i="16"/>
  <c r="J65" i="16"/>
  <c r="K65" i="16"/>
  <c r="H66" i="16"/>
  <c r="I66" i="16"/>
  <c r="J66" i="16"/>
  <c r="K66" i="16"/>
  <c r="H67" i="16"/>
  <c r="I67" i="16"/>
  <c r="J67" i="16"/>
  <c r="K67" i="16"/>
  <c r="H68" i="16"/>
  <c r="I68" i="16"/>
  <c r="J68" i="16"/>
  <c r="K68" i="16"/>
  <c r="H69" i="16"/>
  <c r="I69" i="16"/>
  <c r="J69" i="16"/>
  <c r="K69" i="16"/>
  <c r="H70" i="16"/>
  <c r="I70" i="16"/>
  <c r="J70" i="16"/>
  <c r="K70" i="16"/>
  <c r="H71" i="16"/>
  <c r="I71" i="16"/>
  <c r="J71" i="16"/>
  <c r="K71" i="16"/>
  <c r="H72" i="16"/>
  <c r="I72" i="16"/>
  <c r="J72" i="16"/>
  <c r="K72" i="16"/>
  <c r="H73" i="16"/>
  <c r="I73" i="16"/>
  <c r="J73" i="16"/>
  <c r="K73" i="16"/>
  <c r="H74" i="16"/>
  <c r="I74" i="16"/>
  <c r="J74" i="16"/>
  <c r="K74" i="16"/>
  <c r="H75" i="16"/>
  <c r="I75" i="16"/>
  <c r="J75" i="16"/>
  <c r="K75" i="16"/>
  <c r="H76" i="16"/>
  <c r="I76" i="16"/>
  <c r="J76" i="16"/>
  <c r="K76" i="16"/>
  <c r="H77" i="16"/>
  <c r="I77" i="16"/>
  <c r="J77" i="16"/>
  <c r="K77" i="16"/>
  <c r="H78" i="16"/>
  <c r="I78" i="16"/>
  <c r="J78" i="16"/>
  <c r="K78" i="16"/>
  <c r="H79" i="16"/>
  <c r="I79" i="16"/>
  <c r="J79" i="16"/>
  <c r="K79" i="16"/>
  <c r="H80" i="16"/>
  <c r="I80" i="16"/>
  <c r="J80" i="16"/>
  <c r="K80" i="16"/>
  <c r="H81" i="16"/>
  <c r="I81" i="16"/>
  <c r="J81" i="16"/>
  <c r="K81" i="16"/>
  <c r="H82" i="16"/>
  <c r="I82" i="16"/>
  <c r="J82" i="16"/>
  <c r="K82" i="16"/>
  <c r="H83" i="16"/>
  <c r="I83" i="16"/>
  <c r="J83" i="16"/>
  <c r="K83" i="16"/>
  <c r="H84" i="16"/>
  <c r="I84" i="16"/>
  <c r="J84" i="16"/>
  <c r="K84" i="16"/>
  <c r="H85" i="16"/>
  <c r="I85" i="16"/>
  <c r="J85" i="16"/>
  <c r="K85" i="16"/>
  <c r="H86" i="16"/>
  <c r="I86" i="16"/>
  <c r="J86" i="16"/>
  <c r="K86" i="16"/>
  <c r="H87" i="16"/>
  <c r="I87" i="16"/>
  <c r="J87" i="16"/>
  <c r="K87" i="16"/>
  <c r="H88" i="16"/>
  <c r="I88" i="16"/>
  <c r="J88" i="16"/>
  <c r="K88" i="16"/>
  <c r="H89" i="16"/>
  <c r="I89" i="16"/>
  <c r="J89" i="16"/>
  <c r="K89" i="16"/>
  <c r="H90" i="16"/>
  <c r="I90" i="16"/>
  <c r="J90" i="16"/>
  <c r="K90" i="16"/>
  <c r="H91" i="16"/>
  <c r="I91" i="16"/>
  <c r="J91" i="16"/>
  <c r="K91" i="16"/>
  <c r="H92" i="16"/>
  <c r="I92" i="16"/>
  <c r="J92" i="16"/>
  <c r="K92" i="16"/>
  <c r="H93" i="16"/>
  <c r="I93" i="16"/>
  <c r="J93" i="16"/>
  <c r="K93" i="16"/>
  <c r="H94" i="16"/>
  <c r="I94" i="16"/>
  <c r="J94" i="16"/>
  <c r="K94" i="16"/>
  <c r="H95" i="16"/>
  <c r="I95" i="16"/>
  <c r="J95" i="16"/>
  <c r="K95" i="16"/>
  <c r="H96" i="16"/>
  <c r="I96" i="16"/>
  <c r="J96" i="16"/>
  <c r="K96" i="16"/>
  <c r="H97" i="16"/>
  <c r="I97" i="16"/>
  <c r="J97" i="16"/>
  <c r="K97" i="16"/>
  <c r="H98" i="16"/>
  <c r="I98" i="16"/>
  <c r="J98" i="16"/>
  <c r="K98" i="16"/>
  <c r="H99" i="16"/>
  <c r="I99" i="16"/>
  <c r="J99" i="16"/>
  <c r="K99" i="16"/>
  <c r="H100" i="16"/>
  <c r="I100" i="16"/>
  <c r="J100" i="16"/>
  <c r="K100" i="16"/>
  <c r="H101" i="16"/>
  <c r="I101" i="16"/>
  <c r="J101" i="16"/>
  <c r="K101" i="16"/>
  <c r="H102" i="16"/>
  <c r="I102" i="16"/>
  <c r="J102" i="16"/>
  <c r="K102" i="16"/>
  <c r="H103" i="16"/>
  <c r="I103" i="16"/>
  <c r="J103" i="16"/>
  <c r="K103" i="16"/>
  <c r="H104" i="16"/>
  <c r="I104" i="16"/>
  <c r="J104" i="16"/>
  <c r="K104" i="16"/>
  <c r="H105" i="16"/>
  <c r="I105" i="16"/>
  <c r="J105" i="16"/>
  <c r="K105" i="16"/>
  <c r="H106" i="16"/>
  <c r="I106" i="16"/>
  <c r="J106" i="16"/>
  <c r="K106" i="16"/>
  <c r="H107" i="16"/>
  <c r="I107" i="16"/>
  <c r="J107" i="16"/>
  <c r="K107" i="16"/>
  <c r="H108" i="16"/>
  <c r="I108" i="16"/>
  <c r="J108" i="16"/>
  <c r="K108" i="16"/>
  <c r="H109" i="16"/>
  <c r="I109" i="16"/>
  <c r="J109" i="16"/>
  <c r="K109" i="16"/>
  <c r="H110" i="16"/>
  <c r="I110" i="16"/>
  <c r="J110" i="16"/>
  <c r="K110" i="16"/>
  <c r="H111" i="16"/>
  <c r="I111" i="16"/>
  <c r="J111" i="16"/>
  <c r="K111" i="16"/>
  <c r="H112" i="16"/>
  <c r="I112" i="16"/>
  <c r="J112" i="16"/>
  <c r="K112" i="16"/>
  <c r="H113" i="16"/>
  <c r="I113" i="16"/>
  <c r="J113" i="16"/>
  <c r="K113" i="16"/>
  <c r="H114" i="16"/>
  <c r="I114" i="16"/>
  <c r="J114" i="16"/>
  <c r="K114" i="16"/>
  <c r="H115" i="16"/>
  <c r="I115" i="16"/>
  <c r="J115" i="16"/>
  <c r="K115" i="16"/>
  <c r="H116" i="16"/>
  <c r="I116" i="16"/>
  <c r="J116" i="16"/>
  <c r="K116" i="16"/>
  <c r="H117" i="16"/>
  <c r="I117" i="16"/>
  <c r="J117" i="16"/>
  <c r="K117" i="16"/>
  <c r="H118" i="16"/>
  <c r="I118" i="16"/>
  <c r="J118" i="16"/>
  <c r="K118" i="16"/>
  <c r="H119" i="16"/>
  <c r="I119" i="16"/>
  <c r="J119" i="16"/>
  <c r="K119" i="16"/>
  <c r="H120" i="16"/>
  <c r="I120" i="16"/>
  <c r="J120" i="16"/>
  <c r="K120" i="16"/>
  <c r="H121" i="16"/>
  <c r="I121" i="16"/>
  <c r="J121" i="16"/>
  <c r="K121" i="16"/>
  <c r="H122" i="16"/>
  <c r="I122" i="16"/>
  <c r="J122" i="16"/>
  <c r="K122" i="16"/>
  <c r="H123" i="16"/>
  <c r="I123" i="16"/>
  <c r="J123" i="16"/>
  <c r="K123" i="16"/>
  <c r="H124" i="16"/>
  <c r="I124" i="16"/>
  <c r="J124" i="16"/>
  <c r="K124" i="16"/>
  <c r="H125" i="16"/>
  <c r="I125" i="16"/>
  <c r="J125" i="16"/>
  <c r="K125" i="16"/>
  <c r="H126" i="16"/>
  <c r="I126" i="16"/>
  <c r="J126" i="16"/>
  <c r="K126" i="16"/>
  <c r="H127" i="16"/>
  <c r="I127" i="16"/>
  <c r="J127" i="16"/>
  <c r="K127" i="16"/>
  <c r="H128" i="16"/>
  <c r="I128" i="16"/>
  <c r="J128" i="16"/>
  <c r="K128" i="16"/>
  <c r="H129" i="16"/>
  <c r="I129" i="16"/>
  <c r="J129" i="16"/>
  <c r="K129" i="16"/>
  <c r="H130" i="16"/>
  <c r="I130" i="16"/>
  <c r="J130" i="16"/>
  <c r="K130" i="16"/>
  <c r="H131" i="16"/>
  <c r="I131" i="16"/>
  <c r="J131" i="16"/>
  <c r="K131" i="16"/>
  <c r="H132" i="16"/>
  <c r="I132" i="16"/>
  <c r="J132" i="16"/>
  <c r="K132" i="16"/>
  <c r="H133" i="16"/>
  <c r="I133" i="16"/>
  <c r="J133" i="16"/>
  <c r="K133" i="16"/>
  <c r="H134" i="16"/>
  <c r="I134" i="16"/>
  <c r="J134" i="16"/>
  <c r="K134" i="16"/>
  <c r="H135" i="16"/>
  <c r="I135" i="16"/>
  <c r="J135" i="16"/>
  <c r="K135" i="16"/>
  <c r="H136" i="16"/>
  <c r="I136" i="16"/>
  <c r="J136" i="16"/>
  <c r="K136" i="16"/>
  <c r="H137" i="16"/>
  <c r="I137" i="16"/>
  <c r="J137" i="16"/>
  <c r="K137" i="16"/>
  <c r="H138" i="16"/>
  <c r="I138" i="16"/>
  <c r="J138" i="16"/>
  <c r="K138" i="16"/>
  <c r="H139" i="16"/>
  <c r="I139" i="16"/>
  <c r="J139" i="16"/>
  <c r="K139" i="16"/>
  <c r="H140" i="16"/>
  <c r="I140" i="16"/>
  <c r="J140" i="16"/>
  <c r="K140" i="16"/>
  <c r="H141" i="16"/>
  <c r="I141" i="16"/>
  <c r="J141" i="16"/>
  <c r="K141" i="16"/>
  <c r="H142" i="16"/>
  <c r="I142" i="16"/>
  <c r="J142" i="16"/>
  <c r="K142" i="16"/>
  <c r="H143" i="16"/>
  <c r="I143" i="16"/>
  <c r="J143" i="16"/>
  <c r="K143" i="16"/>
  <c r="H144" i="16"/>
  <c r="I144" i="16"/>
  <c r="J144" i="16"/>
  <c r="K144" i="16"/>
  <c r="H145" i="16"/>
  <c r="I145" i="16"/>
  <c r="J145" i="16"/>
  <c r="K145" i="16"/>
  <c r="H146" i="16"/>
  <c r="I146" i="16"/>
  <c r="J146" i="16"/>
  <c r="K146" i="16"/>
  <c r="H147" i="16"/>
  <c r="I147" i="16"/>
  <c r="J147" i="16"/>
  <c r="K147" i="16"/>
  <c r="H148" i="16"/>
  <c r="I148" i="16"/>
  <c r="J148" i="16"/>
  <c r="K148" i="16"/>
  <c r="H149" i="16"/>
  <c r="I149" i="16"/>
  <c r="J149" i="16"/>
  <c r="K149" i="16"/>
  <c r="H150" i="16"/>
  <c r="I150" i="16"/>
  <c r="J150" i="16"/>
  <c r="K150" i="16"/>
  <c r="H151" i="16"/>
  <c r="I151" i="16"/>
  <c r="J151" i="16"/>
  <c r="K151" i="16"/>
  <c r="H152" i="16"/>
  <c r="I152" i="16"/>
  <c r="J152" i="16"/>
  <c r="K152" i="16"/>
  <c r="H153" i="16"/>
  <c r="I153" i="16"/>
  <c r="J153" i="16"/>
  <c r="K153" i="16"/>
  <c r="H154" i="16"/>
  <c r="I154" i="16"/>
  <c r="J154" i="16"/>
  <c r="K154" i="16"/>
  <c r="H155" i="16"/>
  <c r="I155" i="16"/>
  <c r="J155" i="16"/>
  <c r="K155" i="16"/>
  <c r="H156" i="16"/>
  <c r="I156" i="16"/>
  <c r="J156" i="16"/>
  <c r="K156" i="16"/>
  <c r="H157" i="16"/>
  <c r="I157" i="16"/>
  <c r="J157" i="16"/>
  <c r="K157" i="16"/>
  <c r="H158" i="16"/>
  <c r="I158" i="16"/>
  <c r="J158" i="16"/>
  <c r="K158" i="16"/>
  <c r="H159" i="16"/>
  <c r="I159" i="16"/>
  <c r="J159" i="16"/>
  <c r="K159" i="16"/>
  <c r="H160" i="16"/>
  <c r="I160" i="16"/>
  <c r="J160" i="16"/>
  <c r="K160" i="16"/>
  <c r="H161" i="16"/>
  <c r="I161" i="16"/>
  <c r="J161" i="16"/>
  <c r="K161" i="16"/>
  <c r="H162" i="16"/>
  <c r="I162" i="16"/>
  <c r="J162" i="16"/>
  <c r="K162" i="16"/>
  <c r="H163" i="16"/>
  <c r="I163" i="16"/>
  <c r="J163" i="16"/>
  <c r="K163" i="16"/>
  <c r="H164" i="16"/>
  <c r="I164" i="16"/>
  <c r="J164" i="16"/>
  <c r="K164" i="16"/>
  <c r="H165" i="16"/>
  <c r="I165" i="16"/>
  <c r="J165" i="16"/>
  <c r="K165" i="16"/>
  <c r="H166" i="16"/>
  <c r="I166" i="16"/>
  <c r="J166" i="16"/>
  <c r="K166" i="16"/>
  <c r="H167" i="16"/>
  <c r="I167" i="16"/>
  <c r="J167" i="16"/>
  <c r="K167" i="16"/>
  <c r="H168" i="16"/>
  <c r="I168" i="16"/>
  <c r="J168" i="16"/>
  <c r="K168" i="16"/>
  <c r="H169" i="16"/>
  <c r="I169" i="16"/>
  <c r="J169" i="16"/>
  <c r="K169" i="16"/>
  <c r="H170" i="16"/>
  <c r="I170" i="16"/>
  <c r="J170" i="16"/>
  <c r="K170" i="16"/>
  <c r="H171" i="16"/>
  <c r="I171" i="16"/>
  <c r="J171" i="16"/>
  <c r="K171" i="16"/>
  <c r="H172" i="16"/>
  <c r="I172" i="16"/>
  <c r="J172" i="16"/>
  <c r="K172" i="16"/>
  <c r="H173" i="16"/>
  <c r="I173" i="16"/>
  <c r="J173" i="16"/>
  <c r="K173" i="16"/>
  <c r="H174" i="16"/>
  <c r="I174" i="16"/>
  <c r="J174" i="16"/>
  <c r="K174" i="16"/>
  <c r="H175" i="16"/>
  <c r="I175" i="16"/>
  <c r="J175" i="16"/>
  <c r="K175" i="16"/>
  <c r="H176" i="16"/>
  <c r="I176" i="16"/>
  <c r="J176" i="16"/>
  <c r="K176" i="16"/>
  <c r="H177" i="16"/>
  <c r="I177" i="16"/>
  <c r="J177" i="16"/>
  <c r="K177" i="16"/>
  <c r="H178" i="16"/>
  <c r="I178" i="16"/>
  <c r="J178" i="16"/>
  <c r="K178" i="16"/>
  <c r="H179" i="16"/>
  <c r="I179" i="16"/>
  <c r="J179" i="16"/>
  <c r="K179" i="16"/>
  <c r="H180" i="16"/>
  <c r="I180" i="16"/>
  <c r="J180" i="16"/>
  <c r="K180" i="16"/>
  <c r="H181" i="16"/>
  <c r="I181" i="16"/>
  <c r="J181" i="16"/>
  <c r="K181" i="16"/>
  <c r="H182" i="16"/>
  <c r="I182" i="16"/>
  <c r="J182" i="16"/>
  <c r="K182" i="16"/>
  <c r="H183" i="16"/>
  <c r="I183" i="16"/>
  <c r="J183" i="16"/>
  <c r="K183" i="16"/>
  <c r="H184" i="16"/>
  <c r="I184" i="16"/>
  <c r="J184" i="16"/>
  <c r="K184" i="16"/>
  <c r="H185" i="16"/>
  <c r="I185" i="16"/>
  <c r="J185" i="16"/>
  <c r="K185" i="16"/>
  <c r="H186" i="16"/>
  <c r="I186" i="16"/>
  <c r="J186" i="16"/>
  <c r="K186" i="16"/>
  <c r="H187" i="16"/>
  <c r="I187" i="16"/>
  <c r="J187" i="16"/>
  <c r="K187" i="16"/>
  <c r="H188" i="16"/>
  <c r="I188" i="16"/>
  <c r="J188" i="16"/>
  <c r="K188" i="16"/>
  <c r="H189" i="16"/>
  <c r="I189" i="16"/>
  <c r="J189" i="16"/>
  <c r="K189" i="16"/>
  <c r="H190" i="16"/>
  <c r="I190" i="16"/>
  <c r="J190" i="16"/>
  <c r="K190" i="16"/>
  <c r="H191" i="16"/>
  <c r="I191" i="16"/>
  <c r="J191" i="16"/>
  <c r="K191" i="16"/>
  <c r="H192" i="16"/>
  <c r="I192" i="16"/>
  <c r="J192" i="16"/>
  <c r="K192" i="16"/>
  <c r="H193" i="16"/>
  <c r="I193" i="16"/>
  <c r="J193" i="16"/>
  <c r="K193" i="16"/>
  <c r="H194" i="16"/>
  <c r="I194" i="16"/>
  <c r="J194" i="16"/>
  <c r="K194" i="16"/>
  <c r="H195" i="16"/>
  <c r="I195" i="16"/>
  <c r="J195" i="16"/>
  <c r="K195" i="16"/>
  <c r="H196" i="16"/>
  <c r="I196" i="16"/>
  <c r="J196" i="16"/>
  <c r="K196" i="16"/>
  <c r="H197" i="16"/>
  <c r="I197" i="16"/>
  <c r="J197" i="16"/>
  <c r="K197" i="16"/>
  <c r="H198" i="16"/>
  <c r="I198" i="16"/>
  <c r="J198" i="16"/>
  <c r="K198" i="16"/>
  <c r="H199" i="16"/>
  <c r="I199" i="16"/>
  <c r="J199" i="16"/>
  <c r="K199" i="16"/>
  <c r="H200" i="16"/>
  <c r="I200" i="16"/>
  <c r="J200" i="16"/>
  <c r="K200" i="16"/>
  <c r="H201" i="16"/>
  <c r="I201" i="16"/>
  <c r="J201" i="16"/>
  <c r="K201" i="16"/>
  <c r="H202" i="16"/>
  <c r="I202" i="16"/>
  <c r="J202" i="16"/>
  <c r="K202" i="16"/>
  <c r="H203" i="16"/>
  <c r="I203" i="16"/>
  <c r="J203" i="16"/>
  <c r="K203" i="16"/>
  <c r="H204" i="16"/>
  <c r="I204" i="16"/>
  <c r="J204" i="16"/>
  <c r="K204" i="16"/>
  <c r="H205" i="16"/>
  <c r="I205" i="16"/>
  <c r="J205" i="16"/>
  <c r="K205" i="16"/>
  <c r="H206" i="16"/>
  <c r="I206" i="16"/>
  <c r="J206" i="16"/>
  <c r="K206" i="16"/>
  <c r="H207" i="16"/>
  <c r="I207" i="16"/>
  <c r="J207" i="16"/>
  <c r="K207" i="16"/>
  <c r="H208" i="16"/>
  <c r="I208" i="16"/>
  <c r="J208" i="16"/>
  <c r="K208" i="16"/>
  <c r="H209" i="16"/>
  <c r="I209" i="16"/>
  <c r="J209" i="16"/>
  <c r="K209" i="16"/>
  <c r="H210" i="16"/>
  <c r="I210" i="16"/>
  <c r="J210" i="16"/>
  <c r="K210" i="16"/>
  <c r="H211" i="16"/>
  <c r="I211" i="16"/>
  <c r="J211" i="16"/>
  <c r="K211" i="16"/>
  <c r="H212" i="16"/>
  <c r="I212" i="16"/>
  <c r="J212" i="16"/>
  <c r="K212" i="16"/>
  <c r="H213" i="16"/>
  <c r="I213" i="16"/>
  <c r="J213" i="16"/>
  <c r="K213" i="16"/>
  <c r="H214" i="16"/>
  <c r="I214" i="16"/>
  <c r="J214" i="16"/>
  <c r="K214" i="16"/>
  <c r="H215" i="16"/>
  <c r="I215" i="16"/>
  <c r="J215" i="16"/>
  <c r="K215" i="16"/>
  <c r="H216" i="16"/>
  <c r="I216" i="16"/>
  <c r="J216" i="16"/>
  <c r="K216" i="16"/>
  <c r="H217" i="16"/>
  <c r="I217" i="16"/>
  <c r="J217" i="16"/>
  <c r="K217" i="16"/>
  <c r="H218" i="16"/>
  <c r="I218" i="16"/>
  <c r="J218" i="16"/>
  <c r="K218" i="16"/>
  <c r="H219" i="16"/>
  <c r="I219" i="16"/>
  <c r="J219" i="16"/>
  <c r="K219" i="16"/>
  <c r="H220" i="16"/>
  <c r="I220" i="16"/>
  <c r="J220" i="16"/>
  <c r="K220" i="16"/>
  <c r="H221" i="16"/>
  <c r="I221" i="16"/>
  <c r="J221" i="16"/>
  <c r="K221" i="16"/>
  <c r="H222" i="16"/>
  <c r="I222" i="16"/>
  <c r="J222" i="16"/>
  <c r="K222" i="16"/>
  <c r="H223" i="16"/>
  <c r="I223" i="16"/>
  <c r="J223" i="16"/>
  <c r="K223" i="16"/>
  <c r="H224" i="16"/>
  <c r="I224" i="16"/>
  <c r="J224" i="16"/>
  <c r="K224" i="16"/>
  <c r="H225" i="16"/>
  <c r="I225" i="16"/>
  <c r="J225" i="16"/>
  <c r="K225" i="16"/>
  <c r="H226" i="16"/>
  <c r="I226" i="16"/>
  <c r="J226" i="16"/>
  <c r="K226" i="16"/>
  <c r="H227" i="16"/>
  <c r="I227" i="16"/>
  <c r="J227" i="16"/>
  <c r="K227" i="16"/>
  <c r="H228" i="16"/>
  <c r="I228" i="16"/>
  <c r="J228" i="16"/>
  <c r="K228" i="16"/>
  <c r="H229" i="16"/>
  <c r="I229" i="16"/>
  <c r="J229" i="16"/>
  <c r="K229" i="16"/>
  <c r="H230" i="16"/>
  <c r="I230" i="16"/>
  <c r="J230" i="16"/>
  <c r="K230" i="16"/>
  <c r="H231" i="16"/>
  <c r="I231" i="16"/>
  <c r="J231" i="16"/>
  <c r="K231" i="16"/>
  <c r="H232" i="16"/>
  <c r="I232" i="16"/>
  <c r="J232" i="16"/>
  <c r="K232" i="16"/>
  <c r="H233" i="16"/>
  <c r="I233" i="16"/>
  <c r="J233" i="16"/>
  <c r="K233" i="16"/>
  <c r="H234" i="16"/>
  <c r="I234" i="16"/>
  <c r="J234" i="16"/>
  <c r="K234" i="16"/>
  <c r="H235" i="16"/>
  <c r="I235" i="16"/>
  <c r="J235" i="16"/>
  <c r="K235" i="16"/>
  <c r="H236" i="16"/>
  <c r="I236" i="16"/>
  <c r="J236" i="16"/>
  <c r="K236" i="16"/>
  <c r="H237" i="16"/>
  <c r="I237" i="16"/>
  <c r="J237" i="16"/>
  <c r="K237" i="16"/>
  <c r="H238" i="16"/>
  <c r="I238" i="16"/>
  <c r="J238" i="16"/>
  <c r="K238" i="16"/>
  <c r="H239" i="16"/>
  <c r="I239" i="16"/>
  <c r="J239" i="16"/>
  <c r="K239" i="16"/>
  <c r="H240" i="16"/>
  <c r="I240" i="16"/>
  <c r="J240" i="16"/>
  <c r="K240" i="16"/>
  <c r="H241" i="16"/>
  <c r="I241" i="16"/>
  <c r="J241" i="16"/>
  <c r="K241" i="16"/>
  <c r="H242" i="16"/>
  <c r="I242" i="16"/>
  <c r="J242" i="16"/>
  <c r="K242" i="16"/>
  <c r="H243" i="16"/>
  <c r="I243" i="16"/>
  <c r="J243" i="16"/>
  <c r="K243" i="16"/>
  <c r="H244" i="16"/>
  <c r="I244" i="16"/>
  <c r="J244" i="16"/>
  <c r="K244" i="16"/>
  <c r="H245" i="16"/>
  <c r="I245" i="16"/>
  <c r="J245" i="16"/>
  <c r="K245" i="16"/>
  <c r="H246" i="16"/>
  <c r="I246" i="16"/>
  <c r="J246" i="16"/>
  <c r="K246" i="16"/>
  <c r="H247" i="16"/>
  <c r="I247" i="16"/>
  <c r="J247" i="16"/>
  <c r="K247" i="16"/>
  <c r="H248" i="16"/>
  <c r="I248" i="16"/>
  <c r="J248" i="16"/>
  <c r="K248" i="16"/>
  <c r="H249" i="16"/>
  <c r="I249" i="16"/>
  <c r="J249" i="16"/>
  <c r="K249" i="16"/>
  <c r="H250" i="16"/>
  <c r="I250" i="16"/>
  <c r="J250" i="16"/>
  <c r="K250" i="16"/>
  <c r="H251" i="16"/>
  <c r="I251" i="16"/>
  <c r="J251" i="16"/>
  <c r="K251" i="16"/>
  <c r="H252" i="16"/>
  <c r="I252" i="16"/>
  <c r="J252" i="16"/>
  <c r="K252" i="16"/>
  <c r="H253" i="16"/>
  <c r="I253" i="16"/>
  <c r="J253" i="16"/>
  <c r="K253" i="16"/>
  <c r="H254" i="16"/>
  <c r="I254" i="16"/>
  <c r="J254" i="16"/>
  <c r="K254" i="16"/>
  <c r="H255" i="16"/>
  <c r="I255" i="16"/>
  <c r="J255" i="16"/>
  <c r="K255" i="16"/>
  <c r="H256" i="16"/>
  <c r="I256" i="16"/>
  <c r="J256" i="16"/>
  <c r="K256" i="16"/>
  <c r="H257" i="16"/>
  <c r="I257" i="16"/>
  <c r="J257" i="16"/>
  <c r="K257" i="16"/>
  <c r="H258" i="16"/>
  <c r="I258" i="16"/>
  <c r="J258" i="16"/>
  <c r="K258" i="16"/>
  <c r="H259" i="16"/>
  <c r="I259" i="16"/>
  <c r="J259" i="16"/>
  <c r="K259" i="16"/>
  <c r="H260" i="16"/>
  <c r="I260" i="16"/>
  <c r="J260" i="16"/>
  <c r="K260" i="16"/>
  <c r="H261" i="16"/>
  <c r="I261" i="16"/>
  <c r="J261" i="16"/>
  <c r="K261" i="16"/>
  <c r="H262" i="16"/>
  <c r="I262" i="16"/>
  <c r="J262" i="16"/>
  <c r="K262" i="16"/>
  <c r="H263" i="16"/>
  <c r="I263" i="16"/>
  <c r="J263" i="16"/>
  <c r="K263" i="16"/>
  <c r="H264" i="16"/>
  <c r="I264" i="16"/>
  <c r="J264" i="16"/>
  <c r="K264" i="16"/>
  <c r="H265" i="16"/>
  <c r="I265" i="16"/>
  <c r="J265" i="16"/>
  <c r="K265" i="16"/>
  <c r="H266" i="16"/>
  <c r="I266" i="16"/>
  <c r="J266" i="16"/>
  <c r="K266" i="16"/>
  <c r="H267" i="16"/>
  <c r="I267" i="16"/>
  <c r="J267" i="16"/>
  <c r="K267" i="16"/>
  <c r="H268" i="16"/>
  <c r="I268" i="16"/>
  <c r="J268" i="16"/>
  <c r="K268" i="16"/>
  <c r="H269" i="16"/>
  <c r="I269" i="16"/>
  <c r="J269" i="16"/>
  <c r="K269" i="16"/>
  <c r="H270" i="16"/>
  <c r="I270" i="16"/>
  <c r="L270" i="16" s="1"/>
  <c r="J270" i="16"/>
  <c r="K270" i="16"/>
  <c r="H271" i="16"/>
  <c r="I271" i="16"/>
  <c r="J271" i="16"/>
  <c r="K271" i="16"/>
  <c r="H272" i="16"/>
  <c r="I272" i="16"/>
  <c r="J272" i="16"/>
  <c r="K272" i="16"/>
  <c r="H273" i="16"/>
  <c r="I273" i="16"/>
  <c r="J273" i="16"/>
  <c r="K273" i="16"/>
  <c r="H274" i="16"/>
  <c r="I274" i="16"/>
  <c r="J274" i="16"/>
  <c r="K274" i="16"/>
  <c r="H275" i="16"/>
  <c r="I275" i="16"/>
  <c r="J275" i="16"/>
  <c r="K275" i="16"/>
  <c r="H276" i="16"/>
  <c r="I276" i="16"/>
  <c r="L276" i="16" s="1"/>
  <c r="J276" i="16"/>
  <c r="K276" i="16"/>
  <c r="H277" i="16"/>
  <c r="I277" i="16"/>
  <c r="J277" i="16"/>
  <c r="K277" i="16"/>
  <c r="K2" i="16"/>
  <c r="J2" i="16"/>
  <c r="I2" i="16"/>
  <c r="H2" i="16"/>
  <c r="L62" i="16"/>
  <c r="L64" i="16"/>
  <c r="L65" i="16"/>
  <c r="L73" i="16"/>
  <c r="L74" i="16"/>
  <c r="L75" i="16"/>
  <c r="L76" i="16"/>
  <c r="L81" i="16"/>
  <c r="L83" i="16"/>
  <c r="L84" i="16"/>
  <c r="L85" i="16"/>
  <c r="L86" i="16"/>
  <c r="L87" i="16"/>
  <c r="L88" i="16"/>
  <c r="L89" i="16"/>
  <c r="L108" i="16"/>
  <c r="L113" i="16"/>
  <c r="L115" i="16"/>
  <c r="L116" i="16"/>
  <c r="L121" i="16"/>
  <c r="L123" i="16"/>
  <c r="L124" i="16"/>
  <c r="L128" i="16"/>
  <c r="L129" i="16"/>
  <c r="L131" i="16"/>
  <c r="L132" i="16"/>
  <c r="L137" i="16"/>
  <c r="L139" i="16"/>
  <c r="L140" i="16"/>
  <c r="L145" i="16"/>
  <c r="L147" i="16"/>
  <c r="L148" i="16"/>
  <c r="L153" i="16"/>
  <c r="L154" i="16"/>
  <c r="L155" i="16"/>
  <c r="L156" i="16"/>
  <c r="L158" i="16"/>
  <c r="L161" i="16"/>
  <c r="L163" i="16"/>
  <c r="L164" i="16"/>
  <c r="L166" i="16"/>
  <c r="L169" i="16"/>
  <c r="L171" i="16"/>
  <c r="L172" i="16"/>
  <c r="L176" i="16"/>
  <c r="L177" i="16"/>
  <c r="L179" i="16"/>
  <c r="L180" i="16"/>
  <c r="L182" i="16"/>
  <c r="L183" i="16"/>
  <c r="L185" i="16"/>
  <c r="L186" i="16"/>
  <c r="L187" i="16"/>
  <c r="L188" i="16"/>
  <c r="L190" i="16"/>
  <c r="L193" i="16"/>
  <c r="L195" i="16"/>
  <c r="L197" i="16"/>
  <c r="L199" i="16"/>
  <c r="L201" i="16"/>
  <c r="L202" i="16"/>
  <c r="L203" i="16"/>
  <c r="L204" i="16"/>
  <c r="L209" i="16"/>
  <c r="L211" i="16"/>
  <c r="L216" i="16"/>
  <c r="L217" i="16"/>
  <c r="L218" i="16"/>
  <c r="L219" i="16"/>
  <c r="L222" i="16"/>
  <c r="L225" i="16"/>
  <c r="L227" i="16"/>
  <c r="L229" i="16"/>
  <c r="L230" i="16"/>
  <c r="L231" i="16"/>
  <c r="L233" i="16"/>
  <c r="L235" i="16"/>
  <c r="L241" i="16"/>
  <c r="L243" i="16"/>
  <c r="L245" i="16"/>
  <c r="L246" i="16"/>
  <c r="L247" i="16"/>
  <c r="L249" i="16"/>
  <c r="L251" i="16"/>
  <c r="L254" i="16"/>
  <c r="L257" i="16"/>
  <c r="L258" i="16"/>
  <c r="L259" i="16"/>
  <c r="L262" i="16"/>
  <c r="L265" i="16"/>
  <c r="L267" i="16"/>
  <c r="L269" i="16"/>
  <c r="L273" i="16"/>
  <c r="L3" i="16"/>
  <c r="L4" i="16"/>
  <c r="L5" i="16"/>
  <c r="L6" i="16"/>
  <c r="L8" i="16"/>
  <c r="L9" i="16"/>
  <c r="L10" i="16"/>
  <c r="L11" i="16"/>
  <c r="L13" i="16"/>
  <c r="L14" i="16"/>
  <c r="L15" i="16"/>
  <c r="L16" i="16"/>
  <c r="L17" i="16"/>
  <c r="L18" i="16"/>
  <c r="L19" i="16"/>
  <c r="L20" i="16"/>
  <c r="L21" i="16"/>
  <c r="L22" i="16"/>
  <c r="L24" i="16"/>
  <c r="L25" i="16"/>
  <c r="L26" i="16"/>
  <c r="L27" i="16"/>
  <c r="L28" i="16"/>
  <c r="L29" i="16"/>
  <c r="L30" i="16"/>
  <c r="L32" i="16"/>
  <c r="L33" i="16"/>
  <c r="L34" i="16"/>
  <c r="L35" i="16"/>
  <c r="L36" i="16"/>
  <c r="L37" i="16"/>
  <c r="L38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6" i="16"/>
  <c r="L57" i="16"/>
  <c r="L58" i="16"/>
  <c r="L59" i="16"/>
  <c r="L60" i="16"/>
  <c r="C9" i="16"/>
  <c r="C8" i="16"/>
  <c r="C7" i="16"/>
  <c r="C6" i="16"/>
  <c r="O11" i="12"/>
  <c r="O10" i="12"/>
  <c r="O9" i="12"/>
  <c r="O8" i="12"/>
  <c r="M6" i="9"/>
  <c r="D32" i="9" l="1"/>
  <c r="M7" i="9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L2" i="16"/>
  <c r="L275" i="16"/>
  <c r="L277" i="16"/>
  <c r="L274" i="16"/>
  <c r="L272" i="16"/>
  <c r="L263" i="16"/>
  <c r="L252" i="16"/>
  <c r="L261" i="16"/>
  <c r="L250" i="16"/>
  <c r="L248" i="16"/>
  <c r="L268" i="16"/>
  <c r="L266" i="16"/>
  <c r="L264" i="16"/>
  <c r="L255" i="16"/>
  <c r="L253" i="16"/>
  <c r="L271" i="16"/>
  <c r="L260" i="16"/>
  <c r="L256" i="16"/>
  <c r="L244" i="16"/>
  <c r="L242" i="16"/>
  <c r="L240" i="16"/>
  <c r="L223" i="16"/>
  <c r="L221" i="16"/>
  <c r="L228" i="16"/>
  <c r="L236" i="16"/>
  <c r="L232" i="16"/>
  <c r="L226" i="16"/>
  <c r="L220" i="16"/>
  <c r="L239" i="16"/>
  <c r="L237" i="16"/>
  <c r="L224" i="16"/>
  <c r="L234" i="16"/>
  <c r="L238" i="16"/>
  <c r="L215" i="16"/>
  <c r="L214" i="16"/>
  <c r="L206" i="16"/>
  <c r="L210" i="16"/>
  <c r="L198" i="16"/>
  <c r="L208" i="16"/>
  <c r="L196" i="16"/>
  <c r="L191" i="16"/>
  <c r="L189" i="16"/>
  <c r="L213" i="16"/>
  <c r="L200" i="16"/>
  <c r="L194" i="16"/>
  <c r="L212" i="16"/>
  <c r="L207" i="16"/>
  <c r="L205" i="16"/>
  <c r="L192" i="16"/>
  <c r="L184" i="16"/>
  <c r="L181" i="16"/>
  <c r="L170" i="16"/>
  <c r="L159" i="16"/>
  <c r="L157" i="16"/>
  <c r="L168" i="16"/>
  <c r="L175" i="16"/>
  <c r="L173" i="16"/>
  <c r="L174" i="16"/>
  <c r="L162" i="16"/>
  <c r="L160" i="16"/>
  <c r="L178" i="16"/>
  <c r="L167" i="16"/>
  <c r="L165" i="16"/>
  <c r="L146" i="16"/>
  <c r="L135" i="16"/>
  <c r="L133" i="16"/>
  <c r="L144" i="16"/>
  <c r="L134" i="16"/>
  <c r="L151" i="16"/>
  <c r="L149" i="16"/>
  <c r="L150" i="16"/>
  <c r="L138" i="16"/>
  <c r="L127" i="16"/>
  <c r="L125" i="16"/>
  <c r="L136" i="16"/>
  <c r="L126" i="16"/>
  <c r="L143" i="16"/>
  <c r="L141" i="16"/>
  <c r="L152" i="16"/>
  <c r="L142" i="16"/>
  <c r="L130" i="16"/>
  <c r="L122" i="16"/>
  <c r="L114" i="16"/>
  <c r="L112" i="16"/>
  <c r="L119" i="16"/>
  <c r="L117" i="16"/>
  <c r="L118" i="16"/>
  <c r="L111" i="16"/>
  <c r="L109" i="16"/>
  <c r="L99" i="16"/>
  <c r="L120" i="16"/>
  <c r="L110" i="16"/>
  <c r="L105" i="16"/>
  <c r="L91" i="16"/>
  <c r="L100" i="16"/>
  <c r="L98" i="16"/>
  <c r="L92" i="16"/>
  <c r="L107" i="16"/>
  <c r="L97" i="16"/>
  <c r="L96" i="16"/>
  <c r="L103" i="16"/>
  <c r="L101" i="16"/>
  <c r="L90" i="16"/>
  <c r="L72" i="16"/>
  <c r="L70" i="16"/>
  <c r="L68" i="16"/>
  <c r="L66" i="16"/>
  <c r="L102" i="16"/>
  <c r="L79" i="16"/>
  <c r="L77" i="16"/>
  <c r="L106" i="16"/>
  <c r="L95" i="16"/>
  <c r="L93" i="16"/>
  <c r="L104" i="16"/>
  <c r="L94" i="16"/>
  <c r="L82" i="16"/>
  <c r="L71" i="16"/>
  <c r="L69" i="16"/>
  <c r="L67" i="16"/>
  <c r="L80" i="16"/>
  <c r="L78" i="16"/>
  <c r="L63" i="16"/>
  <c r="L61" i="16"/>
  <c r="L31" i="16"/>
  <c r="L23" i="16"/>
  <c r="L7" i="16"/>
  <c r="L55" i="16"/>
  <c r="L39" i="16"/>
  <c r="L12" i="16"/>
  <c r="D18" i="9" a="1"/>
  <c r="D18" i="9" l="1"/>
  <c r="M26" i="9"/>
  <c r="F18" i="9" a="1"/>
  <c r="F18" i="9" l="1"/>
  <c r="F19" i="9" s="1"/>
  <c r="M27" i="9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M84" i="9" s="1"/>
  <c r="M85" i="9" s="1"/>
  <c r="M86" i="9" s="1"/>
  <c r="M87" i="9" s="1"/>
  <c r="M88" i="9" s="1"/>
  <c r="M89" i="9" s="1"/>
  <c r="M90" i="9" s="1"/>
  <c r="M91" i="9" s="1"/>
  <c r="M92" i="9" s="1"/>
  <c r="M93" i="9" s="1"/>
  <c r="M94" i="9" s="1"/>
  <c r="M95" i="9" s="1"/>
  <c r="M96" i="9" s="1"/>
  <c r="M97" i="9" s="1"/>
  <c r="M98" i="9" s="1"/>
  <c r="M99" i="9" s="1"/>
  <c r="M100" i="9" s="1"/>
  <c r="M101" i="9" s="1"/>
  <c r="M102" i="9" s="1"/>
  <c r="M103" i="9" s="1"/>
  <c r="M104" i="9" s="1"/>
  <c r="M105" i="9" s="1"/>
  <c r="M106" i="9" s="1"/>
  <c r="M107" i="9" s="1"/>
  <c r="M108" i="9" s="1"/>
  <c r="M109" i="9" s="1"/>
  <c r="M110" i="9" s="1"/>
  <c r="M111" i="9" s="1"/>
  <c r="M112" i="9" s="1"/>
  <c r="M113" i="9" s="1"/>
  <c r="M114" i="9" s="1"/>
  <c r="M115" i="9" s="1"/>
  <c r="M116" i="9" s="1"/>
  <c r="M117" i="9" s="1"/>
  <c r="M118" i="9" s="1"/>
  <c r="M119" i="9" s="1"/>
  <c r="M120" i="9" s="1"/>
  <c r="M121" i="9" s="1"/>
  <c r="M122" i="9" s="1"/>
  <c r="M123" i="9" s="1"/>
  <c r="M124" i="9" s="1"/>
  <c r="M125" i="9" s="1"/>
  <c r="M126" i="9" s="1"/>
  <c r="M127" i="9" s="1"/>
  <c r="M128" i="9" s="1"/>
  <c r="M129" i="9" s="1"/>
  <c r="M130" i="9" s="1"/>
  <c r="M131" i="9" s="1"/>
  <c r="M132" i="9" s="1"/>
  <c r="M133" i="9" s="1"/>
  <c r="M134" i="9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<sst xmlns="http://schemas.openxmlformats.org/spreadsheetml/2006/main" count="706" uniqueCount="601">
  <si>
    <t>タイトル(仮)</t>
    <phoneticPr fontId="1"/>
  </si>
  <si>
    <t>テーマ</t>
    <phoneticPr fontId="1"/>
  </si>
  <si>
    <t>・自らの作成したタイピングのアバターと対戦できるタイピングゲーム</t>
    <rPh sb="1" eb="2">
      <t xml:space="preserve">ミズカラ </t>
    </rPh>
    <rPh sb="19" eb="21">
      <t xml:space="preserve">タイセンデキル </t>
    </rPh>
    <phoneticPr fontId="1"/>
  </si>
  <si>
    <t>・デフォは用意　自分のアバターを作れ、ファイルでダウンロードできる</t>
    <rPh sb="0" eb="1">
      <t>・</t>
    </rPh>
    <rPh sb="8" eb="10">
      <t xml:space="preserve">ジブンノアバターヲ </t>
    </rPh>
    <rPh sb="16" eb="17">
      <t xml:space="preserve">ツクレル </t>
    </rPh>
    <phoneticPr fontId="1"/>
  </si>
  <si>
    <t>・アバターはそれぞれのタイピング特性に合わせたパラメータのファイル</t>
    <rPh sb="19" eb="20">
      <t xml:space="preserve">アワセタ </t>
    </rPh>
    <phoneticPr fontId="1"/>
  </si>
  <si>
    <t>・アバターの作成には機械学習を用いる</t>
    <rPh sb="10" eb="14">
      <t xml:space="preserve">キカイガクシュウ </t>
    </rPh>
    <rPh sb="15" eb="16">
      <t xml:space="preserve">モチイル </t>
    </rPh>
    <phoneticPr fontId="1"/>
  </si>
  <si>
    <t>タイピングの特性を学習する仕組み</t>
    <phoneticPr fontId="1"/>
  </si>
  <si>
    <t>生成データ</t>
    <rPh sb="0" eb="2">
      <t xml:space="preserve">セイセイデータ </t>
    </rPh>
    <phoneticPr fontId="1"/>
  </si>
  <si>
    <t>以下を含む</t>
    <rPh sb="0" eb="2">
      <t xml:space="preserve">イカヲフクム </t>
    </rPh>
    <phoneticPr fontId="1"/>
  </si>
  <si>
    <t>段別、列別の1ofK表現</t>
    <rPh sb="0" eb="2">
      <t xml:space="preserve">ダンベツ </t>
    </rPh>
    <rPh sb="3" eb="5">
      <t xml:space="preserve">レツベツノ </t>
    </rPh>
    <rPh sb="10" eb="12">
      <t xml:space="preserve">ヒョウゲｎ </t>
    </rPh>
    <phoneticPr fontId="1"/>
  </si>
  <si>
    <t>定数項</t>
    <rPh sb="0" eb="3">
      <t xml:space="preserve">テイスウコウ </t>
    </rPh>
    <phoneticPr fontId="1"/>
  </si>
  <si>
    <t>1こ前のキーの1ofK表現</t>
    <rPh sb="2" eb="3">
      <t xml:space="preserve">マエ </t>
    </rPh>
    <rPh sb="11" eb="13">
      <t xml:space="preserve">ヒョウゲｎ </t>
    </rPh>
    <phoneticPr fontId="1"/>
  </si>
  <si>
    <t>1こ前のキーの正誤</t>
    <rPh sb="2" eb="3">
      <t xml:space="preserve">マエ </t>
    </rPh>
    <rPh sb="7" eb="9">
      <t xml:space="preserve">セイゴ </t>
    </rPh>
    <phoneticPr fontId="1"/>
  </si>
  <si>
    <t>2こ前〜5(10?)こ前のそれら</t>
    <rPh sb="2" eb="3">
      <t xml:space="preserve">マエ </t>
    </rPh>
    <rPh sb="11" eb="12">
      <t xml:space="preserve">マエ </t>
    </rPh>
    <phoneticPr fontId="1"/>
  </si>
  <si>
    <t>説明変数</t>
    <rPh sb="0" eb="4">
      <t xml:space="preserve">セツメイヘンスウ </t>
    </rPh>
    <phoneticPr fontId="1"/>
  </si>
  <si>
    <t>目的変数</t>
    <rPh sb="0" eb="4">
      <t xml:space="preserve">モクテキヘンスウ </t>
    </rPh>
    <phoneticPr fontId="1"/>
  </si>
  <si>
    <t>タイプするキーのクラスの分類</t>
    <rPh sb="12" eb="14">
      <t xml:space="preserve">ブンルイ </t>
    </rPh>
    <phoneticPr fontId="1"/>
  </si>
  <si>
    <t>正解のキーの1ofK表現</t>
    <rPh sb="0" eb="2">
      <t xml:space="preserve">セイカイノ </t>
    </rPh>
    <rPh sb="10" eb="12">
      <t xml:space="preserve">ヒョウゲｎ </t>
    </rPh>
    <phoneticPr fontId="1"/>
  </si>
  <si>
    <t>何打目か（6次ぐらいまで用意）</t>
    <rPh sb="0" eb="1">
      <t xml:space="preserve">ナンダメカ </t>
    </rPh>
    <rPh sb="1" eb="2">
      <t xml:space="preserve">ダ </t>
    </rPh>
    <rPh sb="2" eb="3">
      <t xml:space="preserve">メ </t>
    </rPh>
    <rPh sb="6" eb="7">
      <t xml:space="preserve">ツギ </t>
    </rPh>
    <rPh sb="12" eb="14">
      <t xml:space="preserve">ヨウイ </t>
    </rPh>
    <phoneticPr fontId="1"/>
  </si>
  <si>
    <t>これまでの平均kpm</t>
    <rPh sb="5" eb="7">
      <t xml:space="preserve">ヘイキｎ </t>
    </rPh>
    <phoneticPr fontId="1"/>
  </si>
  <si>
    <t>これまでの平均正解率</t>
    <rPh sb="0" eb="2">
      <t>コレマデノ</t>
    </rPh>
    <rPh sb="5" eb="6">
      <t xml:space="preserve">ヘイキｎ </t>
    </rPh>
    <rPh sb="7" eb="10">
      <t xml:space="preserve">セイカイリツ </t>
    </rPh>
    <phoneticPr fontId="1"/>
  </si>
  <si>
    <t>これまでの平均安定性(5打ごと？）</t>
    <rPh sb="5" eb="7">
      <t xml:space="preserve">ヘイキｎ </t>
    </rPh>
    <rPh sb="7" eb="10">
      <t xml:space="preserve">アンテイセイ </t>
    </rPh>
    <rPh sb="12" eb="13">
      <t xml:space="preserve">ダ </t>
    </rPh>
    <phoneticPr fontId="1"/>
  </si>
  <si>
    <t>1こ前のキーのタイプ所要時間(4次ぐらいまで？）</t>
    <rPh sb="1" eb="2">
      <t>コ</t>
    </rPh>
    <rPh sb="2" eb="3">
      <t xml:space="preserve">マエ </t>
    </rPh>
    <rPh sb="10" eb="14">
      <t xml:space="preserve">ショヨウジカｎ </t>
    </rPh>
    <rPh sb="16" eb="17">
      <t xml:space="preserve">ツギ </t>
    </rPh>
    <phoneticPr fontId="1"/>
  </si>
  <si>
    <t>ここまでのミス連鎖数(4次ぐらいまで？）</t>
    <rPh sb="12" eb="13">
      <t xml:space="preserve">ツギ </t>
    </rPh>
    <phoneticPr fontId="1"/>
  </si>
  <si>
    <t>平均ロスタイム</t>
    <rPh sb="0" eb="2">
      <t xml:space="preserve">ヘイキｎ </t>
    </rPh>
    <phoneticPr fontId="1"/>
  </si>
  <si>
    <t>平均ロスタイム÷ミス数</t>
    <rPh sb="0" eb="1">
      <t xml:space="preserve">ヘイキｎ </t>
    </rPh>
    <rPh sb="10" eb="11">
      <t xml:space="preserve">スウ </t>
    </rPh>
    <phoneticPr fontId="1"/>
  </si>
  <si>
    <t>平均ミス連鎖数</t>
    <rPh sb="0" eb="2">
      <t xml:space="preserve">ヘイキｎ </t>
    </rPh>
    <phoneticPr fontId="1"/>
  </si>
  <si>
    <t>平均ミス連鎖数÷ここまでのミス連鎖数（2次ぐらいまで）</t>
    <rPh sb="0" eb="2">
      <t xml:space="preserve">ヘイキｎ </t>
    </rPh>
    <rPh sb="2" eb="4">
      <t xml:space="preserve">ミスレンサスウ </t>
    </rPh>
    <rPh sb="20" eb="21">
      <t xml:space="preserve">ツギ </t>
    </rPh>
    <phoneticPr fontId="1"/>
  </si>
  <si>
    <t>ここまでの平均連続正解タイプ数(4次ぐらいまで？）</t>
    <rPh sb="5" eb="9">
      <t xml:space="preserve">ヘイキンレンゾク </t>
    </rPh>
    <rPh sb="9" eb="11">
      <t xml:space="preserve">セイカイ </t>
    </rPh>
    <rPh sb="14" eb="15">
      <t xml:space="preserve">スウ </t>
    </rPh>
    <rPh sb="17" eb="18">
      <t xml:space="preserve">ツギ </t>
    </rPh>
    <phoneticPr fontId="1"/>
  </si>
  <si>
    <t>タイプにかかるまでの時間の回帰</t>
    <rPh sb="10" eb="12">
      <t xml:space="preserve">ジカｎ </t>
    </rPh>
    <rPh sb="13" eb="15">
      <t xml:space="preserve">カイキ </t>
    </rPh>
    <phoneticPr fontId="1"/>
  </si>
  <si>
    <t>ワード開始から何打目か(4次まで)</t>
    <rPh sb="7" eb="10">
      <t xml:space="preserve">ナンダメ </t>
    </rPh>
    <rPh sb="13" eb="14">
      <t xml:space="preserve">ツギ </t>
    </rPh>
    <phoneticPr fontId="1"/>
  </si>
  <si>
    <t>フォント</t>
    <phoneticPr fontId="1"/>
  </si>
  <si>
    <t>・スタートにホバーすると白い線が出てくる</t>
    <rPh sb="12" eb="13">
      <t xml:space="preserve">シロイセンガ </t>
    </rPh>
    <rPh sb="16" eb="17">
      <t xml:space="preserve">デテクル </t>
    </rPh>
    <phoneticPr fontId="1"/>
  </si>
  <si>
    <t>・どこかにアバターをおきたい</t>
    <phoneticPr fontId="1"/>
  </si>
  <si>
    <t>システム</t>
    <phoneticPr fontId="1"/>
  </si>
  <si>
    <t>ポイント</t>
    <phoneticPr fontId="1"/>
  </si>
  <si>
    <t>アバターを作って勝負できる</t>
    <rPh sb="8" eb="10">
      <t xml:space="preserve">ショウブデキル </t>
    </rPh>
    <phoneticPr fontId="1"/>
  </si>
  <si>
    <t>かな入力対応</t>
    <rPh sb="2" eb="6">
      <t xml:space="preserve">ニュウリョクタイオウ </t>
    </rPh>
    <phoneticPr fontId="1"/>
  </si>
  <si>
    <t>レベルアップなどで報酬　アバターの見た目アップに使える</t>
    <rPh sb="9" eb="11">
      <t xml:space="preserve">ホウシュウ </t>
    </rPh>
    <rPh sb="17" eb="18">
      <t xml:space="preserve">ミタメ </t>
    </rPh>
    <phoneticPr fontId="1"/>
  </si>
  <si>
    <t>対戦モードでは倒したモデルの強さに応じて報酬　デフォルト以外なら1.5倍とか2倍とか</t>
    <rPh sb="0" eb="1">
      <t xml:space="preserve">タイセンモードデハ </t>
    </rPh>
    <rPh sb="7" eb="8">
      <t xml:space="preserve">タオシタ </t>
    </rPh>
    <rPh sb="14" eb="15">
      <t xml:space="preserve">ツヨサニ </t>
    </rPh>
    <rPh sb="17" eb="18">
      <t xml:space="preserve">オウジテ </t>
    </rPh>
    <rPh sb="20" eb="22">
      <t xml:space="preserve">ホウシュウ </t>
    </rPh>
    <rPh sb="28" eb="30">
      <t xml:space="preserve">イガイナラ </t>
    </rPh>
    <rPh sb="35" eb="36">
      <t xml:space="preserve">バイ </t>
    </rPh>
    <rPh sb="39" eb="40">
      <t xml:space="preserve">バイ </t>
    </rPh>
    <phoneticPr fontId="1"/>
  </si>
  <si>
    <t>仕様の策定（大枠）</t>
    <rPh sb="0" eb="2">
      <t xml:space="preserve">シヨウノサクテイ </t>
    </rPh>
    <rPh sb="6" eb="8">
      <t xml:space="preserve">オオワク </t>
    </rPh>
    <phoneticPr fontId="1"/>
  </si>
  <si>
    <t>プログラミング、ロゴ依頼、サウンド依頼</t>
    <rPh sb="17" eb="19">
      <t xml:space="preserve">イライ </t>
    </rPh>
    <phoneticPr fontId="1"/>
  </si>
  <si>
    <t>テストプレイ</t>
    <phoneticPr fontId="1"/>
  </si>
  <si>
    <t>完成</t>
    <rPh sb="0" eb="2">
      <t xml:space="preserve">カンセイ </t>
    </rPh>
    <phoneticPr fontId="1"/>
  </si>
  <si>
    <t>AVA-TYPE</t>
    <phoneticPr fontId="1"/>
  </si>
  <si>
    <t>やりこみ要素（評価要素）→アバターの見た目強化</t>
    <rPh sb="7" eb="9">
      <t xml:space="preserve">ヒョウカ </t>
    </rPh>
    <rPh sb="9" eb="11">
      <t xml:space="preserve">ヨウソ </t>
    </rPh>
    <phoneticPr fontId="1"/>
  </si>
  <si>
    <t>✅</t>
    <phoneticPr fontId="1"/>
  </si>
  <si>
    <t>星→どれぐらいやり込んだか</t>
    <rPh sb="0" eb="1">
      <t xml:space="preserve">ホシ </t>
    </rPh>
    <phoneticPr fontId="1"/>
  </si>
  <si>
    <t>色→速さのランク</t>
    <rPh sb="0" eb="1">
      <t xml:space="preserve">イロ </t>
    </rPh>
    <rPh sb="2" eb="3">
      <t xml:space="preserve">ハヤサ </t>
    </rPh>
    <phoneticPr fontId="1"/>
  </si>
  <si>
    <t>タイトル画面</t>
    <phoneticPr fontId="1"/>
  </si>
  <si>
    <t>メニュー画面</t>
    <phoneticPr fontId="1"/>
  </si>
  <si>
    <t>背景候補１</t>
    <rPh sb="0" eb="4">
      <t xml:space="preserve">ハイケイコウホ </t>
    </rPh>
    <phoneticPr fontId="1"/>
  </si>
  <si>
    <t>https://nanamiyuki.com/archives/18585</t>
  </si>
  <si>
    <t>画面デザイン、詳細の仕様決定（アバターの概要作成）</t>
    <rPh sb="0" eb="2">
      <t xml:space="preserve">ガメンデザイｎ </t>
    </rPh>
    <rPh sb="7" eb="9">
      <t xml:space="preserve">ショウサイ </t>
    </rPh>
    <rPh sb="20" eb="22">
      <t xml:space="preserve">ガイヨウ </t>
    </rPh>
    <rPh sb="22" eb="24">
      <t xml:space="preserve">サクセイ </t>
    </rPh>
    <phoneticPr fontId="1"/>
  </si>
  <si>
    <t>(最低)</t>
    <rPh sb="1" eb="3">
      <t xml:space="preserve">サイテイ </t>
    </rPh>
    <phoneticPr fontId="1"/>
  </si>
  <si>
    <t>青 / 0</t>
    <rPh sb="0" eb="1">
      <t xml:space="preserve">アオ </t>
    </rPh>
    <phoneticPr fontId="1"/>
  </si>
  <si>
    <t>緑 / 150</t>
    <rPh sb="0" eb="1">
      <t xml:space="preserve">ミドリ </t>
    </rPh>
    <phoneticPr fontId="1"/>
  </si>
  <si>
    <t>虹 / 700</t>
    <rPh sb="0" eb="1">
      <t xml:space="preserve">ニジ </t>
    </rPh>
    <phoneticPr fontId="1"/>
  </si>
  <si>
    <t>経験値によってレベルアップ　経験値の上昇度合いは対戦したアバターなどによる　ボーナスあり</t>
    <rPh sb="0" eb="3">
      <t xml:space="preserve">ケイケンチト </t>
    </rPh>
    <rPh sb="14" eb="17">
      <t xml:space="preserve">ケイケンチガ </t>
    </rPh>
    <rPh sb="18" eb="22">
      <t xml:space="preserve">ジョウショウドアイハ </t>
    </rPh>
    <rPh sb="24" eb="26">
      <t xml:space="preserve">タイセンシタ </t>
    </rPh>
    <phoneticPr fontId="1"/>
  </si>
  <si>
    <t>レベルアップに必要な経験値</t>
    <rPh sb="10" eb="13">
      <t xml:space="preserve">ケイケンチ </t>
    </rPh>
    <phoneticPr fontId="1"/>
  </si>
  <si>
    <t>獲得経験値</t>
    <rPh sb="0" eb="2">
      <t xml:space="preserve">カクトクレベル </t>
    </rPh>
    <rPh sb="2" eb="5">
      <t xml:space="preserve">ケイケンチ </t>
    </rPh>
    <phoneticPr fontId="1"/>
  </si>
  <si>
    <t>現在のレベル</t>
    <rPh sb="0" eb="2">
      <t xml:space="preserve">ゲンザイノレベル </t>
    </rPh>
    <phoneticPr fontId="1"/>
  </si>
  <si>
    <t>現在の経験値(目安)</t>
    <rPh sb="0" eb="1">
      <t xml:space="preserve">ゲンザイノケイケンチ </t>
    </rPh>
    <rPh sb="7" eb="9">
      <t xml:space="preserve">メヤス </t>
    </rPh>
    <phoneticPr fontId="1"/>
  </si>
  <si>
    <t>自分のkpm</t>
    <rPh sb="0" eb="2">
      <t xml:space="preserve">ジブンノ </t>
    </rPh>
    <phoneticPr fontId="1"/>
  </si>
  <si>
    <t>相手のkpm</t>
    <rPh sb="0" eb="2">
      <t xml:space="preserve">アイテノ </t>
    </rPh>
    <phoneticPr fontId="1"/>
  </si>
  <si>
    <t>kpmの差</t>
    <rPh sb="4" eb="5">
      <t xml:space="preserve">サ </t>
    </rPh>
    <phoneticPr fontId="1"/>
  </si>
  <si>
    <t>kpm補正</t>
    <rPh sb="3" eb="5">
      <t xml:space="preserve">ホセイ </t>
    </rPh>
    <phoneticPr fontId="1"/>
  </si>
  <si>
    <t>獲得経験値</t>
    <rPh sb="0" eb="5">
      <t xml:space="preserve">カクトクケイケンチ </t>
    </rPh>
    <phoneticPr fontId="1"/>
  </si>
  <si>
    <t>獲得ワードー負けワード</t>
    <rPh sb="0" eb="2">
      <t xml:space="preserve">カクトクワード </t>
    </rPh>
    <rPh sb="6" eb="7">
      <t xml:space="preserve">マケ </t>
    </rPh>
    <phoneticPr fontId="1"/>
  </si>
  <si>
    <t>獲得ワード補正</t>
    <rPh sb="0" eb="1">
      <t xml:space="preserve">カクトクワード </t>
    </rPh>
    <rPh sb="5" eb="7">
      <t xml:space="preserve">ホセイ </t>
    </rPh>
    <phoneticPr fontId="1"/>
  </si>
  <si>
    <t>正確性</t>
    <rPh sb="0" eb="3">
      <t xml:space="preserve">セイカクセイ </t>
    </rPh>
    <phoneticPr fontId="1"/>
  </si>
  <si>
    <t>正確性補正</t>
    <rPh sb="0" eb="1">
      <t xml:space="preserve">セイカクセイホセイ </t>
    </rPh>
    <phoneticPr fontId="1"/>
  </si>
  <si>
    <t>次レベルまで</t>
    <rPh sb="0" eb="1">
      <t xml:space="preserve">ツギレベル </t>
    </rPh>
    <phoneticPr fontId="1"/>
  </si>
  <si>
    <t>次Lv回数</t>
    <rPh sb="3" eb="5">
      <t xml:space="preserve">カイスウ </t>
    </rPh>
    <phoneticPr fontId="1"/>
  </si>
  <si>
    <t>作成日記</t>
    <rPh sb="0" eb="4">
      <t xml:space="preserve">サクセイニッキ </t>
    </rPh>
    <phoneticPr fontId="1"/>
  </si>
  <si>
    <t>仕様を策定した。レベルデザインなどが思いの外上手くいったような気がする。チームの導入を考えついた。</t>
    <rPh sb="0" eb="2">
      <t xml:space="preserve">シヨウヲサクテイシタ </t>
    </rPh>
    <rPh sb="18" eb="19">
      <t xml:space="preserve">オモイノホカ </t>
    </rPh>
    <rPh sb="22" eb="24">
      <t xml:space="preserve">ウマクイッテ </t>
    </rPh>
    <rPh sb="40" eb="42">
      <t xml:space="preserve">ドウニュウヲカンガエタ </t>
    </rPh>
    <phoneticPr fontId="1"/>
  </si>
  <si>
    <t>レベル×6/5</t>
    <phoneticPr fontId="1"/>
  </si>
  <si>
    <t>対戦モード　モデルと対戦できる 25ワードのうち13ワード先取</t>
    <rPh sb="0" eb="2">
      <t xml:space="preserve">タイセンモード </t>
    </rPh>
    <rPh sb="10" eb="12">
      <t xml:space="preserve">タイセン </t>
    </rPh>
    <rPh sb="29" eb="31">
      <t xml:space="preserve">センシュ </t>
    </rPh>
    <phoneticPr fontId="1"/>
  </si>
  <si>
    <t>画面デザインを行った。すべての画面のデザインが完了した。</t>
    <rPh sb="0" eb="2">
      <t xml:space="preserve">ガメンデザインヲ </t>
    </rPh>
    <rPh sb="7" eb="8">
      <t xml:space="preserve">オコナッタ </t>
    </rPh>
    <rPh sb="15" eb="17">
      <t xml:space="preserve">ガメン </t>
    </rPh>
    <rPh sb="23" eb="25">
      <t xml:space="preserve">カンリョウシタ </t>
    </rPh>
    <phoneticPr fontId="1"/>
  </si>
  <si>
    <t>それぞれの効果などを決定</t>
    <rPh sb="5" eb="7">
      <t xml:space="preserve">コウカ </t>
    </rPh>
    <rPh sb="10" eb="12">
      <t xml:space="preserve">ケッテイ </t>
    </rPh>
    <phoneticPr fontId="1"/>
  </si>
  <si>
    <t>日本語　Stick</t>
    <rPh sb="0" eb="3">
      <t xml:space="preserve">ニホンゴ </t>
    </rPh>
    <phoneticPr fontId="1"/>
  </si>
  <si>
    <t>DAILY MISSION</t>
    <phoneticPr fontId="1"/>
  </si>
  <si>
    <t>デイリーミッション</t>
    <phoneticPr fontId="1"/>
  </si>
  <si>
    <t>パターン</t>
    <phoneticPr fontId="1"/>
  </si>
  <si>
    <t>〇〇打鍵打とう</t>
    <rPh sb="2" eb="4">
      <t xml:space="preserve">ダケｎ </t>
    </rPh>
    <rPh sb="4" eb="5">
      <t>ウトウ</t>
    </rPh>
    <phoneticPr fontId="1"/>
  </si>
  <si>
    <t>○勝しよう</t>
    <rPh sb="1" eb="2">
      <t xml:space="preserve">ショウ </t>
    </rPh>
    <phoneticPr fontId="1"/>
  </si>
  <si>
    <t>kpm○以上のアバターに完全勝利しよう</t>
    <rPh sb="4" eb="6">
      <t xml:space="preserve">イジョウノ </t>
    </rPh>
    <rPh sb="7" eb="9">
      <t>アバターニ</t>
    </rPh>
    <rPh sb="12" eb="16">
      <t xml:space="preserve">カンゼンショウリ </t>
    </rPh>
    <phoneticPr fontId="1"/>
  </si>
  <si>
    <t>パーフェクト勝利：正確性100%かつ全ワード取得</t>
    <rPh sb="9" eb="12">
      <t xml:space="preserve">セイカクセイ </t>
    </rPh>
    <rPh sb="18" eb="19">
      <t xml:space="preserve">ゼンワード </t>
    </rPh>
    <rPh sb="22" eb="24">
      <t xml:space="preserve">シュトク </t>
    </rPh>
    <phoneticPr fontId="1"/>
  </si>
  <si>
    <t>完全勝利：全ワード取得</t>
    <rPh sb="0" eb="4">
      <t xml:space="preserve">カンゼンショウリ </t>
    </rPh>
    <rPh sb="5" eb="6">
      <t xml:space="preserve">ゼンワードシュトク </t>
    </rPh>
    <phoneticPr fontId="1"/>
  </si>
  <si>
    <t>ユーザーアバターに○勝しよう</t>
    <rPh sb="10" eb="11">
      <t xml:space="preserve">ショウリ </t>
    </rPh>
    <phoneticPr fontId="1"/>
  </si>
  <si>
    <t>▲チームに○勝しよう</t>
    <rPh sb="6" eb="7">
      <t xml:space="preserve">ショウ </t>
    </rPh>
    <phoneticPr fontId="1"/>
  </si>
  <si>
    <t>▲チームと○回戦おう</t>
    <rPh sb="5" eb="6">
      <t xml:space="preserve">カイ </t>
    </rPh>
    <rPh sb="6" eb="7">
      <t xml:space="preserve">タタカオウ </t>
    </rPh>
    <phoneticPr fontId="1"/>
  </si>
  <si>
    <t>▲チームのアバターから○ワード奪取しよう</t>
    <rPh sb="14" eb="16">
      <t xml:space="preserve">ダッシュ </t>
    </rPh>
    <phoneticPr fontId="1"/>
  </si>
  <si>
    <t>▲チームのアバターで○打鍵しよう</t>
    <rPh sb="10" eb="12">
      <t xml:space="preserve">ダケン </t>
    </rPh>
    <phoneticPr fontId="1"/>
  </si>
  <si>
    <t>1000-7500で500刻み</t>
    <rPh sb="13" eb="14">
      <t xml:space="preserve">キザミ </t>
    </rPh>
    <phoneticPr fontId="1"/>
  </si>
  <si>
    <t>3-10</t>
    <phoneticPr fontId="1"/>
  </si>
  <si>
    <t>5-15</t>
    <phoneticPr fontId="1"/>
  </si>
  <si>
    <t>95-99</t>
    <phoneticPr fontId="1"/>
  </si>
  <si>
    <t>黄色 / 250</t>
    <rPh sb="0" eb="2">
      <t xml:space="preserve">キイロ </t>
    </rPh>
    <phoneticPr fontId="1"/>
  </si>
  <si>
    <t>赤 / 400</t>
    <rPh sb="0" eb="1">
      <t xml:space="preserve">アカ </t>
    </rPh>
    <phoneticPr fontId="1"/>
  </si>
  <si>
    <t>紫 / 550</t>
    <rPh sb="0" eb="1">
      <t xml:space="preserve">ムラサキ </t>
    </rPh>
    <phoneticPr fontId="1"/>
  </si>
  <si>
    <t>s:平均kpmを星の基準に合わせたもの（150,250,400,550,700の5段階)</t>
    <rPh sb="41" eb="43">
      <t xml:space="preserve">ダンカイ </t>
    </rPh>
    <phoneticPr fontId="1"/>
  </si>
  <si>
    <t>s×0.7〜1.2まで0.1刻み</t>
    <rPh sb="14" eb="15">
      <t xml:space="preserve">キザミ </t>
    </rPh>
    <phoneticPr fontId="1"/>
  </si>
  <si>
    <t>2-6</t>
    <phoneticPr fontId="1"/>
  </si>
  <si>
    <t>15-20</t>
    <phoneticPr fontId="1"/>
  </si>
  <si>
    <t>○ワード奪取しよう</t>
    <rPh sb="1" eb="3">
      <t>ワードデ</t>
    </rPh>
    <rPh sb="4" eb="6">
      <t xml:space="preserve">ダッシュ </t>
    </rPh>
    <phoneticPr fontId="1"/>
  </si>
  <si>
    <t>30-150まで10刻み</t>
    <rPh sb="10" eb="11">
      <t xml:space="preserve">キザミ </t>
    </rPh>
    <phoneticPr fontId="1"/>
  </si>
  <si>
    <t>50-200まで10刻み</t>
    <rPh sb="10" eb="11">
      <t xml:space="preserve">キザミ </t>
    </rPh>
    <phoneticPr fontId="1"/>
  </si>
  <si>
    <t>s×0.7〜1.0まで0.1刻み</t>
    <rPh sb="14" eb="15">
      <t xml:space="preserve">キザミ </t>
    </rPh>
    <phoneticPr fontId="1"/>
  </si>
  <si>
    <t>1000-4000まで500刻み</t>
    <rPh sb="14" eb="15">
      <t xml:space="preserve">キザミ </t>
    </rPh>
    <phoneticPr fontId="1"/>
  </si>
  <si>
    <t>3-8</t>
    <phoneticPr fontId="1"/>
  </si>
  <si>
    <t>採用確率</t>
    <rPh sb="0" eb="4">
      <t xml:space="preserve">サイヨウカクリツ </t>
    </rPh>
    <phoneticPr fontId="1"/>
  </si>
  <si>
    <t>〇</t>
    <phoneticPr fontId="1"/>
  </si>
  <si>
    <t>●</t>
    <phoneticPr fontId="1"/>
  </si>
  <si>
    <t>イベント中は青背景のところから2つ出現</t>
    <rPh sb="6" eb="7">
      <t xml:space="preserve">アオジ </t>
    </rPh>
    <rPh sb="7" eb="9">
      <t xml:space="preserve">ハイケイ </t>
    </rPh>
    <rPh sb="17" eb="19">
      <t xml:space="preserve">シュツゲｎ </t>
    </rPh>
    <phoneticPr fontId="1"/>
  </si>
  <si>
    <t>報酬</t>
    <rPh sb="0" eb="2">
      <t xml:space="preserve">ホウシュウ </t>
    </rPh>
    <phoneticPr fontId="1"/>
  </si>
  <si>
    <t>イベント</t>
    <phoneticPr fontId="1"/>
  </si>
  <si>
    <t>なし</t>
    <phoneticPr fontId="1"/>
  </si>
  <si>
    <t>↓のループ</t>
    <phoneticPr fontId="1"/>
  </si>
  <si>
    <t>赤イベント　▲は黄色</t>
    <rPh sb="0" eb="1">
      <t xml:space="preserve">アカ </t>
    </rPh>
    <rPh sb="8" eb="10">
      <t xml:space="preserve">キイロ </t>
    </rPh>
    <phoneticPr fontId="1"/>
  </si>
  <si>
    <t>青イベント　▲は赤色</t>
    <rPh sb="0" eb="1">
      <t xml:space="preserve">アオイベント </t>
    </rPh>
    <rPh sb="8" eb="10">
      <t xml:space="preserve">アカイロ </t>
    </rPh>
    <phoneticPr fontId="1"/>
  </si>
  <si>
    <t>黄イベント　▲は青色</t>
    <rPh sb="0" eb="1">
      <t xml:space="preserve">キイロ </t>
    </rPh>
    <rPh sb="8" eb="10">
      <t xml:space="preserve">アオイロ </t>
    </rPh>
    <phoneticPr fontId="1"/>
  </si>
  <si>
    <t>イベントの日中は、当該色のアバターは無条件で1.2倍ボーナス付与＆1試合で1コイン手に入れる</t>
    <rPh sb="5" eb="6">
      <t xml:space="preserve">ヒ </t>
    </rPh>
    <rPh sb="9" eb="11">
      <t xml:space="preserve">トウガイアバター </t>
    </rPh>
    <rPh sb="11" eb="12">
      <t xml:space="preserve">イロ </t>
    </rPh>
    <rPh sb="18" eb="21">
      <t xml:space="preserve">ムジョウケｎ </t>
    </rPh>
    <rPh sb="25" eb="26">
      <t xml:space="preserve">バイ </t>
    </rPh>
    <rPh sb="30" eb="32">
      <t xml:space="preserve">フヨ </t>
    </rPh>
    <rPh sb="34" eb="36">
      <t xml:space="preserve">シアイ </t>
    </rPh>
    <rPh sb="41" eb="42">
      <t xml:space="preserve">テニイレル </t>
    </rPh>
    <phoneticPr fontId="1"/>
  </si>
  <si>
    <t>イベントアバター</t>
    <phoneticPr fontId="1"/>
  </si>
  <si>
    <t>それ以外で出現する際は▲はランダム</t>
    <rPh sb="5" eb="7">
      <t xml:space="preserve">シュツゲンスルサイハ </t>
    </rPh>
    <phoneticPr fontId="1"/>
  </si>
  <si>
    <t>アバター名</t>
    <rPh sb="4" eb="5">
      <t xml:space="preserve">メイ </t>
    </rPh>
    <phoneticPr fontId="1"/>
  </si>
  <si>
    <t>kpm基準</t>
    <rPh sb="3" eb="5">
      <t xml:space="preserve">キジュｎ </t>
    </rPh>
    <phoneticPr fontId="1"/>
  </si>
  <si>
    <t>出現アバターのkpmは0.9〜1.1の範囲でランダム</t>
    <rPh sb="0" eb="2">
      <t xml:space="preserve">シュツゲン </t>
    </rPh>
    <rPh sb="19" eb="21">
      <t xml:space="preserve">ハンイデ </t>
    </rPh>
    <phoneticPr fontId="1"/>
  </si>
  <si>
    <t>確率</t>
    <rPh sb="0" eb="2">
      <t xml:space="preserve">カクリツ </t>
    </rPh>
    <phoneticPr fontId="1"/>
  </si>
  <si>
    <t>4</t>
    <phoneticPr fontId="1"/>
  </si>
  <si>
    <t>3</t>
    <phoneticPr fontId="1"/>
  </si>
  <si>
    <t>2</t>
    <phoneticPr fontId="1"/>
  </si>
  <si>
    <t>5</t>
    <phoneticPr fontId="1"/>
  </si>
  <si>
    <t>▲の手下</t>
    <rPh sb="2" eb="4">
      <t xml:space="preserve">テシタ </t>
    </rPh>
    <phoneticPr fontId="1"/>
  </si>
  <si>
    <t>▲の使い</t>
    <rPh sb="1" eb="2">
      <t>ノ</t>
    </rPh>
    <rPh sb="2" eb="3">
      <t xml:space="preserve">ツカイ </t>
    </rPh>
    <phoneticPr fontId="1"/>
  </si>
  <si>
    <t>▲の騎士</t>
    <rPh sb="2" eb="4">
      <t xml:space="preserve">キシ </t>
    </rPh>
    <phoneticPr fontId="1"/>
  </si>
  <si>
    <t>▲の公爵</t>
    <rPh sb="2" eb="4">
      <t xml:space="preserve">コウシャク </t>
    </rPh>
    <phoneticPr fontId="1"/>
  </si>
  <si>
    <t>▲の伯爵</t>
    <rPh sb="2" eb="3">
      <t xml:space="preserve">ハクシャク </t>
    </rPh>
    <phoneticPr fontId="1"/>
  </si>
  <si>
    <t>▲の子爵</t>
    <rPh sb="2" eb="4">
      <t xml:space="preserve">シシャク </t>
    </rPh>
    <phoneticPr fontId="1"/>
  </si>
  <si>
    <t>ボーナス</t>
    <phoneticPr fontId="1"/>
  </si>
  <si>
    <t>1.1</t>
    <phoneticPr fontId="1"/>
  </si>
  <si>
    <t>1.2</t>
    <phoneticPr fontId="1"/>
  </si>
  <si>
    <t>1.4</t>
    <phoneticPr fontId="1"/>
  </si>
  <si>
    <t>1.25</t>
    <phoneticPr fontId="1"/>
  </si>
  <si>
    <t>HEAD</t>
    <phoneticPr fontId="1"/>
  </si>
  <si>
    <t>名前</t>
    <rPh sb="0" eb="2">
      <t xml:space="preserve">ナマエ </t>
    </rPh>
    <phoneticPr fontId="1"/>
  </si>
  <si>
    <t>説明</t>
    <rPh sb="0" eb="2">
      <t xml:space="preserve">セツメイ </t>
    </rPh>
    <phoneticPr fontId="1"/>
  </si>
  <si>
    <t>効果</t>
    <rPh sb="0" eb="2">
      <t xml:space="preserve">コウカ </t>
    </rPh>
    <phoneticPr fontId="1"/>
  </si>
  <si>
    <t>BODY1</t>
    <phoneticPr fontId="1"/>
  </si>
  <si>
    <t>BODY2</t>
    <phoneticPr fontId="1"/>
  </si>
  <si>
    <t>OTHER</t>
    <phoneticPr fontId="1"/>
  </si>
  <si>
    <t>HEAD、BODY1、BODY2、LIMBS、OTHERの計5種類を10こずつ作成</t>
    <rPh sb="29" eb="30">
      <t xml:space="preserve">ケイ </t>
    </rPh>
    <rPh sb="31" eb="33">
      <t xml:space="preserve">シュルイ </t>
    </rPh>
    <rPh sb="39" eb="41">
      <t xml:space="preserve">サクセイ </t>
    </rPh>
    <phoneticPr fontId="1"/>
  </si>
  <si>
    <t>LIMBS</t>
    <phoneticPr fontId="1"/>
  </si>
  <si>
    <t>値段</t>
    <rPh sb="0" eb="2">
      <t xml:space="preserve">ネダｎ </t>
    </rPh>
    <phoneticPr fontId="1"/>
  </si>
  <si>
    <t>ノーマル仮面</t>
    <rPh sb="4" eb="6">
      <t xml:space="preserve">カメｎ </t>
    </rPh>
    <phoneticPr fontId="1"/>
  </si>
  <si>
    <t>黒の仮面</t>
    <rPh sb="0" eb="1">
      <t xml:space="preserve">クロイ </t>
    </rPh>
    <rPh sb="2" eb="4">
      <t xml:space="preserve">カメｎ </t>
    </rPh>
    <phoneticPr fontId="1"/>
  </si>
  <si>
    <t>銅の兜</t>
    <phoneticPr fontId="1"/>
  </si>
  <si>
    <t>銀の兜</t>
    <rPh sb="0" eb="1">
      <t xml:space="preserve">ギンノカブト </t>
    </rPh>
    <phoneticPr fontId="1"/>
  </si>
  <si>
    <t>金の兜</t>
    <rPh sb="0" eb="1">
      <t xml:space="preserve">キンノカブト </t>
    </rPh>
    <phoneticPr fontId="1"/>
  </si>
  <si>
    <t>透明な兜</t>
    <rPh sb="0" eb="4">
      <t xml:space="preserve">トウメイカブト </t>
    </rPh>
    <phoneticPr fontId="1"/>
  </si>
  <si>
    <t>幻の兜</t>
    <rPh sb="0" eb="1">
      <t xml:space="preserve">マボロシ </t>
    </rPh>
    <rPh sb="2" eb="3">
      <t xml:space="preserve">カブト </t>
    </rPh>
    <phoneticPr fontId="1"/>
  </si>
  <si>
    <t>アバター補正</t>
    <phoneticPr fontId="1"/>
  </si>
  <si>
    <t>チームの相性によって、1.2か1か0.8、アバターが人間の場合1.4倍</t>
    <rPh sb="26" eb="28">
      <t xml:space="preserve">ニンゲンノバアイ </t>
    </rPh>
    <rPh sb="34" eb="35">
      <t xml:space="preserve">バイ </t>
    </rPh>
    <phoneticPr fontId="1"/>
  </si>
  <si>
    <t>アイテムによるボーナスをすべて足し算してから反映</t>
    <rPh sb="15" eb="16">
      <t xml:space="preserve">タシザンシテカラ </t>
    </rPh>
    <rPh sb="22" eb="24">
      <t xml:space="preserve">ハンエイ </t>
    </rPh>
    <phoneticPr fontId="1"/>
  </si>
  <si>
    <t>ノーマルな服</t>
    <rPh sb="5" eb="6">
      <t xml:space="preserve">フク </t>
    </rPh>
    <phoneticPr fontId="1"/>
  </si>
  <si>
    <t>青の服</t>
    <rPh sb="0" eb="1">
      <t xml:space="preserve">アオ </t>
    </rPh>
    <rPh sb="2" eb="3">
      <t xml:space="preserve">フク </t>
    </rPh>
    <phoneticPr fontId="1"/>
  </si>
  <si>
    <t>青の仮面</t>
    <rPh sb="0" eb="1">
      <t xml:space="preserve">アオ </t>
    </rPh>
    <rPh sb="2" eb="4">
      <t xml:space="preserve">カメｎ </t>
    </rPh>
    <phoneticPr fontId="1"/>
  </si>
  <si>
    <t>黒の服</t>
    <rPh sb="0" eb="1">
      <t xml:space="preserve">クロイ </t>
    </rPh>
    <rPh sb="2" eb="3">
      <t xml:space="preserve">フク </t>
    </rPh>
    <phoneticPr fontId="1"/>
  </si>
  <si>
    <t>銅の鎧</t>
    <rPh sb="2" eb="3">
      <t xml:space="preserve">ヨロイ </t>
    </rPh>
    <phoneticPr fontId="1"/>
  </si>
  <si>
    <t>銀の鎧</t>
    <rPh sb="0" eb="1">
      <t xml:space="preserve">ギンノカブト </t>
    </rPh>
    <rPh sb="2" eb="3">
      <t xml:space="preserve">ヨロイ </t>
    </rPh>
    <phoneticPr fontId="1"/>
  </si>
  <si>
    <t>金の鎧</t>
    <rPh sb="0" eb="1">
      <t xml:space="preserve">キンノカブト </t>
    </rPh>
    <rPh sb="2" eb="3">
      <t xml:space="preserve">ヨロイ </t>
    </rPh>
    <phoneticPr fontId="1"/>
  </si>
  <si>
    <t>透明な鎧</t>
    <rPh sb="0" eb="3">
      <t xml:space="preserve">トウメイカブト </t>
    </rPh>
    <rPh sb="3" eb="4">
      <t xml:space="preserve">ヨロイ </t>
    </rPh>
    <phoneticPr fontId="1"/>
  </si>
  <si>
    <t>幻の鎧</t>
    <rPh sb="0" eb="1">
      <t xml:space="preserve">マボロシ </t>
    </rPh>
    <rPh sb="2" eb="3">
      <t xml:space="preserve">ヨロイ </t>
    </rPh>
    <phoneticPr fontId="1"/>
  </si>
  <si>
    <t>装備なし</t>
    <rPh sb="0" eb="2">
      <t xml:space="preserve">ソウビ </t>
    </rPh>
    <phoneticPr fontId="1"/>
  </si>
  <si>
    <t>装備なし</t>
    <rPh sb="0" eb="2">
      <t xml:space="preserve">ソウビナシ </t>
    </rPh>
    <phoneticPr fontId="1"/>
  </si>
  <si>
    <t>青の場合ボーナス5%</t>
    <rPh sb="0" eb="1">
      <t xml:space="preserve">アオ </t>
    </rPh>
    <rPh sb="2" eb="4">
      <t xml:space="preserve">バアイ </t>
    </rPh>
    <phoneticPr fontId="1"/>
  </si>
  <si>
    <t>黄色の場合ボーナス5%</t>
    <rPh sb="0" eb="2">
      <t xml:space="preserve">キイロノバアイ </t>
    </rPh>
    <phoneticPr fontId="1"/>
  </si>
  <si>
    <t>赤の場合ボーナス5%</t>
    <rPh sb="0" eb="1">
      <t xml:space="preserve">アカノ </t>
    </rPh>
    <rPh sb="2" eb="4">
      <t xml:space="preserve">バアイ </t>
    </rPh>
    <phoneticPr fontId="1"/>
  </si>
  <si>
    <t>ボーナス10%</t>
    <phoneticPr fontId="1"/>
  </si>
  <si>
    <t>銅で揃えるとボーナス12%</t>
    <rPh sb="0" eb="1">
      <t xml:space="preserve">ドウデ </t>
    </rPh>
    <rPh sb="2" eb="3">
      <t xml:space="preserve">ソロエルト </t>
    </rPh>
    <phoneticPr fontId="1"/>
  </si>
  <si>
    <t>銀で揃えるとボーナス14%</t>
    <rPh sb="0" eb="1">
      <t xml:space="preserve">ギンデ </t>
    </rPh>
    <rPh sb="2" eb="3">
      <t xml:space="preserve">ソロエルト </t>
    </rPh>
    <phoneticPr fontId="1"/>
  </si>
  <si>
    <t>金で揃えるとボーナス16%</t>
    <rPh sb="0" eb="1">
      <t xml:space="preserve">キｎ </t>
    </rPh>
    <phoneticPr fontId="1"/>
  </si>
  <si>
    <t>ボーナス20%</t>
    <phoneticPr fontId="1"/>
  </si>
  <si>
    <t>黄色のバッチ</t>
    <rPh sb="0" eb="2">
      <t xml:space="preserve">キイロノスターバッチ </t>
    </rPh>
    <phoneticPr fontId="1"/>
  </si>
  <si>
    <t>COMバッチ</t>
    <phoneticPr fontId="1"/>
  </si>
  <si>
    <t>正確性バッチ</t>
    <rPh sb="0" eb="3">
      <t xml:space="preserve">セイカクセイ </t>
    </rPh>
    <phoneticPr fontId="1"/>
  </si>
  <si>
    <t>正確性98%以上でボーナス10%</t>
    <rPh sb="0" eb="3">
      <t xml:space="preserve">セイカクセイ </t>
    </rPh>
    <rPh sb="6" eb="8">
      <t xml:space="preserve">イジョウデ </t>
    </rPh>
    <phoneticPr fontId="1"/>
  </si>
  <si>
    <t>パーフェクトバッチ</t>
    <phoneticPr fontId="1"/>
  </si>
  <si>
    <t>パーフェクト勝利でボーナス30%</t>
    <rPh sb="6" eb="8">
      <t xml:space="preserve">ショウリ </t>
    </rPh>
    <phoneticPr fontId="1"/>
  </si>
  <si>
    <t>銅の篭手</t>
    <rPh sb="0" eb="1">
      <t xml:space="preserve">ドウノ </t>
    </rPh>
    <rPh sb="2" eb="4">
      <t xml:space="preserve">コテ </t>
    </rPh>
    <phoneticPr fontId="1"/>
  </si>
  <si>
    <t>銀の篭手</t>
    <rPh sb="0" eb="1">
      <t xml:space="preserve">ギンノ </t>
    </rPh>
    <rPh sb="2" eb="4">
      <t xml:space="preserve">コテ </t>
    </rPh>
    <phoneticPr fontId="1"/>
  </si>
  <si>
    <t>金の篭手</t>
    <rPh sb="0" eb="1">
      <t xml:space="preserve">キンノ </t>
    </rPh>
    <rPh sb="2" eb="4">
      <t xml:space="preserve">コテ </t>
    </rPh>
    <phoneticPr fontId="1"/>
  </si>
  <si>
    <t>完全勝利バッチ</t>
    <rPh sb="0" eb="4">
      <t xml:space="preserve">カンゼンショウリ </t>
    </rPh>
    <phoneticPr fontId="1"/>
  </si>
  <si>
    <t>COMバッチEx</t>
    <phoneticPr fontId="1"/>
  </si>
  <si>
    <t>COMとの対戦でボーナス15%</t>
    <rPh sb="3" eb="5">
      <t xml:space="preserve">トノタイセｎ </t>
    </rPh>
    <phoneticPr fontId="1"/>
  </si>
  <si>
    <t>COMとの対戦でボーナス5%</t>
    <rPh sb="5" eb="7">
      <t xml:space="preserve">タイセｎ </t>
    </rPh>
    <phoneticPr fontId="1"/>
  </si>
  <si>
    <t>ミッションバッチ</t>
    <phoneticPr fontId="1"/>
  </si>
  <si>
    <t>デイリーミッションクリア後、ボーナス15%</t>
    <rPh sb="12" eb="13">
      <t xml:space="preserve">ゴ </t>
    </rPh>
    <phoneticPr fontId="1"/>
  </si>
  <si>
    <t>完全勝利でボーナス15%</t>
    <rPh sb="0" eb="4">
      <t xml:space="preserve">カンゼンショウリ </t>
    </rPh>
    <phoneticPr fontId="1"/>
  </si>
  <si>
    <t>透明な篭手</t>
    <rPh sb="0" eb="2">
      <t xml:space="preserve">トウメイナ </t>
    </rPh>
    <rPh sb="3" eb="5">
      <t xml:space="preserve">コテ </t>
    </rPh>
    <phoneticPr fontId="1"/>
  </si>
  <si>
    <t>幻の篭手</t>
    <rPh sb="0" eb="1">
      <t xml:space="preserve">マボロシノ </t>
    </rPh>
    <rPh sb="2" eb="4">
      <t xml:space="preserve">コテ </t>
    </rPh>
    <phoneticPr fontId="1"/>
  </si>
  <si>
    <t>ボーナス15%</t>
    <phoneticPr fontId="1"/>
  </si>
  <si>
    <t>ボーナス12%</t>
    <phoneticPr fontId="1"/>
  </si>
  <si>
    <t>ボーナス16%</t>
    <phoneticPr fontId="1"/>
  </si>
  <si>
    <t>闇の靴下</t>
    <rPh sb="0" eb="2">
      <t xml:space="preserve">ヤミノクツシタ </t>
    </rPh>
    <phoneticPr fontId="1"/>
  </si>
  <si>
    <t>太陽の靴下</t>
    <rPh sb="0" eb="2">
      <t xml:space="preserve">タイヨウノ </t>
    </rPh>
    <rPh sb="3" eb="5">
      <t xml:space="preserve">クツシタ </t>
    </rPh>
    <phoneticPr fontId="1"/>
  </si>
  <si>
    <t>土星の靴下</t>
    <rPh sb="0" eb="2">
      <t xml:space="preserve">ドセイノ </t>
    </rPh>
    <rPh sb="3" eb="5">
      <t xml:space="preserve">クツシタ </t>
    </rPh>
    <phoneticPr fontId="1"/>
  </si>
  <si>
    <t>地球の靴下</t>
    <rPh sb="0" eb="2">
      <t xml:space="preserve">チキュウノ </t>
    </rPh>
    <rPh sb="3" eb="5">
      <t xml:space="preserve">クツシタ </t>
    </rPh>
    <phoneticPr fontId="1"/>
  </si>
  <si>
    <t>土曜日にボーナス12%</t>
    <rPh sb="0" eb="3">
      <t xml:space="preserve">ドヨウビ </t>
    </rPh>
    <phoneticPr fontId="1"/>
  </si>
  <si>
    <t>日曜日にボーナス12%</t>
    <rPh sb="0" eb="3">
      <t xml:space="preserve">ニチヨウビニ </t>
    </rPh>
    <phoneticPr fontId="1"/>
  </si>
  <si>
    <t>平日にボーナス12%</t>
    <rPh sb="0" eb="2">
      <t xml:space="preserve">ヘイジツニ </t>
    </rPh>
    <phoneticPr fontId="1"/>
  </si>
  <si>
    <t>夜間(19:00以降)にボーナス8%</t>
    <rPh sb="0" eb="2">
      <t xml:space="preserve">ヤカｎ </t>
    </rPh>
    <rPh sb="8" eb="10">
      <t xml:space="preserve">イコウ </t>
    </rPh>
    <phoneticPr fontId="1"/>
  </si>
  <si>
    <t>-</t>
    <phoneticPr fontId="1"/>
  </si>
  <si>
    <t>ゴージャスな首飾り</t>
    <rPh sb="6" eb="8">
      <t xml:space="preserve">クビカザリ </t>
    </rPh>
    <phoneticPr fontId="1"/>
  </si>
  <si>
    <t>パーフェクト勝利で3コイン</t>
    <phoneticPr fontId="1"/>
  </si>
  <si>
    <t>パーフェクト勝利で獲得</t>
    <rPh sb="9" eb="11">
      <t xml:space="preserve">カクトク </t>
    </rPh>
    <phoneticPr fontId="1"/>
  </si>
  <si>
    <t>獲得条件を満たすとボーナス10%</t>
    <rPh sb="0" eb="4">
      <t xml:space="preserve">カクトクジョウケンヲミタスト </t>
    </rPh>
    <phoneticPr fontId="1"/>
  </si>
  <si>
    <t>正確性90%以下で勝利すると獲得</t>
    <rPh sb="0" eb="3">
      <t xml:space="preserve">セイカクセイ </t>
    </rPh>
    <rPh sb="6" eb="8">
      <t xml:space="preserve">イカ </t>
    </rPh>
    <rPh sb="9" eb="11">
      <t xml:space="preserve">ショウリスルト </t>
    </rPh>
    <rPh sb="14" eb="16">
      <t xml:space="preserve">カクトク </t>
    </rPh>
    <phoneticPr fontId="1"/>
  </si>
  <si>
    <t>やること</t>
    <phoneticPr fontId="1"/>
  </si>
  <si>
    <t>5-38</t>
    <phoneticPr fontId="1"/>
  </si>
  <si>
    <t>9-30</t>
    <phoneticPr fontId="1"/>
  </si>
  <si>
    <t>5-20</t>
    <phoneticPr fontId="1"/>
  </si>
  <si>
    <t>6-20</t>
    <phoneticPr fontId="1"/>
  </si>
  <si>
    <t>10-30</t>
    <phoneticPr fontId="1"/>
  </si>
  <si>
    <t>2-5</t>
    <phoneticPr fontId="1"/>
  </si>
  <si>
    <t>6-15</t>
    <phoneticPr fontId="1"/>
  </si>
  <si>
    <t>正確性に応じて1.0,1.1,1.2,1.3,1.4をそれぞれ乗算</t>
    <rPh sb="0" eb="3">
      <t xml:space="preserve">セイカクセイニ </t>
    </rPh>
    <rPh sb="4" eb="5">
      <t xml:space="preserve">オウジテ </t>
    </rPh>
    <rPh sb="31" eb="33">
      <t xml:space="preserve">ジョウザｎ </t>
    </rPh>
    <phoneticPr fontId="1"/>
  </si>
  <si>
    <t>4-12</t>
    <phoneticPr fontId="1"/>
  </si>
  <si>
    <t>○に応じて1.0、1.2、1.4、1.6、1.8、2.0を乗算</t>
    <rPh sb="2" eb="3">
      <t xml:space="preserve">オウジテ </t>
    </rPh>
    <rPh sb="29" eb="31">
      <t xml:space="preserve">ジョウザｎ </t>
    </rPh>
    <phoneticPr fontId="1"/>
  </si>
  <si>
    <t>○に応じて1.0、1.1、1.2、1.3、1.4、1.5を乗算</t>
    <rPh sb="1" eb="2">
      <t>ニ</t>
    </rPh>
    <rPh sb="29" eb="31">
      <t xml:space="preserve">ジョウザｎ </t>
    </rPh>
    <phoneticPr fontId="1"/>
  </si>
  <si>
    <t>20</t>
    <phoneticPr fontId="1"/>
  </si>
  <si>
    <t>○に応じて1.0、1.25、1.5、1.75を乗算</t>
    <rPh sb="2" eb="3">
      <t xml:space="preserve">オウジテ </t>
    </rPh>
    <rPh sb="23" eb="25">
      <t xml:space="preserve">ジョウザｎ </t>
    </rPh>
    <phoneticPr fontId="1"/>
  </si>
  <si>
    <t>10-40</t>
    <phoneticPr fontId="1"/>
  </si>
  <si>
    <t>6-30</t>
    <phoneticPr fontId="1"/>
  </si>
  <si>
    <t>12-32</t>
    <phoneticPr fontId="1"/>
  </si>
  <si>
    <t>アバターやイベントなどの概要を作成した。詳細の仕様等を確定した。コインのスケール感も確定。</t>
    <rPh sb="12" eb="14">
      <t xml:space="preserve">ガイヨウヲサクセイシタ </t>
    </rPh>
    <rPh sb="20" eb="22">
      <t xml:space="preserve">ショウサイノ </t>
    </rPh>
    <rPh sb="23" eb="25">
      <t xml:space="preserve">シヨウ </t>
    </rPh>
    <rPh sb="25" eb="26">
      <t xml:space="preserve">ナドヲカクテイシタ </t>
    </rPh>
    <rPh sb="40" eb="41">
      <t xml:space="preserve">カｎ </t>
    </rPh>
    <rPh sb="42" eb="44">
      <t xml:space="preserve">カクテイ </t>
    </rPh>
    <phoneticPr fontId="1"/>
  </si>
  <si>
    <t>DATA</t>
    <phoneticPr fontId="1"/>
  </si>
  <si>
    <t>CODE</t>
    <phoneticPr fontId="1"/>
  </si>
  <si>
    <t>プログラミングの基本設計</t>
    <rPh sb="8" eb="12">
      <t xml:space="preserve">キホンセッケイ </t>
    </rPh>
    <phoneticPr fontId="1"/>
  </si>
  <si>
    <t>データ分析ソフト用に保持するデータの一覧　各ゲーム共通</t>
    <rPh sb="8" eb="9">
      <t xml:space="preserve">ヨウニ </t>
    </rPh>
    <rPh sb="10" eb="12">
      <t xml:space="preserve">ホジスル </t>
    </rPh>
    <rPh sb="21" eb="22">
      <t xml:space="preserve">カクゲームキョウツウ </t>
    </rPh>
    <phoneticPr fontId="1"/>
  </si>
  <si>
    <t>ゲーム名</t>
    <phoneticPr fontId="1"/>
  </si>
  <si>
    <t>ゲームID</t>
    <phoneticPr fontId="1"/>
  </si>
  <si>
    <t>プレイしたゲームの名前</t>
    <rPh sb="9" eb="11">
      <t xml:space="preserve">ナマエ </t>
    </rPh>
    <phoneticPr fontId="1"/>
  </si>
  <si>
    <t>プレイしたゲームのID</t>
    <rPh sb="5" eb="7">
      <t>ゲームノ</t>
    </rPh>
    <phoneticPr fontId="1"/>
  </si>
  <si>
    <t>管理名称</t>
    <rPh sb="0" eb="2">
      <t xml:space="preserve">カンリ </t>
    </rPh>
    <rPh sb="2" eb="4">
      <t xml:space="preserve">メイショウ </t>
    </rPh>
    <phoneticPr fontId="1"/>
  </si>
  <si>
    <t>データ例</t>
    <rPh sb="3" eb="4">
      <t xml:space="preserve">レイ </t>
    </rPh>
    <phoneticPr fontId="1"/>
  </si>
  <si>
    <t>AVATYPE</t>
    <phoneticPr fontId="1"/>
  </si>
  <si>
    <t>gameTitle</t>
    <phoneticPr fontId="1"/>
  </si>
  <si>
    <t>gameID</t>
    <phoneticPr fontId="1"/>
  </si>
  <si>
    <t>基本データ</t>
    <rPh sb="0" eb="2">
      <t xml:space="preserve">キホンデータ </t>
    </rPh>
    <phoneticPr fontId="1"/>
  </si>
  <si>
    <t>プレイ日ごと　構造体の配列として保持</t>
    <rPh sb="3" eb="4">
      <t xml:space="preserve">ヒニチ </t>
    </rPh>
    <rPh sb="7" eb="10">
      <t xml:space="preserve">コウゾウタイノ </t>
    </rPh>
    <rPh sb="11" eb="13">
      <t xml:space="preserve">ハイレツトシテ </t>
    </rPh>
    <rPh sb="16" eb="18">
      <t xml:space="preserve">ホジ </t>
    </rPh>
    <phoneticPr fontId="1"/>
  </si>
  <si>
    <t>プレイ日</t>
    <rPh sb="3" eb="4">
      <t xml:space="preserve">ヒニチ </t>
    </rPh>
    <phoneticPr fontId="1"/>
  </si>
  <si>
    <t>プレイ回数</t>
    <rPh sb="3" eb="5">
      <t xml:space="preserve">カイスウ </t>
    </rPh>
    <phoneticPr fontId="1"/>
  </si>
  <si>
    <t>ゲームをプレイした回数</t>
    <rPh sb="0" eb="2">
      <t xml:space="preserve">ゲームヲプレイシタカイスウ </t>
    </rPh>
    <phoneticPr fontId="1"/>
  </si>
  <si>
    <t>ゲームをプレイした日にち</t>
    <rPh sb="0" eb="2">
      <t>ゲームヲプレイシタヘ</t>
    </rPh>
    <rPh sb="9" eb="10">
      <t xml:space="preserve">ヒニチ </t>
    </rPh>
    <phoneticPr fontId="1"/>
  </si>
  <si>
    <t>エスケープ回数</t>
    <rPh sb="5" eb="7">
      <t xml:space="preserve">カイスウ </t>
    </rPh>
    <phoneticPr fontId="1"/>
  </si>
  <si>
    <t>ゲームをエスケープした回数</t>
    <rPh sb="11" eb="13">
      <t xml:space="preserve">カイスウ </t>
    </rPh>
    <phoneticPr fontId="1"/>
  </si>
  <si>
    <t>総タイプ数（正解のみ）</t>
    <rPh sb="0" eb="1">
      <t xml:space="preserve">ソウゴウ </t>
    </rPh>
    <rPh sb="6" eb="8">
      <t xml:space="preserve">セイカイ </t>
    </rPh>
    <phoneticPr fontId="1"/>
  </si>
  <si>
    <t>総ミス数</t>
    <rPh sb="3" eb="4">
      <t xml:space="preserve">スウ </t>
    </rPh>
    <phoneticPr fontId="1"/>
  </si>
  <si>
    <t>ベストスコア</t>
    <phoneticPr fontId="1"/>
  </si>
  <si>
    <t>スコア</t>
    <phoneticPr fontId="1"/>
  </si>
  <si>
    <t>その日のベストスコア</t>
    <phoneticPr fontId="1"/>
  </si>
  <si>
    <t>date</t>
    <phoneticPr fontId="1"/>
  </si>
  <si>
    <t>playNum</t>
    <phoneticPr fontId="1"/>
  </si>
  <si>
    <t>escapeNum</t>
    <phoneticPr fontId="1"/>
  </si>
  <si>
    <t>bestScore</t>
    <phoneticPr fontId="1"/>
  </si>
  <si>
    <t>averageScore</t>
    <phoneticPr fontId="1"/>
  </si>
  <si>
    <t>その日のスコア　内容はゲームによって異なる AVATYPEは勝利数</t>
    <rPh sb="0" eb="1">
      <t xml:space="preserve">ソノヒノ </t>
    </rPh>
    <rPh sb="8" eb="10">
      <t xml:space="preserve">ナイヨウハ </t>
    </rPh>
    <rPh sb="18" eb="19">
      <t xml:space="preserve">コトナル </t>
    </rPh>
    <rPh sb="30" eb="33">
      <t xml:space="preserve">ショウリスウ </t>
    </rPh>
    <phoneticPr fontId="1"/>
  </si>
  <si>
    <t>(日付形式)</t>
    <rPh sb="1" eb="3">
      <t xml:space="preserve">ヒヅケ </t>
    </rPh>
    <rPh sb="3" eb="5">
      <t xml:space="preserve">ケイシキ </t>
    </rPh>
    <phoneticPr fontId="1"/>
  </si>
  <si>
    <t>15</t>
    <phoneticPr fontId="1"/>
  </si>
  <si>
    <t>340</t>
    <phoneticPr fontId="1"/>
  </si>
  <si>
    <t>230</t>
    <phoneticPr fontId="1"/>
  </si>
  <si>
    <t>540</t>
    <phoneticPr fontId="1"/>
  </si>
  <si>
    <t>その日の平均kpm</t>
    <rPh sb="4" eb="6">
      <t xml:space="preserve">ヘイキｎ </t>
    </rPh>
    <phoneticPr fontId="1"/>
  </si>
  <si>
    <t>580</t>
    <phoneticPr fontId="1"/>
  </si>
  <si>
    <t>キーごとの速度</t>
    <rPh sb="5" eb="7">
      <t xml:space="preserve">ソクド </t>
    </rPh>
    <phoneticPr fontId="1"/>
  </si>
  <si>
    <t>タイプ結果と現状のスコアを送ると分析結果を返す　ゲームで共通</t>
    <rPh sb="6" eb="8">
      <t xml:space="preserve">ゲンジョウ </t>
    </rPh>
    <rPh sb="16" eb="20">
      <t xml:space="preserve">ブンセキケッカｗ </t>
    </rPh>
    <rPh sb="28" eb="30">
      <t xml:space="preserve">キョウツウ </t>
    </rPh>
    <phoneticPr fontId="1"/>
  </si>
  <si>
    <t>キーごとの加速度</t>
    <rPh sb="0" eb="2">
      <t>キーゴトノク</t>
    </rPh>
    <rPh sb="5" eb="8">
      <t xml:space="preserve">カソクド </t>
    </rPh>
    <phoneticPr fontId="1"/>
  </si>
  <si>
    <t>キーごとの正確性</t>
    <rPh sb="5" eb="8">
      <t xml:space="preserve">セイカクセイ </t>
    </rPh>
    <phoneticPr fontId="1"/>
  </si>
  <si>
    <t>初速度平均</t>
    <rPh sb="0" eb="3">
      <t xml:space="preserve">ショソクド </t>
    </rPh>
    <rPh sb="3" eb="5">
      <t xml:space="preserve">ヘイキｎ </t>
    </rPh>
    <phoneticPr fontId="1"/>
  </si>
  <si>
    <t>方向別の分析</t>
    <rPh sb="0" eb="3">
      <t xml:space="preserve">ホウコウベツノ </t>
    </rPh>
    <rPh sb="4" eb="6">
      <t xml:space="preserve">ブンセキ </t>
    </rPh>
    <phoneticPr fontId="1"/>
  </si>
  <si>
    <t>ミスのタイプ分析</t>
    <rPh sb="6" eb="8">
      <t xml:space="preserve">ブンセキ </t>
    </rPh>
    <phoneticPr fontId="1"/>
  </si>
  <si>
    <t>安定性</t>
    <rPh sb="0" eb="3">
      <t xml:space="preserve">アンテイセイ </t>
    </rPh>
    <phoneticPr fontId="1"/>
  </si>
  <si>
    <t>キーごとのタイプ数</t>
    <phoneticPr fontId="1"/>
  </si>
  <si>
    <t>ミスの平均ロスタイム</t>
    <rPh sb="3" eb="5">
      <t xml:space="preserve">ヘイキｎ </t>
    </rPh>
    <phoneticPr fontId="1"/>
  </si>
  <si>
    <t>タイピング分析データ　ゲームごとに保持して、統合して表示　かなとローマ字は別々に保持</t>
    <rPh sb="17" eb="19">
      <t xml:space="preserve">ホジシテ </t>
    </rPh>
    <rPh sb="22" eb="24">
      <t xml:space="preserve">トウゴウシテ </t>
    </rPh>
    <rPh sb="26" eb="28">
      <t xml:space="preserve">ヒョウジ </t>
    </rPh>
    <rPh sb="37" eb="38">
      <t xml:space="preserve">ベツベツニ </t>
    </rPh>
    <rPh sb="40" eb="42">
      <t xml:space="preserve">ホジ </t>
    </rPh>
    <phoneticPr fontId="1"/>
  </si>
  <si>
    <t>総打鍵数(R,K)</t>
    <rPh sb="0" eb="1">
      <t xml:space="preserve">ソウゴウ </t>
    </rPh>
    <rPh sb="1" eb="3">
      <t xml:space="preserve">ダケｎ </t>
    </rPh>
    <rPh sb="3" eb="4">
      <t xml:space="preserve">スウ </t>
    </rPh>
    <phoneticPr fontId="1"/>
  </si>
  <si>
    <t>総ミス数(R,K)</t>
    <rPh sb="0" eb="1">
      <t xml:space="preserve">ソウゴウ </t>
    </rPh>
    <rPh sb="3" eb="4">
      <t xml:space="preserve">スウ </t>
    </rPh>
    <phoneticPr fontId="1"/>
  </si>
  <si>
    <t>平均kpm(R,K)</t>
    <rPh sb="0" eb="2">
      <t xml:space="preserve">ヘイキｎ </t>
    </rPh>
    <phoneticPr fontId="1"/>
  </si>
  <si>
    <t>missNumR</t>
    <phoneticPr fontId="1"/>
  </si>
  <si>
    <t>strokeNumR(K)</t>
    <phoneticPr fontId="1"/>
  </si>
  <si>
    <t>keyStrokeNum</t>
    <phoneticPr fontId="1"/>
  </si>
  <si>
    <t>構造体として保持</t>
    <rPh sb="0" eb="3">
      <t xml:space="preserve">コウゾウタイトシテ </t>
    </rPh>
    <rPh sb="6" eb="8">
      <t xml:space="preserve">ホジ </t>
    </rPh>
    <phoneticPr fontId="1"/>
  </si>
  <si>
    <t>2次元の配列として保持</t>
    <rPh sb="1" eb="3">
      <t xml:space="preserve">ジゲンノ </t>
    </rPh>
    <rPh sb="4" eb="6">
      <t xml:space="preserve">ハイレツトシテ </t>
    </rPh>
    <rPh sb="9" eb="11">
      <t xml:space="preserve">ホジ </t>
    </rPh>
    <phoneticPr fontId="1"/>
  </si>
  <si>
    <t>3次元の配列として保持</t>
    <rPh sb="1" eb="3">
      <t xml:space="preserve">ジゲンノ </t>
    </rPh>
    <rPh sb="4" eb="6">
      <t xml:space="preserve">ハイレツトシテ </t>
    </rPh>
    <rPh sb="9" eb="11">
      <t xml:space="preserve">ホジ </t>
    </rPh>
    <phoneticPr fontId="1"/>
  </si>
  <si>
    <t>keySpeed</t>
    <phoneticPr fontId="1"/>
  </si>
  <si>
    <t>keyAcceleraion</t>
    <phoneticPr fontId="1"/>
  </si>
  <si>
    <t>keyAccuracy</t>
    <phoneticPr fontId="1"/>
  </si>
  <si>
    <t>firstSpeed</t>
    <phoneticPr fontId="1"/>
  </si>
  <si>
    <t>directionAnalysis</t>
    <phoneticPr fontId="1"/>
  </si>
  <si>
    <t>missAnalysis</t>
    <phoneticPr fontId="1"/>
  </si>
  <si>
    <t>ミスタイプ別にミスタイプ数を分類</t>
    <rPh sb="5" eb="6">
      <t xml:space="preserve">ベツニ </t>
    </rPh>
    <phoneticPr fontId="1"/>
  </si>
  <si>
    <t>stability</t>
    <phoneticPr fontId="1"/>
  </si>
  <si>
    <t>安定性の分析結果　3,5,10キーごとに分析</t>
    <rPh sb="0" eb="3">
      <t xml:space="preserve">アンテイセイノブンセキ </t>
    </rPh>
    <rPh sb="6" eb="8">
      <t xml:space="preserve">ケッカ </t>
    </rPh>
    <phoneticPr fontId="1"/>
  </si>
  <si>
    <t>最速kpm、最遅kpm</t>
    <rPh sb="0" eb="2">
      <t xml:space="preserve">サイソク </t>
    </rPh>
    <rPh sb="6" eb="8">
      <t xml:space="preserve">サイチ </t>
    </rPh>
    <phoneticPr fontId="1"/>
  </si>
  <si>
    <t>最もkpmの速い（遅い）3打、5打、10打を表示</t>
    <rPh sb="0" eb="1">
      <t xml:space="preserve">モットモ </t>
    </rPh>
    <rPh sb="6" eb="7">
      <t xml:space="preserve">ハヤイ </t>
    </rPh>
    <rPh sb="9" eb="10">
      <t xml:space="preserve">オソイ </t>
    </rPh>
    <rPh sb="13" eb="14">
      <t xml:space="preserve">ダ </t>
    </rPh>
    <rPh sb="16" eb="17">
      <t xml:space="preserve">ダ </t>
    </rPh>
    <rPh sb="20" eb="21">
      <t xml:space="preserve">ダ </t>
    </rPh>
    <rPh sb="22" eb="24">
      <t xml:space="preserve">ヒョウジ </t>
    </rPh>
    <phoneticPr fontId="1"/>
  </si>
  <si>
    <t>1次元配列として保持</t>
    <rPh sb="1" eb="2">
      <t xml:space="preserve">ジゲン </t>
    </rPh>
    <rPh sb="3" eb="5">
      <t xml:space="preserve">ハイレツトシテ </t>
    </rPh>
    <rPh sb="8" eb="10">
      <t xml:space="preserve">ホジ </t>
    </rPh>
    <phoneticPr fontId="1"/>
  </si>
  <si>
    <t>2次元配列として保持</t>
    <rPh sb="1" eb="3">
      <t xml:space="preserve">ジゲン </t>
    </rPh>
    <rPh sb="3" eb="5">
      <t xml:space="preserve">ハイレツトシテ </t>
    </rPh>
    <rPh sb="8" eb="10">
      <t xml:space="preserve">ホジ </t>
    </rPh>
    <phoneticPr fontId="1"/>
  </si>
  <si>
    <t>topWorstSpeed</t>
    <phoneticPr fontId="1"/>
  </si>
  <si>
    <t>averageSpeedR</t>
    <phoneticPr fontId="1"/>
  </si>
  <si>
    <t>ミスのうちファーストミスーをカウント</t>
    <phoneticPr fontId="1"/>
  </si>
  <si>
    <t>ファーストミス</t>
    <phoneticPr fontId="1"/>
  </si>
  <si>
    <t>firstMiss</t>
    <phoneticPr fontId="1"/>
  </si>
  <si>
    <t>lossTime</t>
    <phoneticPr fontId="1"/>
  </si>
  <si>
    <t>ミスの平均ロスタイムを計測　1ミスあたりのロスタイム</t>
    <rPh sb="3" eb="5">
      <t xml:space="preserve">ヘイキｎ </t>
    </rPh>
    <phoneticPr fontId="1"/>
  </si>
  <si>
    <t>プレイデータの保持　localStorageへ保存</t>
    <rPh sb="7" eb="9">
      <t xml:space="preserve">ホジ </t>
    </rPh>
    <rPh sb="23" eb="25">
      <t xml:space="preserve">ホゾｎ </t>
    </rPh>
    <phoneticPr fontId="1"/>
  </si>
  <si>
    <t>データ例</t>
    <phoneticPr fontId="1"/>
  </si>
  <si>
    <t>管理名称</t>
    <rPh sb="0" eb="4">
      <t xml:space="preserve">カンリメイショウ </t>
    </rPh>
    <phoneticPr fontId="1"/>
  </si>
  <si>
    <t>アバターデータ</t>
    <phoneticPr fontId="1"/>
  </si>
  <si>
    <t>avatorData</t>
    <phoneticPr fontId="1"/>
  </si>
  <si>
    <t>プレイデータ</t>
    <phoneticPr fontId="1"/>
  </si>
  <si>
    <t>プレイデータを格納</t>
    <phoneticPr fontId="1"/>
  </si>
  <si>
    <t>playData</t>
    <phoneticPr fontId="1"/>
  </si>
  <si>
    <t>バトル履歴</t>
    <phoneticPr fontId="1"/>
  </si>
  <si>
    <t>バトルの履歴を格納</t>
    <phoneticPr fontId="1"/>
  </si>
  <si>
    <t>battleData</t>
    <phoneticPr fontId="1"/>
  </si>
  <si>
    <t>読み込んだアバター</t>
    <rPh sb="0" eb="1">
      <t xml:space="preserve">ヨミコンダ </t>
    </rPh>
    <phoneticPr fontId="1"/>
  </si>
  <si>
    <t>ユーザーがローカルファイルから読み込んだアバターを保持</t>
    <rPh sb="15" eb="16">
      <t xml:space="preserve">ヨミコンダ </t>
    </rPh>
    <phoneticPr fontId="1"/>
  </si>
  <si>
    <t>localAvator</t>
    <phoneticPr fontId="1"/>
  </si>
  <si>
    <t>構造体の配列として保持　それぞれの構造体の構成はアバターデータに準ずる</t>
    <rPh sb="0" eb="3">
      <t xml:space="preserve">コウゾウタイ </t>
    </rPh>
    <rPh sb="9" eb="11">
      <t xml:space="preserve">ホジ </t>
    </rPh>
    <rPh sb="21" eb="23">
      <t xml:space="preserve">コウセイ </t>
    </rPh>
    <phoneticPr fontId="1"/>
  </si>
  <si>
    <t>キーごとの速度</t>
    <rPh sb="0" eb="3">
      <t>キーゴトノス</t>
    </rPh>
    <rPh sb="5" eb="7">
      <t xml:space="preserve">ソクド </t>
    </rPh>
    <phoneticPr fontId="1"/>
  </si>
  <si>
    <t>初速</t>
    <rPh sb="0" eb="2">
      <t xml:space="preserve">ショソク </t>
    </rPh>
    <phoneticPr fontId="1"/>
  </si>
  <si>
    <t>キーごとの正確性</t>
    <rPh sb="0" eb="2">
      <t xml:space="preserve">キーゴトノセイカクセイ </t>
    </rPh>
    <phoneticPr fontId="1"/>
  </si>
  <si>
    <t>本日のバトル履歴</t>
    <rPh sb="0" eb="2">
      <t xml:space="preserve">ホンジツノ </t>
    </rPh>
    <rPh sb="6" eb="8">
      <t xml:space="preserve">リレキ </t>
    </rPh>
    <phoneticPr fontId="1"/>
  </si>
  <si>
    <t>その日のバトル履歴を格納　日毎にリセット</t>
    <rPh sb="13" eb="15">
      <t xml:space="preserve">ヒゴトニ </t>
    </rPh>
    <phoneticPr fontId="1"/>
  </si>
  <si>
    <t>todayBattleData</t>
    <phoneticPr fontId="1"/>
  </si>
  <si>
    <t>デイリーミッションの達成状況を格納</t>
    <phoneticPr fontId="1"/>
  </si>
  <si>
    <t>構造体の配列として保持　達成度合いとミッションの内容</t>
    <rPh sb="0" eb="2">
      <t xml:space="preserve">コウゾウタイノハイレツトシテ </t>
    </rPh>
    <rPh sb="9" eb="10">
      <t xml:space="preserve">ホジ </t>
    </rPh>
    <rPh sb="12" eb="16">
      <t xml:space="preserve">タッセイドアイ </t>
    </rPh>
    <phoneticPr fontId="1"/>
  </si>
  <si>
    <t>dailyMission</t>
    <phoneticPr fontId="1"/>
  </si>
  <si>
    <t>loadTitle.js</t>
    <phoneticPr fontId="1"/>
  </si>
  <si>
    <t>ローディング画面を表示 ロードが完了するまで</t>
    <phoneticPr fontId="1"/>
  </si>
  <si>
    <t>script.js</t>
    <phoneticPr fontId="1"/>
  </si>
  <si>
    <t>中核となるファイル</t>
    <rPh sb="0" eb="2">
      <t xml:space="preserve">チュウカクトナル </t>
    </rPh>
    <phoneticPr fontId="1"/>
  </si>
  <si>
    <t>avator.js</t>
    <phoneticPr fontId="1"/>
  </si>
  <si>
    <t>アバターの表示などを行うjavascript</t>
    <rPh sb="10" eb="11">
      <t xml:space="preserve">オコナウ </t>
    </rPh>
    <phoneticPr fontId="1"/>
  </si>
  <si>
    <t>data.js</t>
    <phoneticPr fontId="1"/>
  </si>
  <si>
    <t>drawPrlやloadingCircleなどの基礎的な関数の作成などを行った。設計って大事。</t>
    <rPh sb="24" eb="27">
      <t xml:space="preserve">キソテキナ </t>
    </rPh>
    <rPh sb="28" eb="30">
      <t xml:space="preserve">カンスウノ </t>
    </rPh>
    <rPh sb="31" eb="33">
      <t xml:space="preserve">サクセイ </t>
    </rPh>
    <rPh sb="40" eb="42">
      <t xml:space="preserve">セッケイ </t>
    </rPh>
    <phoneticPr fontId="1"/>
  </si>
  <si>
    <t>メニュー画面の作成を行った。いい感じにできた。</t>
    <rPh sb="10" eb="11">
      <t xml:space="preserve">オコナッタ </t>
    </rPh>
    <phoneticPr fontId="1"/>
  </si>
  <si>
    <t>ニフクラとの通信を行うjavascript</t>
    <phoneticPr fontId="1"/>
  </si>
  <si>
    <t>myNcmb.js</t>
    <phoneticPr fontId="1"/>
  </si>
  <si>
    <t>const.js</t>
    <phoneticPr fontId="1"/>
  </si>
  <si>
    <t>重要な定数を格納するjavascript</t>
    <rPh sb="0" eb="2">
      <t xml:space="preserve">ジュウヨウナ </t>
    </rPh>
    <rPh sb="3" eb="5">
      <t xml:space="preserve">テイスウ </t>
    </rPh>
    <phoneticPr fontId="1"/>
  </si>
  <si>
    <t>defer</t>
    <phoneticPr fontId="1"/>
  </si>
  <si>
    <t>localStorageなどへデータの保存を行う、またグローバルな変数を格納するjavascript</t>
    <rPh sb="33" eb="35">
      <t xml:space="preserve">ヘンスウ </t>
    </rPh>
    <rPh sb="36" eb="38">
      <t xml:space="preserve">カクノウ </t>
    </rPh>
    <phoneticPr fontId="1"/>
  </si>
  <si>
    <t>構造体として保持　累計試合数、累計勝利数、相手のレベル別の試合数と勝利数、累計リアイア数、ワード数、総タイプ数、総ミス数、平均kpm</t>
    <rPh sb="0" eb="3">
      <t xml:space="preserve">コウゾウタイトシテ </t>
    </rPh>
    <rPh sb="6" eb="8">
      <t xml:space="preserve">ホジ </t>
    </rPh>
    <rPh sb="9" eb="14">
      <t xml:space="preserve">ルイケイシアイスウ </t>
    </rPh>
    <rPh sb="15" eb="20">
      <t xml:space="preserve">ルイケイショウリスウ </t>
    </rPh>
    <rPh sb="21" eb="23">
      <t xml:space="preserve">アイテノ </t>
    </rPh>
    <rPh sb="29" eb="32">
      <t xml:space="preserve">シアイスウトショウリスウ </t>
    </rPh>
    <rPh sb="37" eb="39">
      <t xml:space="preserve">ルイケイ </t>
    </rPh>
    <rPh sb="43" eb="44">
      <t xml:space="preserve">スウ </t>
    </rPh>
    <rPh sb="50" eb="51">
      <t xml:space="preserve">ソウタイプスウ </t>
    </rPh>
    <rPh sb="56" eb="57">
      <t xml:space="preserve">ソウミス </t>
    </rPh>
    <rPh sb="59" eb="60">
      <t xml:space="preserve">スウ </t>
    </rPh>
    <rPh sb="61" eb="63">
      <t xml:space="preserve">ヘイキｎ </t>
    </rPh>
    <phoneticPr fontId="1"/>
  </si>
  <si>
    <t>赤の仮面</t>
    <rPh sb="0" eb="1">
      <t xml:space="preserve">アカ </t>
    </rPh>
    <rPh sb="2" eb="4">
      <t xml:space="preserve">カメｎ </t>
    </rPh>
    <phoneticPr fontId="1"/>
  </si>
  <si>
    <t>黄色の仮面</t>
    <rPh sb="0" eb="1">
      <t xml:space="preserve">キイロ </t>
    </rPh>
    <rPh sb="1" eb="2">
      <t xml:space="preserve">イロ </t>
    </rPh>
    <phoneticPr fontId="1"/>
  </si>
  <si>
    <t>赤の服</t>
    <rPh sb="0" eb="1">
      <t xml:space="preserve">アカ </t>
    </rPh>
    <rPh sb="2" eb="3">
      <t xml:space="preserve">フク </t>
    </rPh>
    <phoneticPr fontId="1"/>
  </si>
  <si>
    <t>黄色の服</t>
    <rPh sb="0" eb="1">
      <t xml:space="preserve">キイロ </t>
    </rPh>
    <rPh sb="1" eb="2">
      <t xml:space="preserve">イロ </t>
    </rPh>
    <rPh sb="3" eb="4">
      <t xml:space="preserve">フク </t>
    </rPh>
    <phoneticPr fontId="1"/>
  </si>
  <si>
    <t>赤のバッチ</t>
    <rPh sb="0" eb="1">
      <t xml:space="preserve">アカ </t>
    </rPh>
    <phoneticPr fontId="1"/>
  </si>
  <si>
    <t>青のバッチ</t>
    <rPh sb="0" eb="1">
      <t xml:space="preserve">アオ </t>
    </rPh>
    <phoneticPr fontId="1"/>
  </si>
  <si>
    <t>赤の場合ボーナス2%</t>
    <rPh sb="0" eb="1">
      <t xml:space="preserve">アカ </t>
    </rPh>
    <rPh sb="2" eb="4">
      <t xml:space="preserve">バアイ </t>
    </rPh>
    <phoneticPr fontId="1"/>
  </si>
  <si>
    <t>青の場合ボーナス2%</t>
    <rPh sb="0" eb="1">
      <t xml:space="preserve">アオ </t>
    </rPh>
    <phoneticPr fontId="1"/>
  </si>
  <si>
    <t>黄色の場合ボーナス2%</t>
    <rPh sb="0" eb="2">
      <t xml:space="preserve">キイロ </t>
    </rPh>
    <rPh sb="3" eb="5">
      <t xml:space="preserve">バアイ </t>
    </rPh>
    <phoneticPr fontId="1"/>
  </si>
  <si>
    <t>構造体として保持　コイン、経験値、レベル、各設定内容、アイテムの所持ステータス</t>
    <rPh sb="0" eb="1">
      <t xml:space="preserve">コウゾウタイトシテ </t>
    </rPh>
    <rPh sb="6" eb="7">
      <t xml:space="preserve">ホジ </t>
    </rPh>
    <rPh sb="13" eb="16">
      <t xml:space="preserve">ケイケンチ </t>
    </rPh>
    <rPh sb="21" eb="24">
      <t xml:space="preserve">カクセッテイ </t>
    </rPh>
    <rPh sb="24" eb="26">
      <t xml:space="preserve">ナイヨウ </t>
    </rPh>
    <rPh sb="32" eb="34">
      <t xml:space="preserve">ショジ </t>
    </rPh>
    <phoneticPr fontId="1"/>
  </si>
  <si>
    <t>実装済み？</t>
    <rPh sb="0" eb="2">
      <t xml:space="preserve">ジッソウズｍ </t>
    </rPh>
    <rPh sb="2" eb="3">
      <t xml:space="preserve">ズミ </t>
    </rPh>
    <phoneticPr fontId="1"/>
  </si>
  <si>
    <t>実装済み？</t>
    <rPh sb="0" eb="3">
      <t xml:space="preserve">ジッソウズミ </t>
    </rPh>
    <phoneticPr fontId="1"/>
  </si>
  <si>
    <t>O</t>
    <phoneticPr fontId="1"/>
  </si>
  <si>
    <t>チームを変更することができる　使用するとなくなる</t>
    <rPh sb="15" eb="17">
      <t xml:space="preserve">シヨウスルト </t>
    </rPh>
    <phoneticPr fontId="1"/>
  </si>
  <si>
    <t>プレイごと1コイン獲得</t>
    <rPh sb="9" eb="11">
      <t xml:space="preserve">カクトク </t>
    </rPh>
    <phoneticPr fontId="1"/>
  </si>
  <si>
    <r>
      <t xml:space="preserve">アバターに関するデータを格納 </t>
    </r>
    <r>
      <rPr>
        <b/>
        <sz val="12"/>
        <color rgb="FFFF0000"/>
        <rFont val="メイリオ"/>
        <family val="2"/>
        <charset val="128"/>
      </rPr>
      <t>書き換え時にローマ字とカナで共有されるべきものが共有されているか必ず確認</t>
    </r>
    <rPh sb="12" eb="14">
      <t xml:space="preserve">カクノウ </t>
    </rPh>
    <rPh sb="15" eb="16">
      <t xml:space="preserve">カキカエジニ </t>
    </rPh>
    <rPh sb="29" eb="31">
      <t xml:space="preserve">キョウユウ </t>
    </rPh>
    <rPh sb="39" eb="41">
      <t xml:space="preserve">キョウユウサレテイルカ </t>
    </rPh>
    <rPh sb="47" eb="48">
      <t xml:space="preserve">カナラズ </t>
    </rPh>
    <rPh sb="49" eb="51">
      <t xml:space="preserve">カクニｎ </t>
    </rPh>
    <phoneticPr fontId="1"/>
  </si>
  <si>
    <t>鞍替えの紋章</t>
    <rPh sb="0" eb="2">
      <t xml:space="preserve">クラガエ </t>
    </rPh>
    <rPh sb="4" eb="6">
      <t xml:space="preserve">モンショウ </t>
    </rPh>
    <phoneticPr fontId="1"/>
  </si>
  <si>
    <t>黄色の場合ボーナス6%</t>
    <rPh sb="0" eb="2">
      <t xml:space="preserve">キイロ </t>
    </rPh>
    <rPh sb="3" eb="5">
      <t xml:space="preserve">バアイ </t>
    </rPh>
    <phoneticPr fontId="1"/>
  </si>
  <si>
    <t>青の場合ボーナス6%</t>
    <rPh sb="0" eb="1">
      <t xml:space="preserve">アオ </t>
    </rPh>
    <phoneticPr fontId="1"/>
  </si>
  <si>
    <t>赤 の場合ボーナス6%</t>
    <rPh sb="0" eb="1">
      <t xml:space="preserve">アカ </t>
    </rPh>
    <rPh sb="3" eb="5">
      <t xml:space="preserve">バアイ </t>
    </rPh>
    <phoneticPr fontId="1"/>
  </si>
  <si>
    <t>ボーナス8%</t>
    <phoneticPr fontId="1"/>
  </si>
  <si>
    <t>見た目まで</t>
    <rPh sb="0" eb="1">
      <t xml:space="preserve">ミタメ </t>
    </rPh>
    <phoneticPr fontId="1"/>
  </si>
  <si>
    <t>設定画面とアバター画面の作成を行った。アバターの見た目の作成に取り掛かった。</t>
    <rPh sb="0" eb="4">
      <t xml:space="preserve">セッテイガメｎ </t>
    </rPh>
    <rPh sb="9" eb="11">
      <t xml:space="preserve">ガメｎ </t>
    </rPh>
    <rPh sb="15" eb="16">
      <t xml:space="preserve">オコナッタ </t>
    </rPh>
    <rPh sb="28" eb="30">
      <t xml:space="preserve">サクセイニ </t>
    </rPh>
    <rPh sb="31" eb="32">
      <t xml:space="preserve">トリカカッタ </t>
    </rPh>
    <phoneticPr fontId="1"/>
  </si>
  <si>
    <t>修験者の剣</t>
    <rPh sb="0" eb="3">
      <t xml:space="preserve">シュウケンシャノ </t>
    </rPh>
    <phoneticPr fontId="1"/>
  </si>
  <si>
    <t>速打者の剣</t>
    <rPh sb="0" eb="1">
      <t xml:space="preserve">ソク </t>
    </rPh>
    <rPh sb="1" eb="3">
      <t xml:space="preserve">ソクダシャノ </t>
    </rPh>
    <phoneticPr fontId="1"/>
  </si>
  <si>
    <t>師匠の剣</t>
    <rPh sb="0" eb="2">
      <t xml:space="preserve">シショウノ </t>
    </rPh>
    <phoneticPr fontId="1"/>
  </si>
  <si>
    <t>伝説の剣</t>
    <rPh sb="0" eb="2">
      <t xml:space="preserve">デンセツ </t>
    </rPh>
    <phoneticPr fontId="1"/>
  </si>
  <si>
    <t>神の剣</t>
    <rPh sb="0" eb="1">
      <t xml:space="preserve">カミノカンムリ </t>
    </rPh>
    <phoneticPr fontId="1"/>
  </si>
  <si>
    <t>乱れ打ちの冠</t>
    <rPh sb="0" eb="1">
      <t xml:space="preserve">ミダレウチ </t>
    </rPh>
    <rPh sb="5" eb="6">
      <t xml:space="preserve">カンムリ </t>
    </rPh>
    <phoneticPr fontId="1"/>
  </si>
  <si>
    <t>パーフェクトの冠</t>
    <rPh sb="7" eb="8">
      <t xml:space="preserve">カンムリ </t>
    </rPh>
    <phoneticPr fontId="1"/>
  </si>
  <si>
    <t>アバターの見た目をすべて実装した。画像の見た目がかなり良い。明日以降は主要な実装に取り掛かる</t>
    <rPh sb="17" eb="19">
      <t xml:space="preserve">ガゾウ </t>
    </rPh>
    <rPh sb="20" eb="21">
      <t xml:space="preserve">ミタメ </t>
    </rPh>
    <rPh sb="30" eb="34">
      <t xml:space="preserve">アシタイコウハ </t>
    </rPh>
    <rPh sb="35" eb="37">
      <t xml:space="preserve">シュヨウナ </t>
    </rPh>
    <rPh sb="38" eb="40">
      <t xml:space="preserve">ジッソウニ </t>
    </rPh>
    <rPh sb="41" eb="42">
      <t xml:space="preserve">トリカカル </t>
    </rPh>
    <phoneticPr fontId="1"/>
  </si>
  <si>
    <t>y</t>
    <phoneticPr fontId="1"/>
  </si>
  <si>
    <t>m</t>
    <phoneticPr fontId="1"/>
  </si>
  <si>
    <t>d</t>
    <phoneticPr fontId="1"/>
  </si>
  <si>
    <t>疑似乱数　(12*31*(y-2000)+12*m+d)%10000の上4桁</t>
    <rPh sb="0" eb="4">
      <t xml:space="preserve">ギジランスウ </t>
    </rPh>
    <rPh sb="35" eb="36">
      <t xml:space="preserve">ウエ </t>
    </rPh>
    <rPh sb="37" eb="38">
      <t xml:space="preserve">ケタ </t>
    </rPh>
    <phoneticPr fontId="1"/>
  </si>
  <si>
    <t>月</t>
    <rPh sb="0" eb="1">
      <t xml:space="preserve">ゲツ </t>
    </rPh>
    <phoneticPr fontId="1"/>
  </si>
  <si>
    <t>火</t>
    <rPh sb="0" eb="1">
      <t xml:space="preserve">ヒ </t>
    </rPh>
    <phoneticPr fontId="1"/>
  </si>
  <si>
    <t>水</t>
    <rPh sb="0" eb="1">
      <t xml:space="preserve">スイ </t>
    </rPh>
    <phoneticPr fontId="1"/>
  </si>
  <si>
    <t>木</t>
    <rPh sb="0" eb="1">
      <t xml:space="preserve">モク </t>
    </rPh>
    <phoneticPr fontId="1"/>
  </si>
  <si>
    <t>金</t>
    <rPh sb="0" eb="1">
      <t xml:space="preserve">キン </t>
    </rPh>
    <phoneticPr fontId="1"/>
  </si>
  <si>
    <t>●ワード以上とって○回勝利しよう</t>
    <rPh sb="9" eb="10">
      <t xml:space="preserve">カイ </t>
    </rPh>
    <rPh sb="10" eb="12">
      <t xml:space="preserve">ショウリシヨウ </t>
    </rPh>
    <phoneticPr fontId="1"/>
  </si>
  <si>
    <t>kpm●以上のアバターに○回勝利しよう</t>
    <rPh sb="3" eb="5">
      <t xml:space="preserve">イジョウデ </t>
    </rPh>
    <rPh sb="11" eb="12">
      <t xml:space="preserve">カイ </t>
    </rPh>
    <rPh sb="12" eb="14">
      <t xml:space="preserve">ショウリシヨウ </t>
    </rPh>
    <phoneticPr fontId="1"/>
  </si>
  <si>
    <t>kpm●以上で○回勝利しよう</t>
    <rPh sb="3" eb="5">
      <t xml:space="preserve">イジョウデ </t>
    </rPh>
    <rPh sb="6" eb="7">
      <t xml:space="preserve">カイ </t>
    </rPh>
    <rPh sb="7" eb="9">
      <t xml:space="preserve">ショウリシヨウ </t>
    </rPh>
    <phoneticPr fontId="1"/>
  </si>
  <si>
    <t>正確性●%以上で○回勝利しよう</t>
    <rPh sb="0" eb="3">
      <t xml:space="preserve">セイカクセイ </t>
    </rPh>
    <rPh sb="4" eb="6">
      <t xml:space="preserve">イジョウデ </t>
    </rPh>
    <rPh sb="8" eb="9">
      <t xml:space="preserve">カイ </t>
    </rPh>
    <rPh sb="9" eb="11">
      <t xml:space="preserve">ショウリシヨウ </t>
    </rPh>
    <phoneticPr fontId="1"/>
  </si>
  <si>
    <t>kpm○以上のアバターにPF勝利しよう</t>
    <rPh sb="4" eb="6">
      <t xml:space="preserve">イジョウノ </t>
    </rPh>
    <phoneticPr fontId="1"/>
  </si>
  <si>
    <t>レベルはアバター作成時にplayDataからコピーしてくる</t>
    <phoneticPr fontId="1"/>
  </si>
  <si>
    <t>チームの相性：赤は青に強い　青は黄色に強い　黄色いは赤に強い</t>
    <rPh sb="7" eb="8">
      <t xml:space="preserve">アカハ </t>
    </rPh>
    <rPh sb="9" eb="10">
      <t xml:space="preserve">アオニツヨク </t>
    </rPh>
    <rPh sb="14" eb="15">
      <t xml:space="preserve">アオハ </t>
    </rPh>
    <rPh sb="16" eb="18">
      <t xml:space="preserve">キイロニ </t>
    </rPh>
    <rPh sb="19" eb="20">
      <t xml:space="preserve">ツヨイ </t>
    </rPh>
    <rPh sb="22" eb="24">
      <t xml:space="preserve">キイロイハ </t>
    </rPh>
    <rPh sb="26" eb="27">
      <t xml:space="preserve">アカニツヨイ </t>
    </rPh>
    <phoneticPr fontId="1"/>
  </si>
  <si>
    <t>バトル画面の作成を行おうと思っていたが、選択画面などの実装で終了した。残すはバトル画面とアバター管理画面のみ。</t>
    <rPh sb="6" eb="8">
      <t xml:space="preserve">サクセイ </t>
    </rPh>
    <rPh sb="20" eb="24">
      <t xml:space="preserve">センタクガメン </t>
    </rPh>
    <rPh sb="27" eb="29">
      <t xml:space="preserve">ジッソウデ </t>
    </rPh>
    <rPh sb="30" eb="32">
      <t xml:space="preserve">シュウリョウシタ </t>
    </rPh>
    <rPh sb="35" eb="36">
      <t xml:space="preserve">ノコスハ </t>
    </rPh>
    <phoneticPr fontId="1"/>
  </si>
  <si>
    <t>typingAnalysis.js</t>
    <phoneticPr fontId="1"/>
  </si>
  <si>
    <t>typingOpt.js</t>
    <phoneticPr fontId="1"/>
  </si>
  <si>
    <t>最適化を行う　getRomeなどもここ</t>
    <rPh sb="0" eb="3">
      <t xml:space="preserve">サイテキカ </t>
    </rPh>
    <rPh sb="4" eb="5">
      <t xml:space="preserve">オコナウ </t>
    </rPh>
    <phoneticPr fontId="1"/>
  </si>
  <si>
    <t>全体的な正確性</t>
    <rPh sb="0" eb="1">
      <t xml:space="preserve">ゼンタイテキナ </t>
    </rPh>
    <rPh sb="4" eb="7">
      <t xml:space="preserve">セイカクセイ </t>
    </rPh>
    <phoneticPr fontId="1"/>
  </si>
  <si>
    <t>kpm</t>
    <phoneticPr fontId="1"/>
  </si>
  <si>
    <t>acc</t>
    <phoneticPr fontId="1"/>
  </si>
  <si>
    <t>全体的な速度(換算)</t>
    <rPh sb="0" eb="3">
      <t xml:space="preserve">ゼンタイテキナ </t>
    </rPh>
    <rPh sb="4" eb="6">
      <t xml:space="preserve">ソクド </t>
    </rPh>
    <rPh sb="7" eb="9">
      <t xml:space="preserve">カンサｎ </t>
    </rPh>
    <phoneticPr fontId="1"/>
  </si>
  <si>
    <t>バトル画面の実装を行った　最低限ゲームがプレイできるようになった　結果の表示などは明日以降</t>
    <rPh sb="0" eb="2">
      <t xml:space="preserve">バトルガメンノ </t>
    </rPh>
    <rPh sb="6" eb="8">
      <t xml:space="preserve">ジッソウヲ </t>
    </rPh>
    <rPh sb="9" eb="10">
      <t xml:space="preserve">オコナッタ </t>
    </rPh>
    <rPh sb="13" eb="16">
      <t xml:space="preserve">サイテイゲンゲーｍガ </t>
    </rPh>
    <rPh sb="33" eb="35">
      <t xml:space="preserve">ケッカノヒョウジ </t>
    </rPh>
    <rPh sb="41" eb="45">
      <t xml:space="preserve">アシタイコウ </t>
    </rPh>
    <phoneticPr fontId="1"/>
  </si>
  <si>
    <t>構造体として保持　累計試合数と勝利数、累計リアイア数、総タイプ数と獲得ワード数、総ミス数、相手のレベル別の試合数と勝利数</t>
    <rPh sb="0" eb="3">
      <t xml:space="preserve">コウゾウタイトシテ </t>
    </rPh>
    <rPh sb="6" eb="8">
      <t xml:space="preserve">ホジ </t>
    </rPh>
    <rPh sb="15" eb="18">
      <t xml:space="preserve">ショウリスウ </t>
    </rPh>
    <rPh sb="19" eb="21">
      <t xml:space="preserve">アイテノ </t>
    </rPh>
    <rPh sb="27" eb="30">
      <t xml:space="preserve">シアイスウトショウリスウ </t>
    </rPh>
    <rPh sb="33" eb="35">
      <t xml:space="preserve">カクトクワード </t>
    </rPh>
    <rPh sb="38" eb="39">
      <t xml:space="preserve">スウ </t>
    </rPh>
    <rPh sb="45" eb="46">
      <t xml:space="preserve">ソウタイプスウ </t>
    </rPh>
    <rPh sb="51" eb="52">
      <t xml:space="preserve">ソウミス </t>
    </rPh>
    <rPh sb="54" eb="55">
      <t xml:space="preserve">スウ </t>
    </rPh>
    <rPh sb="56" eb="58">
      <t xml:space="preserve">ヘイキｎ </t>
    </rPh>
    <phoneticPr fontId="1"/>
  </si>
  <si>
    <t>イベントアバターに勝利で獲得</t>
    <rPh sb="9" eb="11">
      <t xml:space="preserve">ショウリ カクトク </t>
    </rPh>
    <phoneticPr fontId="1"/>
  </si>
  <si>
    <t>kpm450で勝利でボーナス8%</t>
    <rPh sb="7" eb="9">
      <t xml:space="preserve">ショウリ </t>
    </rPh>
    <phoneticPr fontId="1"/>
  </si>
  <si>
    <t>kpm300で勝利でボーナス4%</t>
    <rPh sb="0" eb="4">
      <t xml:space="preserve">カクトクジョウケンヲミタスト </t>
    </rPh>
    <rPh sb="7" eb="9">
      <t xml:space="preserve">ショウリ </t>
    </rPh>
    <phoneticPr fontId="1"/>
  </si>
  <si>
    <t>kpm600でボーナス12%</t>
    <phoneticPr fontId="1"/>
  </si>
  <si>
    <t>kpm650+正確性98%以上でボーナス20%+3コイン</t>
    <rPh sb="7" eb="10">
      <t xml:space="preserve">セイカクセイ </t>
    </rPh>
    <rPh sb="13" eb="15">
      <t xml:space="preserve">イジョウ </t>
    </rPh>
    <phoneticPr fontId="1"/>
  </si>
  <si>
    <t>kpm650+正確性100%でボーナス25%+5コイン</t>
    <rPh sb="7" eb="10">
      <t xml:space="preserve">セイカクセイ </t>
    </rPh>
    <phoneticPr fontId="1"/>
  </si>
  <si>
    <t>基本ポイント</t>
    <rPh sb="0" eb="2">
      <t xml:space="preserve">キホンポイント </t>
    </rPh>
    <phoneticPr fontId="1"/>
  </si>
  <si>
    <t>ボーナス合計</t>
    <rPh sb="4" eb="6">
      <t xml:space="preserve">ゴウケイ </t>
    </rPh>
    <phoneticPr fontId="1"/>
  </si>
  <si>
    <t>アイテム補正＋イベント補正</t>
    <phoneticPr fontId="1"/>
  </si>
  <si>
    <t>結果画面の作成などを行った</t>
    <rPh sb="0" eb="4">
      <t xml:space="preserve">ケッカガメンノサクセイナドヲ </t>
    </rPh>
    <rPh sb="10" eb="11">
      <t xml:space="preserve">オコナッタ </t>
    </rPh>
    <phoneticPr fontId="1"/>
  </si>
  <si>
    <t>戦闘履歴</t>
    <rPh sb="0" eb="4">
      <t xml:space="preserve">セントウリレキ </t>
    </rPh>
    <phoneticPr fontId="1"/>
  </si>
  <si>
    <t>アバターが削除しても削除されない、戦闘履歴</t>
    <rPh sb="10" eb="12">
      <t xml:space="preserve">サクジョサレナイ </t>
    </rPh>
    <rPh sb="17" eb="21">
      <t xml:space="preserve">セントウリレキ </t>
    </rPh>
    <phoneticPr fontId="1"/>
  </si>
  <si>
    <t>battleDataSave</t>
    <phoneticPr fontId="1"/>
  </si>
  <si>
    <t>構造体の配列として保持 勝利回数、戦闘回数、完全勝利回数、パーフェクト勝利回数、アバターIDを記録</t>
    <rPh sb="0" eb="2">
      <t xml:space="preserve">コウゾウタイノハイレツトシテホジ </t>
    </rPh>
    <rPh sb="12" eb="16">
      <t xml:space="preserve">ショウリカイスウ </t>
    </rPh>
    <rPh sb="17" eb="21">
      <t xml:space="preserve">セントウカイスウ </t>
    </rPh>
    <rPh sb="22" eb="28">
      <t xml:space="preserve">カンゼンショウリカイスウ </t>
    </rPh>
    <rPh sb="35" eb="39">
      <t xml:space="preserve">ショウリカイスウ </t>
    </rPh>
    <rPh sb="47" eb="49">
      <t xml:space="preserve">キロク </t>
    </rPh>
    <phoneticPr fontId="1"/>
  </si>
  <si>
    <t>結果画面があらかた完成した　管理するデータが多くて厄介。明日以降、アニメーションなどを実装する</t>
    <rPh sb="0" eb="1">
      <t xml:space="preserve">ケッカガメｎ </t>
    </rPh>
    <rPh sb="9" eb="11">
      <t xml:space="preserve">カンセイシタ </t>
    </rPh>
    <rPh sb="14" eb="16">
      <t xml:space="preserve">カンリスルデータガ </t>
    </rPh>
    <rPh sb="22" eb="23">
      <t xml:space="preserve">オオクテ </t>
    </rPh>
    <rPh sb="25" eb="27">
      <t xml:space="preserve">ヤッカイ </t>
    </rPh>
    <rPh sb="28" eb="32">
      <t xml:space="preserve">アシタイコウ </t>
    </rPh>
    <phoneticPr fontId="1"/>
  </si>
  <si>
    <t>要修正</t>
    <rPh sb="0" eb="3">
      <t xml:space="preserve">ヨウシュウセイ </t>
    </rPh>
    <phoneticPr fontId="1"/>
  </si>
  <si>
    <t>作業量が多く、思ったほど制作が進まなかった。クリア後の演出がある程度完成してきた。</t>
    <rPh sb="0" eb="3">
      <t xml:space="preserve">サギョウリョウガ </t>
    </rPh>
    <rPh sb="4" eb="5">
      <t xml:space="preserve">オオク </t>
    </rPh>
    <rPh sb="7" eb="8">
      <t xml:space="preserve">オモッタホド </t>
    </rPh>
    <rPh sb="12" eb="14">
      <t xml:space="preserve">セイサクガ </t>
    </rPh>
    <rPh sb="15" eb="16">
      <t xml:space="preserve">ススマナカッタ </t>
    </rPh>
    <rPh sb="27" eb="29">
      <t xml:space="preserve">エンシュツガ </t>
    </rPh>
    <phoneticPr fontId="1"/>
  </si>
  <si>
    <r>
      <t xml:space="preserve">英語 </t>
    </r>
    <r>
      <rPr>
        <b/>
        <sz val="12"/>
        <color theme="1"/>
        <rFont val="メイリオ"/>
        <family val="2"/>
        <charset val="128"/>
      </rPr>
      <t>Orbitron</t>
    </r>
    <rPh sb="0" eb="2">
      <t xml:space="preserve">エイゴ </t>
    </rPh>
    <phoneticPr fontId="1"/>
  </si>
  <si>
    <t>保持するデータ typingData内に保持</t>
    <rPh sb="0" eb="2">
      <t xml:space="preserve">ホジスル </t>
    </rPh>
    <rPh sb="18" eb="19">
      <t xml:space="preserve">ナイニｈ </t>
    </rPh>
    <rPh sb="20" eb="22">
      <t xml:space="preserve">ホジ </t>
    </rPh>
    <phoneticPr fontId="1"/>
  </si>
  <si>
    <t>最適化データ</t>
    <rPh sb="0" eb="3">
      <t xml:space="preserve">サイテキカ </t>
    </rPh>
    <phoneticPr fontId="1"/>
  </si>
  <si>
    <t>パターンごとの最適化する確率</t>
    <rPh sb="7" eb="10">
      <t xml:space="preserve">サイテキカスル </t>
    </rPh>
    <rPh sb="12" eb="14">
      <t xml:space="preserve">カクリツ </t>
    </rPh>
    <phoneticPr fontId="1"/>
  </si>
  <si>
    <t>1次元配列で格納</t>
    <rPh sb="1" eb="3">
      <t xml:space="preserve">ジゲン </t>
    </rPh>
    <rPh sb="3" eb="5">
      <t xml:space="preserve">ハイレツ </t>
    </rPh>
    <phoneticPr fontId="1"/>
  </si>
  <si>
    <t>1次元配列で格納</t>
    <rPh sb="1" eb="2">
      <t xml:space="preserve">ジゲンハイレツ </t>
    </rPh>
    <rPh sb="5" eb="6">
      <t xml:space="preserve">デカクノウ </t>
    </rPh>
    <phoneticPr fontId="1"/>
  </si>
  <si>
    <t>平均的な初速を格納</t>
    <rPh sb="0" eb="3">
      <t xml:space="preserve">ヘイキンテキナ </t>
    </rPh>
    <rPh sb="4" eb="6">
      <t xml:space="preserve">ショソクヲカクノウ </t>
    </rPh>
    <phoneticPr fontId="1"/>
  </si>
  <si>
    <t>平均ミス連鎖数</t>
    <rPh sb="0" eb="2">
      <t xml:space="preserve">ヘイキｎ </t>
    </rPh>
    <rPh sb="4" eb="6">
      <t xml:space="preserve">レンサ </t>
    </rPh>
    <rPh sb="6" eb="7">
      <t xml:space="preserve">スウ </t>
    </rPh>
    <phoneticPr fontId="1"/>
  </si>
  <si>
    <t>スピードテンソル</t>
    <phoneticPr fontId="1"/>
  </si>
  <si>
    <t>キーごとの安定性</t>
    <phoneticPr fontId="1"/>
  </si>
  <si>
    <t>ここまでの3打鍵、6打鍵、9打鍵のスピードから次のスピードを類推する係数（とその打鍵回数）</t>
    <rPh sb="6" eb="8">
      <t xml:space="preserve">ダケｎ </t>
    </rPh>
    <rPh sb="10" eb="12">
      <t xml:space="preserve">ダケｎ </t>
    </rPh>
    <rPh sb="14" eb="16">
      <t xml:space="preserve">ダケン </t>
    </rPh>
    <rPh sb="23" eb="24">
      <t xml:space="preserve">ツギノスピードヲ </t>
    </rPh>
    <rPh sb="30" eb="32">
      <t xml:space="preserve">ルイスイスル </t>
    </rPh>
    <rPh sb="34" eb="36">
      <t xml:space="preserve">ケイスウ </t>
    </rPh>
    <rPh sb="40" eb="44">
      <t xml:space="preserve">ダケンカイスウ </t>
    </rPh>
    <phoneticPr fontId="1"/>
  </si>
  <si>
    <t>キーデータ</t>
    <phoneticPr fontId="1"/>
  </si>
  <si>
    <t>平均ミス連鎖数</t>
    <rPh sb="0" eb="2">
      <t xml:space="preserve">ヘイキンミスレンサスウ </t>
    </rPh>
    <phoneticPr fontId="1"/>
  </si>
  <si>
    <t>missChain</t>
    <phoneticPr fontId="1"/>
  </si>
  <si>
    <t>平均初速</t>
    <rPh sb="0" eb="1">
      <t xml:space="preserve">ヘイキンショソク </t>
    </rPh>
    <phoneticPr fontId="1"/>
  </si>
  <si>
    <t>平均速度</t>
    <rPh sb="0" eb="4">
      <t xml:space="preserve">ヘイキンソクド </t>
    </rPh>
    <phoneticPr fontId="1"/>
  </si>
  <si>
    <t>平均正確性</t>
    <rPh sb="0" eb="5">
      <t xml:space="preserve">ヘイキンセイカクセイ </t>
    </rPh>
    <phoneticPr fontId="1"/>
  </si>
  <si>
    <t>accは%で保持</t>
    <rPh sb="6" eb="8">
      <t xml:space="preserve">ホジ </t>
    </rPh>
    <phoneticPr fontId="1"/>
  </si>
  <si>
    <t>つまる確率</t>
    <rPh sb="3" eb="5">
      <t xml:space="preserve">カクリツ </t>
    </rPh>
    <phoneticPr fontId="1"/>
  </si>
  <si>
    <t>3キー、6キー、9キーごとに平均kpmの0.5以下、0.75以下、1以下、1.25以下、1.5以下、2以下、2以上になった時の速度を格納</t>
    <rPh sb="14" eb="16">
      <t xml:space="preserve">ヘイキｎ </t>
    </rPh>
    <rPh sb="23" eb="25">
      <t xml:space="preserve">イカ </t>
    </rPh>
    <rPh sb="30" eb="32">
      <t xml:space="preserve">イカ </t>
    </rPh>
    <rPh sb="34" eb="36">
      <t xml:space="preserve">イカ </t>
    </rPh>
    <rPh sb="41" eb="43">
      <t xml:space="preserve">イカ </t>
    </rPh>
    <rPh sb="47" eb="49">
      <t xml:space="preserve">イカ </t>
    </rPh>
    <rPh sb="51" eb="53">
      <t xml:space="preserve">イカ </t>
    </rPh>
    <rPh sb="55" eb="57">
      <t xml:space="preserve">イジョウ </t>
    </rPh>
    <rPh sb="61" eb="62">
      <t xml:space="preserve">トキノ </t>
    </rPh>
    <rPh sb="63" eb="65">
      <t xml:space="preserve">ソクド </t>
    </rPh>
    <phoneticPr fontId="1"/>
  </si>
  <si>
    <t>cong{prob:0,key:3,count:0}</t>
    <phoneticPr fontId="1"/>
  </si>
  <si>
    <t>optData</t>
    <phoneticPr fontId="1"/>
  </si>
  <si>
    <t>0-2</t>
    <phoneticPr fontId="1"/>
  </si>
  <si>
    <t>3-5</t>
    <phoneticPr fontId="1"/>
  </si>
  <si>
    <t>6-8</t>
    <phoneticPr fontId="1"/>
  </si>
  <si>
    <t>tya,tyu,tyo -&gt; cya cyu cyo</t>
    <phoneticPr fontId="1"/>
  </si>
  <si>
    <t>tya,tyu,tyo -&gt; cha chu cho</t>
    <phoneticPr fontId="1"/>
  </si>
  <si>
    <t>sya,syu,syo -&gt; sha shu sho</t>
    <phoneticPr fontId="1"/>
  </si>
  <si>
    <t>9</t>
    <phoneticPr fontId="1"/>
  </si>
  <si>
    <t>ka si ku se ko -&gt; ca ci cu ce co</t>
    <phoneticPr fontId="1"/>
  </si>
  <si>
    <t>la li lu le lo -&gt; xa xi xu xe xo</t>
    <phoneticPr fontId="1"/>
  </si>
  <si>
    <t>zya zi zyu zye zyo -&gt; ja ji ju je jo</t>
    <phoneticPr fontId="1"/>
  </si>
  <si>
    <t>hu -&gt; fu</t>
    <phoneticPr fontId="1"/>
  </si>
  <si>
    <t>ti -&gt; chi</t>
    <phoneticPr fontId="1"/>
  </si>
  <si>
    <t>si -&gt; shi</t>
    <phoneticPr fontId="1"/>
  </si>
  <si>
    <t>nn -&gt; xn</t>
    <phoneticPr fontId="1"/>
  </si>
  <si>
    <t>10-14</t>
    <phoneticPr fontId="1"/>
  </si>
  <si>
    <t>15-19</t>
    <phoneticPr fontId="1"/>
  </si>
  <si>
    <t>20-24</t>
    <phoneticPr fontId="1"/>
  </si>
  <si>
    <t>25</t>
    <phoneticPr fontId="1"/>
  </si>
  <si>
    <t>26</t>
    <phoneticPr fontId="1"/>
  </si>
  <si>
    <t>27</t>
    <phoneticPr fontId="1"/>
  </si>
  <si>
    <t>optData[{total:3,count:1},…]</t>
    <phoneticPr fontId="1"/>
  </si>
  <si>
    <t>keyData{[{acc:95,kpm,100,stability:50,totalStroke:5},{acc:95,speed,100,stability:50,totalStroke:5},…...]</t>
    <phoneticPr fontId="1"/>
  </si>
  <si>
    <t>ミスはないが速度が平均の1/2.5以下になる確率、その平均持続キー数を格納</t>
    <rPh sb="6" eb="8">
      <t xml:space="preserve">ソクドガ </t>
    </rPh>
    <rPh sb="9" eb="11">
      <t xml:space="preserve">ヘイキンノ </t>
    </rPh>
    <rPh sb="17" eb="19">
      <t xml:space="preserve">イカニ </t>
    </rPh>
    <rPh sb="27" eb="31">
      <t xml:space="preserve">ヘイキンジゾク </t>
    </rPh>
    <rPh sb="33" eb="34">
      <t xml:space="preserve">スウ </t>
    </rPh>
    <rPh sb="35" eb="37">
      <t xml:space="preserve">カクノウ </t>
    </rPh>
    <phoneticPr fontId="1"/>
  </si>
  <si>
    <t>アバターの特徴量を学習するシステムの構築を行った。どこまで正確に再現できるか楽しみ。</t>
    <rPh sb="0" eb="1">
      <t xml:space="preserve">アバターノトクチョウリョウヲガクシュウスル </t>
    </rPh>
    <rPh sb="21" eb="22">
      <t xml:space="preserve">オコナッタ。 </t>
    </rPh>
    <rPh sb="29" eb="31">
      <t xml:space="preserve">セイカクニサイゲｎ </t>
    </rPh>
    <rPh sb="38" eb="39">
      <t xml:space="preserve">タノシミ </t>
    </rPh>
    <phoneticPr fontId="1"/>
  </si>
  <si>
    <t>生成前に利用</t>
    <rPh sb="0" eb="3">
      <t xml:space="preserve">セイセイマエニ </t>
    </rPh>
    <rPh sb="4" eb="6">
      <t xml:space="preserve">リヨウ </t>
    </rPh>
    <phoneticPr fontId="1"/>
  </si>
  <si>
    <t>kpmのタイミングで利用</t>
    <rPh sb="10" eb="12">
      <t xml:space="preserve">リヨウ </t>
    </rPh>
    <phoneticPr fontId="1"/>
  </si>
  <si>
    <t>speedTensor[[[{kpm:984,totalStroke:5},…]]]</t>
    <phoneticPr fontId="1"/>
  </si>
  <si>
    <t>ようやくアバターの特徴量を学習するシステムがあらかた完成した。Kpmがかなり遅い傾向にあるため、修正していく。</t>
    <rPh sb="13" eb="15">
      <t xml:space="preserve">ガクシュウスル </t>
    </rPh>
    <rPh sb="26" eb="28">
      <t xml:space="preserve">カンセイシタ </t>
    </rPh>
    <rPh sb="40" eb="42">
      <t xml:space="preserve">ケイコウ </t>
    </rPh>
    <rPh sb="48" eb="50">
      <t xml:space="preserve">シュウセイ </t>
    </rPh>
    <phoneticPr fontId="1"/>
  </si>
  <si>
    <r>
      <t>構造体の配列（カナ、ローマ字分）として保持　</t>
    </r>
    <r>
      <rPr>
        <b/>
        <sz val="12"/>
        <color rgb="FFFF0000"/>
        <rFont val="メイリオ"/>
        <family val="2"/>
        <charset val="128"/>
      </rPr>
      <t>名前、チーム、星、ID</t>
    </r>
    <r>
      <rPr>
        <sz val="12"/>
        <color theme="1"/>
        <rFont val="メイリオ"/>
        <family val="2"/>
        <charset val="128"/>
      </rPr>
      <t>、</t>
    </r>
    <r>
      <rPr>
        <b/>
        <sz val="12"/>
        <color rgb="FFFFC000"/>
        <rFont val="メイリオ"/>
        <family val="2"/>
        <charset val="128"/>
      </rPr>
      <t>レベル</t>
    </r>
    <r>
      <rPr>
        <sz val="12"/>
        <color theme="1"/>
        <rFont val="メイリオ"/>
        <family val="2"/>
        <charset val="128"/>
      </rPr>
      <t>、入力方式、CP、</t>
    </r>
    <r>
      <rPr>
        <b/>
        <sz val="12"/>
        <color rgb="FFFF0000"/>
        <rFont val="メイリオ"/>
        <family val="2"/>
        <charset val="128"/>
      </rPr>
      <t>アイテムの装備状態</t>
    </r>
    <r>
      <rPr>
        <sz val="12"/>
        <color theme="1"/>
        <rFont val="メイリオ"/>
        <family val="2"/>
        <charset val="128"/>
      </rPr>
      <t>、アバターの特徴量、</t>
    </r>
    <r>
      <rPr>
        <b/>
        <sz val="12"/>
        <color rgb="FFFF0000"/>
        <rFont val="メイリオ"/>
        <family val="2"/>
        <charset val="128"/>
      </rPr>
      <t>アバターの種類</t>
    </r>
    <r>
      <rPr>
        <sz val="12"/>
        <color theme="1"/>
        <rFont val="メイリオ"/>
        <family val="2"/>
        <charset val="128"/>
      </rPr>
      <t>(0ならユーザー 1ならイベント、2ならデフォルト、3ならその他)</t>
    </r>
    <rPh sb="0" eb="3">
      <t xml:space="preserve">コウゾウタイトシテ </t>
    </rPh>
    <rPh sb="14" eb="15">
      <t xml:space="preserve">ブｎ </t>
    </rPh>
    <rPh sb="19" eb="21">
      <t xml:space="preserve">ホジ </t>
    </rPh>
    <rPh sb="22" eb="24">
      <t xml:space="preserve">ナマエ </t>
    </rPh>
    <rPh sb="29" eb="30">
      <t xml:space="preserve">ホシ </t>
    </rPh>
    <rPh sb="38" eb="42">
      <t xml:space="preserve">ニュウリョクホウシキ </t>
    </rPh>
    <rPh sb="51" eb="55">
      <t xml:space="preserve">ソウビジョウタイ </t>
    </rPh>
    <rPh sb="61" eb="64">
      <t xml:space="preserve">トクチョウリョウ </t>
    </rPh>
    <phoneticPr fontId="1"/>
  </si>
  <si>
    <t>午前5時にリセット・全部取得後は1プレイで1コインずつ獲得</t>
    <rPh sb="0" eb="2">
      <t xml:space="preserve">ゴゼｎ </t>
    </rPh>
    <rPh sb="3" eb="4">
      <t xml:space="preserve">ジニ </t>
    </rPh>
    <rPh sb="10" eb="12">
      <t xml:space="preserve">ゼンブ </t>
    </rPh>
    <rPh sb="12" eb="14">
      <t xml:space="preserve">シュトクスルｔ </t>
    </rPh>
    <rPh sb="14" eb="15">
      <t xml:space="preserve">ゴハ </t>
    </rPh>
    <rPh sb="27" eb="29">
      <t xml:space="preserve">カクトク </t>
    </rPh>
    <phoneticPr fontId="1"/>
  </si>
  <si>
    <t>s×0.5〜0.8まで0.1刻み</t>
    <rPh sb="14" eb="15">
      <t xml:space="preserve">キザミ </t>
    </rPh>
    <phoneticPr fontId="1"/>
  </si>
  <si>
    <t>土</t>
    <rPh sb="0" eb="1">
      <t>℃</t>
    </rPh>
    <phoneticPr fontId="1"/>
  </si>
  <si>
    <t>日</t>
    <rPh sb="0" eb="1">
      <t xml:space="preserve">ニチ </t>
    </rPh>
    <phoneticPr fontId="1"/>
  </si>
  <si>
    <t>コインイベント</t>
    <phoneticPr fontId="1"/>
  </si>
  <si>
    <t>経験値イベント</t>
    <rPh sb="0" eb="3">
      <t xml:space="preserve">ケイケンチ </t>
    </rPh>
    <phoneticPr fontId="1"/>
  </si>
  <si>
    <t>全チーム、経験値ボーナス20%</t>
    <rPh sb="0" eb="1">
      <t xml:space="preserve">ゼン </t>
    </rPh>
    <rPh sb="5" eb="8">
      <t xml:space="preserve">ケイケンチボーナス </t>
    </rPh>
    <phoneticPr fontId="1"/>
  </si>
  <si>
    <t>勝利1回につき1コイン獲得</t>
    <rPh sb="0" eb="2">
      <t xml:space="preserve">ショウリ </t>
    </rPh>
    <rPh sb="3" eb="4">
      <t xml:space="preserve">カイニ </t>
    </rPh>
    <rPh sb="11" eb="13">
      <t xml:space="preserve">カクトク </t>
    </rPh>
    <phoneticPr fontId="1"/>
  </si>
  <si>
    <t>1.3</t>
    <phoneticPr fontId="1"/>
  </si>
  <si>
    <t>1.5</t>
    <phoneticPr fontId="1"/>
  </si>
  <si>
    <t>スケルトン</t>
    <phoneticPr fontId="1"/>
  </si>
  <si>
    <t>ブロンズヒュドラ</t>
    <phoneticPr fontId="1"/>
  </si>
  <si>
    <t>シルバーキマイラ</t>
    <phoneticPr fontId="1"/>
  </si>
  <si>
    <t>ゴールドゴーレム</t>
    <phoneticPr fontId="1"/>
  </si>
  <si>
    <t>修験者の剣</t>
    <rPh sb="0" eb="3">
      <t xml:space="preserve">シュウケンシャノ </t>
    </rPh>
    <rPh sb="4" eb="5">
      <t xml:space="preserve">ツルギ </t>
    </rPh>
    <phoneticPr fontId="1"/>
  </si>
  <si>
    <t>速打者の剣</t>
    <rPh sb="0" eb="1">
      <t xml:space="preserve">ハヤイ </t>
    </rPh>
    <rPh sb="1" eb="3">
      <t xml:space="preserve">ソクダシャノ </t>
    </rPh>
    <rPh sb="4" eb="5">
      <t xml:space="preserve">ツルギ </t>
    </rPh>
    <phoneticPr fontId="1"/>
  </si>
  <si>
    <t>師匠の剣</t>
    <rPh sb="0" eb="2">
      <t xml:space="preserve">シショウノ </t>
    </rPh>
    <rPh sb="3" eb="4">
      <t xml:space="preserve">ツルギ </t>
    </rPh>
    <phoneticPr fontId="1"/>
  </si>
  <si>
    <t>闇の皇帝</t>
    <rPh sb="0" eb="1">
      <t xml:space="preserve">ヤミノコウテイ </t>
    </rPh>
    <phoneticPr fontId="1"/>
  </si>
  <si>
    <t>獲得コイン2倍</t>
    <rPh sb="0" eb="2">
      <t xml:space="preserve">カクトク </t>
    </rPh>
    <rPh sb="6" eb="7">
      <t xml:space="preserve">バイ </t>
    </rPh>
    <phoneticPr fontId="1"/>
  </si>
  <si>
    <t>獲得コイン1.5倍</t>
    <rPh sb="0" eb="1">
      <t xml:space="preserve">カクトク </t>
    </rPh>
    <rPh sb="8" eb="9">
      <t xml:space="preserve">バイ </t>
    </rPh>
    <phoneticPr fontId="1"/>
  </si>
  <si>
    <t>獲得コイン1.25倍</t>
    <rPh sb="0" eb="2">
      <t xml:space="preserve">カクトク </t>
    </rPh>
    <rPh sb="9" eb="10">
      <t xml:space="preserve">バイ </t>
    </rPh>
    <phoneticPr fontId="1"/>
  </si>
  <si>
    <t>1コイン</t>
    <phoneticPr fontId="1"/>
  </si>
  <si>
    <t>幻竜</t>
    <rPh sb="0" eb="1">
      <t xml:space="preserve">マボロシノ </t>
    </rPh>
    <rPh sb="1" eb="2">
      <t xml:space="preserve">リュウ </t>
    </rPh>
    <phoneticPr fontId="1"/>
  </si>
  <si>
    <t>伝説の剣</t>
    <rPh sb="0" eb="2">
      <t xml:space="preserve">デンセツノケｎ </t>
    </rPh>
    <phoneticPr fontId="1"/>
  </si>
  <si>
    <t>改・幻竜</t>
    <rPh sb="0" eb="1">
      <t xml:space="preserve">カイゾウ </t>
    </rPh>
    <rPh sb="2" eb="3">
      <t xml:space="preserve">マボロシ </t>
    </rPh>
    <rPh sb="3" eb="4">
      <t xml:space="preserve">リュウ </t>
    </rPh>
    <phoneticPr fontId="1"/>
  </si>
  <si>
    <t>神の剣</t>
    <rPh sb="0" eb="1">
      <t xml:space="preserve">カミノ </t>
    </rPh>
    <rPh sb="2" eb="3">
      <t xml:space="preserve">ツルギ </t>
    </rPh>
    <phoneticPr fontId="1"/>
  </si>
  <si>
    <t>雪剣武</t>
    <rPh sb="0" eb="1">
      <t xml:space="preserve">ユキ </t>
    </rPh>
    <rPh sb="1" eb="2">
      <t xml:space="preserve">ケｎ </t>
    </rPh>
    <rPh sb="2" eb="3">
      <t xml:space="preserve">ムサシ </t>
    </rPh>
    <phoneticPr fontId="1"/>
  </si>
  <si>
    <t>炎鬼妖</t>
    <rPh sb="0" eb="1">
      <t xml:space="preserve">ホノオ </t>
    </rPh>
    <rPh sb="1" eb="2">
      <t xml:space="preserve">オニ </t>
    </rPh>
    <rPh sb="2" eb="3">
      <t xml:space="preserve">ヨウカイ </t>
    </rPh>
    <phoneticPr fontId="1"/>
  </si>
  <si>
    <t>電閃狐</t>
    <rPh sb="1" eb="2">
      <t xml:space="preserve">センコウ </t>
    </rPh>
    <rPh sb="2" eb="3">
      <t xml:space="preserve">キツネ </t>
    </rPh>
    <phoneticPr fontId="1"/>
  </si>
  <si>
    <t>ミッションのテキストを考えたり、土日のイベントを追加したりと細かな点を修正した。</t>
    <rPh sb="16" eb="18">
      <t xml:space="preserve">ドニチノ </t>
    </rPh>
    <rPh sb="24" eb="26">
      <t xml:space="preserve">ツイカシタリ </t>
    </rPh>
    <rPh sb="30" eb="31">
      <t xml:space="preserve">コマカナテンヲシュウセイシタ </t>
    </rPh>
    <phoneticPr fontId="1"/>
  </si>
  <si>
    <t>土日限定</t>
    <rPh sb="0" eb="4">
      <t xml:space="preserve">ドニチゲンテイ </t>
    </rPh>
    <phoneticPr fontId="1"/>
  </si>
  <si>
    <t>土日限定</t>
    <rPh sb="0" eb="1">
      <t xml:space="preserve">ドニチゲンテイ </t>
    </rPh>
    <phoneticPr fontId="1"/>
  </si>
  <si>
    <t>水曜限定</t>
    <rPh sb="0" eb="2">
      <t xml:space="preserve">スイヨウ </t>
    </rPh>
    <rPh sb="2" eb="4">
      <t xml:space="preserve">ゲンテイ </t>
    </rPh>
    <phoneticPr fontId="1"/>
  </si>
  <si>
    <t>火曜限定</t>
    <rPh sb="0" eb="2">
      <t xml:space="preserve">カヨウ </t>
    </rPh>
    <rPh sb="2" eb="4">
      <t xml:space="preserve">ゲンテイ </t>
    </rPh>
    <phoneticPr fontId="1"/>
  </si>
  <si>
    <t>金曜限定</t>
    <rPh sb="0" eb="4">
      <t xml:space="preserve">キンヨウゲンテイ </t>
    </rPh>
    <phoneticPr fontId="1"/>
  </si>
  <si>
    <t>▲の名打鍵手</t>
    <rPh sb="1" eb="2">
      <t xml:space="preserve">マボロシノ </t>
    </rPh>
    <rPh sb="2" eb="3">
      <t xml:space="preserve">メイ </t>
    </rPh>
    <rPh sb="3" eb="5">
      <t xml:space="preserve">ダケンシュ </t>
    </rPh>
    <rPh sb="5" eb="6">
      <t xml:space="preserve">テ </t>
    </rPh>
    <phoneticPr fontId="1"/>
  </si>
  <si>
    <t>▲の魔神</t>
    <rPh sb="2" eb="4">
      <t xml:space="preserve">マジｎ </t>
    </rPh>
    <phoneticPr fontId="1"/>
  </si>
  <si>
    <t>dropItem,dropProbがドロップアイテム処理用</t>
    <rPh sb="26" eb="28">
      <t xml:space="preserve">ショリ </t>
    </rPh>
    <rPh sb="28" eb="29">
      <t xml:space="preserve">ヨウ </t>
    </rPh>
    <phoneticPr fontId="1"/>
  </si>
  <si>
    <t>ニフクラメモ</t>
    <phoneticPr fontId="1"/>
  </si>
  <si>
    <t>アプリケーションキー</t>
    <phoneticPr fontId="1"/>
  </si>
  <si>
    <t>クライアントキー</t>
    <phoneticPr fontId="1"/>
  </si>
  <si>
    <t>a547f609bad881bc03104d7b2f8f6359a4bce06cdf283092bdb996d2dd698ed1</t>
  </si>
  <si>
    <t>75167c4e0d9e9a7297d32d2b3db43aaed2683d84f5c5498c78e64c2584008c4f</t>
  </si>
  <si>
    <t>バトル結果の管理機能を実装した。UIや全体的なデザインにはまだまだ改善の余地がありそう。</t>
    <rPh sb="6" eb="10">
      <t xml:space="preserve">カンリキノウ </t>
    </rPh>
    <rPh sb="19" eb="22">
      <t xml:space="preserve">ゼンタイテキナ </t>
    </rPh>
    <phoneticPr fontId="1"/>
  </si>
  <si>
    <t>アバターのオンラインアップロード処理などに手を付けた。NCMBとの連携完了。</t>
    <rPh sb="21" eb="22">
      <t xml:space="preserve">テヲツケタ </t>
    </rPh>
    <rPh sb="33" eb="37">
      <t xml:space="preserve">レンケイカンリョウ </t>
    </rPh>
    <phoneticPr fontId="1"/>
  </si>
  <si>
    <t>アバターのアップロード処理、画面表示が完成した。残るはダウンロード処理のみ。完成が見えてきた。</t>
    <rPh sb="11" eb="13">
      <t xml:space="preserve">ショリ </t>
    </rPh>
    <rPh sb="14" eb="18">
      <t xml:space="preserve">ガメンヒョウジガ </t>
    </rPh>
    <rPh sb="19" eb="21">
      <t xml:space="preserve">カンセイシタ </t>
    </rPh>
    <rPh sb="24" eb="25">
      <t xml:space="preserve">ノコルハ </t>
    </rPh>
    <rPh sb="33" eb="35">
      <t xml:space="preserve">ショリ </t>
    </rPh>
    <rPh sb="38" eb="40">
      <t xml:space="preserve">カンセイガ </t>
    </rPh>
    <rPh sb="41" eb="42">
      <t xml:space="preserve">ミエテキタ </t>
    </rPh>
    <phoneticPr fontId="1"/>
  </si>
  <si>
    <t>BGM</t>
    <phoneticPr fontId="1"/>
  </si>
  <si>
    <t>https://dova-s.jp/bgm/play8180.html</t>
  </si>
  <si>
    <t>Equal Heavy Status</t>
    <phoneticPr fontId="1"/>
  </si>
  <si>
    <t>戦闘画面１</t>
    <rPh sb="0" eb="4">
      <t xml:space="preserve">セントウガメｎ </t>
    </rPh>
    <phoneticPr fontId="1"/>
  </si>
  <si>
    <t>https://dova-s.jp/bgm/play15568.html</t>
    <phoneticPr fontId="1"/>
  </si>
  <si>
    <t>https://dova-s.jp/bgm/play16117.html</t>
  </si>
  <si>
    <t>戦闘画面２</t>
    <rPh sb="0" eb="1">
      <t xml:space="preserve">セントウガメｎ </t>
    </rPh>
    <phoneticPr fontId="1"/>
  </si>
  <si>
    <t>Impluse Crush</t>
    <phoneticPr fontId="1"/>
  </si>
  <si>
    <t>https://dova-s.jp/bgm/play16021.html</t>
  </si>
  <si>
    <t>Battle Maniacs</t>
    <phoneticPr fontId="1"/>
  </si>
  <si>
    <t>戦闘画面３</t>
    <rPh sb="0" eb="4">
      <t xml:space="preserve">セントウガメｎ </t>
    </rPh>
    <phoneticPr fontId="1"/>
  </si>
  <si>
    <t>https://dova-s.jp/bgm/play15953.html</t>
  </si>
  <si>
    <t>Fissure</t>
    <phoneticPr fontId="1"/>
  </si>
  <si>
    <t>戦闘画面４　強い</t>
    <rPh sb="0" eb="4">
      <t xml:space="preserve">セントウガメｎ </t>
    </rPh>
    <rPh sb="6" eb="7">
      <t xml:space="preserve">ツヨイ </t>
    </rPh>
    <phoneticPr fontId="1"/>
  </si>
  <si>
    <t>Rime on Trees </t>
  </si>
  <si>
    <t>揺らぐ揺れる電子のゆりかご</t>
  </si>
  <si>
    <t>https://dova-s.jp/bgm/play11703.html</t>
  </si>
  <si>
    <t>City Light</t>
    <phoneticPr fontId="1"/>
  </si>
  <si>
    <t>メニューor結果</t>
    <rPh sb="6" eb="8">
      <t xml:space="preserve">ケッカ </t>
    </rPh>
    <phoneticPr fontId="1"/>
  </si>
  <si>
    <t>Daily News</t>
    <phoneticPr fontId="1"/>
  </si>
  <si>
    <t>アバター関連の細かいバグ修正を行った。BGMの選定を始めた。</t>
    <rPh sb="4" eb="6">
      <t xml:space="preserve">カンレンノ </t>
    </rPh>
    <rPh sb="7" eb="8">
      <t xml:space="preserve">コマカイバグシュウセイヲ </t>
    </rPh>
    <rPh sb="15" eb="16">
      <t xml:space="preserve">オコナッタ </t>
    </rPh>
    <rPh sb="23" eb="25">
      <t xml:space="preserve">センテイヲ </t>
    </rPh>
    <rPh sb="26" eb="27">
      <t xml:space="preserve">ハジメタ </t>
    </rPh>
    <phoneticPr fontId="1"/>
  </si>
  <si>
    <t>アバターのダウンロード処理、プレイデータの引き継ぎ処理が一通り完成した。</t>
    <rPh sb="21" eb="22">
      <t xml:space="preserve">ヒキツギ </t>
    </rPh>
    <rPh sb="25" eb="27">
      <t xml:space="preserve">ショリ </t>
    </rPh>
    <rPh sb="28" eb="30">
      <t xml:space="preserve">ヒトトオリ </t>
    </rPh>
    <rPh sb="31" eb="33">
      <t xml:space="preserve">カンセイシタ </t>
    </rPh>
    <phoneticPr fontId="1"/>
  </si>
  <si>
    <t>https://dova-s.jp/bgm/play16107.html</t>
    <phoneticPr fontId="1"/>
  </si>
  <si>
    <t>却下</t>
    <rPh sb="0" eb="2">
      <t xml:space="preserve">キャッカ </t>
    </rPh>
    <phoneticPr fontId="1"/>
  </si>
  <si>
    <t>却下</t>
    <rPh sb="0" eb="1">
      <t xml:space="preserve">キャッカ </t>
    </rPh>
    <phoneticPr fontId="1"/>
  </si>
  <si>
    <t>設定画面、アバター画面</t>
    <rPh sb="0" eb="4">
      <t xml:space="preserve">セッテイガメｎ </t>
    </rPh>
    <phoneticPr fontId="1"/>
  </si>
  <si>
    <t>採用</t>
    <rPh sb="0" eb="2">
      <t xml:space="preserve">サイヨウ </t>
    </rPh>
    <phoneticPr fontId="1"/>
  </si>
  <si>
    <t>サイバー・ストーリー</t>
    <phoneticPr fontId="1"/>
  </si>
  <si>
    <t>採用</t>
    <rPh sb="0" eb="1">
      <t xml:space="preserve">サイヨウ </t>
    </rPh>
    <phoneticPr fontId="1"/>
  </si>
  <si>
    <t>メニュー　休日</t>
    <rPh sb="5" eb="7">
      <t xml:space="preserve">キュウジツ </t>
    </rPh>
    <phoneticPr fontId="1"/>
  </si>
  <si>
    <t>メニュー　平日</t>
    <rPh sb="5" eb="7">
      <t xml:space="preserve">ヘイジツ </t>
    </rPh>
    <phoneticPr fontId="1"/>
  </si>
  <si>
    <t>DETROIT BEAt</t>
    <phoneticPr fontId="1"/>
  </si>
  <si>
    <t>リザルト</t>
    <phoneticPr fontId="1"/>
  </si>
  <si>
    <t>SE</t>
    <phoneticPr fontId="1"/>
  </si>
  <si>
    <t>キャンセル音</t>
    <phoneticPr fontId="1"/>
  </si>
  <si>
    <t>https://otologic.jp/free/se/cyber02.html</t>
  </si>
  <si>
    <t>cyber15</t>
    <phoneticPr fontId="1"/>
  </si>
  <si>
    <t>購入</t>
    <rPh sb="0" eb="2">
      <t xml:space="preserve">コウニュウ </t>
    </rPh>
    <phoneticPr fontId="1"/>
  </si>
  <si>
    <t>レジスター・開ける03</t>
    <phoneticPr fontId="1"/>
  </si>
  <si>
    <t>https://on-jin.com/sound/meka.php</t>
  </si>
  <si>
    <t>カーソル</t>
    <phoneticPr fontId="1"/>
  </si>
  <si>
    <t>機械スイッチ</t>
    <rPh sb="0" eb="2">
      <t xml:space="preserve">キカイスイッチ </t>
    </rPh>
    <phoneticPr fontId="1"/>
  </si>
  <si>
    <t>https://sounddictionary.info/interfaces-1/</t>
  </si>
  <si>
    <t>キャンセル１</t>
    <phoneticPr fontId="1"/>
  </si>
  <si>
    <t>決定</t>
    <rPh sb="0" eb="2">
      <t xml:space="preserve">ケッテイ </t>
    </rPh>
    <phoneticPr fontId="1"/>
  </si>
  <si>
    <t>ワード獲得</t>
    <phoneticPr fontId="1"/>
  </si>
  <si>
    <t>タイプ音</t>
    <phoneticPr fontId="1"/>
  </si>
  <si>
    <t>ワード損失</t>
    <rPh sb="0" eb="2">
      <t xml:space="preserve">ワードソンシツ </t>
    </rPh>
    <phoneticPr fontId="1"/>
  </si>
  <si>
    <t>カウントダウン</t>
    <phoneticPr fontId="1"/>
  </si>
  <si>
    <t>カウントダウン（GO)</t>
    <phoneticPr fontId="1"/>
  </si>
  <si>
    <t>勝ち、負け</t>
    <rPh sb="0" eb="1">
      <t xml:space="preserve">カチ </t>
    </rPh>
    <rPh sb="3" eb="4">
      <t xml:space="preserve">マケ </t>
    </rPh>
    <phoneticPr fontId="1"/>
  </si>
  <si>
    <t>勝ち、負けの確定</t>
    <rPh sb="2" eb="3">
      <t xml:space="preserve">、マケ </t>
    </rPh>
    <rPh sb="6" eb="8">
      <t xml:space="preserve">カクテイ </t>
    </rPh>
    <phoneticPr fontId="1"/>
  </si>
  <si>
    <t>ok</t>
    <phoneticPr fontId="1"/>
  </si>
  <si>
    <t>ミス音</t>
    <phoneticPr fontId="1"/>
  </si>
  <si>
    <t>esc</t>
    <phoneticPr fontId="1"/>
  </si>
  <si>
    <t>要確認</t>
    <rPh sb="0" eb="3">
      <t xml:space="preserve">ヨウカクニｎ </t>
    </rPh>
    <phoneticPr fontId="1"/>
  </si>
  <si>
    <t>要確認</t>
    <rPh sb="0" eb="1">
      <t xml:space="preserve">ヨウカクニｎ </t>
    </rPh>
    <phoneticPr fontId="1"/>
  </si>
  <si>
    <t>IE非対応</t>
    <rPh sb="2" eb="5">
      <t xml:space="preserve">ヒタイオウ </t>
    </rPh>
    <phoneticPr fontId="1"/>
  </si>
  <si>
    <t>エフェクト</t>
    <phoneticPr fontId="1"/>
  </si>
  <si>
    <t>開発再開　セールの実装</t>
    <rPh sb="0" eb="4">
      <t xml:space="preserve">カイハツサイカイ </t>
    </rPh>
    <phoneticPr fontId="1"/>
  </si>
  <si>
    <t>チュートリアルの実装に手を付けた</t>
    <rPh sb="8" eb="10">
      <t xml:space="preserve">ジッソウ </t>
    </rPh>
    <phoneticPr fontId="1"/>
  </si>
  <si>
    <t>チュートリアル、ミッション更新ウィンドウなど完成　リリースに向けサイトの構築開始</t>
    <rPh sb="22" eb="24">
      <t xml:space="preserve">カンセイ </t>
    </rPh>
    <rPh sb="38" eb="40">
      <t xml:space="preserve">カイシ </t>
    </rPh>
    <phoneticPr fontId="1"/>
  </si>
  <si>
    <t>https://pipoya.net/sozai/assets/effects/effect-battle-universal/#%E3%82%B7%E3%83%B3%E3%83%97%E3%83%AB%E3%81%AA%E5%85%896%E3%82%BB%E3%83%83%E3%83%88</t>
    <phoneticPr fontId="1"/>
  </si>
  <si>
    <t>https://on-jin.com/sound/meka.php</t>
    <phoneticPr fontId="1"/>
  </si>
  <si>
    <t>注意事項</t>
    <rPh sb="0" eb="4">
      <t xml:space="preserve">チュウイジコウ </t>
    </rPh>
    <phoneticPr fontId="1"/>
  </si>
  <si>
    <t>音人(https://on-jin.com/sound/meka.php)は事業化不可　購入時のSEとカーソルの音は事業化の際は要差し替え(個人なら可能)</t>
    <rPh sb="0" eb="1">
      <t xml:space="preserve">オト </t>
    </rPh>
    <rPh sb="1" eb="2">
      <t xml:space="preserve">ヒト </t>
    </rPh>
    <rPh sb="38" eb="40">
      <t>_x0000__x0000__x0001__x0003__x0001_</t>
    </rPh>
    <rPh sb="38" eb="40">
      <t>_x0001__x0006_&amp;_x0002__x000B_</t>
    </rPh>
    <rPh sb="40" eb="41">
      <t>&amp;_x0002__x0010_(</t>
    </rPh>
    <rPh sb="41" eb="43">
      <t>_x0001__x0014_)_x0002__x0019_</t>
    </rPh>
    <rPh sb="44" eb="47">
      <t>,_x0003_!:_x0003_'&gt;_x0001_</t>
    </rPh>
    <rPh sb="58" eb="61">
      <t>+@_x0002_2F_x0002_</t>
    </rPh>
    <rPh sb="62" eb="63">
      <t>6J_x0002__x0001_</t>
    </rPh>
    <rPh sb="64" eb="66">
      <t>_x0000_ɐ_x0000_$耀$h</t>
    </rPh>
    <rPh sb="70" eb="72">
      <t>ttps</t>
    </rPh>
    <rPh sb="74" eb="76">
      <t/>
    </rPh>
    <phoneticPr fontId="1"/>
  </si>
  <si>
    <t>https://dova-s.jp/bgm/play13224.html</t>
    <phoneticPr fontId="1"/>
  </si>
  <si>
    <t>https://dova-s.jp/bgm/play12121.html</t>
    <phoneticPr fontId="1"/>
  </si>
  <si>
    <t>https://dova-s.jp/bgm/play15796.html</t>
    <phoneticPr fontId="1"/>
  </si>
  <si>
    <t>最終チェックプレイ</t>
    <rPh sb="0" eb="2">
      <t xml:space="preserve">サイシュウ </t>
    </rPh>
    <phoneticPr fontId="1"/>
  </si>
  <si>
    <t>利用規約　レイアウト変える　共通の旨を表記</t>
    <rPh sb="0" eb="4">
      <t xml:space="preserve">リヨウキヤク </t>
    </rPh>
    <rPh sb="10" eb="11">
      <t xml:space="preserve">カエル </t>
    </rPh>
    <rPh sb="14" eb="16">
      <t xml:space="preserve">キョウツウ </t>
    </rPh>
    <rPh sb="17" eb="18">
      <t xml:space="preserve">ムネ </t>
    </rPh>
    <phoneticPr fontId="1"/>
  </si>
  <si>
    <t>利用規約の改定（データの販売等禁止、下の署名）</t>
    <rPh sb="0" eb="4">
      <t xml:space="preserve">リヨウキヤク </t>
    </rPh>
    <rPh sb="5" eb="7">
      <t xml:space="preserve">カイテイ </t>
    </rPh>
    <rPh sb="12" eb="14">
      <t xml:space="preserve">ハンバイ </t>
    </rPh>
    <rPh sb="14" eb="15">
      <t xml:space="preserve">トウ </t>
    </rPh>
    <rPh sb="15" eb="17">
      <t xml:space="preserve">キンシ </t>
    </rPh>
    <rPh sb="18" eb="19">
      <t xml:space="preserve">シタノ </t>
    </rPh>
    <rPh sb="20" eb="22">
      <t xml:space="preserve">ショメイ </t>
    </rPh>
    <phoneticPr fontId="1"/>
  </si>
  <si>
    <t>サイトにSNSで共有ボタンを追加？ Yahooゲームを参考に（保留）</t>
    <rPh sb="31" eb="33">
      <t xml:space="preserve">ホリュウ </t>
    </rPh>
    <phoneticPr fontId="1"/>
  </si>
  <si>
    <t>CUBEのフッターをあわせる、ツイッタータグ変更</t>
    <rPh sb="22" eb="24">
      <t xml:space="preserve">ヘンコウ </t>
    </rPh>
    <phoneticPr fontId="1"/>
  </si>
  <si>
    <t>読込中の数を表示</t>
    <rPh sb="0" eb="3">
      <t xml:space="preserve">ヨミコミチュウノ </t>
    </rPh>
    <rPh sb="4" eb="5">
      <t xml:space="preserve">カズヲ </t>
    </rPh>
    <rPh sb="6" eb="8">
      <t xml:space="preserve">ヒョウジ 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</si>
</sst>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2"/>
      <color theme="1"/>
      <name val="メイリオ"/>
      <family val="2"/>
      <charset val="128"/>
    </font>
    <font>
      <sz val="24"/>
      <color theme="1"/>
      <name val="メイリオ"/>
      <family val="2"/>
      <charset val="128"/>
    </font>
    <font>
      <b/>
      <sz val="12"/>
      <color theme="1"/>
      <name val="メイリオ"/>
      <family val="2"/>
      <charset val="128"/>
    </font>
    <font>
      <sz val="18"/>
      <color theme="1"/>
      <name val="メイリオ"/>
      <family val="2"/>
      <charset val="128"/>
    </font>
    <font>
      <b/>
      <sz val="14"/>
      <color theme="1"/>
      <name val="メイリオ"/>
      <family val="2"/>
      <charset val="128"/>
    </font>
    <font>
      <sz val="12"/>
      <color theme="0"/>
      <name val="メイリオ"/>
      <family val="2"/>
      <charset val="128"/>
    </font>
    <font>
      <b/>
      <sz val="12"/>
      <color theme="0"/>
      <name val="メイリオ"/>
      <family val="2"/>
      <charset val="128"/>
    </font>
    <font>
      <sz val="16"/>
      <color theme="1"/>
      <name val="メイリオ"/>
      <family val="2"/>
      <charset val="128"/>
    </font>
    <font>
      <sz val="20"/>
      <color theme="1"/>
      <name val="メイリオ"/>
      <family val="2"/>
      <charset val="128"/>
    </font>
    <font>
      <b/>
      <sz val="20"/>
      <color theme="1"/>
      <name val="メイリオ"/>
      <family val="2"/>
      <charset val="128"/>
    </font>
    <font>
      <b/>
      <sz val="18"/>
      <color theme="1"/>
      <name val="メイリオ"/>
      <family val="2"/>
      <charset val="128"/>
    </font>
    <font>
      <b/>
      <sz val="12"/>
      <color rgb="FFFF0000"/>
      <name val="メイリオ"/>
      <family val="2"/>
      <charset val="128"/>
    </font>
    <font>
      <b/>
      <sz val="12"/>
      <color rgb="FFFFC000"/>
      <name val="メイリオ"/>
      <family val="2"/>
      <charset val="128"/>
    </font>
    <font>
      <u/>
      <sz val="12"/>
      <color theme="10"/>
      <name val="游ゴシック"/>
      <family val="2"/>
      <charset val="128"/>
      <scheme val="minor"/>
    </font>
    <font>
      <sz val="12"/>
      <color rgb="FFFF0000"/>
      <name val="メイリオ"/>
      <family val="2"/>
      <charset val="128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5" tint="0.7999816888943144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15" fillId="0" borderId="0" applyNumberFormat="0" applyFill="0" applyBorder="0" applyAlignment="0" applyProtection="0">
      <alignment vertical="center"/>
    </xf>
  </cellStyleXfs>
  <cellXfs count="65">
    <xf numFmtId="0" fontId="0" fillId="0" borderId="0" xfId="0">
      <alignment vertical="center"/>
    </xf>
    <xf numFmtId="0" fontId="2" fillId="0" borderId="0" xfId="0" applyFont="1">
      <alignment vertical="center"/>
    </xf>
    <xf numFmtId="0" fontId="4" fillId="0" borderId="0" xfId="0" applyFont="1">
      <alignment vertical="center"/>
    </xf>
    <xf numFmtId="0" fontId="2" fillId="0" borderId="1" xfId="0" applyFont="1" applyBorder="1">
      <alignment vertical="center"/>
    </xf>
    <xf numFmtId="0" fontId="5" fillId="0" borderId="0" xfId="0" applyFont="1">
      <alignment vertical="center"/>
    </xf>
    <xf numFmtId="0" fontId="2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3" fillId="2" borderId="0" xfId="0" applyFont="1" applyFill="1">
      <alignment vertical="center"/>
    </xf>
    <xf numFmtId="0" fontId="2" fillId="2" borderId="0" xfId="0" applyFont="1" applyFill="1" applyAlignment="1">
      <alignment horizontal="right" vertical="center"/>
    </xf>
    <xf numFmtId="0" fontId="2" fillId="2" borderId="1" xfId="0" applyFont="1" applyFill="1" applyBorder="1">
      <alignment vertical="center"/>
    </xf>
    <xf numFmtId="0" fontId="7" fillId="3" borderId="1" xfId="0" applyFont="1" applyFill="1" applyBorder="1">
      <alignment vertical="center"/>
    </xf>
    <xf numFmtId="0" fontId="8" fillId="3" borderId="1" xfId="0" applyFont="1" applyFill="1" applyBorder="1">
      <alignment vertical="center"/>
    </xf>
    <xf numFmtId="0" fontId="7" fillId="3" borderId="1" xfId="0" applyFont="1" applyFill="1" applyBorder="1" applyAlignment="1">
      <alignment horizontal="right" vertical="center"/>
    </xf>
    <xf numFmtId="0" fontId="2" fillId="4" borderId="1" xfId="0" applyFont="1" applyFill="1" applyBorder="1">
      <alignment vertical="center"/>
    </xf>
    <xf numFmtId="0" fontId="2" fillId="5" borderId="1" xfId="0" applyFont="1" applyFill="1" applyBorder="1">
      <alignment vertical="center"/>
    </xf>
    <xf numFmtId="0" fontId="2" fillId="2" borderId="0" xfId="0" applyFont="1" applyFill="1" applyAlignment="1">
      <alignment horizontal="center" vertical="center"/>
    </xf>
    <xf numFmtId="0" fontId="9" fillId="0" borderId="0" xfId="0" applyFont="1">
      <alignment vertical="center"/>
    </xf>
    <xf numFmtId="0" fontId="2" fillId="0" borderId="1" xfId="0" applyFont="1" applyBorder="1" applyAlignment="1">
      <alignment horizontal="left"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49" fontId="2" fillId="0" borderId="0" xfId="0" applyNumberFormat="1" applyFont="1">
      <alignment vertical="center"/>
    </xf>
    <xf numFmtId="49" fontId="2" fillId="0" borderId="1" xfId="0" applyNumberFormat="1" applyFont="1" applyBorder="1">
      <alignment vertical="center"/>
    </xf>
    <xf numFmtId="0" fontId="12" fillId="0" borderId="0" xfId="0" applyFont="1">
      <alignment vertical="center"/>
    </xf>
    <xf numFmtId="0" fontId="11" fillId="0" borderId="0" xfId="0" applyFont="1" applyFill="1" applyBorder="1">
      <alignment vertical="center"/>
    </xf>
    <xf numFmtId="0" fontId="2" fillId="0" borderId="0" xfId="0" applyFont="1" applyFill="1" applyBorder="1">
      <alignment vertical="center"/>
    </xf>
    <xf numFmtId="49" fontId="2" fillId="0" borderId="0" xfId="0" applyNumberFormat="1" applyFont="1" applyFill="1" applyBorder="1">
      <alignment vertical="center"/>
    </xf>
    <xf numFmtId="0" fontId="10" fillId="0" borderId="0" xfId="0" applyFont="1" applyFill="1" applyBorder="1">
      <alignment vertical="center"/>
    </xf>
    <xf numFmtId="0" fontId="2" fillId="0" borderId="0" xfId="0" applyFont="1" applyFill="1" applyBorder="1" applyAlignment="1">
      <alignment horizontal="left" vertical="center"/>
    </xf>
    <xf numFmtId="0" fontId="12" fillId="0" borderId="0" xfId="0" applyFont="1" applyFill="1" applyBorder="1">
      <alignment vertical="center"/>
    </xf>
    <xf numFmtId="0" fontId="2" fillId="0" borderId="1" xfId="0" applyFont="1" applyFill="1" applyBorder="1">
      <alignment vertical="center"/>
    </xf>
    <xf numFmtId="49" fontId="2" fillId="0" borderId="1" xfId="0" applyNumberFormat="1" applyFont="1" applyFill="1" applyBorder="1">
      <alignment vertical="center"/>
    </xf>
    <xf numFmtId="0" fontId="8" fillId="6" borderId="1" xfId="0" applyFont="1" applyFill="1" applyBorder="1">
      <alignment vertical="center"/>
    </xf>
    <xf numFmtId="49" fontId="8" fillId="6" borderId="1" xfId="0" applyNumberFormat="1" applyFont="1" applyFill="1" applyBorder="1">
      <alignment vertical="center"/>
    </xf>
    <xf numFmtId="49" fontId="2" fillId="5" borderId="1" xfId="0" applyNumberFormat="1" applyFont="1" applyFill="1" applyBorder="1">
      <alignment vertical="center"/>
    </xf>
    <xf numFmtId="49" fontId="2" fillId="4" borderId="1" xfId="0" applyNumberFormat="1" applyFont="1" applyFill="1" applyBorder="1">
      <alignment vertical="center"/>
    </xf>
    <xf numFmtId="0" fontId="2" fillId="4" borderId="0" xfId="0" applyFont="1" applyFill="1" applyBorder="1">
      <alignment vertical="center"/>
    </xf>
    <xf numFmtId="0" fontId="2" fillId="5" borderId="0" xfId="0" applyFont="1" applyFill="1" applyBorder="1">
      <alignment vertical="center"/>
    </xf>
    <xf numFmtId="0" fontId="2" fillId="0" borderId="0" xfId="0" applyFont="1" applyFill="1">
      <alignment vertical="center"/>
    </xf>
    <xf numFmtId="0" fontId="2" fillId="7" borderId="1" xfId="0" applyFont="1" applyFill="1" applyBorder="1">
      <alignment vertical="center"/>
    </xf>
    <xf numFmtId="0" fontId="2" fillId="2" borderId="6" xfId="0" applyFont="1" applyFill="1" applyBorder="1">
      <alignment vertical="center"/>
    </xf>
    <xf numFmtId="0" fontId="2" fillId="4" borderId="7" xfId="0" applyFont="1" applyFill="1" applyBorder="1">
      <alignment vertical="center"/>
    </xf>
    <xf numFmtId="0" fontId="2" fillId="2" borderId="5" xfId="0" applyFont="1" applyFill="1" applyBorder="1">
      <alignment vertical="center"/>
    </xf>
    <xf numFmtId="0" fontId="2" fillId="0" borderId="0" xfId="0" applyFont="1" applyAlignment="1">
      <alignment vertical="center" wrapText="1"/>
    </xf>
    <xf numFmtId="0" fontId="2" fillId="0" borderId="9" xfId="0" applyFont="1" applyBorder="1" applyAlignment="1">
      <alignment vertical="center" wrapText="1"/>
    </xf>
    <xf numFmtId="0" fontId="2" fillId="0" borderId="10" xfId="0" applyFont="1" applyBorder="1">
      <alignment vertical="center"/>
    </xf>
    <xf numFmtId="0" fontId="2" fillId="0" borderId="11" xfId="0" applyFont="1" applyBorder="1" applyAlignment="1">
      <alignment vertical="center" wrapText="1"/>
    </xf>
    <xf numFmtId="0" fontId="2" fillId="0" borderId="12" xfId="0" applyFont="1" applyBorder="1">
      <alignment vertical="center"/>
    </xf>
    <xf numFmtId="0" fontId="2" fillId="0" borderId="13" xfId="0" applyFont="1" applyBorder="1" applyAlignment="1">
      <alignment vertical="center" wrapText="1"/>
    </xf>
    <xf numFmtId="0" fontId="2" fillId="0" borderId="15" xfId="0" applyFont="1" applyBorder="1" applyAlignment="1">
      <alignment vertical="center" wrapText="1"/>
    </xf>
    <xf numFmtId="49" fontId="2" fillId="0" borderId="0" xfId="0" applyNumberFormat="1" applyFont="1" applyAlignment="1">
      <alignment vertical="center" wrapText="1"/>
    </xf>
    <xf numFmtId="0" fontId="2" fillId="0" borderId="8" xfId="0" applyFont="1" applyBorder="1">
      <alignment vertical="center"/>
    </xf>
    <xf numFmtId="0" fontId="2" fillId="0" borderId="14" xfId="0" applyFont="1" applyBorder="1">
      <alignment vertical="center"/>
    </xf>
    <xf numFmtId="0" fontId="4" fillId="2" borderId="0" xfId="0" applyFont="1" applyFill="1">
      <alignment vertical="center"/>
    </xf>
    <xf numFmtId="0" fontId="15" fillId="0" borderId="1" xfId="1" applyBorder="1">
      <alignment vertical="center"/>
    </xf>
    <xf numFmtId="0" fontId="16" fillId="0" borderId="1" xfId="0" applyFont="1" applyBorder="1">
      <alignment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left" vertical="center"/>
    </xf>
    <xf numFmtId="0" fontId="2" fillId="2" borderId="3" xfId="0" applyFont="1" applyFill="1" applyBorder="1" applyAlignment="1">
      <alignment horizontal="left" vertical="center"/>
    </xf>
    <xf numFmtId="0" fontId="2" fillId="2" borderId="4" xfId="0" applyFont="1" applyFill="1" applyBorder="1" applyAlignment="1">
      <alignment horizontal="left" vertical="center"/>
    </xf>
    <xf numFmtId="0" fontId="2" fillId="2" borderId="1" xfId="0" applyFont="1" applyFill="1" applyBorder="1" applyAlignment="1">
      <alignment horizontal="left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15" fillId="0" borderId="0" xfId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C53B41"/>
      <color rgb="FF404049"/>
      <color rgb="FFF46983"/>
      <color rgb="FF404054"/>
      <color rgb="FF666566"/>
      <color rgb="FF385723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/>
    <cx:plotArea>
      <cx:plotAreaRegion>
        <cx:series layoutId="clusteredColumn" uniqueId="{4997E547-2F21-C24F-8E07-670740268846}">
          <cx:dataId val="0"/>
          <cx:layoutPr>
            <cx:binning intervalClosed="r"/>
          </cx:layoutPr>
        </cx:series>
      </cx:plotAreaRegion>
      <cx:axis id="0" hidden="1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3" Type="http://schemas.openxmlformats.org/officeDocument/2006/relationships/image" Target="../media/image3.emf"/><Relationship Id="rId7" Type="http://schemas.openxmlformats.org/officeDocument/2006/relationships/image" Target="../media/image7.png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5" Type="http://schemas.openxmlformats.org/officeDocument/2006/relationships/image" Target="../media/image5.emf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800100</xdr:colOff>
      <xdr:row>6</xdr:row>
      <xdr:rowOff>203200</xdr:rowOff>
    </xdr:from>
    <xdr:to>
      <xdr:col>8</xdr:col>
      <xdr:colOff>469900</xdr:colOff>
      <xdr:row>9</xdr:row>
      <xdr:rowOff>59267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9A5E4264-920F-D344-88AC-96FDA9A858D6}"/>
            </a:ext>
          </a:extLst>
        </xdr:cNvPr>
        <xdr:cNvSpPr/>
      </xdr:nvSpPr>
      <xdr:spPr>
        <a:xfrm>
          <a:off x="13398500" y="1727200"/>
          <a:ext cx="626533" cy="618067"/>
        </a:xfrm>
        <a:prstGeom prst="rect">
          <a:avLst/>
        </a:prstGeom>
        <a:gradFill flip="none" rotWithShape="1">
          <a:gsLst>
            <a:gs pos="0">
              <a:schemeClr val="accent1">
                <a:lumMod val="75000"/>
                <a:shade val="30000"/>
                <a:satMod val="115000"/>
              </a:schemeClr>
            </a:gs>
            <a:gs pos="50000">
              <a:schemeClr val="accent1">
                <a:lumMod val="75000"/>
                <a:shade val="67500"/>
                <a:satMod val="115000"/>
              </a:schemeClr>
            </a:gs>
            <a:gs pos="100000">
              <a:schemeClr val="accent1">
                <a:lumMod val="75000"/>
                <a:shade val="100000"/>
                <a:satMod val="115000"/>
              </a:schemeClr>
            </a:gs>
          </a:gsLst>
          <a:lin ang="16200000" scaled="1"/>
          <a:tileRect/>
        </a:gradFill>
        <a:ln w="285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546100</xdr:colOff>
      <xdr:row>6</xdr:row>
      <xdr:rowOff>203200</xdr:rowOff>
    </xdr:from>
    <xdr:to>
      <xdr:col>7</xdr:col>
      <xdr:colOff>762000</xdr:colOff>
      <xdr:row>8</xdr:row>
      <xdr:rowOff>207545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1E19160A-1AF4-714F-AABF-7126EDFFFACD}"/>
            </a:ext>
          </a:extLst>
        </xdr:cNvPr>
        <xdr:cNvSpPr/>
      </xdr:nvSpPr>
      <xdr:spPr>
        <a:xfrm>
          <a:off x="13144500" y="1727200"/>
          <a:ext cx="215900" cy="512345"/>
        </a:xfrm>
        <a:prstGeom prst="rect">
          <a:avLst/>
        </a:prstGeom>
        <a:gradFill flip="none" rotWithShape="1">
          <a:gsLst>
            <a:gs pos="0">
              <a:schemeClr val="accent1">
                <a:lumMod val="75000"/>
                <a:shade val="30000"/>
                <a:satMod val="115000"/>
              </a:schemeClr>
            </a:gs>
            <a:gs pos="50000">
              <a:schemeClr val="accent1">
                <a:lumMod val="75000"/>
                <a:shade val="67500"/>
                <a:satMod val="115000"/>
              </a:schemeClr>
            </a:gs>
            <a:gs pos="100000">
              <a:schemeClr val="accent1">
                <a:lumMod val="75000"/>
                <a:shade val="100000"/>
                <a:satMod val="115000"/>
              </a:schemeClr>
            </a:gs>
          </a:gsLst>
          <a:lin ang="16200000" scaled="1"/>
          <a:tileRect/>
        </a:gradFill>
        <a:ln w="285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512234</xdr:colOff>
      <xdr:row>6</xdr:row>
      <xdr:rowOff>203200</xdr:rowOff>
    </xdr:from>
    <xdr:to>
      <xdr:col>8</xdr:col>
      <xdr:colOff>728134</xdr:colOff>
      <xdr:row>8</xdr:row>
      <xdr:rowOff>207545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17A8CA12-143C-3E48-9E5B-EF2005254A59}"/>
            </a:ext>
          </a:extLst>
        </xdr:cNvPr>
        <xdr:cNvSpPr/>
      </xdr:nvSpPr>
      <xdr:spPr>
        <a:xfrm>
          <a:off x="14067367" y="1727200"/>
          <a:ext cx="215900" cy="512345"/>
        </a:xfrm>
        <a:prstGeom prst="rect">
          <a:avLst/>
        </a:prstGeom>
        <a:gradFill flip="none" rotWithShape="1">
          <a:gsLst>
            <a:gs pos="0">
              <a:schemeClr val="accent1">
                <a:lumMod val="75000"/>
                <a:shade val="30000"/>
                <a:satMod val="115000"/>
              </a:schemeClr>
            </a:gs>
            <a:gs pos="50000">
              <a:schemeClr val="accent1">
                <a:lumMod val="75000"/>
                <a:shade val="67500"/>
                <a:satMod val="115000"/>
              </a:schemeClr>
            </a:gs>
            <a:gs pos="100000">
              <a:schemeClr val="accent1">
                <a:lumMod val="75000"/>
                <a:shade val="100000"/>
                <a:satMod val="115000"/>
              </a:schemeClr>
            </a:gs>
          </a:gsLst>
          <a:lin ang="16200000" scaled="1"/>
          <a:tileRect/>
        </a:gradFill>
        <a:ln w="285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850901</xdr:colOff>
      <xdr:row>5</xdr:row>
      <xdr:rowOff>59268</xdr:rowOff>
    </xdr:from>
    <xdr:to>
      <xdr:col>8</xdr:col>
      <xdr:colOff>381002</xdr:colOff>
      <xdr:row>6</xdr:row>
      <xdr:rowOff>169334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CD8D6D35-22A2-5845-8C9D-A0847CB086DF}"/>
            </a:ext>
          </a:extLst>
        </xdr:cNvPr>
        <xdr:cNvSpPr/>
      </xdr:nvSpPr>
      <xdr:spPr>
        <a:xfrm>
          <a:off x="13449301" y="1329268"/>
          <a:ext cx="486834" cy="364066"/>
        </a:xfrm>
        <a:prstGeom prst="rect">
          <a:avLst/>
        </a:prstGeom>
        <a:gradFill flip="none" rotWithShape="1">
          <a:gsLst>
            <a:gs pos="0">
              <a:schemeClr val="accent1">
                <a:lumMod val="75000"/>
                <a:shade val="30000"/>
                <a:satMod val="115000"/>
              </a:schemeClr>
            </a:gs>
            <a:gs pos="50000">
              <a:schemeClr val="accent1">
                <a:lumMod val="75000"/>
                <a:shade val="67500"/>
                <a:satMod val="115000"/>
              </a:schemeClr>
            </a:gs>
            <a:gs pos="100000">
              <a:schemeClr val="accent1">
                <a:lumMod val="75000"/>
                <a:shade val="100000"/>
                <a:satMod val="115000"/>
              </a:schemeClr>
            </a:gs>
          </a:gsLst>
          <a:lin ang="16200000" scaled="1"/>
          <a:tileRect/>
        </a:gradFill>
        <a:ln w="285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867833</xdr:colOff>
      <xdr:row>9</xdr:row>
      <xdr:rowOff>59266</xdr:rowOff>
    </xdr:from>
    <xdr:to>
      <xdr:col>8</xdr:col>
      <xdr:colOff>127000</xdr:colOff>
      <xdr:row>10</xdr:row>
      <xdr:rowOff>110067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5FE26462-FF93-3148-AE62-62B7AE85C3B1}"/>
            </a:ext>
          </a:extLst>
        </xdr:cNvPr>
        <xdr:cNvSpPr/>
      </xdr:nvSpPr>
      <xdr:spPr>
        <a:xfrm>
          <a:off x="13466233" y="2345266"/>
          <a:ext cx="215900" cy="304801"/>
        </a:xfrm>
        <a:prstGeom prst="rect">
          <a:avLst/>
        </a:prstGeom>
        <a:gradFill flip="none" rotWithShape="1">
          <a:gsLst>
            <a:gs pos="0">
              <a:schemeClr val="accent1">
                <a:lumMod val="75000"/>
                <a:shade val="30000"/>
                <a:satMod val="115000"/>
              </a:schemeClr>
            </a:gs>
            <a:gs pos="50000">
              <a:schemeClr val="accent1">
                <a:lumMod val="75000"/>
                <a:shade val="67500"/>
                <a:satMod val="115000"/>
              </a:schemeClr>
            </a:gs>
            <a:gs pos="100000">
              <a:schemeClr val="accent1">
                <a:lumMod val="75000"/>
                <a:shade val="100000"/>
                <a:satMod val="115000"/>
              </a:schemeClr>
            </a:gs>
          </a:gsLst>
          <a:lin ang="16200000" scaled="1"/>
          <a:tileRect/>
        </a:gradFill>
        <a:ln w="285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207434</xdr:colOff>
      <xdr:row>9</xdr:row>
      <xdr:rowOff>59266</xdr:rowOff>
    </xdr:from>
    <xdr:to>
      <xdr:col>8</xdr:col>
      <xdr:colOff>423334</xdr:colOff>
      <xdr:row>10</xdr:row>
      <xdr:rowOff>110067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427F7751-77A9-1B45-88C8-218E62704E14}"/>
            </a:ext>
          </a:extLst>
        </xdr:cNvPr>
        <xdr:cNvSpPr/>
      </xdr:nvSpPr>
      <xdr:spPr>
        <a:xfrm>
          <a:off x="13762567" y="2345266"/>
          <a:ext cx="215900" cy="304801"/>
        </a:xfrm>
        <a:prstGeom prst="rect">
          <a:avLst/>
        </a:prstGeom>
        <a:gradFill flip="none" rotWithShape="1">
          <a:gsLst>
            <a:gs pos="0">
              <a:schemeClr val="accent1">
                <a:lumMod val="75000"/>
                <a:shade val="30000"/>
                <a:satMod val="115000"/>
              </a:schemeClr>
            </a:gs>
            <a:gs pos="50000">
              <a:schemeClr val="accent1">
                <a:lumMod val="75000"/>
                <a:shade val="67500"/>
                <a:satMod val="115000"/>
              </a:schemeClr>
            </a:gs>
            <a:gs pos="100000">
              <a:schemeClr val="accent1">
                <a:lumMod val="75000"/>
                <a:shade val="100000"/>
                <a:satMod val="115000"/>
              </a:schemeClr>
            </a:gs>
          </a:gsLst>
          <a:lin ang="16200000" scaled="1"/>
          <a:tileRect/>
        </a:gradFill>
        <a:ln w="285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787400</xdr:colOff>
      <xdr:row>12</xdr:row>
      <xdr:rowOff>101600</xdr:rowOff>
    </xdr:from>
    <xdr:to>
      <xdr:col>4</xdr:col>
      <xdr:colOff>203200</xdr:colOff>
      <xdr:row>23</xdr:row>
      <xdr:rowOff>50800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グラフ 2">
              <a:extLst>
                <a:ext uri="{FF2B5EF4-FFF2-40B4-BE49-F238E27FC236}">
                  <a16:creationId xmlns:a16="http://schemas.microsoft.com/office/drawing/2014/main" id="{1951A530-2DFD-5B4C-B87C-AB0989E42EA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87400" y="3149600"/>
              <a:ext cx="32258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254000</xdr:colOff>
      <xdr:row>23</xdr:row>
      <xdr:rowOff>0</xdr:rowOff>
    </xdr:from>
    <xdr:to>
      <xdr:col>8</xdr:col>
      <xdr:colOff>114300</xdr:colOff>
      <xdr:row>33</xdr:row>
      <xdr:rowOff>76200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97F4DC60-438D-EB49-9F28-9A5E2CDA06BC}"/>
            </a:ext>
          </a:extLst>
        </xdr:cNvPr>
        <xdr:cNvGrpSpPr/>
      </xdr:nvGrpSpPr>
      <xdr:grpSpPr>
        <a:xfrm>
          <a:off x="11531600" y="6223000"/>
          <a:ext cx="1765300" cy="2616200"/>
          <a:chOff x="11734800" y="6858000"/>
          <a:chExt cx="1765300" cy="2387600"/>
        </a:xfrm>
      </xdr:grpSpPr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299BC270-6E40-F442-8ED6-3E71FE9D44C6}"/>
              </a:ext>
            </a:extLst>
          </xdr:cNvPr>
          <xdr:cNvSpPr/>
        </xdr:nvSpPr>
        <xdr:spPr>
          <a:xfrm>
            <a:off x="12801600" y="8382000"/>
            <a:ext cx="228600" cy="8636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31972262-BDA0-DA45-B9FF-41332E66A0A9}"/>
              </a:ext>
            </a:extLst>
          </xdr:cNvPr>
          <xdr:cNvSpPr/>
        </xdr:nvSpPr>
        <xdr:spPr>
          <a:xfrm>
            <a:off x="12230100" y="8382000"/>
            <a:ext cx="241300" cy="8636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6B75C8FB-6511-7640-B2E8-F056CD5A5DFA}"/>
              </a:ext>
            </a:extLst>
          </xdr:cNvPr>
          <xdr:cNvSpPr/>
        </xdr:nvSpPr>
        <xdr:spPr>
          <a:xfrm>
            <a:off x="11874500" y="7721600"/>
            <a:ext cx="1498600" cy="1041400"/>
          </a:xfrm>
          <a:prstGeom prst="rect">
            <a:avLst/>
          </a:prstGeom>
          <a:gradFill flip="none" rotWithShape="1">
            <a:gsLst>
              <a:gs pos="0">
                <a:schemeClr val="accent2">
                  <a:lumMod val="75000"/>
                  <a:shade val="30000"/>
                  <a:satMod val="115000"/>
                </a:schemeClr>
              </a:gs>
              <a:gs pos="50000">
                <a:schemeClr val="accent2">
                  <a:lumMod val="75000"/>
                  <a:shade val="67500"/>
                  <a:satMod val="115000"/>
                </a:schemeClr>
              </a:gs>
              <a:gs pos="100000">
                <a:schemeClr val="accent2">
                  <a:lumMod val="75000"/>
                  <a:shade val="100000"/>
                  <a:satMod val="115000"/>
                </a:schemeClr>
              </a:gs>
            </a:gsLst>
            <a:path path="circle">
              <a:fillToRect l="100000" t="100000"/>
            </a:path>
            <a:tileRect r="-100000" b="-100000"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5D6D4FEF-F45E-CC45-A200-21505495F53C}"/>
              </a:ext>
            </a:extLst>
          </xdr:cNvPr>
          <xdr:cNvSpPr/>
        </xdr:nvSpPr>
        <xdr:spPr>
          <a:xfrm>
            <a:off x="12115800" y="6858000"/>
            <a:ext cx="1041400" cy="863600"/>
          </a:xfrm>
          <a:prstGeom prst="rect">
            <a:avLst/>
          </a:prstGeom>
          <a:gradFill flip="none" rotWithShape="1">
            <a:gsLst>
              <a:gs pos="0">
                <a:schemeClr val="accent2">
                  <a:lumMod val="75000"/>
                  <a:shade val="30000"/>
                  <a:satMod val="115000"/>
                </a:schemeClr>
              </a:gs>
              <a:gs pos="50000">
                <a:schemeClr val="accent2">
                  <a:lumMod val="75000"/>
                  <a:shade val="67500"/>
                  <a:satMod val="115000"/>
                </a:schemeClr>
              </a:gs>
              <a:gs pos="100000">
                <a:schemeClr val="accent2">
                  <a:lumMod val="75000"/>
                  <a:shade val="100000"/>
                  <a:satMod val="115000"/>
                </a:schemeClr>
              </a:gs>
            </a:gsLst>
            <a:lin ang="8100000" scaled="1"/>
            <a:tileRect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円/楕円 6">
            <a:extLst>
              <a:ext uri="{FF2B5EF4-FFF2-40B4-BE49-F238E27FC236}">
                <a16:creationId xmlns:a16="http://schemas.microsoft.com/office/drawing/2014/main" id="{B817D281-96AC-3B4B-8F30-F7790A5B929A}"/>
              </a:ext>
            </a:extLst>
          </xdr:cNvPr>
          <xdr:cNvSpPr/>
        </xdr:nvSpPr>
        <xdr:spPr>
          <a:xfrm>
            <a:off x="12242800" y="7010400"/>
            <a:ext cx="292100" cy="292100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円/楕円 7">
            <a:extLst>
              <a:ext uri="{FF2B5EF4-FFF2-40B4-BE49-F238E27FC236}">
                <a16:creationId xmlns:a16="http://schemas.microsoft.com/office/drawing/2014/main" id="{82210D7D-0AEC-A649-B280-EF00B765D4F6}"/>
              </a:ext>
            </a:extLst>
          </xdr:cNvPr>
          <xdr:cNvSpPr/>
        </xdr:nvSpPr>
        <xdr:spPr>
          <a:xfrm>
            <a:off x="12687300" y="7010400"/>
            <a:ext cx="292100" cy="292100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円/楕円 8">
            <a:extLst>
              <a:ext uri="{FF2B5EF4-FFF2-40B4-BE49-F238E27FC236}">
                <a16:creationId xmlns:a16="http://schemas.microsoft.com/office/drawing/2014/main" id="{E1281372-5D28-5546-AA13-B4D222F21C31}"/>
              </a:ext>
            </a:extLst>
          </xdr:cNvPr>
          <xdr:cNvSpPr/>
        </xdr:nvSpPr>
        <xdr:spPr>
          <a:xfrm>
            <a:off x="12347222" y="7076722"/>
            <a:ext cx="162278" cy="162278"/>
          </a:xfrm>
          <a:prstGeom prst="ellips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" name="円/楕円 9">
            <a:extLst>
              <a:ext uri="{FF2B5EF4-FFF2-40B4-BE49-F238E27FC236}">
                <a16:creationId xmlns:a16="http://schemas.microsoft.com/office/drawing/2014/main" id="{9D218B51-E855-E24C-AEB4-3500247A31CA}"/>
              </a:ext>
            </a:extLst>
          </xdr:cNvPr>
          <xdr:cNvSpPr/>
        </xdr:nvSpPr>
        <xdr:spPr>
          <a:xfrm>
            <a:off x="12791722" y="7064022"/>
            <a:ext cx="162278" cy="162278"/>
          </a:xfrm>
          <a:prstGeom prst="ellips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11" name="直線コネクタ 10">
            <a:extLst>
              <a:ext uri="{FF2B5EF4-FFF2-40B4-BE49-F238E27FC236}">
                <a16:creationId xmlns:a16="http://schemas.microsoft.com/office/drawing/2014/main" id="{6231DF98-509D-BA4F-8D95-61E2C5B20641}"/>
              </a:ext>
            </a:extLst>
          </xdr:cNvPr>
          <xdr:cNvCxnSpPr/>
        </xdr:nvCxnSpPr>
        <xdr:spPr>
          <a:xfrm>
            <a:off x="12496800" y="7429500"/>
            <a:ext cx="127000" cy="76200"/>
          </a:xfrm>
          <a:prstGeom prst="line">
            <a:avLst/>
          </a:prstGeom>
          <a:ln w="28575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直線コネクタ 11">
            <a:extLst>
              <a:ext uri="{FF2B5EF4-FFF2-40B4-BE49-F238E27FC236}">
                <a16:creationId xmlns:a16="http://schemas.microsoft.com/office/drawing/2014/main" id="{597BD0CA-2F65-6E41-BB03-DE93E39AB065}"/>
              </a:ext>
            </a:extLst>
          </xdr:cNvPr>
          <xdr:cNvCxnSpPr/>
        </xdr:nvCxnSpPr>
        <xdr:spPr>
          <a:xfrm flipV="1">
            <a:off x="12611100" y="7454900"/>
            <a:ext cx="107950" cy="50800"/>
          </a:xfrm>
          <a:prstGeom prst="line">
            <a:avLst/>
          </a:prstGeom>
          <a:ln w="28575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27595DEE-8D5C-A544-8331-EE3EF9F0AB8C}"/>
              </a:ext>
            </a:extLst>
          </xdr:cNvPr>
          <xdr:cNvSpPr/>
        </xdr:nvSpPr>
        <xdr:spPr>
          <a:xfrm>
            <a:off x="12509500" y="8011480"/>
            <a:ext cx="165100" cy="1651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" name="正方形/長方形 13">
            <a:extLst>
              <a:ext uri="{FF2B5EF4-FFF2-40B4-BE49-F238E27FC236}">
                <a16:creationId xmlns:a16="http://schemas.microsoft.com/office/drawing/2014/main" id="{B750CE2B-F1A9-F74D-9CD2-4BB478D33EDD}"/>
              </a:ext>
            </a:extLst>
          </xdr:cNvPr>
          <xdr:cNvSpPr/>
        </xdr:nvSpPr>
        <xdr:spPr>
          <a:xfrm>
            <a:off x="12509500" y="8267700"/>
            <a:ext cx="165100" cy="1651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" name="正方形/長方形 14">
            <a:extLst>
              <a:ext uri="{FF2B5EF4-FFF2-40B4-BE49-F238E27FC236}">
                <a16:creationId xmlns:a16="http://schemas.microsoft.com/office/drawing/2014/main" id="{DDED0C02-A504-9246-9F59-707772DFD292}"/>
              </a:ext>
            </a:extLst>
          </xdr:cNvPr>
          <xdr:cNvSpPr/>
        </xdr:nvSpPr>
        <xdr:spPr>
          <a:xfrm>
            <a:off x="11734800" y="7874000"/>
            <a:ext cx="139700" cy="5207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" name="正方形/長方形 15">
            <a:extLst>
              <a:ext uri="{FF2B5EF4-FFF2-40B4-BE49-F238E27FC236}">
                <a16:creationId xmlns:a16="http://schemas.microsoft.com/office/drawing/2014/main" id="{01473697-7D93-D044-A272-3A16E67A3230}"/>
              </a:ext>
            </a:extLst>
          </xdr:cNvPr>
          <xdr:cNvSpPr/>
        </xdr:nvSpPr>
        <xdr:spPr>
          <a:xfrm>
            <a:off x="13360400" y="7861300"/>
            <a:ext cx="139700" cy="5207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6</xdr:col>
      <xdr:colOff>406400</xdr:colOff>
      <xdr:row>30</xdr:row>
      <xdr:rowOff>139700</xdr:rowOff>
    </xdr:from>
    <xdr:to>
      <xdr:col>7</xdr:col>
      <xdr:colOff>914400</xdr:colOff>
      <xdr:row>30</xdr:row>
      <xdr:rowOff>203200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5F37D89A-D52A-9140-83B5-4C1736769304}"/>
            </a:ext>
          </a:extLst>
        </xdr:cNvPr>
        <xdr:cNvSpPr/>
      </xdr:nvSpPr>
      <xdr:spPr>
        <a:xfrm>
          <a:off x="11684000" y="8140700"/>
          <a:ext cx="1460500" cy="63500"/>
        </a:xfrm>
        <a:prstGeom prst="rect">
          <a:avLst/>
        </a:prstGeom>
        <a:solidFill>
          <a:schemeClr val="accent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876300</xdr:colOff>
      <xdr:row>0</xdr:row>
      <xdr:rowOff>228600</xdr:rowOff>
    </xdr:from>
    <xdr:to>
      <xdr:col>9</xdr:col>
      <xdr:colOff>317500</xdr:colOff>
      <xdr:row>20</xdr:row>
      <xdr:rowOff>127000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F3382EEC-454F-1C40-8AAC-BF895FC26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0" y="228600"/>
          <a:ext cx="8013700" cy="4978400"/>
        </a:xfrm>
        <a:prstGeom prst="rect">
          <a:avLst/>
        </a:prstGeom>
      </xdr:spPr>
    </xdr:pic>
    <xdr:clientData/>
  </xdr:twoCellAnchor>
  <xdr:twoCellAnchor editAs="oneCell">
    <xdr:from>
      <xdr:col>1</xdr:col>
      <xdr:colOff>62142</xdr:colOff>
      <xdr:row>60</xdr:row>
      <xdr:rowOff>72737</xdr:rowOff>
    </xdr:from>
    <xdr:to>
      <xdr:col>9</xdr:col>
      <xdr:colOff>506642</xdr:colOff>
      <xdr:row>77</xdr:row>
      <xdr:rowOff>47336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393A84B-1C79-1840-933A-7A5AEA300E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11974" y="15440804"/>
          <a:ext cx="8043155" cy="4328885"/>
        </a:xfrm>
        <a:prstGeom prst="rect">
          <a:avLst/>
        </a:prstGeom>
      </xdr:spPr>
    </xdr:pic>
    <xdr:clientData/>
  </xdr:twoCellAnchor>
  <xdr:twoCellAnchor editAs="oneCell">
    <xdr:from>
      <xdr:col>9</xdr:col>
      <xdr:colOff>620231</xdr:colOff>
      <xdr:row>13</xdr:row>
      <xdr:rowOff>177210</xdr:rowOff>
    </xdr:from>
    <xdr:to>
      <xdr:col>17</xdr:col>
      <xdr:colOff>742281</xdr:colOff>
      <xdr:row>30</xdr:row>
      <xdr:rowOff>147314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5C5A33D-FC89-AF45-AEA8-22A9B89A04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26278" y="3632791"/>
          <a:ext cx="7682980" cy="4488942"/>
        </a:xfrm>
        <a:prstGeom prst="rect">
          <a:avLst/>
        </a:prstGeom>
      </xdr:spPr>
    </xdr:pic>
    <xdr:clientData/>
  </xdr:twoCellAnchor>
  <xdr:twoCellAnchor editAs="oneCell">
    <xdr:from>
      <xdr:col>0</xdr:col>
      <xdr:colOff>940761</xdr:colOff>
      <xdr:row>77</xdr:row>
      <xdr:rowOff>159976</xdr:rowOff>
    </xdr:from>
    <xdr:to>
      <xdr:col>9</xdr:col>
      <xdr:colOff>215474</xdr:colOff>
      <xdr:row>95</xdr:row>
      <xdr:rowOff>7256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4BE3A8F7-2562-1947-9F8A-7CD0B8A59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40761" y="19882329"/>
          <a:ext cx="7823200" cy="4457700"/>
        </a:xfrm>
        <a:prstGeom prst="rect">
          <a:avLst/>
        </a:prstGeom>
      </xdr:spPr>
    </xdr:pic>
    <xdr:clientData/>
  </xdr:twoCellAnchor>
  <xdr:twoCellAnchor editAs="oneCell">
    <xdr:from>
      <xdr:col>1</xdr:col>
      <xdr:colOff>42688</xdr:colOff>
      <xdr:row>20</xdr:row>
      <xdr:rowOff>224118</xdr:rowOff>
    </xdr:from>
    <xdr:to>
      <xdr:col>9</xdr:col>
      <xdr:colOff>279933</xdr:colOff>
      <xdr:row>40</xdr:row>
      <xdr:rowOff>41729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B87C0A01-8C10-4043-9087-476F92633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92520" y="5346807"/>
          <a:ext cx="7835900" cy="4940300"/>
        </a:xfrm>
        <a:prstGeom prst="rect">
          <a:avLst/>
        </a:prstGeom>
      </xdr:spPr>
    </xdr:pic>
    <xdr:clientData/>
  </xdr:twoCellAnchor>
  <xdr:twoCellAnchor editAs="oneCell">
    <xdr:from>
      <xdr:col>9</xdr:col>
      <xdr:colOff>864451</xdr:colOff>
      <xdr:row>31</xdr:row>
      <xdr:rowOff>160085</xdr:rowOff>
    </xdr:from>
    <xdr:to>
      <xdr:col>18</xdr:col>
      <xdr:colOff>126463</xdr:colOff>
      <xdr:row>48</xdr:row>
      <xdr:rowOff>212699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BE7082B5-6587-E641-B6E8-C499C35DC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412938" y="8100253"/>
          <a:ext cx="7810500" cy="4406900"/>
        </a:xfrm>
        <a:prstGeom prst="rect">
          <a:avLst/>
        </a:prstGeom>
      </xdr:spPr>
    </xdr:pic>
    <xdr:clientData/>
  </xdr:twoCellAnchor>
  <xdr:twoCellAnchor editAs="oneCell">
    <xdr:from>
      <xdr:col>1</xdr:col>
      <xdr:colOff>74705</xdr:colOff>
      <xdr:row>40</xdr:row>
      <xdr:rowOff>138739</xdr:rowOff>
    </xdr:from>
    <xdr:to>
      <xdr:col>9</xdr:col>
      <xdr:colOff>311950</xdr:colOff>
      <xdr:row>59</xdr:row>
      <xdr:rowOff>199784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5BADA820-F7D2-7044-BD32-65D7F0BE8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24537" y="10384117"/>
          <a:ext cx="7835900" cy="4927600"/>
        </a:xfrm>
        <a:prstGeom prst="rect">
          <a:avLst/>
        </a:prstGeom>
      </xdr:spPr>
    </xdr:pic>
    <xdr:clientData/>
  </xdr:twoCellAnchor>
  <xdr:twoCellAnchor editAs="oneCell">
    <xdr:from>
      <xdr:col>9</xdr:col>
      <xdr:colOff>811092</xdr:colOff>
      <xdr:row>49</xdr:row>
      <xdr:rowOff>106721</xdr:rowOff>
    </xdr:from>
    <xdr:to>
      <xdr:col>18</xdr:col>
      <xdr:colOff>60404</xdr:colOff>
      <xdr:row>66</xdr:row>
      <xdr:rowOff>133935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AF63DD2-073F-434C-861C-A79733BD36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359579" y="12657309"/>
          <a:ext cx="7797800" cy="4381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.xml"/><Relationship Id="rId3" Type="http://schemas.openxmlformats.org/officeDocument/2006/relationships/hyperlink" Target="https://on-jin.com/sound/meka.php" TargetMode="External"/><Relationship Id="rId7" Type="http://schemas.openxmlformats.org/officeDocument/2006/relationships/hyperlink" Target="https://dova-s.jp/bgm/play15796.html" TargetMode="External"/><Relationship Id="rId2" Type="http://schemas.openxmlformats.org/officeDocument/2006/relationships/hyperlink" Target="https://pipoya.net/sozai/assets/effects/effect-battle-universal/" TargetMode="External"/><Relationship Id="rId1" Type="http://schemas.openxmlformats.org/officeDocument/2006/relationships/hyperlink" Target="https://dova-s.jp/bgm/play16107.html" TargetMode="External"/><Relationship Id="rId6" Type="http://schemas.openxmlformats.org/officeDocument/2006/relationships/hyperlink" Target="https://dova-s.jp/bgm/play15568.html" TargetMode="External"/><Relationship Id="rId5" Type="http://schemas.openxmlformats.org/officeDocument/2006/relationships/hyperlink" Target="https://dova-s.jp/bgm/play12121.html" TargetMode="External"/><Relationship Id="rId4" Type="http://schemas.openxmlformats.org/officeDocument/2006/relationships/hyperlink" Target="https://dova-s.jp/bgm/play13224.html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8E5F36-C9CD-9D4F-8590-95E67AF31EF1}">
  <sheetPr>
    <tabColor theme="5" tint="0.79998168889431442"/>
  </sheetPr>
  <dimension ref="B2:D29"/>
  <sheetViews>
    <sheetView topLeftCell="A9" workbookViewId="0">
      <selection activeCell="C24" sqref="C24"/>
    </sheetView>
  </sheetViews>
  <sheetFormatPr baseColWidth="10" defaultRowHeight="23"/>
  <cols>
    <col min="1" max="1" width="10.7109375" style="5"/>
    <col min="2" max="2" width="16" style="6" customWidth="1"/>
    <col min="3" max="3" width="10.7109375" style="5" customWidth="1"/>
    <col min="4" max="16384" width="10.7109375" style="5"/>
  </cols>
  <sheetData>
    <row r="2" spans="2:3" ht="55" customHeight="1">
      <c r="B2" s="6" t="s">
        <v>0</v>
      </c>
      <c r="C2" s="7" t="s">
        <v>44</v>
      </c>
    </row>
    <row r="4" spans="2:3">
      <c r="B4" s="6" t="s">
        <v>1</v>
      </c>
      <c r="C4" s="5" t="s">
        <v>2</v>
      </c>
    </row>
    <row r="5" spans="2:3">
      <c r="C5" s="5" t="s">
        <v>3</v>
      </c>
    </row>
    <row r="6" spans="2:3">
      <c r="C6" s="5" t="s">
        <v>4</v>
      </c>
    </row>
    <row r="7" spans="2:3">
      <c r="C7" s="5" t="s">
        <v>5</v>
      </c>
    </row>
    <row r="9" spans="2:3">
      <c r="B9" s="6" t="s">
        <v>31</v>
      </c>
      <c r="C9" s="5" t="s">
        <v>429</v>
      </c>
    </row>
    <row r="10" spans="2:3">
      <c r="C10" s="5" t="s">
        <v>80</v>
      </c>
    </row>
    <row r="12" spans="2:3">
      <c r="B12" s="6" t="s">
        <v>35</v>
      </c>
      <c r="C12" s="5" t="s">
        <v>45</v>
      </c>
    </row>
    <row r="13" spans="2:3">
      <c r="C13" s="5" t="s">
        <v>37</v>
      </c>
    </row>
    <row r="14" spans="2:3">
      <c r="C14" s="5" t="s">
        <v>36</v>
      </c>
    </row>
    <row r="17" spans="2:4">
      <c r="B17" s="6" t="s">
        <v>34</v>
      </c>
      <c r="C17" s="5" t="s">
        <v>77</v>
      </c>
    </row>
    <row r="18" spans="2:4">
      <c r="C18" s="5" t="s">
        <v>38</v>
      </c>
    </row>
    <row r="19" spans="2:4">
      <c r="C19" s="5" t="s">
        <v>39</v>
      </c>
    </row>
    <row r="22" spans="2:4">
      <c r="B22" s="6" t="s">
        <v>590</v>
      </c>
    </row>
    <row r="23" spans="2:4">
      <c r="C23" s="5" t="s">
        <v>591</v>
      </c>
    </row>
    <row r="25" spans="2:4">
      <c r="B25" s="6" t="s">
        <v>518</v>
      </c>
    </row>
    <row r="26" spans="2:4">
      <c r="C26" s="5" t="s">
        <v>519</v>
      </c>
      <c r="D26" s="5" t="s">
        <v>521</v>
      </c>
    </row>
    <row r="27" spans="2:4">
      <c r="C27" s="5" t="s">
        <v>520</v>
      </c>
      <c r="D27" s="5" t="s">
        <v>522</v>
      </c>
    </row>
    <row r="29" spans="2:4">
      <c r="B29" s="6" t="s">
        <v>583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7F1E58-0278-7844-BD8F-DCDFC9571B00}">
  <dimension ref="B2:K34"/>
  <sheetViews>
    <sheetView workbookViewId="0">
      <selection activeCell="F8" sqref="F8"/>
    </sheetView>
  </sheetViews>
  <sheetFormatPr baseColWidth="10" defaultRowHeight="20"/>
  <cols>
    <col min="1" max="2" width="10.7109375" style="1"/>
    <col min="3" max="3" width="22.7109375" style="1" customWidth="1"/>
    <col min="4" max="4" width="19.42578125" style="1" customWidth="1"/>
    <col min="5" max="5" width="13.85546875" style="1" customWidth="1"/>
    <col min="6" max="6" width="53.28515625" style="1" customWidth="1"/>
    <col min="7" max="16384" width="10.7109375" style="1"/>
  </cols>
  <sheetData>
    <row r="2" spans="2:11">
      <c r="B2" s="2" t="s">
        <v>526</v>
      </c>
    </row>
    <row r="3" spans="2:11">
      <c r="C3" s="3" t="s">
        <v>50</v>
      </c>
      <c r="D3" s="3" t="s">
        <v>550</v>
      </c>
      <c r="E3" s="3" t="s">
        <v>541</v>
      </c>
      <c r="F3" s="3" t="s">
        <v>527</v>
      </c>
    </row>
    <row r="4" spans="2:11">
      <c r="C4" s="3" t="s">
        <v>529</v>
      </c>
      <c r="D4" s="54" t="s">
        <v>552</v>
      </c>
      <c r="E4" s="3" t="s">
        <v>528</v>
      </c>
      <c r="F4" s="53" t="s">
        <v>530</v>
      </c>
    </row>
    <row r="5" spans="2:11">
      <c r="C5" s="3" t="s">
        <v>532</v>
      </c>
      <c r="D5" s="54" t="s">
        <v>552</v>
      </c>
      <c r="E5" s="3" t="s">
        <v>533</v>
      </c>
      <c r="F5" s="3" t="s">
        <v>531</v>
      </c>
      <c r="H5" s="5"/>
      <c r="I5" s="5"/>
      <c r="J5" s="5"/>
      <c r="K5" s="5"/>
    </row>
    <row r="6" spans="2:11">
      <c r="C6" s="3" t="s">
        <v>536</v>
      </c>
      <c r="D6" s="54" t="s">
        <v>552</v>
      </c>
      <c r="E6" s="3" t="s">
        <v>535</v>
      </c>
      <c r="F6" s="3" t="s">
        <v>534</v>
      </c>
      <c r="H6" s="5"/>
      <c r="I6" s="5"/>
      <c r="J6" s="5"/>
      <c r="K6" s="5"/>
    </row>
    <row r="7" spans="2:11">
      <c r="C7" s="3" t="s">
        <v>539</v>
      </c>
      <c r="D7" s="54" t="s">
        <v>552</v>
      </c>
      <c r="E7" s="3" t="s">
        <v>538</v>
      </c>
      <c r="F7" s="3" t="s">
        <v>537</v>
      </c>
      <c r="H7" s="5"/>
      <c r="I7" s="5"/>
      <c r="J7" s="5"/>
      <c r="K7" s="5"/>
    </row>
    <row r="8" spans="2:11">
      <c r="C8" s="3" t="s">
        <v>551</v>
      </c>
      <c r="D8" s="54" t="s">
        <v>552</v>
      </c>
      <c r="E8" s="3" t="s">
        <v>540</v>
      </c>
      <c r="F8" s="53" t="s">
        <v>594</v>
      </c>
      <c r="H8" s="5"/>
      <c r="I8" s="5"/>
      <c r="J8" s="5"/>
      <c r="K8" s="5"/>
    </row>
    <row r="9" spans="2:11">
      <c r="C9" s="3" t="s">
        <v>556</v>
      </c>
      <c r="D9" s="54" t="s">
        <v>552</v>
      </c>
      <c r="E9" s="3" t="s">
        <v>545</v>
      </c>
      <c r="F9" s="53" t="s">
        <v>548</v>
      </c>
      <c r="H9" s="5"/>
      <c r="I9" s="5"/>
      <c r="J9" s="5"/>
      <c r="K9" s="5"/>
    </row>
    <row r="10" spans="2:11">
      <c r="C10" s="3" t="s">
        <v>544</v>
      </c>
      <c r="D10" s="3" t="s">
        <v>549</v>
      </c>
      <c r="E10" s="3" t="s">
        <v>543</v>
      </c>
      <c r="F10" s="3" t="s">
        <v>542</v>
      </c>
      <c r="H10" s="5"/>
      <c r="I10" s="5"/>
      <c r="J10" s="5"/>
      <c r="K10" s="5"/>
    </row>
    <row r="11" spans="2:11">
      <c r="C11" s="3" t="s">
        <v>555</v>
      </c>
      <c r="D11" s="54" t="s">
        <v>554</v>
      </c>
      <c r="E11" s="3" t="s">
        <v>553</v>
      </c>
      <c r="F11" s="53" t="s">
        <v>592</v>
      </c>
      <c r="H11" s="5"/>
      <c r="I11" s="5"/>
      <c r="J11" s="5"/>
      <c r="K11" s="5"/>
    </row>
    <row r="12" spans="2:11">
      <c r="C12" s="3" t="s">
        <v>558</v>
      </c>
      <c r="D12" s="54" t="s">
        <v>552</v>
      </c>
      <c r="E12" s="3" t="s">
        <v>557</v>
      </c>
      <c r="F12" s="53" t="s">
        <v>593</v>
      </c>
      <c r="H12" s="5"/>
      <c r="I12" s="5"/>
      <c r="J12" s="5"/>
      <c r="K12" s="5"/>
    </row>
    <row r="13" spans="2:11">
      <c r="C13" s="3"/>
      <c r="D13" s="3"/>
      <c r="E13" s="3"/>
      <c r="F13" s="3"/>
      <c r="H13" s="5"/>
      <c r="I13" s="5"/>
      <c r="J13" s="5"/>
      <c r="K13" s="5"/>
    </row>
    <row r="14" spans="2:11">
      <c r="C14" s="3"/>
      <c r="D14" s="3"/>
      <c r="E14" s="3"/>
      <c r="F14" s="3"/>
      <c r="H14" s="5"/>
      <c r="I14" s="5"/>
      <c r="J14" s="5"/>
      <c r="K14" s="5"/>
    </row>
    <row r="15" spans="2:11">
      <c r="H15" s="5"/>
      <c r="I15" s="5"/>
      <c r="J15" s="5"/>
      <c r="K15" s="5"/>
    </row>
    <row r="16" spans="2:11">
      <c r="B16" s="2" t="s">
        <v>559</v>
      </c>
    </row>
    <row r="17" spans="3:6">
      <c r="C17" s="3" t="s">
        <v>570</v>
      </c>
      <c r="D17" s="3"/>
      <c r="E17" s="3" t="s">
        <v>562</v>
      </c>
      <c r="F17" s="3" t="s">
        <v>561</v>
      </c>
    </row>
    <row r="18" spans="3:6">
      <c r="C18" s="3" t="s">
        <v>563</v>
      </c>
      <c r="D18" s="3"/>
      <c r="E18" s="3" t="s">
        <v>564</v>
      </c>
      <c r="F18" s="3" t="s">
        <v>565</v>
      </c>
    </row>
    <row r="19" spans="3:6">
      <c r="C19" s="3" t="s">
        <v>566</v>
      </c>
      <c r="D19" s="3"/>
      <c r="E19" s="3" t="s">
        <v>567</v>
      </c>
      <c r="F19" s="53" t="s">
        <v>589</v>
      </c>
    </row>
    <row r="20" spans="3:6">
      <c r="C20" s="3" t="s">
        <v>560</v>
      </c>
      <c r="D20" s="3"/>
      <c r="E20" s="3" t="s">
        <v>569</v>
      </c>
      <c r="F20" s="3" t="s">
        <v>568</v>
      </c>
    </row>
    <row r="21" spans="3:6">
      <c r="C21" s="3" t="s">
        <v>580</v>
      </c>
      <c r="D21" s="3" t="s">
        <v>581</v>
      </c>
      <c r="E21" s="3"/>
      <c r="F21" s="3"/>
    </row>
    <row r="22" spans="3:6">
      <c r="C22" s="3" t="s">
        <v>571</v>
      </c>
      <c r="D22" s="3" t="s">
        <v>578</v>
      </c>
      <c r="E22" s="3"/>
      <c r="F22" s="3"/>
    </row>
    <row r="23" spans="3:6">
      <c r="C23" s="3" t="s">
        <v>572</v>
      </c>
      <c r="D23" s="3" t="s">
        <v>578</v>
      </c>
      <c r="E23" s="3"/>
      <c r="F23" s="3"/>
    </row>
    <row r="24" spans="3:6">
      <c r="C24" s="3" t="s">
        <v>573</v>
      </c>
      <c r="D24" s="3" t="s">
        <v>578</v>
      </c>
      <c r="E24" s="3"/>
      <c r="F24" s="3"/>
    </row>
    <row r="25" spans="3:6">
      <c r="C25" s="3" t="s">
        <v>574</v>
      </c>
      <c r="D25" s="3" t="s">
        <v>578</v>
      </c>
      <c r="E25" s="3"/>
      <c r="F25" s="3"/>
    </row>
    <row r="26" spans="3:6">
      <c r="C26" s="3" t="s">
        <v>575</v>
      </c>
      <c r="D26" s="3" t="s">
        <v>578</v>
      </c>
      <c r="E26" s="3"/>
      <c r="F26" s="3"/>
    </row>
    <row r="27" spans="3:6">
      <c r="C27" s="3" t="s">
        <v>576</v>
      </c>
      <c r="D27" s="3" t="s">
        <v>582</v>
      </c>
      <c r="E27" s="3"/>
      <c r="F27" s="3"/>
    </row>
    <row r="28" spans="3:6">
      <c r="C28" s="3" t="s">
        <v>577</v>
      </c>
      <c r="D28" s="3" t="s">
        <v>578</v>
      </c>
      <c r="E28" s="3"/>
      <c r="F28" s="3"/>
    </row>
    <row r="29" spans="3:6">
      <c r="C29" s="3"/>
      <c r="D29" s="3"/>
      <c r="E29" s="3"/>
      <c r="F29" s="3"/>
    </row>
    <row r="30" spans="3:6">
      <c r="C30" s="3" t="s">
        <v>579</v>
      </c>
      <c r="D30" s="3" t="s">
        <v>578</v>
      </c>
      <c r="E30" s="3"/>
      <c r="F30" s="3"/>
    </row>
    <row r="33" spans="2:3">
      <c r="B33" s="1" t="s">
        <v>584</v>
      </c>
    </row>
    <row r="34" spans="2:3">
      <c r="C34" s="64" t="s">
        <v>588</v>
      </c>
    </row>
  </sheetData>
  <phoneticPr fontId="1"/>
  <hyperlinks>
    <hyperlink ref="F9" r:id="rId1" xr:uid="{DFEAEAE7-0F89-F749-9595-68364FE910BA}"/>
    <hyperlink ref="C34" r:id="rId2" location="%E3%82%B7%E3%83%B3%E3%83%97%E3%83%AB%E3%81%AA%E5%85%896%E3%82%BB%E3%83%83%E3%83%88" xr:uid="{2A5D82FF-A4AD-5B48-A60B-94D7C186F34F}"/>
    <hyperlink ref="F19" r:id="rId3" xr:uid="{3A43856A-9738-2B4B-B1C0-1EA716E5D88F}"/>
    <hyperlink ref="F11" r:id="rId4" xr:uid="{D09EC688-CC05-B74A-A476-D37CE27C28A8}"/>
    <hyperlink ref="F12" r:id="rId5" xr:uid="{E03F2D95-A511-4548-A8C4-9C105D8DB69E}"/>
    <hyperlink ref="F4" r:id="rId6" xr:uid="{B2574D08-17EA-514B-B0D6-5F2B21183E99}"/>
    <hyperlink ref="F8" r:id="rId7" xr:uid="{63E91EB9-8647-2E4D-B9BA-C86724A97238}"/>
  </hyperlinks>
  <pageMargins left="0.7" right="0.7" top="0.75" bottom="0.75" header="0.3" footer="0.3"/>
  <drawing r:id="rId8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C1F3C-83E3-824E-AE78-C9A848F6FEEB}">
  <dimension ref="B2:C7"/>
  <sheetViews>
    <sheetView workbookViewId="0">
      <selection activeCell="F12" sqref="F12"/>
    </sheetView>
  </sheetViews>
  <sheetFormatPr baseColWidth="10" defaultRowHeight="20"/>
  <cols>
    <col min="1" max="16384" width="10.7109375" style="5"/>
  </cols>
  <sheetData>
    <row r="2" spans="2:3">
      <c r="B2" s="5" t="s">
        <v>49</v>
      </c>
    </row>
    <row r="6" spans="2:3">
      <c r="B6" s="5" t="s">
        <v>50</v>
      </c>
    </row>
    <row r="7" spans="2:3">
      <c r="B7" s="5" t="s">
        <v>51</v>
      </c>
      <c r="C7" s="5" t="s">
        <v>52</v>
      </c>
    </row>
  </sheetData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C9F2B-8B65-7D40-A962-9B6E1CDD30FC}">
  <sheetPr>
    <tabColor theme="7" tint="0.79998168889431442"/>
  </sheetPr>
  <dimension ref="A2:L44"/>
  <sheetViews>
    <sheetView tabSelected="1" workbookViewId="0">
      <selection activeCell="L12" sqref="L12"/>
    </sheetView>
  </sheetViews>
  <sheetFormatPr baseColWidth="10" defaultRowHeight="20"/>
  <cols>
    <col min="1" max="1" width="10.7109375" style="8"/>
    <col min="2" max="15" width="10.7109375" style="5"/>
    <col min="16" max="16" width="10.140625" style="5" customWidth="1"/>
    <col min="17" max="16384" width="10.7109375" style="5"/>
  </cols>
  <sheetData>
    <row r="2" spans="1:12">
      <c r="A2" s="8" t="s">
        <v>46</v>
      </c>
      <c r="B2" s="5" t="s">
        <v>40</v>
      </c>
    </row>
    <row r="3" spans="1:12">
      <c r="B3" s="5" t="s">
        <v>53</v>
      </c>
      <c r="F3" s="15"/>
    </row>
    <row r="4" spans="1:12">
      <c r="B4" s="5" t="s">
        <v>41</v>
      </c>
    </row>
    <row r="5" spans="1:12">
      <c r="B5" s="5" t="s">
        <v>42</v>
      </c>
    </row>
    <row r="6" spans="1:12">
      <c r="B6" s="5" t="s">
        <v>43</v>
      </c>
      <c r="I6" s="52"/>
      <c r="J6" s="52"/>
      <c r="K6" s="52"/>
      <c r="L6" s="52" t="s">
        <v>427</v>
      </c>
    </row>
    <row r="7" spans="1:12">
      <c r="L7" s="5" t="s">
        <v>599</v>
      </c>
    </row>
    <row r="8" spans="1:12">
      <c r="B8" s="52" t="s">
        <v>218</v>
      </c>
      <c r="C8" s="37"/>
      <c r="L8" s="5" t="s">
        <v>596</v>
      </c>
    </row>
    <row r="9" spans="1:12" ht="22" customHeight="1">
      <c r="B9" s="9">
        <v>1</v>
      </c>
      <c r="C9" s="56"/>
      <c r="D9" s="57"/>
      <c r="E9" s="57"/>
      <c r="F9" s="57"/>
      <c r="G9" s="57"/>
      <c r="H9" s="57"/>
      <c r="I9" s="57"/>
      <c r="J9" s="58"/>
      <c r="L9" s="5" t="s">
        <v>595</v>
      </c>
    </row>
    <row r="10" spans="1:12">
      <c r="B10" s="9">
        <v>2</v>
      </c>
      <c r="C10" s="59"/>
      <c r="D10" s="59"/>
      <c r="E10" s="59"/>
      <c r="F10" s="59"/>
      <c r="G10" s="59"/>
      <c r="H10" s="59"/>
      <c r="I10" s="59"/>
      <c r="J10" s="59"/>
      <c r="L10" s="5" t="s">
        <v>597</v>
      </c>
    </row>
    <row r="11" spans="1:12">
      <c r="B11" s="9">
        <v>3</v>
      </c>
      <c r="C11" s="56"/>
      <c r="D11" s="57"/>
      <c r="E11" s="57"/>
      <c r="F11" s="57"/>
      <c r="G11" s="57"/>
      <c r="H11" s="57"/>
      <c r="I11" s="57"/>
      <c r="J11" s="58"/>
      <c r="L11" s="5" t="s">
        <v>600</v>
      </c>
    </row>
    <row r="12" spans="1:12">
      <c r="B12" s="9">
        <v>4</v>
      </c>
      <c r="C12" s="55"/>
      <c r="D12" s="55"/>
      <c r="E12" s="55"/>
      <c r="F12" s="55"/>
      <c r="G12" s="55"/>
      <c r="H12" s="55"/>
      <c r="I12" s="55"/>
      <c r="J12" s="55"/>
    </row>
    <row r="13" spans="1:12">
      <c r="B13" s="9">
        <v>5</v>
      </c>
      <c r="C13" s="60"/>
      <c r="D13" s="61"/>
      <c r="E13" s="61"/>
      <c r="F13" s="61"/>
      <c r="G13" s="61"/>
      <c r="H13" s="61"/>
      <c r="I13" s="61"/>
      <c r="J13" s="62"/>
      <c r="L13" s="5" t="s">
        <v>598</v>
      </c>
    </row>
    <row r="15" spans="1:12">
      <c r="B15" s="8"/>
      <c r="C15" s="8"/>
      <c r="D15" s="8"/>
      <c r="E15" s="8"/>
      <c r="F15" s="8"/>
    </row>
    <row r="16" spans="1:12">
      <c r="B16" s="5" t="s">
        <v>74</v>
      </c>
    </row>
    <row r="17" spans="2:11">
      <c r="B17" s="9">
        <v>2</v>
      </c>
      <c r="C17" s="9">
        <v>10</v>
      </c>
      <c r="D17" s="56" t="s">
        <v>75</v>
      </c>
      <c r="E17" s="57"/>
      <c r="F17" s="57"/>
      <c r="G17" s="57"/>
      <c r="H17" s="57"/>
      <c r="I17" s="57"/>
      <c r="J17" s="57"/>
      <c r="K17" s="58"/>
    </row>
    <row r="18" spans="2:11">
      <c r="B18" s="9"/>
      <c r="C18" s="9">
        <v>11</v>
      </c>
      <c r="D18" s="56" t="s">
        <v>78</v>
      </c>
      <c r="E18" s="57"/>
      <c r="F18" s="57"/>
      <c r="G18" s="57"/>
      <c r="H18" s="57"/>
      <c r="I18" s="57"/>
      <c r="J18" s="57"/>
      <c r="K18" s="58"/>
    </row>
    <row r="19" spans="2:11">
      <c r="B19" s="9"/>
      <c r="C19" s="9">
        <v>12</v>
      </c>
      <c r="D19" s="56" t="s">
        <v>235</v>
      </c>
      <c r="E19" s="57"/>
      <c r="F19" s="57"/>
      <c r="G19" s="57"/>
      <c r="H19" s="57"/>
      <c r="I19" s="57"/>
      <c r="J19" s="57"/>
      <c r="K19" s="58"/>
    </row>
    <row r="20" spans="2:11">
      <c r="B20" s="9"/>
      <c r="C20" s="9">
        <v>13</v>
      </c>
      <c r="D20" s="56" t="s">
        <v>346</v>
      </c>
      <c r="E20" s="57"/>
      <c r="F20" s="57"/>
      <c r="G20" s="57"/>
      <c r="H20" s="57"/>
      <c r="I20" s="57"/>
      <c r="J20" s="57"/>
      <c r="K20" s="58"/>
    </row>
    <row r="21" spans="2:11">
      <c r="B21" s="9"/>
      <c r="C21" s="9">
        <v>14</v>
      </c>
      <c r="D21" s="56" t="s">
        <v>347</v>
      </c>
      <c r="E21" s="57"/>
      <c r="F21" s="57"/>
      <c r="G21" s="57"/>
      <c r="H21" s="57"/>
      <c r="I21" s="57"/>
      <c r="J21" s="57"/>
      <c r="K21" s="58"/>
    </row>
    <row r="22" spans="2:11">
      <c r="B22" s="9"/>
      <c r="C22" s="9">
        <v>15</v>
      </c>
      <c r="D22" s="56" t="s">
        <v>377</v>
      </c>
      <c r="E22" s="57"/>
      <c r="F22" s="57"/>
      <c r="G22" s="57"/>
      <c r="H22" s="57"/>
      <c r="I22" s="57"/>
      <c r="J22" s="57"/>
      <c r="K22" s="58"/>
    </row>
    <row r="23" spans="2:11">
      <c r="B23" s="9"/>
      <c r="C23" s="9">
        <v>16</v>
      </c>
      <c r="D23" s="56" t="s">
        <v>385</v>
      </c>
      <c r="E23" s="57"/>
      <c r="F23" s="57"/>
      <c r="G23" s="57"/>
      <c r="H23" s="57"/>
      <c r="I23" s="57"/>
      <c r="J23" s="57"/>
      <c r="K23" s="58"/>
    </row>
    <row r="24" spans="2:11">
      <c r="B24" s="9"/>
      <c r="C24" s="9">
        <v>17</v>
      </c>
      <c r="D24" s="56" t="s">
        <v>402</v>
      </c>
      <c r="E24" s="57"/>
      <c r="F24" s="57"/>
      <c r="G24" s="57"/>
      <c r="H24" s="57"/>
      <c r="I24" s="57"/>
      <c r="J24" s="57"/>
      <c r="K24" s="58"/>
    </row>
    <row r="25" spans="2:11">
      <c r="B25" s="9"/>
      <c r="C25" s="9">
        <v>18</v>
      </c>
      <c r="D25" s="56" t="s">
        <v>410</v>
      </c>
      <c r="E25" s="57"/>
      <c r="F25" s="57"/>
      <c r="G25" s="57"/>
      <c r="H25" s="57"/>
      <c r="I25" s="57"/>
      <c r="J25" s="57"/>
      <c r="K25" s="58"/>
    </row>
    <row r="26" spans="2:11">
      <c r="B26" s="9"/>
      <c r="C26" s="9">
        <v>19</v>
      </c>
      <c r="D26" s="56" t="s">
        <v>421</v>
      </c>
      <c r="E26" s="57"/>
      <c r="F26" s="57"/>
      <c r="G26" s="57"/>
      <c r="H26" s="57"/>
      <c r="I26" s="57"/>
      <c r="J26" s="57"/>
      <c r="K26" s="58"/>
    </row>
    <row r="27" spans="2:11">
      <c r="B27" s="9"/>
      <c r="C27" s="9">
        <v>20</v>
      </c>
      <c r="D27" s="56" t="s">
        <v>426</v>
      </c>
      <c r="E27" s="57"/>
      <c r="F27" s="57"/>
      <c r="G27" s="57"/>
      <c r="H27" s="57"/>
      <c r="I27" s="57"/>
      <c r="J27" s="57"/>
      <c r="K27" s="58"/>
    </row>
    <row r="28" spans="2:11">
      <c r="B28" s="9"/>
      <c r="C28" s="9">
        <v>21</v>
      </c>
      <c r="D28" s="56" t="s">
        <v>428</v>
      </c>
      <c r="E28" s="57"/>
      <c r="F28" s="57"/>
      <c r="G28" s="57"/>
      <c r="H28" s="57"/>
      <c r="I28" s="57"/>
      <c r="J28" s="57"/>
      <c r="K28" s="58"/>
    </row>
    <row r="29" spans="2:11">
      <c r="B29" s="9"/>
      <c r="C29" s="9">
        <v>22</v>
      </c>
      <c r="D29" s="56" t="s">
        <v>474</v>
      </c>
      <c r="E29" s="57"/>
      <c r="F29" s="57"/>
      <c r="G29" s="57"/>
      <c r="H29" s="57"/>
      <c r="I29" s="57"/>
      <c r="J29" s="57"/>
      <c r="K29" s="58"/>
    </row>
    <row r="30" spans="2:11">
      <c r="B30" s="9"/>
      <c r="C30" s="9">
        <v>23</v>
      </c>
      <c r="D30" s="56" t="s">
        <v>478</v>
      </c>
      <c r="E30" s="57"/>
      <c r="F30" s="57"/>
      <c r="G30" s="57"/>
      <c r="H30" s="57"/>
      <c r="I30" s="57"/>
      <c r="J30" s="57"/>
      <c r="K30" s="58"/>
    </row>
    <row r="31" spans="2:11">
      <c r="B31" s="9"/>
      <c r="C31" s="9">
        <v>24</v>
      </c>
      <c r="D31" s="56" t="s">
        <v>509</v>
      </c>
      <c r="E31" s="57"/>
      <c r="F31" s="57"/>
      <c r="G31" s="57"/>
      <c r="H31" s="57"/>
      <c r="I31" s="57"/>
      <c r="J31" s="57"/>
      <c r="K31" s="58"/>
    </row>
    <row r="32" spans="2:11">
      <c r="B32" s="9"/>
      <c r="C32" s="9">
        <v>25</v>
      </c>
      <c r="D32" s="56" t="s">
        <v>523</v>
      </c>
      <c r="E32" s="57"/>
      <c r="F32" s="57"/>
      <c r="G32" s="57"/>
      <c r="H32" s="57"/>
      <c r="I32" s="57"/>
      <c r="J32" s="57"/>
      <c r="K32" s="58"/>
    </row>
    <row r="33" spans="2:11">
      <c r="B33" s="9"/>
      <c r="C33" s="9">
        <v>26</v>
      </c>
      <c r="D33" s="56" t="s">
        <v>524</v>
      </c>
      <c r="E33" s="57"/>
      <c r="F33" s="57"/>
      <c r="G33" s="57"/>
      <c r="H33" s="57"/>
      <c r="I33" s="57"/>
      <c r="J33" s="57"/>
      <c r="K33" s="58"/>
    </row>
    <row r="34" spans="2:11">
      <c r="B34" s="9"/>
      <c r="C34" s="9">
        <v>27</v>
      </c>
      <c r="D34" s="56" t="s">
        <v>525</v>
      </c>
      <c r="E34" s="57"/>
      <c r="F34" s="57"/>
      <c r="G34" s="57"/>
      <c r="H34" s="57"/>
      <c r="I34" s="57"/>
      <c r="J34" s="57"/>
      <c r="K34" s="58"/>
    </row>
    <row r="35" spans="2:11">
      <c r="B35" s="9"/>
      <c r="C35" s="9">
        <v>28</v>
      </c>
      <c r="D35" s="56" t="s">
        <v>547</v>
      </c>
      <c r="E35" s="57"/>
      <c r="F35" s="57"/>
      <c r="G35" s="57"/>
      <c r="H35" s="57"/>
      <c r="I35" s="57"/>
      <c r="J35" s="57"/>
      <c r="K35" s="58"/>
    </row>
    <row r="36" spans="2:11">
      <c r="B36" s="9">
        <v>3</v>
      </c>
      <c r="C36" s="9">
        <v>1</v>
      </c>
      <c r="D36" s="56" t="s">
        <v>546</v>
      </c>
      <c r="E36" s="57"/>
      <c r="F36" s="57"/>
      <c r="G36" s="57"/>
      <c r="H36" s="57"/>
      <c r="I36" s="57"/>
      <c r="J36" s="57"/>
      <c r="K36" s="58"/>
    </row>
    <row r="37" spans="2:11">
      <c r="B37" s="9"/>
      <c r="C37" s="9">
        <v>17</v>
      </c>
      <c r="D37" s="56" t="s">
        <v>585</v>
      </c>
      <c r="E37" s="57"/>
      <c r="F37" s="57"/>
      <c r="G37" s="57"/>
      <c r="H37" s="57"/>
      <c r="I37" s="57"/>
      <c r="J37" s="57"/>
      <c r="K37" s="58"/>
    </row>
    <row r="38" spans="2:11">
      <c r="B38" s="9"/>
      <c r="C38" s="9">
        <v>20</v>
      </c>
      <c r="D38" s="56" t="s">
        <v>586</v>
      </c>
      <c r="E38" s="57"/>
      <c r="F38" s="57"/>
      <c r="G38" s="57"/>
      <c r="H38" s="57"/>
      <c r="I38" s="57"/>
      <c r="J38" s="57"/>
      <c r="K38" s="58"/>
    </row>
    <row r="39" spans="2:11">
      <c r="B39" s="9"/>
      <c r="C39" s="9">
        <v>21</v>
      </c>
      <c r="D39" s="56" t="s">
        <v>587</v>
      </c>
      <c r="E39" s="57"/>
      <c r="F39" s="57"/>
      <c r="G39" s="57"/>
      <c r="H39" s="57"/>
      <c r="I39" s="57"/>
      <c r="J39" s="57"/>
      <c r="K39" s="58"/>
    </row>
    <row r="40" spans="2:11">
      <c r="B40" s="9"/>
      <c r="C40" s="9">
        <v>22</v>
      </c>
      <c r="D40" s="56"/>
      <c r="E40" s="57"/>
      <c r="F40" s="57"/>
      <c r="G40" s="57"/>
      <c r="H40" s="57"/>
      <c r="I40" s="57"/>
      <c r="J40" s="57"/>
      <c r="K40" s="58"/>
    </row>
    <row r="41" spans="2:11">
      <c r="B41" s="9"/>
      <c r="C41" s="9">
        <v>23</v>
      </c>
      <c r="D41" s="56"/>
      <c r="E41" s="57"/>
      <c r="F41" s="57"/>
      <c r="G41" s="57"/>
      <c r="H41" s="57"/>
      <c r="I41" s="57"/>
      <c r="J41" s="57"/>
      <c r="K41" s="58"/>
    </row>
    <row r="42" spans="2:11">
      <c r="B42" s="9"/>
      <c r="C42" s="9">
        <v>24</v>
      </c>
      <c r="D42" s="56"/>
      <c r="E42" s="57"/>
      <c r="F42" s="57"/>
      <c r="G42" s="57"/>
      <c r="H42" s="57"/>
      <c r="I42" s="57"/>
      <c r="J42" s="57"/>
      <c r="K42" s="58"/>
    </row>
    <row r="43" spans="2:11">
      <c r="B43" s="9"/>
      <c r="C43" s="9">
        <v>25</v>
      </c>
      <c r="D43" s="56"/>
      <c r="E43" s="57"/>
      <c r="F43" s="57"/>
      <c r="G43" s="57"/>
      <c r="H43" s="57"/>
      <c r="I43" s="57"/>
      <c r="J43" s="57"/>
      <c r="K43" s="58"/>
    </row>
    <row r="44" spans="2:11">
      <c r="B44" s="9"/>
      <c r="C44" s="9">
        <v>26</v>
      </c>
      <c r="D44" s="56"/>
      <c r="E44" s="57"/>
      <c r="F44" s="57"/>
      <c r="G44" s="57"/>
      <c r="H44" s="57"/>
      <c r="I44" s="57"/>
      <c r="J44" s="57"/>
      <c r="K44" s="58"/>
    </row>
  </sheetData>
  <mergeCells count="33">
    <mergeCell ref="C13:J13"/>
    <mergeCell ref="D21:K21"/>
    <mergeCell ref="C10:J10"/>
    <mergeCell ref="D40:K40"/>
    <mergeCell ref="D41:K41"/>
    <mergeCell ref="D42:K42"/>
    <mergeCell ref="D30:K30"/>
    <mergeCell ref="D31:K31"/>
    <mergeCell ref="D32:K32"/>
    <mergeCell ref="D33:K33"/>
    <mergeCell ref="D34:K34"/>
    <mergeCell ref="D29:K29"/>
    <mergeCell ref="D23:K23"/>
    <mergeCell ref="D24:K24"/>
    <mergeCell ref="D25:K25"/>
    <mergeCell ref="D26:K26"/>
    <mergeCell ref="D27:K27"/>
    <mergeCell ref="C12:J12"/>
    <mergeCell ref="C9:J9"/>
    <mergeCell ref="D43:K43"/>
    <mergeCell ref="D44:K44"/>
    <mergeCell ref="D35:K35"/>
    <mergeCell ref="D36:K36"/>
    <mergeCell ref="D37:K37"/>
    <mergeCell ref="D38:K38"/>
    <mergeCell ref="D39:K39"/>
    <mergeCell ref="D28:K28"/>
    <mergeCell ref="C11:J11"/>
    <mergeCell ref="D22:K22"/>
    <mergeCell ref="D17:K17"/>
    <mergeCell ref="D18:K18"/>
    <mergeCell ref="D19:K19"/>
    <mergeCell ref="D20:K20"/>
  </mergeCells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956AE-4931-4643-A7F1-68B378F3EB3D}">
  <sheetPr>
    <tabColor theme="4" tint="0.79998168889431442"/>
  </sheetPr>
  <dimension ref="B2:O58"/>
  <sheetViews>
    <sheetView workbookViewId="0">
      <selection activeCell="G13" sqref="G13"/>
    </sheetView>
  </sheetViews>
  <sheetFormatPr baseColWidth="10" defaultRowHeight="20"/>
  <cols>
    <col min="1" max="2" width="10.7109375" style="1"/>
    <col min="3" max="3" width="49" style="1" customWidth="1"/>
    <col min="4" max="4" width="11.28515625" style="1" customWidth="1"/>
    <col min="5" max="5" width="21.7109375" style="20" customWidth="1"/>
    <col min="6" max="6" width="10.7109375" style="20"/>
    <col min="7" max="16384" width="10.7109375" style="1"/>
  </cols>
  <sheetData>
    <row r="2" spans="2:15" ht="32">
      <c r="B2" s="19" t="s">
        <v>81</v>
      </c>
      <c r="E2" s="20" t="s">
        <v>101</v>
      </c>
    </row>
    <row r="3" spans="2:15" ht="32">
      <c r="B3" s="18" t="s">
        <v>82</v>
      </c>
      <c r="E3" s="20" t="s">
        <v>87</v>
      </c>
    </row>
    <row r="4" spans="2:15">
      <c r="B4" s="1" t="s">
        <v>480</v>
      </c>
      <c r="E4" s="20" t="s">
        <v>88</v>
      </c>
      <c r="I4" s="1" t="s">
        <v>389</v>
      </c>
      <c r="N4" s="1" t="s">
        <v>386</v>
      </c>
      <c r="O4" s="3">
        <v>2022</v>
      </c>
    </row>
    <row r="5" spans="2:15">
      <c r="N5" s="1" t="s">
        <v>387</v>
      </c>
      <c r="O5" s="3">
        <v>2</v>
      </c>
    </row>
    <row r="6" spans="2:15">
      <c r="C6" s="3" t="s">
        <v>83</v>
      </c>
      <c r="D6" s="3" t="s">
        <v>111</v>
      </c>
      <c r="E6" s="21" t="s">
        <v>112</v>
      </c>
      <c r="F6" s="21" t="s">
        <v>113</v>
      </c>
      <c r="G6" s="3" t="s">
        <v>115</v>
      </c>
      <c r="I6" s="1" t="s">
        <v>114</v>
      </c>
      <c r="N6" s="1" t="s">
        <v>388</v>
      </c>
      <c r="O6" s="3">
        <v>59</v>
      </c>
    </row>
    <row r="7" spans="2:15">
      <c r="B7" s="1">
        <v>0</v>
      </c>
      <c r="C7" s="3" t="s">
        <v>84</v>
      </c>
      <c r="D7" s="3">
        <v>5</v>
      </c>
      <c r="E7" s="21" t="s">
        <v>94</v>
      </c>
      <c r="F7" s="21"/>
      <c r="G7" s="21" t="s">
        <v>219</v>
      </c>
      <c r="I7" s="1" t="s">
        <v>124</v>
      </c>
    </row>
    <row r="8" spans="2:15">
      <c r="B8" s="1">
        <v>1</v>
      </c>
      <c r="C8" s="3" t="s">
        <v>85</v>
      </c>
      <c r="D8" s="3">
        <v>5</v>
      </c>
      <c r="E8" s="21" t="s">
        <v>95</v>
      </c>
      <c r="F8" s="21"/>
      <c r="G8" s="21" t="s">
        <v>222</v>
      </c>
      <c r="O8" s="1">
        <f>MOD(_xlfn.FLOOR.MATH(MOD(($O$4-2000)*7257*12*31+$O$5*7247*12+$O$6*7243,997)/10),10)</f>
        <v>7</v>
      </c>
    </row>
    <row r="9" spans="2:15">
      <c r="B9" s="1">
        <v>2</v>
      </c>
      <c r="C9" s="3" t="s">
        <v>105</v>
      </c>
      <c r="D9" s="3">
        <v>5</v>
      </c>
      <c r="E9" s="21" t="s">
        <v>107</v>
      </c>
      <c r="F9" s="21"/>
      <c r="G9" s="21" t="s">
        <v>221</v>
      </c>
      <c r="O9" s="1">
        <f>MOD(_xlfn.FLOOR.MATH(MOD(($O$4-2000)*7219*12*31+$O$5*7213*12+$O$6*7243,7211)/10),10)</f>
        <v>0</v>
      </c>
    </row>
    <row r="10" spans="2:15">
      <c r="B10" s="1">
        <v>3</v>
      </c>
      <c r="C10" s="14" t="s">
        <v>90</v>
      </c>
      <c r="D10" s="3">
        <v>2</v>
      </c>
      <c r="E10" s="21" t="s">
        <v>95</v>
      </c>
      <c r="F10" s="21"/>
      <c r="G10" s="21" t="s">
        <v>220</v>
      </c>
      <c r="O10" s="1">
        <f>MOD(_xlfn.FLOOR.MATH(MOD(($O$4-2000)*8069*12*31+$O$5*8081*12+$O$6*8087,997)/10),10)</f>
        <v>9</v>
      </c>
    </row>
    <row r="11" spans="2:15">
      <c r="B11" s="1">
        <v>4</v>
      </c>
      <c r="C11" s="14" t="s">
        <v>91</v>
      </c>
      <c r="D11" s="3">
        <v>2</v>
      </c>
      <c r="E11" s="21" t="s">
        <v>96</v>
      </c>
      <c r="F11" s="21"/>
      <c r="G11" s="21" t="s">
        <v>223</v>
      </c>
      <c r="O11" s="1">
        <f>MOD(_xlfn.FLOOR.MATH(MOD(($O$4-2000)*7727*12*31+$O$5*7741*12+$O$6*7753,997)/10),10)</f>
        <v>9</v>
      </c>
    </row>
    <row r="12" spans="2:15">
      <c r="B12" s="1">
        <v>5</v>
      </c>
      <c r="C12" s="3" t="s">
        <v>398</v>
      </c>
      <c r="D12" s="3">
        <v>3</v>
      </c>
      <c r="E12" s="21" t="s">
        <v>224</v>
      </c>
      <c r="F12" s="21" t="s">
        <v>97</v>
      </c>
      <c r="G12" s="21" t="s">
        <v>225</v>
      </c>
      <c r="H12" s="1" t="s">
        <v>226</v>
      </c>
    </row>
    <row r="13" spans="2:15">
      <c r="B13" s="1">
        <v>6</v>
      </c>
      <c r="C13" s="3" t="s">
        <v>397</v>
      </c>
      <c r="D13" s="3">
        <v>3</v>
      </c>
      <c r="E13" s="21" t="s">
        <v>103</v>
      </c>
      <c r="F13" s="21" t="s">
        <v>102</v>
      </c>
      <c r="G13" s="21" t="s">
        <v>227</v>
      </c>
      <c r="H13" s="1" t="s">
        <v>228</v>
      </c>
    </row>
    <row r="14" spans="2:15">
      <c r="B14" s="1">
        <v>7</v>
      </c>
      <c r="C14" s="3" t="s">
        <v>396</v>
      </c>
      <c r="D14" s="3">
        <v>4</v>
      </c>
      <c r="E14" s="21" t="s">
        <v>103</v>
      </c>
      <c r="F14" s="21" t="s">
        <v>102</v>
      </c>
      <c r="G14" s="21" t="s">
        <v>96</v>
      </c>
      <c r="H14" s="1" t="s">
        <v>228</v>
      </c>
    </row>
    <row r="15" spans="2:15">
      <c r="B15" s="1">
        <v>8</v>
      </c>
      <c r="C15" s="3" t="s">
        <v>395</v>
      </c>
      <c r="D15" s="3">
        <v>3</v>
      </c>
      <c r="E15" s="21" t="s">
        <v>103</v>
      </c>
      <c r="F15" s="21" t="s">
        <v>104</v>
      </c>
      <c r="G15" s="21" t="s">
        <v>96</v>
      </c>
      <c r="H15" s="1" t="s">
        <v>229</v>
      </c>
    </row>
    <row r="16" spans="2:15">
      <c r="B16" s="1">
        <v>9</v>
      </c>
      <c r="C16" s="3" t="s">
        <v>86</v>
      </c>
      <c r="D16" s="3">
        <v>2</v>
      </c>
      <c r="E16" s="21" t="s">
        <v>108</v>
      </c>
      <c r="F16" s="21"/>
      <c r="G16" s="17">
        <v>10</v>
      </c>
      <c r="H16" s="1" t="s">
        <v>231</v>
      </c>
    </row>
    <row r="17" spans="2:8">
      <c r="B17" s="1">
        <v>10</v>
      </c>
      <c r="C17" s="3" t="s">
        <v>399</v>
      </c>
      <c r="D17" s="3">
        <v>1</v>
      </c>
      <c r="E17" s="21" t="s">
        <v>481</v>
      </c>
      <c r="F17" s="21"/>
      <c r="G17" s="21" t="s">
        <v>230</v>
      </c>
      <c r="H17" s="1" t="s">
        <v>231</v>
      </c>
    </row>
    <row r="18" spans="2:8">
      <c r="B18" s="1">
        <v>11</v>
      </c>
      <c r="C18" s="14" t="s">
        <v>92</v>
      </c>
      <c r="D18" s="3">
        <v>2</v>
      </c>
      <c r="E18" s="21" t="s">
        <v>106</v>
      </c>
      <c r="F18" s="21"/>
      <c r="G18" s="21" t="s">
        <v>233</v>
      </c>
    </row>
    <row r="19" spans="2:8">
      <c r="B19" s="1">
        <v>12</v>
      </c>
      <c r="C19" s="14" t="s">
        <v>93</v>
      </c>
      <c r="D19" s="3">
        <v>2</v>
      </c>
      <c r="E19" s="21" t="s">
        <v>109</v>
      </c>
      <c r="F19" s="21"/>
      <c r="G19" s="21" t="s">
        <v>232</v>
      </c>
    </row>
    <row r="20" spans="2:8">
      <c r="B20" s="1">
        <v>13</v>
      </c>
      <c r="C20" s="3" t="s">
        <v>89</v>
      </c>
      <c r="D20" s="3">
        <v>3</v>
      </c>
      <c r="E20" s="21" t="s">
        <v>110</v>
      </c>
      <c r="F20" s="21"/>
      <c r="G20" s="21" t="s">
        <v>234</v>
      </c>
    </row>
    <row r="21" spans="2:8">
      <c r="B21" s="1">
        <v>14</v>
      </c>
      <c r="C21" s="3"/>
      <c r="D21" s="3"/>
      <c r="E21" s="21"/>
      <c r="F21" s="21"/>
      <c r="G21" s="21"/>
    </row>
    <row r="22" spans="2:8">
      <c r="B22" s="1">
        <v>15</v>
      </c>
      <c r="C22" s="3"/>
      <c r="D22" s="3"/>
      <c r="E22" s="21"/>
      <c r="F22" s="21"/>
      <c r="G22" s="21"/>
    </row>
    <row r="23" spans="2:8">
      <c r="B23" s="1">
        <v>16</v>
      </c>
      <c r="C23" s="3"/>
      <c r="D23" s="3"/>
      <c r="E23" s="21"/>
      <c r="F23" s="21"/>
      <c r="G23" s="21"/>
    </row>
    <row r="26" spans="2:8" ht="29">
      <c r="B26" s="22" t="s">
        <v>116</v>
      </c>
      <c r="C26" s="1" t="s">
        <v>118</v>
      </c>
    </row>
    <row r="27" spans="2:8">
      <c r="C27" s="3" t="s">
        <v>117</v>
      </c>
      <c r="D27" s="1" t="s">
        <v>390</v>
      </c>
      <c r="E27" s="20" t="s">
        <v>122</v>
      </c>
    </row>
    <row r="28" spans="2:8">
      <c r="C28" s="3" t="s">
        <v>119</v>
      </c>
      <c r="D28" s="1" t="s">
        <v>391</v>
      </c>
    </row>
    <row r="29" spans="2:8">
      <c r="C29" s="3" t="s">
        <v>120</v>
      </c>
      <c r="D29" s="1" t="s">
        <v>392</v>
      </c>
    </row>
    <row r="30" spans="2:8">
      <c r="C30" s="3" t="s">
        <v>117</v>
      </c>
      <c r="D30" s="1" t="s">
        <v>393</v>
      </c>
    </row>
    <row r="31" spans="2:8">
      <c r="C31" s="3" t="s">
        <v>121</v>
      </c>
      <c r="D31" s="1" t="s">
        <v>394</v>
      </c>
    </row>
    <row r="32" spans="2:8">
      <c r="C32" s="3" t="s">
        <v>485</v>
      </c>
      <c r="D32" s="1" t="s">
        <v>482</v>
      </c>
      <c r="E32" s="20" t="s">
        <v>486</v>
      </c>
    </row>
    <row r="33" spans="2:7">
      <c r="C33" s="3" t="s">
        <v>484</v>
      </c>
      <c r="D33" s="1" t="s">
        <v>483</v>
      </c>
      <c r="E33" s="20" t="s">
        <v>487</v>
      </c>
    </row>
    <row r="38" spans="2:7">
      <c r="B38" s="1" t="s">
        <v>123</v>
      </c>
      <c r="D38" s="20" t="s">
        <v>127</v>
      </c>
    </row>
    <row r="39" spans="2:7">
      <c r="C39" s="3" t="s">
        <v>125</v>
      </c>
      <c r="D39" s="3" t="s">
        <v>126</v>
      </c>
      <c r="E39" s="21" t="s">
        <v>128</v>
      </c>
      <c r="F39" s="21" t="s">
        <v>139</v>
      </c>
    </row>
    <row r="40" spans="2:7">
      <c r="C40" s="3" t="s">
        <v>133</v>
      </c>
      <c r="D40" s="3">
        <v>280</v>
      </c>
      <c r="E40" s="21"/>
      <c r="F40" s="21" t="s">
        <v>140</v>
      </c>
      <c r="G40" s="42"/>
    </row>
    <row r="41" spans="2:7">
      <c r="C41" s="3" t="s">
        <v>134</v>
      </c>
      <c r="D41" s="3">
        <v>360</v>
      </c>
      <c r="E41" s="21"/>
      <c r="F41" s="21" t="s">
        <v>141</v>
      </c>
      <c r="G41" s="42"/>
    </row>
    <row r="42" spans="2:7">
      <c r="C42" s="3" t="s">
        <v>135</v>
      </c>
      <c r="D42" s="3">
        <v>440</v>
      </c>
      <c r="E42" s="21"/>
      <c r="F42" s="21" t="s">
        <v>141</v>
      </c>
      <c r="G42" s="42"/>
    </row>
    <row r="43" spans="2:7">
      <c r="C43" s="3" t="s">
        <v>138</v>
      </c>
      <c r="D43" s="3">
        <v>500</v>
      </c>
      <c r="E43" s="21"/>
      <c r="F43" s="21" t="s">
        <v>143</v>
      </c>
      <c r="G43" s="42"/>
    </row>
    <row r="44" spans="2:7">
      <c r="C44" s="3" t="s">
        <v>137</v>
      </c>
      <c r="D44" s="3">
        <v>560</v>
      </c>
      <c r="E44" s="21"/>
      <c r="F44" s="21" t="s">
        <v>143</v>
      </c>
      <c r="G44" s="42"/>
    </row>
    <row r="45" spans="2:7">
      <c r="C45" s="3" t="s">
        <v>136</v>
      </c>
      <c r="D45" s="3">
        <v>600</v>
      </c>
      <c r="E45" s="21"/>
      <c r="F45" s="21" t="s">
        <v>488</v>
      </c>
      <c r="G45" s="42"/>
    </row>
    <row r="46" spans="2:7">
      <c r="C46" s="3" t="s">
        <v>515</v>
      </c>
      <c r="D46" s="3">
        <v>650</v>
      </c>
      <c r="E46" s="21"/>
      <c r="F46" s="21" t="s">
        <v>142</v>
      </c>
    </row>
    <row r="47" spans="2:7">
      <c r="C47" s="3" t="s">
        <v>516</v>
      </c>
      <c r="D47" s="3">
        <v>700</v>
      </c>
      <c r="E47" s="21"/>
      <c r="F47" s="21" t="s">
        <v>489</v>
      </c>
    </row>
    <row r="48" spans="2:7">
      <c r="C48" s="3" t="s">
        <v>490</v>
      </c>
      <c r="D48" s="3">
        <v>580</v>
      </c>
      <c r="E48" s="21"/>
      <c r="F48" s="21" t="s">
        <v>131</v>
      </c>
    </row>
    <row r="49" spans="3:8">
      <c r="C49" s="3" t="s">
        <v>507</v>
      </c>
      <c r="D49" s="3">
        <v>642</v>
      </c>
      <c r="E49" s="20" t="s">
        <v>513</v>
      </c>
      <c r="F49" s="21" t="s">
        <v>131</v>
      </c>
    </row>
    <row r="50" spans="3:8">
      <c r="C50" s="3" t="s">
        <v>506</v>
      </c>
      <c r="D50" s="3">
        <v>630</v>
      </c>
      <c r="E50" s="21" t="s">
        <v>512</v>
      </c>
      <c r="F50" s="21" t="s">
        <v>131</v>
      </c>
    </row>
    <row r="51" spans="3:8">
      <c r="C51" s="3" t="s">
        <v>508</v>
      </c>
      <c r="D51" s="3">
        <v>623</v>
      </c>
      <c r="E51" s="21" t="s">
        <v>514</v>
      </c>
      <c r="F51" s="21" t="s">
        <v>131</v>
      </c>
    </row>
    <row r="52" spans="3:8">
      <c r="C52" s="3" t="s">
        <v>491</v>
      </c>
      <c r="D52" s="3">
        <v>600</v>
      </c>
      <c r="E52" s="21"/>
      <c r="F52" s="21" t="s">
        <v>500</v>
      </c>
      <c r="G52" s="1" t="s">
        <v>494</v>
      </c>
      <c r="H52" s="1" t="s">
        <v>517</v>
      </c>
    </row>
    <row r="53" spans="3:8">
      <c r="C53" s="3" t="s">
        <v>492</v>
      </c>
      <c r="D53" s="3">
        <v>645</v>
      </c>
      <c r="E53" s="21"/>
      <c r="F53" s="21" t="s">
        <v>499</v>
      </c>
      <c r="G53" s="1" t="s">
        <v>495</v>
      </c>
    </row>
    <row r="54" spans="3:8">
      <c r="C54" s="3" t="s">
        <v>493</v>
      </c>
      <c r="D54" s="3">
        <v>690</v>
      </c>
      <c r="E54" s="21"/>
      <c r="F54" s="21" t="s">
        <v>498</v>
      </c>
      <c r="G54" s="1" t="s">
        <v>496</v>
      </c>
    </row>
    <row r="55" spans="3:8">
      <c r="C55" s="3" t="s">
        <v>497</v>
      </c>
      <c r="D55" s="3">
        <v>660</v>
      </c>
      <c r="E55" s="21" t="s">
        <v>510</v>
      </c>
      <c r="F55" s="21" t="s">
        <v>501</v>
      </c>
    </row>
    <row r="56" spans="3:8">
      <c r="C56" s="3" t="s">
        <v>502</v>
      </c>
      <c r="D56" s="3">
        <v>720</v>
      </c>
      <c r="E56" s="21" t="s">
        <v>510</v>
      </c>
      <c r="F56" s="21" t="s">
        <v>130</v>
      </c>
      <c r="G56" s="1" t="s">
        <v>503</v>
      </c>
    </row>
    <row r="57" spans="3:8">
      <c r="C57" s="3" t="s">
        <v>504</v>
      </c>
      <c r="D57" s="3">
        <v>760</v>
      </c>
      <c r="E57" s="21" t="s">
        <v>511</v>
      </c>
      <c r="F57" s="21" t="s">
        <v>129</v>
      </c>
      <c r="G57" s="1" t="s">
        <v>505</v>
      </c>
    </row>
    <row r="58" spans="3:8">
      <c r="C58" s="3"/>
      <c r="D58" s="3"/>
      <c r="E58" s="21"/>
      <c r="F58" s="21"/>
    </row>
  </sheetData>
  <phoneticPr fontId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F5A39-0B04-2C44-A4A7-C79808482FDA}">
  <sheetPr>
    <tabColor theme="4" tint="0.79998168889431442"/>
  </sheetPr>
  <dimension ref="B2:L277"/>
  <sheetViews>
    <sheetView workbookViewId="0">
      <selection activeCell="F19" sqref="F19"/>
    </sheetView>
  </sheetViews>
  <sheetFormatPr baseColWidth="10" defaultRowHeight="20"/>
  <sheetData>
    <row r="2" spans="2:12">
      <c r="B2" s="1" t="s">
        <v>386</v>
      </c>
      <c r="C2" s="3">
        <v>2022</v>
      </c>
      <c r="E2">
        <v>2022</v>
      </c>
      <c r="F2">
        <v>2</v>
      </c>
      <c r="G2">
        <v>1</v>
      </c>
      <c r="H2" s="1">
        <f>MOD(_xlfn.FLOOR.MATH(MOD((E2-2000)*7257*12*31+F2*7247*12+G2*7243,1000)/10),10)</f>
        <v>5</v>
      </c>
      <c r="I2" s="1">
        <f>MOD(_xlfn.FLOOR.MATH(MOD((E2-2000)*7219*12*31+F2*7213*12+G2*7211,1000)/10),10)</f>
        <v>1</v>
      </c>
      <c r="J2" s="1">
        <f>MOD(_xlfn.FLOOR.MATH(MOD((E2-2000)*8069*12*31+F2*8081*12+G2*8087,1000)/10),10)</f>
        <v>2</v>
      </c>
      <c r="K2" s="1">
        <f>MOD(_xlfn.FLOOR.MATH(MOD((E2-2000)*7727*12*31+F2*7741*12+G2*7753,1000)/10),10)</f>
        <v>0</v>
      </c>
      <c r="L2">
        <f>H2*1000+I2*100+J2*10+K2</f>
        <v>5120</v>
      </c>
    </row>
    <row r="3" spans="2:12">
      <c r="B3" s="1" t="s">
        <v>387</v>
      </c>
      <c r="C3" s="3">
        <v>2</v>
      </c>
      <c r="E3">
        <v>2022</v>
      </c>
      <c r="F3">
        <v>2</v>
      </c>
      <c r="G3">
        <v>2</v>
      </c>
      <c r="H3" s="1">
        <f t="shared" ref="H3:H66" si="0">MOD(_xlfn.FLOOR.MATH(MOD((E3-2000)*7257*12*31+F3*7247*12+G3*7243,1000)/10),10)</f>
        <v>0</v>
      </c>
      <c r="I3" s="1">
        <f t="shared" ref="I3:I66" si="1">MOD(_xlfn.FLOOR.MATH(MOD((E3-2000)*7219*12*31+F3*7213*12+G3*7211,1000)/10),10)</f>
        <v>3</v>
      </c>
      <c r="J3" s="1">
        <f t="shared" ref="J3:J66" si="2">MOD(_xlfn.FLOOR.MATH(MOD((E3-2000)*8069*12*31+F3*8081*12+G3*8087,1000)/10),10)</f>
        <v>1</v>
      </c>
      <c r="K3" s="1">
        <f t="shared" ref="K3:K66" si="3">MOD(_xlfn.FLOOR.MATH(MOD((E3-2000)*7727*12*31+F3*7741*12+G3*7753,1000)/10),10)</f>
        <v>5</v>
      </c>
      <c r="L3">
        <f t="shared" ref="L3:L60" si="4">H3*1000+I3*100+J3*10+K3</f>
        <v>315</v>
      </c>
    </row>
    <row r="4" spans="2:12">
      <c r="B4" s="1" t="s">
        <v>388</v>
      </c>
      <c r="C4" s="3">
        <v>59</v>
      </c>
      <c r="E4">
        <v>2022</v>
      </c>
      <c r="F4">
        <v>2</v>
      </c>
      <c r="G4">
        <v>3</v>
      </c>
      <c r="H4" s="1">
        <f t="shared" si="0"/>
        <v>4</v>
      </c>
      <c r="I4" s="1">
        <f t="shared" si="1"/>
        <v>4</v>
      </c>
      <c r="J4" s="1">
        <f t="shared" si="2"/>
        <v>0</v>
      </c>
      <c r="K4" s="1">
        <f t="shared" si="3"/>
        <v>1</v>
      </c>
      <c r="L4">
        <f t="shared" si="4"/>
        <v>4401</v>
      </c>
    </row>
    <row r="5" spans="2:12">
      <c r="B5" s="1"/>
      <c r="C5" s="1"/>
      <c r="E5">
        <v>2022</v>
      </c>
      <c r="F5">
        <v>2</v>
      </c>
      <c r="G5">
        <v>4</v>
      </c>
      <c r="H5" s="1">
        <f t="shared" si="0"/>
        <v>8</v>
      </c>
      <c r="I5" s="1">
        <f t="shared" si="1"/>
        <v>5</v>
      </c>
      <c r="J5" s="1">
        <f t="shared" si="2"/>
        <v>8</v>
      </c>
      <c r="K5" s="1">
        <f t="shared" si="3"/>
        <v>6</v>
      </c>
      <c r="L5">
        <f t="shared" si="4"/>
        <v>8586</v>
      </c>
    </row>
    <row r="6" spans="2:12">
      <c r="B6" s="1"/>
      <c r="C6" s="1">
        <f>MOD(_xlfn.FLOOR.MATH(MOD(($O$4-2000)*7257*12*31+$O$5*7247*12+$O$6*7243,997)/10),10)</f>
        <v>3</v>
      </c>
      <c r="E6">
        <v>2022</v>
      </c>
      <c r="F6">
        <v>2</v>
      </c>
      <c r="G6">
        <v>5</v>
      </c>
      <c r="H6" s="1">
        <f t="shared" si="0"/>
        <v>3</v>
      </c>
      <c r="I6" s="1">
        <f t="shared" si="1"/>
        <v>6</v>
      </c>
      <c r="J6" s="1">
        <f t="shared" si="2"/>
        <v>7</v>
      </c>
      <c r="K6" s="1">
        <f t="shared" si="3"/>
        <v>1</v>
      </c>
      <c r="L6">
        <f t="shared" si="4"/>
        <v>3671</v>
      </c>
    </row>
    <row r="7" spans="2:12">
      <c r="B7" s="1"/>
      <c r="C7" s="1">
        <f>MOD(_xlfn.FLOOR.MATH(MOD(($O$4-2000)*7219*12*31+$O$5*7213*12+$O$6*7243,7211)/10),10)</f>
        <v>8</v>
      </c>
      <c r="E7">
        <v>2022</v>
      </c>
      <c r="F7">
        <v>2</v>
      </c>
      <c r="G7">
        <v>6</v>
      </c>
      <c r="H7" s="1">
        <f t="shared" si="0"/>
        <v>7</v>
      </c>
      <c r="I7" s="1">
        <f t="shared" si="1"/>
        <v>7</v>
      </c>
      <c r="J7" s="1">
        <f t="shared" si="2"/>
        <v>6</v>
      </c>
      <c r="K7" s="1">
        <f t="shared" si="3"/>
        <v>7</v>
      </c>
      <c r="L7">
        <f t="shared" si="4"/>
        <v>7767</v>
      </c>
    </row>
    <row r="8" spans="2:12">
      <c r="B8" s="1"/>
      <c r="C8" s="1">
        <f>MOD(_xlfn.FLOOR.MATH(MOD(($O$4-2000)*8069*12*31+$O$5*8081*12+$O$6*8087,997)/10),10)</f>
        <v>9</v>
      </c>
      <c r="E8">
        <v>2022</v>
      </c>
      <c r="F8">
        <v>2</v>
      </c>
      <c r="G8">
        <v>7</v>
      </c>
      <c r="H8" s="1">
        <f t="shared" si="0"/>
        <v>1</v>
      </c>
      <c r="I8" s="1">
        <f t="shared" si="1"/>
        <v>8</v>
      </c>
      <c r="J8" s="1">
        <f t="shared" si="2"/>
        <v>4</v>
      </c>
      <c r="K8" s="1">
        <f t="shared" si="3"/>
        <v>2</v>
      </c>
      <c r="L8">
        <f t="shared" si="4"/>
        <v>1842</v>
      </c>
    </row>
    <row r="9" spans="2:12">
      <c r="B9" s="1"/>
      <c r="C9" s="1">
        <f>MOD(_xlfn.FLOOR.MATH(MOD(($O$4-2000)*7727*12*31+$O$5*7741*12+$O$6*7753,997)/10),10)</f>
        <v>3</v>
      </c>
      <c r="E9">
        <v>2022</v>
      </c>
      <c r="F9">
        <v>2</v>
      </c>
      <c r="G9">
        <v>8</v>
      </c>
      <c r="H9" s="1">
        <f t="shared" si="0"/>
        <v>6</v>
      </c>
      <c r="I9" s="1">
        <f t="shared" si="1"/>
        <v>9</v>
      </c>
      <c r="J9" s="1">
        <f t="shared" si="2"/>
        <v>3</v>
      </c>
      <c r="K9" s="1">
        <f t="shared" si="3"/>
        <v>7</v>
      </c>
      <c r="L9">
        <f t="shared" si="4"/>
        <v>6937</v>
      </c>
    </row>
    <row r="10" spans="2:12">
      <c r="E10">
        <v>2022</v>
      </c>
      <c r="F10">
        <v>2</v>
      </c>
      <c r="G10">
        <v>9</v>
      </c>
      <c r="H10" s="1">
        <f t="shared" si="0"/>
        <v>0</v>
      </c>
      <c r="I10" s="1">
        <f t="shared" si="1"/>
        <v>0</v>
      </c>
      <c r="J10" s="1">
        <f t="shared" si="2"/>
        <v>2</v>
      </c>
      <c r="K10" s="1">
        <f t="shared" si="3"/>
        <v>2</v>
      </c>
      <c r="L10">
        <f t="shared" si="4"/>
        <v>22</v>
      </c>
    </row>
    <row r="11" spans="2:12">
      <c r="E11">
        <v>2022</v>
      </c>
      <c r="F11">
        <v>2</v>
      </c>
      <c r="G11">
        <v>10</v>
      </c>
      <c r="H11" s="1">
        <f t="shared" si="0"/>
        <v>4</v>
      </c>
      <c r="I11" s="1">
        <f t="shared" si="1"/>
        <v>1</v>
      </c>
      <c r="J11" s="1">
        <f t="shared" si="2"/>
        <v>1</v>
      </c>
      <c r="K11" s="1">
        <f t="shared" si="3"/>
        <v>8</v>
      </c>
      <c r="L11">
        <f t="shared" si="4"/>
        <v>4118</v>
      </c>
    </row>
    <row r="12" spans="2:12">
      <c r="E12">
        <v>2022</v>
      </c>
      <c r="F12">
        <v>2</v>
      </c>
      <c r="G12">
        <v>11</v>
      </c>
      <c r="H12" s="1">
        <f t="shared" si="0"/>
        <v>8</v>
      </c>
      <c r="I12" s="1">
        <f t="shared" si="1"/>
        <v>2</v>
      </c>
      <c r="J12" s="1">
        <f t="shared" si="2"/>
        <v>9</v>
      </c>
      <c r="K12" s="1">
        <f t="shared" si="3"/>
        <v>3</v>
      </c>
      <c r="L12">
        <f t="shared" si="4"/>
        <v>8293</v>
      </c>
    </row>
    <row r="13" spans="2:12">
      <c r="E13">
        <v>2022</v>
      </c>
      <c r="F13">
        <v>2</v>
      </c>
      <c r="G13">
        <v>12</v>
      </c>
      <c r="H13" s="1">
        <f t="shared" si="0"/>
        <v>3</v>
      </c>
      <c r="I13" s="1">
        <f t="shared" si="1"/>
        <v>4</v>
      </c>
      <c r="J13" s="1">
        <f t="shared" si="2"/>
        <v>8</v>
      </c>
      <c r="K13" s="1">
        <f t="shared" si="3"/>
        <v>8</v>
      </c>
      <c r="L13">
        <f t="shared" si="4"/>
        <v>3488</v>
      </c>
    </row>
    <row r="14" spans="2:12">
      <c r="E14">
        <v>2022</v>
      </c>
      <c r="F14">
        <v>2</v>
      </c>
      <c r="G14">
        <v>13</v>
      </c>
      <c r="H14" s="1">
        <f t="shared" si="0"/>
        <v>7</v>
      </c>
      <c r="I14" s="1">
        <f t="shared" si="1"/>
        <v>5</v>
      </c>
      <c r="J14" s="1">
        <f t="shared" si="2"/>
        <v>7</v>
      </c>
      <c r="K14" s="1">
        <f t="shared" si="3"/>
        <v>4</v>
      </c>
      <c r="L14">
        <f t="shared" si="4"/>
        <v>7574</v>
      </c>
    </row>
    <row r="15" spans="2:12">
      <c r="E15">
        <v>2022</v>
      </c>
      <c r="F15">
        <v>2</v>
      </c>
      <c r="G15">
        <v>14</v>
      </c>
      <c r="H15" s="1">
        <f t="shared" si="0"/>
        <v>1</v>
      </c>
      <c r="I15" s="1">
        <f t="shared" si="1"/>
        <v>6</v>
      </c>
      <c r="J15" s="1">
        <f t="shared" si="2"/>
        <v>5</v>
      </c>
      <c r="K15" s="1">
        <f t="shared" si="3"/>
        <v>9</v>
      </c>
      <c r="L15">
        <f t="shared" si="4"/>
        <v>1659</v>
      </c>
    </row>
    <row r="16" spans="2:12">
      <c r="E16">
        <v>2022</v>
      </c>
      <c r="F16">
        <v>2</v>
      </c>
      <c r="G16">
        <v>15</v>
      </c>
      <c r="H16" s="1">
        <f t="shared" si="0"/>
        <v>6</v>
      </c>
      <c r="I16" s="1">
        <f t="shared" si="1"/>
        <v>7</v>
      </c>
      <c r="J16" s="1">
        <f t="shared" si="2"/>
        <v>4</v>
      </c>
      <c r="K16" s="1">
        <f t="shared" si="3"/>
        <v>4</v>
      </c>
      <c r="L16">
        <f t="shared" si="4"/>
        <v>6744</v>
      </c>
    </row>
    <row r="17" spans="5:12">
      <c r="E17">
        <v>2022</v>
      </c>
      <c r="F17">
        <v>2</v>
      </c>
      <c r="G17">
        <v>16</v>
      </c>
      <c r="H17" s="1">
        <f t="shared" si="0"/>
        <v>0</v>
      </c>
      <c r="I17" s="1">
        <f t="shared" si="1"/>
        <v>8</v>
      </c>
      <c r="J17" s="1">
        <f t="shared" si="2"/>
        <v>3</v>
      </c>
      <c r="K17" s="1">
        <f t="shared" si="3"/>
        <v>0</v>
      </c>
      <c r="L17">
        <f t="shared" si="4"/>
        <v>830</v>
      </c>
    </row>
    <row r="18" spans="5:12">
      <c r="E18">
        <v>2022</v>
      </c>
      <c r="F18">
        <v>2</v>
      </c>
      <c r="G18">
        <v>17</v>
      </c>
      <c r="H18" s="1">
        <f t="shared" si="0"/>
        <v>4</v>
      </c>
      <c r="I18" s="1">
        <f t="shared" si="1"/>
        <v>9</v>
      </c>
      <c r="J18" s="1">
        <f t="shared" si="2"/>
        <v>1</v>
      </c>
      <c r="K18" s="1">
        <f t="shared" si="3"/>
        <v>5</v>
      </c>
      <c r="L18">
        <f t="shared" si="4"/>
        <v>4915</v>
      </c>
    </row>
    <row r="19" spans="5:12">
      <c r="E19">
        <v>2022</v>
      </c>
      <c r="F19">
        <v>2</v>
      </c>
      <c r="G19">
        <v>18</v>
      </c>
      <c r="H19" s="1">
        <f t="shared" si="0"/>
        <v>9</v>
      </c>
      <c r="I19" s="1">
        <f t="shared" si="1"/>
        <v>0</v>
      </c>
      <c r="J19" s="1">
        <f t="shared" si="2"/>
        <v>0</v>
      </c>
      <c r="K19" s="1">
        <f t="shared" si="3"/>
        <v>0</v>
      </c>
      <c r="L19">
        <f t="shared" si="4"/>
        <v>9000</v>
      </c>
    </row>
    <row r="20" spans="5:12">
      <c r="E20">
        <v>2022</v>
      </c>
      <c r="F20">
        <v>2</v>
      </c>
      <c r="G20">
        <v>19</v>
      </c>
      <c r="H20" s="1">
        <f t="shared" si="0"/>
        <v>3</v>
      </c>
      <c r="I20" s="1">
        <f t="shared" si="1"/>
        <v>1</v>
      </c>
      <c r="J20" s="1">
        <f t="shared" si="2"/>
        <v>9</v>
      </c>
      <c r="K20" s="1">
        <f t="shared" si="3"/>
        <v>5</v>
      </c>
      <c r="L20">
        <f t="shared" si="4"/>
        <v>3195</v>
      </c>
    </row>
    <row r="21" spans="5:12">
      <c r="E21">
        <v>2022</v>
      </c>
      <c r="F21">
        <v>2</v>
      </c>
      <c r="G21">
        <v>20</v>
      </c>
      <c r="H21" s="1">
        <f t="shared" si="0"/>
        <v>7</v>
      </c>
      <c r="I21" s="1">
        <f t="shared" si="1"/>
        <v>2</v>
      </c>
      <c r="J21" s="1">
        <f t="shared" si="2"/>
        <v>8</v>
      </c>
      <c r="K21" s="1">
        <f t="shared" si="3"/>
        <v>1</v>
      </c>
      <c r="L21">
        <f t="shared" si="4"/>
        <v>7281</v>
      </c>
    </row>
    <row r="22" spans="5:12">
      <c r="E22">
        <v>2022</v>
      </c>
      <c r="F22">
        <v>2</v>
      </c>
      <c r="G22">
        <v>21</v>
      </c>
      <c r="H22" s="1">
        <f t="shared" si="0"/>
        <v>1</v>
      </c>
      <c r="I22" s="1">
        <f t="shared" si="1"/>
        <v>3</v>
      </c>
      <c r="J22" s="1">
        <f t="shared" si="2"/>
        <v>6</v>
      </c>
      <c r="K22" s="1">
        <f t="shared" si="3"/>
        <v>6</v>
      </c>
      <c r="L22">
        <f t="shared" si="4"/>
        <v>1366</v>
      </c>
    </row>
    <row r="23" spans="5:12">
      <c r="E23">
        <v>2022</v>
      </c>
      <c r="F23">
        <v>2</v>
      </c>
      <c r="G23">
        <v>22</v>
      </c>
      <c r="H23" s="1">
        <f t="shared" si="0"/>
        <v>6</v>
      </c>
      <c r="I23" s="1">
        <f t="shared" si="1"/>
        <v>5</v>
      </c>
      <c r="J23" s="1">
        <f t="shared" si="2"/>
        <v>5</v>
      </c>
      <c r="K23" s="1">
        <f t="shared" si="3"/>
        <v>1</v>
      </c>
      <c r="L23">
        <f t="shared" si="4"/>
        <v>6551</v>
      </c>
    </row>
    <row r="24" spans="5:12">
      <c r="E24">
        <v>2022</v>
      </c>
      <c r="F24">
        <v>2</v>
      </c>
      <c r="G24">
        <v>23</v>
      </c>
      <c r="H24" s="1">
        <f t="shared" si="0"/>
        <v>0</v>
      </c>
      <c r="I24" s="1">
        <f t="shared" si="1"/>
        <v>6</v>
      </c>
      <c r="J24" s="1">
        <f t="shared" si="2"/>
        <v>4</v>
      </c>
      <c r="K24" s="1">
        <f t="shared" si="3"/>
        <v>7</v>
      </c>
      <c r="L24">
        <f t="shared" si="4"/>
        <v>647</v>
      </c>
    </row>
    <row r="25" spans="5:12">
      <c r="E25">
        <v>2022</v>
      </c>
      <c r="F25">
        <v>2</v>
      </c>
      <c r="G25">
        <v>24</v>
      </c>
      <c r="H25" s="1">
        <f t="shared" si="0"/>
        <v>4</v>
      </c>
      <c r="I25" s="1">
        <f t="shared" si="1"/>
        <v>7</v>
      </c>
      <c r="J25" s="1">
        <f t="shared" si="2"/>
        <v>2</v>
      </c>
      <c r="K25" s="1">
        <f t="shared" si="3"/>
        <v>2</v>
      </c>
      <c r="L25">
        <f t="shared" si="4"/>
        <v>4722</v>
      </c>
    </row>
    <row r="26" spans="5:12">
      <c r="E26">
        <v>2022</v>
      </c>
      <c r="F26">
        <v>2</v>
      </c>
      <c r="G26">
        <v>25</v>
      </c>
      <c r="H26" s="1">
        <f t="shared" si="0"/>
        <v>9</v>
      </c>
      <c r="I26" s="1">
        <f t="shared" si="1"/>
        <v>8</v>
      </c>
      <c r="J26" s="1">
        <f t="shared" si="2"/>
        <v>1</v>
      </c>
      <c r="K26" s="1">
        <f t="shared" si="3"/>
        <v>7</v>
      </c>
      <c r="L26">
        <f t="shared" si="4"/>
        <v>9817</v>
      </c>
    </row>
    <row r="27" spans="5:12">
      <c r="E27">
        <v>2022</v>
      </c>
      <c r="F27">
        <v>2</v>
      </c>
      <c r="G27">
        <v>26</v>
      </c>
      <c r="H27" s="1">
        <f t="shared" si="0"/>
        <v>3</v>
      </c>
      <c r="I27" s="1">
        <f t="shared" si="1"/>
        <v>9</v>
      </c>
      <c r="J27" s="1">
        <f t="shared" si="2"/>
        <v>0</v>
      </c>
      <c r="K27" s="1">
        <f t="shared" si="3"/>
        <v>3</v>
      </c>
      <c r="L27">
        <f t="shared" si="4"/>
        <v>3903</v>
      </c>
    </row>
    <row r="28" spans="5:12">
      <c r="E28">
        <v>2022</v>
      </c>
      <c r="F28">
        <v>2</v>
      </c>
      <c r="G28">
        <v>27</v>
      </c>
      <c r="H28" s="1">
        <f t="shared" si="0"/>
        <v>7</v>
      </c>
      <c r="I28" s="1">
        <f t="shared" si="1"/>
        <v>0</v>
      </c>
      <c r="J28" s="1">
        <f t="shared" si="2"/>
        <v>8</v>
      </c>
      <c r="K28" s="1">
        <f t="shared" si="3"/>
        <v>8</v>
      </c>
      <c r="L28">
        <f t="shared" si="4"/>
        <v>7088</v>
      </c>
    </row>
    <row r="29" spans="5:12">
      <c r="E29">
        <v>2022</v>
      </c>
      <c r="F29">
        <v>2</v>
      </c>
      <c r="G29">
        <v>28</v>
      </c>
      <c r="H29" s="1">
        <f t="shared" si="0"/>
        <v>2</v>
      </c>
      <c r="I29" s="1">
        <f t="shared" si="1"/>
        <v>1</v>
      </c>
      <c r="J29" s="1">
        <f t="shared" si="2"/>
        <v>7</v>
      </c>
      <c r="K29" s="1">
        <f t="shared" si="3"/>
        <v>3</v>
      </c>
      <c r="L29">
        <f t="shared" si="4"/>
        <v>2173</v>
      </c>
    </row>
    <row r="30" spans="5:12">
      <c r="E30">
        <v>2022</v>
      </c>
      <c r="F30">
        <v>3</v>
      </c>
      <c r="G30">
        <v>1</v>
      </c>
      <c r="H30" s="1">
        <f t="shared" si="0"/>
        <v>2</v>
      </c>
      <c r="I30" s="1">
        <f t="shared" si="1"/>
        <v>7</v>
      </c>
      <c r="J30" s="1">
        <f t="shared" si="2"/>
        <v>9</v>
      </c>
      <c r="K30" s="1">
        <f t="shared" si="3"/>
        <v>9</v>
      </c>
      <c r="L30">
        <f t="shared" si="4"/>
        <v>2799</v>
      </c>
    </row>
    <row r="31" spans="5:12">
      <c r="E31">
        <v>2022</v>
      </c>
      <c r="F31">
        <v>3</v>
      </c>
      <c r="G31">
        <v>2</v>
      </c>
      <c r="H31" s="1">
        <f t="shared" si="0"/>
        <v>6</v>
      </c>
      <c r="I31" s="1">
        <f t="shared" si="1"/>
        <v>8</v>
      </c>
      <c r="J31" s="1">
        <f t="shared" si="2"/>
        <v>8</v>
      </c>
      <c r="K31" s="1">
        <f t="shared" si="3"/>
        <v>5</v>
      </c>
      <c r="L31">
        <f t="shared" si="4"/>
        <v>6885</v>
      </c>
    </row>
    <row r="32" spans="5:12">
      <c r="E32">
        <v>2022</v>
      </c>
      <c r="F32">
        <v>3</v>
      </c>
      <c r="G32">
        <v>3</v>
      </c>
      <c r="H32" s="1">
        <f t="shared" si="0"/>
        <v>0</v>
      </c>
      <c r="I32" s="1">
        <f t="shared" si="1"/>
        <v>9</v>
      </c>
      <c r="J32" s="1">
        <f t="shared" si="2"/>
        <v>7</v>
      </c>
      <c r="K32" s="1">
        <f t="shared" si="3"/>
        <v>0</v>
      </c>
      <c r="L32">
        <f t="shared" si="4"/>
        <v>970</v>
      </c>
    </row>
    <row r="33" spans="5:12">
      <c r="E33">
        <v>2022</v>
      </c>
      <c r="F33">
        <v>3</v>
      </c>
      <c r="G33">
        <v>4</v>
      </c>
      <c r="H33" s="1">
        <f t="shared" si="0"/>
        <v>5</v>
      </c>
      <c r="I33" s="1">
        <f t="shared" si="1"/>
        <v>0</v>
      </c>
      <c r="J33" s="1">
        <f t="shared" si="2"/>
        <v>6</v>
      </c>
      <c r="K33" s="1">
        <f t="shared" si="3"/>
        <v>5</v>
      </c>
      <c r="L33">
        <f t="shared" si="4"/>
        <v>5065</v>
      </c>
    </row>
    <row r="34" spans="5:12">
      <c r="E34">
        <v>2022</v>
      </c>
      <c r="F34">
        <v>3</v>
      </c>
      <c r="G34">
        <v>5</v>
      </c>
      <c r="H34" s="1">
        <f t="shared" si="0"/>
        <v>9</v>
      </c>
      <c r="I34" s="1">
        <f t="shared" si="1"/>
        <v>1</v>
      </c>
      <c r="J34" s="1">
        <f t="shared" si="2"/>
        <v>4</v>
      </c>
      <c r="K34" s="1">
        <f t="shared" si="3"/>
        <v>0</v>
      </c>
      <c r="L34">
        <f t="shared" si="4"/>
        <v>9140</v>
      </c>
    </row>
    <row r="35" spans="5:12">
      <c r="E35">
        <v>2022</v>
      </c>
      <c r="F35">
        <v>3</v>
      </c>
      <c r="G35">
        <v>6</v>
      </c>
      <c r="H35" s="1">
        <f t="shared" si="0"/>
        <v>3</v>
      </c>
      <c r="I35" s="1">
        <f t="shared" si="1"/>
        <v>3</v>
      </c>
      <c r="J35" s="1">
        <f t="shared" si="2"/>
        <v>3</v>
      </c>
      <c r="K35" s="1">
        <f t="shared" si="3"/>
        <v>6</v>
      </c>
      <c r="L35">
        <f t="shared" si="4"/>
        <v>3336</v>
      </c>
    </row>
    <row r="36" spans="5:12">
      <c r="E36">
        <v>2022</v>
      </c>
      <c r="F36">
        <v>3</v>
      </c>
      <c r="G36">
        <v>7</v>
      </c>
      <c r="H36" s="1">
        <f t="shared" si="0"/>
        <v>8</v>
      </c>
      <c r="I36" s="1">
        <f t="shared" si="1"/>
        <v>4</v>
      </c>
      <c r="J36" s="1">
        <f t="shared" si="2"/>
        <v>2</v>
      </c>
      <c r="K36" s="1">
        <f t="shared" si="3"/>
        <v>1</v>
      </c>
      <c r="L36">
        <f t="shared" si="4"/>
        <v>8421</v>
      </c>
    </row>
    <row r="37" spans="5:12">
      <c r="E37">
        <v>2022</v>
      </c>
      <c r="F37">
        <v>3</v>
      </c>
      <c r="G37">
        <v>8</v>
      </c>
      <c r="H37" s="1">
        <f t="shared" si="0"/>
        <v>2</v>
      </c>
      <c r="I37" s="1">
        <f t="shared" si="1"/>
        <v>5</v>
      </c>
      <c r="J37" s="1">
        <f t="shared" si="2"/>
        <v>0</v>
      </c>
      <c r="K37" s="1">
        <f t="shared" si="3"/>
        <v>6</v>
      </c>
      <c r="L37">
        <f t="shared" si="4"/>
        <v>2506</v>
      </c>
    </row>
    <row r="38" spans="5:12">
      <c r="E38">
        <v>2022</v>
      </c>
      <c r="F38">
        <v>3</v>
      </c>
      <c r="G38">
        <v>9</v>
      </c>
      <c r="H38" s="1">
        <f t="shared" si="0"/>
        <v>6</v>
      </c>
      <c r="I38" s="1">
        <f t="shared" si="1"/>
        <v>6</v>
      </c>
      <c r="J38" s="1">
        <f t="shared" si="2"/>
        <v>9</v>
      </c>
      <c r="K38" s="1">
        <f t="shared" si="3"/>
        <v>2</v>
      </c>
      <c r="L38">
        <f t="shared" si="4"/>
        <v>6692</v>
      </c>
    </row>
    <row r="39" spans="5:12">
      <c r="E39">
        <v>2022</v>
      </c>
      <c r="F39">
        <v>3</v>
      </c>
      <c r="G39">
        <v>10</v>
      </c>
      <c r="H39" s="1">
        <f t="shared" si="0"/>
        <v>1</v>
      </c>
      <c r="I39" s="1">
        <f t="shared" si="1"/>
        <v>7</v>
      </c>
      <c r="J39" s="1">
        <f t="shared" si="2"/>
        <v>8</v>
      </c>
      <c r="K39" s="1">
        <f t="shared" si="3"/>
        <v>7</v>
      </c>
      <c r="L39">
        <f t="shared" si="4"/>
        <v>1787</v>
      </c>
    </row>
    <row r="40" spans="5:12">
      <c r="E40">
        <v>2022</v>
      </c>
      <c r="F40">
        <v>3</v>
      </c>
      <c r="G40">
        <v>11</v>
      </c>
      <c r="H40" s="1">
        <f t="shared" si="0"/>
        <v>5</v>
      </c>
      <c r="I40" s="1">
        <f t="shared" si="1"/>
        <v>8</v>
      </c>
      <c r="J40" s="1">
        <f t="shared" si="2"/>
        <v>6</v>
      </c>
      <c r="K40" s="1">
        <f t="shared" si="3"/>
        <v>2</v>
      </c>
      <c r="L40">
        <f t="shared" si="4"/>
        <v>5862</v>
      </c>
    </row>
    <row r="41" spans="5:12">
      <c r="E41">
        <v>2022</v>
      </c>
      <c r="F41">
        <v>3</v>
      </c>
      <c r="G41">
        <v>12</v>
      </c>
      <c r="H41" s="1">
        <f t="shared" si="0"/>
        <v>9</v>
      </c>
      <c r="I41" s="1">
        <f t="shared" si="1"/>
        <v>9</v>
      </c>
      <c r="J41" s="1">
        <f t="shared" si="2"/>
        <v>5</v>
      </c>
      <c r="K41" s="1">
        <f t="shared" si="3"/>
        <v>8</v>
      </c>
      <c r="L41">
        <f t="shared" si="4"/>
        <v>9958</v>
      </c>
    </row>
    <row r="42" spans="5:12">
      <c r="E42">
        <v>2022</v>
      </c>
      <c r="F42">
        <v>3</v>
      </c>
      <c r="G42">
        <v>13</v>
      </c>
      <c r="H42" s="1">
        <f t="shared" si="0"/>
        <v>3</v>
      </c>
      <c r="I42" s="1">
        <f t="shared" si="1"/>
        <v>0</v>
      </c>
      <c r="J42" s="1">
        <f t="shared" si="2"/>
        <v>4</v>
      </c>
      <c r="K42" s="1">
        <f t="shared" si="3"/>
        <v>3</v>
      </c>
      <c r="L42">
        <f t="shared" si="4"/>
        <v>3043</v>
      </c>
    </row>
    <row r="43" spans="5:12">
      <c r="E43">
        <v>2022</v>
      </c>
      <c r="F43">
        <v>3</v>
      </c>
      <c r="G43">
        <v>14</v>
      </c>
      <c r="H43" s="1">
        <f t="shared" si="0"/>
        <v>8</v>
      </c>
      <c r="I43" s="1">
        <f t="shared" si="1"/>
        <v>1</v>
      </c>
      <c r="J43" s="1">
        <f t="shared" si="2"/>
        <v>3</v>
      </c>
      <c r="K43" s="1">
        <f t="shared" si="3"/>
        <v>8</v>
      </c>
      <c r="L43">
        <f t="shared" si="4"/>
        <v>8138</v>
      </c>
    </row>
    <row r="44" spans="5:12">
      <c r="E44">
        <v>2022</v>
      </c>
      <c r="F44">
        <v>3</v>
      </c>
      <c r="G44">
        <v>15</v>
      </c>
      <c r="H44" s="1">
        <f t="shared" si="0"/>
        <v>2</v>
      </c>
      <c r="I44" s="1">
        <f t="shared" si="1"/>
        <v>2</v>
      </c>
      <c r="J44" s="1">
        <f t="shared" si="2"/>
        <v>1</v>
      </c>
      <c r="K44" s="1">
        <f t="shared" si="3"/>
        <v>3</v>
      </c>
      <c r="L44">
        <f t="shared" si="4"/>
        <v>2213</v>
      </c>
    </row>
    <row r="45" spans="5:12">
      <c r="E45">
        <v>2022</v>
      </c>
      <c r="F45">
        <v>3</v>
      </c>
      <c r="G45">
        <v>16</v>
      </c>
      <c r="H45" s="1">
        <f t="shared" si="0"/>
        <v>6</v>
      </c>
      <c r="I45" s="1">
        <f t="shared" si="1"/>
        <v>4</v>
      </c>
      <c r="J45" s="1">
        <f t="shared" si="2"/>
        <v>0</v>
      </c>
      <c r="K45" s="1">
        <f t="shared" si="3"/>
        <v>9</v>
      </c>
      <c r="L45">
        <f t="shared" si="4"/>
        <v>6409</v>
      </c>
    </row>
    <row r="46" spans="5:12">
      <c r="E46">
        <v>2022</v>
      </c>
      <c r="F46">
        <v>3</v>
      </c>
      <c r="G46">
        <v>17</v>
      </c>
      <c r="H46" s="1">
        <f t="shared" si="0"/>
        <v>1</v>
      </c>
      <c r="I46" s="1">
        <f t="shared" si="1"/>
        <v>5</v>
      </c>
      <c r="J46" s="1">
        <f t="shared" si="2"/>
        <v>9</v>
      </c>
      <c r="K46" s="1">
        <f t="shared" si="3"/>
        <v>4</v>
      </c>
      <c r="L46">
        <f t="shared" si="4"/>
        <v>1594</v>
      </c>
    </row>
    <row r="47" spans="5:12">
      <c r="E47">
        <v>2022</v>
      </c>
      <c r="F47">
        <v>3</v>
      </c>
      <c r="G47">
        <v>18</v>
      </c>
      <c r="H47" s="1">
        <f t="shared" si="0"/>
        <v>5</v>
      </c>
      <c r="I47" s="1">
        <f t="shared" si="1"/>
        <v>6</v>
      </c>
      <c r="J47" s="1">
        <f t="shared" si="2"/>
        <v>7</v>
      </c>
      <c r="K47" s="1">
        <f t="shared" si="3"/>
        <v>9</v>
      </c>
      <c r="L47">
        <f t="shared" si="4"/>
        <v>5679</v>
      </c>
    </row>
    <row r="48" spans="5:12">
      <c r="E48">
        <v>2022</v>
      </c>
      <c r="F48">
        <v>3</v>
      </c>
      <c r="G48">
        <v>19</v>
      </c>
      <c r="H48" s="1">
        <f t="shared" si="0"/>
        <v>9</v>
      </c>
      <c r="I48" s="1">
        <f t="shared" si="1"/>
        <v>7</v>
      </c>
      <c r="J48" s="1">
        <f t="shared" si="2"/>
        <v>6</v>
      </c>
      <c r="K48" s="1">
        <f t="shared" si="3"/>
        <v>5</v>
      </c>
      <c r="L48">
        <f t="shared" si="4"/>
        <v>9765</v>
      </c>
    </row>
    <row r="49" spans="5:12">
      <c r="E49">
        <v>2022</v>
      </c>
      <c r="F49">
        <v>3</v>
      </c>
      <c r="G49">
        <v>20</v>
      </c>
      <c r="H49" s="1">
        <f t="shared" si="0"/>
        <v>4</v>
      </c>
      <c r="I49" s="1">
        <f t="shared" si="1"/>
        <v>8</v>
      </c>
      <c r="J49" s="1">
        <f t="shared" si="2"/>
        <v>5</v>
      </c>
      <c r="K49" s="1">
        <f t="shared" si="3"/>
        <v>0</v>
      </c>
      <c r="L49">
        <f t="shared" si="4"/>
        <v>4850</v>
      </c>
    </row>
    <row r="50" spans="5:12">
      <c r="E50">
        <v>2022</v>
      </c>
      <c r="F50">
        <v>3</v>
      </c>
      <c r="G50">
        <v>21</v>
      </c>
      <c r="H50" s="1">
        <f t="shared" si="0"/>
        <v>8</v>
      </c>
      <c r="I50" s="1">
        <f t="shared" si="1"/>
        <v>9</v>
      </c>
      <c r="J50" s="1">
        <f t="shared" si="2"/>
        <v>3</v>
      </c>
      <c r="K50" s="1">
        <f t="shared" si="3"/>
        <v>5</v>
      </c>
      <c r="L50">
        <f t="shared" si="4"/>
        <v>8935</v>
      </c>
    </row>
    <row r="51" spans="5:12">
      <c r="E51">
        <v>2022</v>
      </c>
      <c r="F51">
        <v>3</v>
      </c>
      <c r="G51">
        <v>22</v>
      </c>
      <c r="H51" s="1">
        <f t="shared" si="0"/>
        <v>2</v>
      </c>
      <c r="I51" s="1">
        <f t="shared" si="1"/>
        <v>0</v>
      </c>
      <c r="J51" s="1">
        <f t="shared" si="2"/>
        <v>2</v>
      </c>
      <c r="K51" s="1">
        <f t="shared" si="3"/>
        <v>1</v>
      </c>
      <c r="L51">
        <f t="shared" si="4"/>
        <v>2021</v>
      </c>
    </row>
    <row r="52" spans="5:12">
      <c r="E52">
        <v>2022</v>
      </c>
      <c r="F52">
        <v>3</v>
      </c>
      <c r="G52">
        <v>23</v>
      </c>
      <c r="H52" s="1">
        <f t="shared" si="0"/>
        <v>6</v>
      </c>
      <c r="I52" s="1">
        <f t="shared" si="1"/>
        <v>1</v>
      </c>
      <c r="J52" s="1">
        <f t="shared" si="2"/>
        <v>1</v>
      </c>
      <c r="K52" s="1">
        <f t="shared" si="3"/>
        <v>6</v>
      </c>
      <c r="L52">
        <f t="shared" si="4"/>
        <v>6116</v>
      </c>
    </row>
    <row r="53" spans="5:12">
      <c r="E53">
        <v>2022</v>
      </c>
      <c r="F53">
        <v>3</v>
      </c>
      <c r="G53">
        <v>24</v>
      </c>
      <c r="H53" s="1">
        <f t="shared" si="0"/>
        <v>1</v>
      </c>
      <c r="I53" s="1">
        <f t="shared" si="1"/>
        <v>2</v>
      </c>
      <c r="J53" s="1">
        <f t="shared" si="2"/>
        <v>0</v>
      </c>
      <c r="K53" s="1">
        <f t="shared" si="3"/>
        <v>1</v>
      </c>
      <c r="L53">
        <f t="shared" si="4"/>
        <v>1201</v>
      </c>
    </row>
    <row r="54" spans="5:12">
      <c r="E54">
        <v>2022</v>
      </c>
      <c r="F54">
        <v>3</v>
      </c>
      <c r="G54">
        <v>25</v>
      </c>
      <c r="H54" s="1">
        <f t="shared" si="0"/>
        <v>5</v>
      </c>
      <c r="I54" s="1">
        <f t="shared" si="1"/>
        <v>3</v>
      </c>
      <c r="J54" s="1">
        <f t="shared" si="2"/>
        <v>8</v>
      </c>
      <c r="K54" s="1">
        <f t="shared" si="3"/>
        <v>6</v>
      </c>
      <c r="L54">
        <f t="shared" si="4"/>
        <v>5386</v>
      </c>
    </row>
    <row r="55" spans="5:12">
      <c r="E55">
        <v>2022</v>
      </c>
      <c r="F55">
        <v>3</v>
      </c>
      <c r="G55">
        <v>26</v>
      </c>
      <c r="H55" s="1">
        <f t="shared" si="0"/>
        <v>9</v>
      </c>
      <c r="I55" s="1">
        <f t="shared" si="1"/>
        <v>5</v>
      </c>
      <c r="J55" s="1">
        <f t="shared" si="2"/>
        <v>7</v>
      </c>
      <c r="K55" s="1">
        <f t="shared" si="3"/>
        <v>2</v>
      </c>
      <c r="L55">
        <f t="shared" si="4"/>
        <v>9572</v>
      </c>
    </row>
    <row r="56" spans="5:12">
      <c r="E56">
        <v>2022</v>
      </c>
      <c r="F56">
        <v>3</v>
      </c>
      <c r="G56">
        <v>27</v>
      </c>
      <c r="H56" s="1">
        <f t="shared" si="0"/>
        <v>4</v>
      </c>
      <c r="I56" s="1">
        <f t="shared" si="1"/>
        <v>6</v>
      </c>
      <c r="J56" s="1">
        <f t="shared" si="2"/>
        <v>6</v>
      </c>
      <c r="K56" s="1">
        <f t="shared" si="3"/>
        <v>7</v>
      </c>
      <c r="L56">
        <f t="shared" si="4"/>
        <v>4667</v>
      </c>
    </row>
    <row r="57" spans="5:12">
      <c r="E57">
        <v>2022</v>
      </c>
      <c r="F57">
        <v>3</v>
      </c>
      <c r="G57">
        <v>28</v>
      </c>
      <c r="H57" s="1">
        <f t="shared" si="0"/>
        <v>8</v>
      </c>
      <c r="I57" s="1">
        <f t="shared" si="1"/>
        <v>7</v>
      </c>
      <c r="J57" s="1">
        <f t="shared" si="2"/>
        <v>4</v>
      </c>
      <c r="K57" s="1">
        <f t="shared" si="3"/>
        <v>2</v>
      </c>
      <c r="L57">
        <f t="shared" si="4"/>
        <v>8742</v>
      </c>
    </row>
    <row r="58" spans="5:12">
      <c r="E58">
        <v>2022</v>
      </c>
      <c r="F58">
        <v>3</v>
      </c>
      <c r="G58">
        <v>29</v>
      </c>
      <c r="H58" s="1">
        <f t="shared" si="0"/>
        <v>2</v>
      </c>
      <c r="I58" s="1">
        <f t="shared" si="1"/>
        <v>8</v>
      </c>
      <c r="J58" s="1">
        <f t="shared" si="2"/>
        <v>3</v>
      </c>
      <c r="K58" s="1">
        <f t="shared" si="3"/>
        <v>8</v>
      </c>
      <c r="L58">
        <f t="shared" si="4"/>
        <v>2838</v>
      </c>
    </row>
    <row r="59" spans="5:12">
      <c r="E59">
        <v>2022</v>
      </c>
      <c r="F59">
        <v>3</v>
      </c>
      <c r="G59">
        <v>30</v>
      </c>
      <c r="H59" s="1">
        <f t="shared" si="0"/>
        <v>7</v>
      </c>
      <c r="I59" s="1">
        <f t="shared" si="1"/>
        <v>9</v>
      </c>
      <c r="J59" s="1">
        <f t="shared" si="2"/>
        <v>2</v>
      </c>
      <c r="K59" s="1">
        <f t="shared" si="3"/>
        <v>3</v>
      </c>
      <c r="L59">
        <f t="shared" si="4"/>
        <v>7923</v>
      </c>
    </row>
    <row r="60" spans="5:12">
      <c r="E60">
        <v>2022</v>
      </c>
      <c r="F60">
        <v>3</v>
      </c>
      <c r="G60">
        <v>31</v>
      </c>
      <c r="H60" s="1">
        <f t="shared" si="0"/>
        <v>1</v>
      </c>
      <c r="I60" s="1">
        <f t="shared" si="1"/>
        <v>0</v>
      </c>
      <c r="J60" s="1">
        <f t="shared" si="2"/>
        <v>0</v>
      </c>
      <c r="K60" s="1">
        <f t="shared" si="3"/>
        <v>8</v>
      </c>
      <c r="L60">
        <f t="shared" si="4"/>
        <v>1008</v>
      </c>
    </row>
    <row r="61" spans="5:12">
      <c r="E61">
        <v>2022</v>
      </c>
      <c r="F61">
        <v>4</v>
      </c>
      <c r="G61">
        <v>1</v>
      </c>
      <c r="H61" s="1">
        <f t="shared" si="0"/>
        <v>8</v>
      </c>
      <c r="I61" s="1">
        <f t="shared" si="1"/>
        <v>3</v>
      </c>
      <c r="J61" s="1">
        <f t="shared" si="2"/>
        <v>7</v>
      </c>
      <c r="K61" s="1">
        <f t="shared" si="3"/>
        <v>8</v>
      </c>
      <c r="L61">
        <f t="shared" ref="L61:L124" si="5">H61*1000+I61*100+J61*10+K61</f>
        <v>8378</v>
      </c>
    </row>
    <row r="62" spans="5:12">
      <c r="E62">
        <v>2022</v>
      </c>
      <c r="F62">
        <v>4</v>
      </c>
      <c r="G62">
        <v>2</v>
      </c>
      <c r="H62" s="1">
        <f t="shared" si="0"/>
        <v>3</v>
      </c>
      <c r="I62" s="1">
        <f t="shared" si="1"/>
        <v>4</v>
      </c>
      <c r="J62" s="1">
        <f t="shared" si="2"/>
        <v>5</v>
      </c>
      <c r="K62" s="1">
        <f t="shared" si="3"/>
        <v>4</v>
      </c>
      <c r="L62">
        <f t="shared" si="5"/>
        <v>3454</v>
      </c>
    </row>
    <row r="63" spans="5:12">
      <c r="E63">
        <v>2022</v>
      </c>
      <c r="F63">
        <v>4</v>
      </c>
      <c r="G63">
        <v>3</v>
      </c>
      <c r="H63" s="1">
        <f t="shared" si="0"/>
        <v>7</v>
      </c>
      <c r="I63" s="1">
        <f t="shared" si="1"/>
        <v>5</v>
      </c>
      <c r="J63" s="1">
        <f t="shared" si="2"/>
        <v>4</v>
      </c>
      <c r="K63" s="1">
        <f t="shared" si="3"/>
        <v>9</v>
      </c>
      <c r="L63">
        <f t="shared" si="5"/>
        <v>7549</v>
      </c>
    </row>
    <row r="64" spans="5:12">
      <c r="E64">
        <v>2022</v>
      </c>
      <c r="F64">
        <v>4</v>
      </c>
      <c r="G64">
        <v>4</v>
      </c>
      <c r="H64" s="1">
        <f t="shared" si="0"/>
        <v>1</v>
      </c>
      <c r="I64" s="1">
        <f t="shared" si="1"/>
        <v>6</v>
      </c>
      <c r="J64" s="1">
        <f t="shared" si="2"/>
        <v>3</v>
      </c>
      <c r="K64" s="1">
        <f t="shared" si="3"/>
        <v>4</v>
      </c>
      <c r="L64">
        <f t="shared" si="5"/>
        <v>1634</v>
      </c>
    </row>
    <row r="65" spans="5:12">
      <c r="E65">
        <v>2022</v>
      </c>
      <c r="F65">
        <v>4</v>
      </c>
      <c r="G65">
        <v>5</v>
      </c>
      <c r="H65" s="1">
        <f t="shared" si="0"/>
        <v>5</v>
      </c>
      <c r="I65" s="1">
        <f t="shared" si="1"/>
        <v>7</v>
      </c>
      <c r="J65" s="1">
        <f t="shared" si="2"/>
        <v>1</v>
      </c>
      <c r="K65" s="1">
        <f t="shared" si="3"/>
        <v>0</v>
      </c>
      <c r="L65">
        <f t="shared" si="5"/>
        <v>5710</v>
      </c>
    </row>
    <row r="66" spans="5:12">
      <c r="E66">
        <v>2022</v>
      </c>
      <c r="F66">
        <v>4</v>
      </c>
      <c r="G66">
        <v>6</v>
      </c>
      <c r="H66" s="1">
        <f t="shared" si="0"/>
        <v>0</v>
      </c>
      <c r="I66" s="1">
        <f t="shared" si="1"/>
        <v>8</v>
      </c>
      <c r="J66" s="1">
        <f t="shared" si="2"/>
        <v>0</v>
      </c>
      <c r="K66" s="1">
        <f t="shared" si="3"/>
        <v>5</v>
      </c>
      <c r="L66">
        <f t="shared" si="5"/>
        <v>805</v>
      </c>
    </row>
    <row r="67" spans="5:12">
      <c r="E67">
        <v>2022</v>
      </c>
      <c r="F67">
        <v>4</v>
      </c>
      <c r="G67">
        <v>7</v>
      </c>
      <c r="H67" s="1">
        <f t="shared" ref="H67:H130" si="6">MOD(_xlfn.FLOOR.MATH(MOD((E67-2000)*7257*12*31+F67*7247*12+G67*7243,1000)/10),10)</f>
        <v>4</v>
      </c>
      <c r="I67" s="1">
        <f t="shared" ref="I67:I130" si="7">MOD(_xlfn.FLOOR.MATH(MOD((E67-2000)*7219*12*31+F67*7213*12+G67*7211,1000)/10),10)</f>
        <v>9</v>
      </c>
      <c r="J67" s="1">
        <f t="shared" ref="J67:J130" si="8">MOD(_xlfn.FLOOR.MATH(MOD((E67-2000)*8069*12*31+F67*8081*12+G67*8087,1000)/10),10)</f>
        <v>9</v>
      </c>
      <c r="K67" s="1">
        <f t="shared" ref="K67:K130" si="9">MOD(_xlfn.FLOOR.MATH(MOD((E67-2000)*7727*12*31+F67*7741*12+G67*7753,1000)/10),10)</f>
        <v>0</v>
      </c>
      <c r="L67">
        <f t="shared" si="5"/>
        <v>4990</v>
      </c>
    </row>
    <row r="68" spans="5:12">
      <c r="E68">
        <v>2022</v>
      </c>
      <c r="F68">
        <v>4</v>
      </c>
      <c r="G68">
        <v>8</v>
      </c>
      <c r="H68" s="1">
        <f t="shared" si="6"/>
        <v>8</v>
      </c>
      <c r="I68" s="1">
        <f t="shared" si="7"/>
        <v>0</v>
      </c>
      <c r="J68" s="1">
        <f t="shared" si="8"/>
        <v>8</v>
      </c>
      <c r="K68" s="1">
        <f t="shared" si="9"/>
        <v>6</v>
      </c>
      <c r="L68">
        <f t="shared" si="5"/>
        <v>8086</v>
      </c>
    </row>
    <row r="69" spans="5:12">
      <c r="E69">
        <v>2022</v>
      </c>
      <c r="F69">
        <v>4</v>
      </c>
      <c r="G69">
        <v>9</v>
      </c>
      <c r="H69" s="1">
        <f t="shared" si="6"/>
        <v>3</v>
      </c>
      <c r="I69" s="1">
        <f t="shared" si="7"/>
        <v>1</v>
      </c>
      <c r="J69" s="1">
        <f t="shared" si="8"/>
        <v>6</v>
      </c>
      <c r="K69" s="1">
        <f t="shared" si="9"/>
        <v>1</v>
      </c>
      <c r="L69">
        <f t="shared" si="5"/>
        <v>3161</v>
      </c>
    </row>
    <row r="70" spans="5:12">
      <c r="E70">
        <v>2022</v>
      </c>
      <c r="F70">
        <v>4</v>
      </c>
      <c r="G70">
        <v>10</v>
      </c>
      <c r="H70" s="1">
        <f t="shared" si="6"/>
        <v>7</v>
      </c>
      <c r="I70" s="1">
        <f t="shared" si="7"/>
        <v>3</v>
      </c>
      <c r="J70" s="1">
        <f t="shared" si="8"/>
        <v>5</v>
      </c>
      <c r="K70" s="1">
        <f t="shared" si="9"/>
        <v>6</v>
      </c>
      <c r="L70">
        <f t="shared" si="5"/>
        <v>7356</v>
      </c>
    </row>
    <row r="71" spans="5:12">
      <c r="E71">
        <v>2022</v>
      </c>
      <c r="F71">
        <v>4</v>
      </c>
      <c r="G71">
        <v>11</v>
      </c>
      <c r="H71" s="1">
        <f t="shared" si="6"/>
        <v>1</v>
      </c>
      <c r="I71" s="1">
        <f t="shared" si="7"/>
        <v>4</v>
      </c>
      <c r="J71" s="1">
        <f t="shared" si="8"/>
        <v>4</v>
      </c>
      <c r="K71" s="1">
        <f t="shared" si="9"/>
        <v>1</v>
      </c>
      <c r="L71">
        <f t="shared" si="5"/>
        <v>1441</v>
      </c>
    </row>
    <row r="72" spans="5:12">
      <c r="E72">
        <v>2022</v>
      </c>
      <c r="F72">
        <v>4</v>
      </c>
      <c r="G72">
        <v>12</v>
      </c>
      <c r="H72" s="1">
        <f t="shared" si="6"/>
        <v>6</v>
      </c>
      <c r="I72" s="1">
        <f t="shared" si="7"/>
        <v>5</v>
      </c>
      <c r="J72" s="1">
        <f t="shared" si="8"/>
        <v>2</v>
      </c>
      <c r="K72" s="1">
        <f t="shared" si="9"/>
        <v>7</v>
      </c>
      <c r="L72">
        <f t="shared" si="5"/>
        <v>6527</v>
      </c>
    </row>
    <row r="73" spans="5:12">
      <c r="E73">
        <v>2022</v>
      </c>
      <c r="F73">
        <v>4</v>
      </c>
      <c r="G73">
        <v>13</v>
      </c>
      <c r="H73" s="1">
        <f t="shared" si="6"/>
        <v>0</v>
      </c>
      <c r="I73" s="1">
        <f t="shared" si="7"/>
        <v>6</v>
      </c>
      <c r="J73" s="1">
        <f t="shared" si="8"/>
        <v>1</v>
      </c>
      <c r="K73" s="1">
        <f t="shared" si="9"/>
        <v>2</v>
      </c>
      <c r="L73">
        <f t="shared" si="5"/>
        <v>612</v>
      </c>
    </row>
    <row r="74" spans="5:12">
      <c r="E74">
        <v>2022</v>
      </c>
      <c r="F74">
        <v>4</v>
      </c>
      <c r="G74">
        <v>14</v>
      </c>
      <c r="H74" s="1">
        <f t="shared" si="6"/>
        <v>4</v>
      </c>
      <c r="I74" s="1">
        <f t="shared" si="7"/>
        <v>7</v>
      </c>
      <c r="J74" s="1">
        <f t="shared" si="8"/>
        <v>0</v>
      </c>
      <c r="K74" s="1">
        <f t="shared" si="9"/>
        <v>7</v>
      </c>
      <c r="L74">
        <f t="shared" si="5"/>
        <v>4707</v>
      </c>
    </row>
    <row r="75" spans="5:12">
      <c r="E75">
        <v>2022</v>
      </c>
      <c r="F75">
        <v>4</v>
      </c>
      <c r="G75">
        <v>15</v>
      </c>
      <c r="H75" s="1">
        <f t="shared" si="6"/>
        <v>8</v>
      </c>
      <c r="I75" s="1">
        <f t="shared" si="7"/>
        <v>8</v>
      </c>
      <c r="J75" s="1">
        <f t="shared" si="8"/>
        <v>8</v>
      </c>
      <c r="K75" s="1">
        <f t="shared" si="9"/>
        <v>3</v>
      </c>
      <c r="L75">
        <f t="shared" si="5"/>
        <v>8883</v>
      </c>
    </row>
    <row r="76" spans="5:12">
      <c r="E76">
        <v>2022</v>
      </c>
      <c r="F76">
        <v>4</v>
      </c>
      <c r="G76">
        <v>16</v>
      </c>
      <c r="H76" s="1">
        <f t="shared" si="6"/>
        <v>3</v>
      </c>
      <c r="I76" s="1">
        <f t="shared" si="7"/>
        <v>9</v>
      </c>
      <c r="J76" s="1">
        <f t="shared" si="8"/>
        <v>7</v>
      </c>
      <c r="K76" s="1">
        <f t="shared" si="9"/>
        <v>8</v>
      </c>
      <c r="L76">
        <f t="shared" si="5"/>
        <v>3978</v>
      </c>
    </row>
    <row r="77" spans="5:12">
      <c r="E77">
        <v>2022</v>
      </c>
      <c r="F77">
        <v>4</v>
      </c>
      <c r="G77">
        <v>17</v>
      </c>
      <c r="H77" s="1">
        <f t="shared" si="6"/>
        <v>7</v>
      </c>
      <c r="I77" s="1">
        <f t="shared" si="7"/>
        <v>0</v>
      </c>
      <c r="J77" s="1">
        <f t="shared" si="8"/>
        <v>6</v>
      </c>
      <c r="K77" s="1">
        <f t="shared" si="9"/>
        <v>3</v>
      </c>
      <c r="L77">
        <f t="shared" si="5"/>
        <v>7063</v>
      </c>
    </row>
    <row r="78" spans="5:12">
      <c r="E78">
        <v>2022</v>
      </c>
      <c r="F78">
        <v>4</v>
      </c>
      <c r="G78">
        <v>18</v>
      </c>
      <c r="H78" s="1">
        <f t="shared" si="6"/>
        <v>1</v>
      </c>
      <c r="I78" s="1">
        <f t="shared" si="7"/>
        <v>1</v>
      </c>
      <c r="J78" s="1">
        <f t="shared" si="8"/>
        <v>5</v>
      </c>
      <c r="K78" s="1">
        <f t="shared" si="9"/>
        <v>9</v>
      </c>
      <c r="L78">
        <f t="shared" si="5"/>
        <v>1159</v>
      </c>
    </row>
    <row r="79" spans="5:12">
      <c r="E79">
        <v>2022</v>
      </c>
      <c r="F79">
        <v>4</v>
      </c>
      <c r="G79">
        <v>19</v>
      </c>
      <c r="H79" s="1">
        <f t="shared" si="6"/>
        <v>6</v>
      </c>
      <c r="I79" s="1">
        <f t="shared" si="7"/>
        <v>2</v>
      </c>
      <c r="J79" s="1">
        <f t="shared" si="8"/>
        <v>3</v>
      </c>
      <c r="K79" s="1">
        <f t="shared" si="9"/>
        <v>4</v>
      </c>
      <c r="L79">
        <f t="shared" si="5"/>
        <v>6234</v>
      </c>
    </row>
    <row r="80" spans="5:12">
      <c r="E80">
        <v>2022</v>
      </c>
      <c r="F80">
        <v>4</v>
      </c>
      <c r="G80">
        <v>20</v>
      </c>
      <c r="H80" s="1">
        <f t="shared" si="6"/>
        <v>0</v>
      </c>
      <c r="I80" s="1">
        <f t="shared" si="7"/>
        <v>4</v>
      </c>
      <c r="J80" s="1">
        <f t="shared" si="8"/>
        <v>2</v>
      </c>
      <c r="K80" s="1">
        <f t="shared" si="9"/>
        <v>9</v>
      </c>
      <c r="L80">
        <f t="shared" si="5"/>
        <v>429</v>
      </c>
    </row>
    <row r="81" spans="5:12">
      <c r="E81">
        <v>2022</v>
      </c>
      <c r="F81">
        <v>4</v>
      </c>
      <c r="G81">
        <v>21</v>
      </c>
      <c r="H81" s="1">
        <f t="shared" si="6"/>
        <v>4</v>
      </c>
      <c r="I81" s="1">
        <f t="shared" si="7"/>
        <v>5</v>
      </c>
      <c r="J81" s="1">
        <f t="shared" si="8"/>
        <v>1</v>
      </c>
      <c r="K81" s="1">
        <f t="shared" si="9"/>
        <v>4</v>
      </c>
      <c r="L81">
        <f t="shared" si="5"/>
        <v>4514</v>
      </c>
    </row>
    <row r="82" spans="5:12">
      <c r="E82">
        <v>2022</v>
      </c>
      <c r="F82">
        <v>4</v>
      </c>
      <c r="G82">
        <v>22</v>
      </c>
      <c r="H82" s="1">
        <f t="shared" si="6"/>
        <v>9</v>
      </c>
      <c r="I82" s="1">
        <f t="shared" si="7"/>
        <v>6</v>
      </c>
      <c r="J82" s="1">
        <f t="shared" si="8"/>
        <v>9</v>
      </c>
      <c r="K82" s="1">
        <f t="shared" si="9"/>
        <v>0</v>
      </c>
      <c r="L82">
        <f t="shared" si="5"/>
        <v>9690</v>
      </c>
    </row>
    <row r="83" spans="5:12">
      <c r="E83">
        <v>2022</v>
      </c>
      <c r="F83">
        <v>4</v>
      </c>
      <c r="G83">
        <v>23</v>
      </c>
      <c r="H83" s="1">
        <f t="shared" si="6"/>
        <v>3</v>
      </c>
      <c r="I83" s="1">
        <f t="shared" si="7"/>
        <v>7</v>
      </c>
      <c r="J83" s="1">
        <f t="shared" si="8"/>
        <v>8</v>
      </c>
      <c r="K83" s="1">
        <f t="shared" si="9"/>
        <v>5</v>
      </c>
      <c r="L83">
        <f t="shared" si="5"/>
        <v>3785</v>
      </c>
    </row>
    <row r="84" spans="5:12">
      <c r="E84">
        <v>2022</v>
      </c>
      <c r="F84">
        <v>4</v>
      </c>
      <c r="G84">
        <v>24</v>
      </c>
      <c r="H84" s="1">
        <f t="shared" si="6"/>
        <v>7</v>
      </c>
      <c r="I84" s="1">
        <f t="shared" si="7"/>
        <v>8</v>
      </c>
      <c r="J84" s="1">
        <f t="shared" si="8"/>
        <v>7</v>
      </c>
      <c r="K84" s="1">
        <f t="shared" si="9"/>
        <v>0</v>
      </c>
      <c r="L84">
        <f t="shared" si="5"/>
        <v>7870</v>
      </c>
    </row>
    <row r="85" spans="5:12">
      <c r="E85">
        <v>2022</v>
      </c>
      <c r="F85">
        <v>4</v>
      </c>
      <c r="G85">
        <v>25</v>
      </c>
      <c r="H85" s="1">
        <f t="shared" si="6"/>
        <v>1</v>
      </c>
      <c r="I85" s="1">
        <f t="shared" si="7"/>
        <v>9</v>
      </c>
      <c r="J85" s="1">
        <f t="shared" si="8"/>
        <v>5</v>
      </c>
      <c r="K85" s="1">
        <f t="shared" si="9"/>
        <v>6</v>
      </c>
      <c r="L85">
        <f t="shared" si="5"/>
        <v>1956</v>
      </c>
    </row>
    <row r="86" spans="5:12">
      <c r="E86">
        <v>2022</v>
      </c>
      <c r="F86">
        <v>4</v>
      </c>
      <c r="G86">
        <v>26</v>
      </c>
      <c r="H86" s="1">
        <f t="shared" si="6"/>
        <v>6</v>
      </c>
      <c r="I86" s="1">
        <f t="shared" si="7"/>
        <v>0</v>
      </c>
      <c r="J86" s="1">
        <f t="shared" si="8"/>
        <v>4</v>
      </c>
      <c r="K86" s="1">
        <f t="shared" si="9"/>
        <v>1</v>
      </c>
      <c r="L86">
        <f t="shared" si="5"/>
        <v>6041</v>
      </c>
    </row>
    <row r="87" spans="5:12">
      <c r="E87">
        <v>2022</v>
      </c>
      <c r="F87">
        <v>4</v>
      </c>
      <c r="G87">
        <v>27</v>
      </c>
      <c r="H87" s="1">
        <f t="shared" si="6"/>
        <v>0</v>
      </c>
      <c r="I87" s="1">
        <f t="shared" si="7"/>
        <v>1</v>
      </c>
      <c r="J87" s="1">
        <f t="shared" si="8"/>
        <v>3</v>
      </c>
      <c r="K87" s="1">
        <f t="shared" si="9"/>
        <v>6</v>
      </c>
      <c r="L87">
        <f t="shared" si="5"/>
        <v>136</v>
      </c>
    </row>
    <row r="88" spans="5:12">
      <c r="E88">
        <v>2022</v>
      </c>
      <c r="F88">
        <v>4</v>
      </c>
      <c r="G88">
        <v>28</v>
      </c>
      <c r="H88" s="1">
        <f t="shared" si="6"/>
        <v>4</v>
      </c>
      <c r="I88" s="1">
        <f t="shared" si="7"/>
        <v>2</v>
      </c>
      <c r="J88" s="1">
        <f t="shared" si="8"/>
        <v>2</v>
      </c>
      <c r="K88" s="1">
        <f t="shared" si="9"/>
        <v>2</v>
      </c>
      <c r="L88">
        <f t="shared" si="5"/>
        <v>4222</v>
      </c>
    </row>
    <row r="89" spans="5:12">
      <c r="E89">
        <v>2022</v>
      </c>
      <c r="F89">
        <v>4</v>
      </c>
      <c r="G89">
        <v>29</v>
      </c>
      <c r="H89" s="1">
        <f t="shared" si="6"/>
        <v>9</v>
      </c>
      <c r="I89" s="1">
        <f t="shared" si="7"/>
        <v>3</v>
      </c>
      <c r="J89" s="1">
        <f t="shared" si="8"/>
        <v>0</v>
      </c>
      <c r="K89" s="1">
        <f t="shared" si="9"/>
        <v>7</v>
      </c>
      <c r="L89">
        <f t="shared" si="5"/>
        <v>9307</v>
      </c>
    </row>
    <row r="90" spans="5:12">
      <c r="E90">
        <v>2022</v>
      </c>
      <c r="F90">
        <v>4</v>
      </c>
      <c r="G90">
        <v>30</v>
      </c>
      <c r="H90" s="1">
        <f t="shared" si="6"/>
        <v>3</v>
      </c>
      <c r="I90" s="1">
        <f t="shared" si="7"/>
        <v>5</v>
      </c>
      <c r="J90" s="1">
        <f t="shared" si="8"/>
        <v>9</v>
      </c>
      <c r="K90" s="1">
        <f t="shared" si="9"/>
        <v>2</v>
      </c>
      <c r="L90">
        <f t="shared" si="5"/>
        <v>3592</v>
      </c>
    </row>
    <row r="91" spans="5:12">
      <c r="E91">
        <v>2022</v>
      </c>
      <c r="F91">
        <v>5</v>
      </c>
      <c r="G91">
        <v>1</v>
      </c>
      <c r="H91" s="1">
        <f t="shared" si="6"/>
        <v>5</v>
      </c>
      <c r="I91" s="1">
        <f t="shared" si="7"/>
        <v>8</v>
      </c>
      <c r="J91" s="1">
        <f t="shared" si="8"/>
        <v>4</v>
      </c>
      <c r="K91" s="1">
        <f t="shared" si="9"/>
        <v>8</v>
      </c>
      <c r="L91">
        <f t="shared" si="5"/>
        <v>5848</v>
      </c>
    </row>
    <row r="92" spans="5:12">
      <c r="E92">
        <v>2022</v>
      </c>
      <c r="F92">
        <v>5</v>
      </c>
      <c r="G92">
        <v>2</v>
      </c>
      <c r="H92" s="1">
        <f t="shared" si="6"/>
        <v>9</v>
      </c>
      <c r="I92" s="1">
        <f t="shared" si="7"/>
        <v>9</v>
      </c>
      <c r="J92" s="1">
        <f t="shared" si="8"/>
        <v>3</v>
      </c>
      <c r="K92" s="1">
        <f t="shared" si="9"/>
        <v>3</v>
      </c>
      <c r="L92">
        <f t="shared" si="5"/>
        <v>9933</v>
      </c>
    </row>
    <row r="93" spans="5:12">
      <c r="E93">
        <v>2022</v>
      </c>
      <c r="F93">
        <v>5</v>
      </c>
      <c r="G93">
        <v>3</v>
      </c>
      <c r="H93" s="1">
        <f t="shared" si="6"/>
        <v>3</v>
      </c>
      <c r="I93" s="1">
        <f t="shared" si="7"/>
        <v>0</v>
      </c>
      <c r="J93" s="1">
        <f t="shared" si="8"/>
        <v>1</v>
      </c>
      <c r="K93" s="1">
        <f t="shared" si="9"/>
        <v>8</v>
      </c>
      <c r="L93">
        <f t="shared" si="5"/>
        <v>3018</v>
      </c>
    </row>
    <row r="94" spans="5:12">
      <c r="E94">
        <v>2022</v>
      </c>
      <c r="F94">
        <v>5</v>
      </c>
      <c r="G94">
        <v>4</v>
      </c>
      <c r="H94" s="1">
        <f t="shared" si="6"/>
        <v>8</v>
      </c>
      <c r="I94" s="1">
        <f t="shared" si="7"/>
        <v>2</v>
      </c>
      <c r="J94" s="1">
        <f t="shared" si="8"/>
        <v>0</v>
      </c>
      <c r="K94" s="1">
        <f t="shared" si="9"/>
        <v>4</v>
      </c>
      <c r="L94">
        <f t="shared" si="5"/>
        <v>8204</v>
      </c>
    </row>
    <row r="95" spans="5:12">
      <c r="E95">
        <v>2022</v>
      </c>
      <c r="F95">
        <v>5</v>
      </c>
      <c r="G95">
        <v>5</v>
      </c>
      <c r="H95" s="1">
        <f t="shared" si="6"/>
        <v>2</v>
      </c>
      <c r="I95" s="1">
        <f t="shared" si="7"/>
        <v>3</v>
      </c>
      <c r="J95" s="1">
        <f t="shared" si="8"/>
        <v>9</v>
      </c>
      <c r="K95" s="1">
        <f t="shared" si="9"/>
        <v>9</v>
      </c>
      <c r="L95">
        <f t="shared" si="5"/>
        <v>2399</v>
      </c>
    </row>
    <row r="96" spans="5:12">
      <c r="E96">
        <v>2022</v>
      </c>
      <c r="F96">
        <v>5</v>
      </c>
      <c r="G96">
        <v>6</v>
      </c>
      <c r="H96" s="1">
        <f t="shared" si="6"/>
        <v>6</v>
      </c>
      <c r="I96" s="1">
        <f t="shared" si="7"/>
        <v>4</v>
      </c>
      <c r="J96" s="1">
        <f t="shared" si="8"/>
        <v>7</v>
      </c>
      <c r="K96" s="1">
        <f t="shared" si="9"/>
        <v>4</v>
      </c>
      <c r="L96">
        <f t="shared" si="5"/>
        <v>6474</v>
      </c>
    </row>
    <row r="97" spans="5:12">
      <c r="E97">
        <v>2022</v>
      </c>
      <c r="F97">
        <v>5</v>
      </c>
      <c r="G97">
        <v>7</v>
      </c>
      <c r="H97" s="1">
        <f t="shared" si="6"/>
        <v>0</v>
      </c>
      <c r="I97" s="1">
        <f t="shared" si="7"/>
        <v>5</v>
      </c>
      <c r="J97" s="1">
        <f t="shared" si="8"/>
        <v>6</v>
      </c>
      <c r="K97" s="1">
        <f t="shared" si="9"/>
        <v>9</v>
      </c>
      <c r="L97">
        <f t="shared" si="5"/>
        <v>569</v>
      </c>
    </row>
    <row r="98" spans="5:12">
      <c r="E98">
        <v>2022</v>
      </c>
      <c r="F98">
        <v>5</v>
      </c>
      <c r="G98">
        <v>8</v>
      </c>
      <c r="H98" s="1">
        <f t="shared" si="6"/>
        <v>5</v>
      </c>
      <c r="I98" s="1">
        <f t="shared" si="7"/>
        <v>6</v>
      </c>
      <c r="J98" s="1">
        <f t="shared" si="8"/>
        <v>5</v>
      </c>
      <c r="K98" s="1">
        <f t="shared" si="9"/>
        <v>5</v>
      </c>
      <c r="L98">
        <f t="shared" si="5"/>
        <v>5655</v>
      </c>
    </row>
    <row r="99" spans="5:12">
      <c r="E99">
        <v>2022</v>
      </c>
      <c r="F99">
        <v>5</v>
      </c>
      <c r="G99">
        <v>9</v>
      </c>
      <c r="H99" s="1">
        <f t="shared" si="6"/>
        <v>9</v>
      </c>
      <c r="I99" s="1">
        <f t="shared" si="7"/>
        <v>7</v>
      </c>
      <c r="J99" s="1">
        <f t="shared" si="8"/>
        <v>3</v>
      </c>
      <c r="K99" s="1">
        <f t="shared" si="9"/>
        <v>0</v>
      </c>
      <c r="L99">
        <f t="shared" si="5"/>
        <v>9730</v>
      </c>
    </row>
    <row r="100" spans="5:12">
      <c r="E100">
        <v>2022</v>
      </c>
      <c r="F100">
        <v>5</v>
      </c>
      <c r="G100">
        <v>10</v>
      </c>
      <c r="H100" s="1">
        <f t="shared" si="6"/>
        <v>3</v>
      </c>
      <c r="I100" s="1">
        <f t="shared" si="7"/>
        <v>8</v>
      </c>
      <c r="J100" s="1">
        <f t="shared" si="8"/>
        <v>2</v>
      </c>
      <c r="K100" s="1">
        <f t="shared" si="9"/>
        <v>5</v>
      </c>
      <c r="L100">
        <f t="shared" si="5"/>
        <v>3825</v>
      </c>
    </row>
    <row r="101" spans="5:12">
      <c r="E101">
        <v>2022</v>
      </c>
      <c r="F101">
        <v>5</v>
      </c>
      <c r="G101">
        <v>11</v>
      </c>
      <c r="H101" s="1">
        <f t="shared" si="6"/>
        <v>8</v>
      </c>
      <c r="I101" s="1">
        <f t="shared" si="7"/>
        <v>9</v>
      </c>
      <c r="J101" s="1">
        <f t="shared" si="8"/>
        <v>1</v>
      </c>
      <c r="K101" s="1">
        <f t="shared" si="9"/>
        <v>1</v>
      </c>
      <c r="L101">
        <f t="shared" si="5"/>
        <v>8911</v>
      </c>
    </row>
    <row r="102" spans="5:12">
      <c r="E102">
        <v>2022</v>
      </c>
      <c r="F102">
        <v>5</v>
      </c>
      <c r="G102">
        <v>12</v>
      </c>
      <c r="H102" s="1">
        <f t="shared" si="6"/>
        <v>2</v>
      </c>
      <c r="I102" s="1">
        <f t="shared" si="7"/>
        <v>0</v>
      </c>
      <c r="J102" s="1">
        <f t="shared" si="8"/>
        <v>0</v>
      </c>
      <c r="K102" s="1">
        <f t="shared" si="9"/>
        <v>6</v>
      </c>
      <c r="L102">
        <f t="shared" si="5"/>
        <v>2006</v>
      </c>
    </row>
    <row r="103" spans="5:12">
      <c r="E103">
        <v>2022</v>
      </c>
      <c r="F103">
        <v>5</v>
      </c>
      <c r="G103">
        <v>13</v>
      </c>
      <c r="H103" s="1">
        <f t="shared" si="6"/>
        <v>6</v>
      </c>
      <c r="I103" s="1">
        <f t="shared" si="7"/>
        <v>1</v>
      </c>
      <c r="J103" s="1">
        <f t="shared" si="8"/>
        <v>8</v>
      </c>
      <c r="K103" s="1">
        <f t="shared" si="9"/>
        <v>1</v>
      </c>
      <c r="L103">
        <f t="shared" si="5"/>
        <v>6181</v>
      </c>
    </row>
    <row r="104" spans="5:12">
      <c r="E104">
        <v>2022</v>
      </c>
      <c r="F104">
        <v>5</v>
      </c>
      <c r="G104">
        <v>14</v>
      </c>
      <c r="H104" s="1">
        <f t="shared" si="6"/>
        <v>1</v>
      </c>
      <c r="I104" s="1">
        <f t="shared" si="7"/>
        <v>3</v>
      </c>
      <c r="J104" s="1">
        <f t="shared" si="8"/>
        <v>7</v>
      </c>
      <c r="K104" s="1">
        <f t="shared" si="9"/>
        <v>7</v>
      </c>
      <c r="L104">
        <f t="shared" si="5"/>
        <v>1377</v>
      </c>
    </row>
    <row r="105" spans="5:12">
      <c r="E105">
        <v>2022</v>
      </c>
      <c r="F105">
        <v>5</v>
      </c>
      <c r="G105">
        <v>15</v>
      </c>
      <c r="H105" s="1">
        <f t="shared" si="6"/>
        <v>5</v>
      </c>
      <c r="I105" s="1">
        <f t="shared" si="7"/>
        <v>4</v>
      </c>
      <c r="J105" s="1">
        <f t="shared" si="8"/>
        <v>6</v>
      </c>
      <c r="K105" s="1">
        <f t="shared" si="9"/>
        <v>2</v>
      </c>
      <c r="L105">
        <f t="shared" si="5"/>
        <v>5462</v>
      </c>
    </row>
    <row r="106" spans="5:12">
      <c r="E106">
        <v>2022</v>
      </c>
      <c r="F106">
        <v>5</v>
      </c>
      <c r="G106">
        <v>16</v>
      </c>
      <c r="H106" s="1">
        <f t="shared" si="6"/>
        <v>9</v>
      </c>
      <c r="I106" s="1">
        <f t="shared" si="7"/>
        <v>5</v>
      </c>
      <c r="J106" s="1">
        <f t="shared" si="8"/>
        <v>4</v>
      </c>
      <c r="K106" s="1">
        <f t="shared" si="9"/>
        <v>7</v>
      </c>
      <c r="L106">
        <f t="shared" si="5"/>
        <v>9547</v>
      </c>
    </row>
    <row r="107" spans="5:12">
      <c r="E107">
        <v>2022</v>
      </c>
      <c r="F107">
        <v>5</v>
      </c>
      <c r="G107">
        <v>17</v>
      </c>
      <c r="H107" s="1">
        <f t="shared" si="6"/>
        <v>3</v>
      </c>
      <c r="I107" s="1">
        <f t="shared" si="7"/>
        <v>6</v>
      </c>
      <c r="J107" s="1">
        <f t="shared" si="8"/>
        <v>3</v>
      </c>
      <c r="K107" s="1">
        <f t="shared" si="9"/>
        <v>2</v>
      </c>
      <c r="L107">
        <f t="shared" si="5"/>
        <v>3632</v>
      </c>
    </row>
    <row r="108" spans="5:12">
      <c r="E108">
        <v>2022</v>
      </c>
      <c r="F108">
        <v>5</v>
      </c>
      <c r="G108">
        <v>18</v>
      </c>
      <c r="H108" s="1">
        <f t="shared" si="6"/>
        <v>8</v>
      </c>
      <c r="I108" s="1">
        <f t="shared" si="7"/>
        <v>7</v>
      </c>
      <c r="J108" s="1">
        <f t="shared" si="8"/>
        <v>2</v>
      </c>
      <c r="K108" s="1">
        <f t="shared" si="9"/>
        <v>8</v>
      </c>
      <c r="L108">
        <f t="shared" si="5"/>
        <v>8728</v>
      </c>
    </row>
    <row r="109" spans="5:12">
      <c r="E109">
        <v>2022</v>
      </c>
      <c r="F109">
        <v>5</v>
      </c>
      <c r="G109">
        <v>19</v>
      </c>
      <c r="H109" s="1">
        <f t="shared" si="6"/>
        <v>2</v>
      </c>
      <c r="I109" s="1">
        <f t="shared" si="7"/>
        <v>8</v>
      </c>
      <c r="J109" s="1">
        <f t="shared" si="8"/>
        <v>0</v>
      </c>
      <c r="K109" s="1">
        <f t="shared" si="9"/>
        <v>3</v>
      </c>
      <c r="L109">
        <f t="shared" si="5"/>
        <v>2803</v>
      </c>
    </row>
    <row r="110" spans="5:12">
      <c r="E110">
        <v>2022</v>
      </c>
      <c r="F110">
        <v>5</v>
      </c>
      <c r="G110">
        <v>20</v>
      </c>
      <c r="H110" s="1">
        <f t="shared" si="6"/>
        <v>6</v>
      </c>
      <c r="I110" s="1">
        <f t="shared" si="7"/>
        <v>9</v>
      </c>
      <c r="J110" s="1">
        <f t="shared" si="8"/>
        <v>9</v>
      </c>
      <c r="K110" s="1">
        <f t="shared" si="9"/>
        <v>8</v>
      </c>
      <c r="L110">
        <f t="shared" si="5"/>
        <v>6998</v>
      </c>
    </row>
    <row r="111" spans="5:12">
      <c r="E111">
        <v>2022</v>
      </c>
      <c r="F111">
        <v>5</v>
      </c>
      <c r="G111">
        <v>21</v>
      </c>
      <c r="H111" s="1">
        <f t="shared" si="6"/>
        <v>1</v>
      </c>
      <c r="I111" s="1">
        <f t="shared" si="7"/>
        <v>0</v>
      </c>
      <c r="J111" s="1">
        <f t="shared" si="8"/>
        <v>8</v>
      </c>
      <c r="K111" s="1">
        <f t="shared" si="9"/>
        <v>4</v>
      </c>
      <c r="L111">
        <f t="shared" si="5"/>
        <v>1084</v>
      </c>
    </row>
    <row r="112" spans="5:12">
      <c r="E112">
        <v>2022</v>
      </c>
      <c r="F112">
        <v>5</v>
      </c>
      <c r="G112">
        <v>22</v>
      </c>
      <c r="H112" s="1">
        <f t="shared" si="6"/>
        <v>5</v>
      </c>
      <c r="I112" s="1">
        <f t="shared" si="7"/>
        <v>1</v>
      </c>
      <c r="J112" s="1">
        <f t="shared" si="8"/>
        <v>7</v>
      </c>
      <c r="K112" s="1">
        <f t="shared" si="9"/>
        <v>9</v>
      </c>
      <c r="L112">
        <f t="shared" si="5"/>
        <v>5179</v>
      </c>
    </row>
    <row r="113" spans="5:12">
      <c r="E113">
        <v>2022</v>
      </c>
      <c r="F113">
        <v>5</v>
      </c>
      <c r="G113">
        <v>23</v>
      </c>
      <c r="H113" s="1">
        <f t="shared" si="6"/>
        <v>9</v>
      </c>
      <c r="I113" s="1">
        <f t="shared" si="7"/>
        <v>2</v>
      </c>
      <c r="J113" s="1">
        <f t="shared" si="8"/>
        <v>5</v>
      </c>
      <c r="K113" s="1">
        <f t="shared" si="9"/>
        <v>4</v>
      </c>
      <c r="L113">
        <f t="shared" si="5"/>
        <v>9254</v>
      </c>
    </row>
    <row r="114" spans="5:12">
      <c r="E114">
        <v>2022</v>
      </c>
      <c r="F114">
        <v>5</v>
      </c>
      <c r="G114">
        <v>24</v>
      </c>
      <c r="H114" s="1">
        <f t="shared" si="6"/>
        <v>4</v>
      </c>
      <c r="I114" s="1">
        <f t="shared" si="7"/>
        <v>4</v>
      </c>
      <c r="J114" s="1">
        <f t="shared" si="8"/>
        <v>4</v>
      </c>
      <c r="K114" s="1">
        <f t="shared" si="9"/>
        <v>0</v>
      </c>
      <c r="L114">
        <f t="shared" si="5"/>
        <v>4440</v>
      </c>
    </row>
    <row r="115" spans="5:12">
      <c r="E115">
        <v>2022</v>
      </c>
      <c r="F115">
        <v>5</v>
      </c>
      <c r="G115">
        <v>25</v>
      </c>
      <c r="H115" s="1">
        <f t="shared" si="6"/>
        <v>8</v>
      </c>
      <c r="I115" s="1">
        <f t="shared" si="7"/>
        <v>5</v>
      </c>
      <c r="J115" s="1">
        <f t="shared" si="8"/>
        <v>3</v>
      </c>
      <c r="K115" s="1">
        <f t="shared" si="9"/>
        <v>5</v>
      </c>
      <c r="L115">
        <f t="shared" si="5"/>
        <v>8535</v>
      </c>
    </row>
    <row r="116" spans="5:12">
      <c r="E116">
        <v>2022</v>
      </c>
      <c r="F116">
        <v>5</v>
      </c>
      <c r="G116">
        <v>26</v>
      </c>
      <c r="H116" s="1">
        <f t="shared" si="6"/>
        <v>2</v>
      </c>
      <c r="I116" s="1">
        <f t="shared" si="7"/>
        <v>6</v>
      </c>
      <c r="J116" s="1">
        <f t="shared" si="8"/>
        <v>1</v>
      </c>
      <c r="K116" s="1">
        <f t="shared" si="9"/>
        <v>0</v>
      </c>
      <c r="L116">
        <f t="shared" si="5"/>
        <v>2610</v>
      </c>
    </row>
    <row r="117" spans="5:12">
      <c r="E117">
        <v>2022</v>
      </c>
      <c r="F117">
        <v>5</v>
      </c>
      <c r="G117">
        <v>27</v>
      </c>
      <c r="H117" s="1">
        <f t="shared" si="6"/>
        <v>6</v>
      </c>
      <c r="I117" s="1">
        <f t="shared" si="7"/>
        <v>7</v>
      </c>
      <c r="J117" s="1">
        <f t="shared" si="8"/>
        <v>0</v>
      </c>
      <c r="K117" s="1">
        <f t="shared" si="9"/>
        <v>5</v>
      </c>
      <c r="L117">
        <f t="shared" si="5"/>
        <v>6705</v>
      </c>
    </row>
    <row r="118" spans="5:12">
      <c r="E118">
        <v>2022</v>
      </c>
      <c r="F118">
        <v>5</v>
      </c>
      <c r="G118">
        <v>28</v>
      </c>
      <c r="H118" s="1">
        <f t="shared" si="6"/>
        <v>1</v>
      </c>
      <c r="I118" s="1">
        <f t="shared" si="7"/>
        <v>8</v>
      </c>
      <c r="J118" s="1">
        <f t="shared" si="8"/>
        <v>9</v>
      </c>
      <c r="K118" s="1">
        <f t="shared" si="9"/>
        <v>1</v>
      </c>
      <c r="L118">
        <f t="shared" si="5"/>
        <v>1891</v>
      </c>
    </row>
    <row r="119" spans="5:12">
      <c r="E119">
        <v>2022</v>
      </c>
      <c r="F119">
        <v>5</v>
      </c>
      <c r="G119">
        <v>29</v>
      </c>
      <c r="H119" s="1">
        <f t="shared" si="6"/>
        <v>5</v>
      </c>
      <c r="I119" s="1">
        <f t="shared" si="7"/>
        <v>9</v>
      </c>
      <c r="J119" s="1">
        <f t="shared" si="8"/>
        <v>7</v>
      </c>
      <c r="K119" s="1">
        <f t="shared" si="9"/>
        <v>6</v>
      </c>
      <c r="L119">
        <f t="shared" si="5"/>
        <v>5976</v>
      </c>
    </row>
    <row r="120" spans="5:12">
      <c r="E120">
        <v>2022</v>
      </c>
      <c r="F120">
        <v>5</v>
      </c>
      <c r="G120">
        <v>30</v>
      </c>
      <c r="H120" s="1">
        <f t="shared" si="6"/>
        <v>9</v>
      </c>
      <c r="I120" s="1">
        <f t="shared" si="7"/>
        <v>0</v>
      </c>
      <c r="J120" s="1">
        <f t="shared" si="8"/>
        <v>6</v>
      </c>
      <c r="K120" s="1">
        <f t="shared" si="9"/>
        <v>1</v>
      </c>
      <c r="L120">
        <f t="shared" si="5"/>
        <v>9061</v>
      </c>
    </row>
    <row r="121" spans="5:12">
      <c r="E121">
        <v>2022</v>
      </c>
      <c r="F121">
        <v>5</v>
      </c>
      <c r="G121">
        <v>31</v>
      </c>
      <c r="H121" s="1">
        <f t="shared" si="6"/>
        <v>4</v>
      </c>
      <c r="I121" s="1">
        <f t="shared" si="7"/>
        <v>1</v>
      </c>
      <c r="J121" s="1">
        <f t="shared" si="8"/>
        <v>5</v>
      </c>
      <c r="K121" s="1">
        <f t="shared" si="9"/>
        <v>7</v>
      </c>
      <c r="L121">
        <f t="shared" si="5"/>
        <v>4157</v>
      </c>
    </row>
    <row r="122" spans="5:12">
      <c r="E122">
        <v>2022</v>
      </c>
      <c r="F122">
        <v>6</v>
      </c>
      <c r="G122">
        <v>1</v>
      </c>
      <c r="H122" s="1">
        <f t="shared" si="6"/>
        <v>1</v>
      </c>
      <c r="I122" s="1">
        <f t="shared" si="7"/>
        <v>4</v>
      </c>
      <c r="J122" s="1">
        <f t="shared" si="8"/>
        <v>1</v>
      </c>
      <c r="K122" s="1">
        <f t="shared" si="9"/>
        <v>7</v>
      </c>
      <c r="L122">
        <f t="shared" si="5"/>
        <v>1417</v>
      </c>
    </row>
    <row r="123" spans="5:12">
      <c r="E123">
        <v>2022</v>
      </c>
      <c r="F123">
        <v>6</v>
      </c>
      <c r="G123">
        <v>2</v>
      </c>
      <c r="H123" s="1">
        <f t="shared" si="6"/>
        <v>5</v>
      </c>
      <c r="I123" s="1">
        <f t="shared" si="7"/>
        <v>5</v>
      </c>
      <c r="J123" s="1">
        <f t="shared" si="8"/>
        <v>0</v>
      </c>
      <c r="K123" s="1">
        <f t="shared" si="9"/>
        <v>2</v>
      </c>
      <c r="L123">
        <f t="shared" si="5"/>
        <v>5502</v>
      </c>
    </row>
    <row r="124" spans="5:12">
      <c r="E124">
        <v>2022</v>
      </c>
      <c r="F124">
        <v>6</v>
      </c>
      <c r="G124">
        <v>3</v>
      </c>
      <c r="H124" s="1">
        <f t="shared" si="6"/>
        <v>0</v>
      </c>
      <c r="I124" s="1">
        <f t="shared" si="7"/>
        <v>6</v>
      </c>
      <c r="J124" s="1">
        <f t="shared" si="8"/>
        <v>8</v>
      </c>
      <c r="K124" s="1">
        <f t="shared" si="9"/>
        <v>7</v>
      </c>
      <c r="L124">
        <f t="shared" si="5"/>
        <v>687</v>
      </c>
    </row>
    <row r="125" spans="5:12">
      <c r="E125">
        <v>2022</v>
      </c>
      <c r="F125">
        <v>6</v>
      </c>
      <c r="G125">
        <v>4</v>
      </c>
      <c r="H125" s="1">
        <f t="shared" si="6"/>
        <v>4</v>
      </c>
      <c r="I125" s="1">
        <f t="shared" si="7"/>
        <v>7</v>
      </c>
      <c r="J125" s="1">
        <f t="shared" si="8"/>
        <v>7</v>
      </c>
      <c r="K125" s="1">
        <f t="shared" si="9"/>
        <v>3</v>
      </c>
      <c r="L125">
        <f t="shared" ref="L125:L188" si="10">H125*1000+I125*100+J125*10+K125</f>
        <v>4773</v>
      </c>
    </row>
    <row r="126" spans="5:12">
      <c r="E126">
        <v>2022</v>
      </c>
      <c r="F126">
        <v>6</v>
      </c>
      <c r="G126">
        <v>5</v>
      </c>
      <c r="H126" s="1">
        <f t="shared" si="6"/>
        <v>8</v>
      </c>
      <c r="I126" s="1">
        <f t="shared" si="7"/>
        <v>8</v>
      </c>
      <c r="J126" s="1">
        <f t="shared" si="8"/>
        <v>6</v>
      </c>
      <c r="K126" s="1">
        <f t="shared" si="9"/>
        <v>8</v>
      </c>
      <c r="L126">
        <f t="shared" si="10"/>
        <v>8868</v>
      </c>
    </row>
    <row r="127" spans="5:12">
      <c r="E127">
        <v>2022</v>
      </c>
      <c r="F127">
        <v>6</v>
      </c>
      <c r="G127">
        <v>6</v>
      </c>
      <c r="H127" s="1">
        <f t="shared" si="6"/>
        <v>3</v>
      </c>
      <c r="I127" s="1">
        <f t="shared" si="7"/>
        <v>9</v>
      </c>
      <c r="J127" s="1">
        <f t="shared" si="8"/>
        <v>5</v>
      </c>
      <c r="K127" s="1">
        <f t="shared" si="9"/>
        <v>3</v>
      </c>
      <c r="L127">
        <f t="shared" si="10"/>
        <v>3953</v>
      </c>
    </row>
    <row r="128" spans="5:12">
      <c r="E128">
        <v>2022</v>
      </c>
      <c r="F128">
        <v>6</v>
      </c>
      <c r="G128">
        <v>7</v>
      </c>
      <c r="H128" s="1">
        <f t="shared" si="6"/>
        <v>7</v>
      </c>
      <c r="I128" s="1">
        <f t="shared" si="7"/>
        <v>0</v>
      </c>
      <c r="J128" s="1">
        <f t="shared" si="8"/>
        <v>3</v>
      </c>
      <c r="K128" s="1">
        <f t="shared" si="9"/>
        <v>9</v>
      </c>
      <c r="L128">
        <f t="shared" si="10"/>
        <v>7039</v>
      </c>
    </row>
    <row r="129" spans="5:12">
      <c r="E129">
        <v>2022</v>
      </c>
      <c r="F129">
        <v>6</v>
      </c>
      <c r="G129">
        <v>8</v>
      </c>
      <c r="H129" s="1">
        <f t="shared" si="6"/>
        <v>1</v>
      </c>
      <c r="I129" s="1">
        <f t="shared" si="7"/>
        <v>2</v>
      </c>
      <c r="J129" s="1">
        <f t="shared" si="8"/>
        <v>2</v>
      </c>
      <c r="K129" s="1">
        <f t="shared" si="9"/>
        <v>4</v>
      </c>
      <c r="L129">
        <f t="shared" si="10"/>
        <v>1224</v>
      </c>
    </row>
    <row r="130" spans="5:12">
      <c r="E130">
        <v>2022</v>
      </c>
      <c r="F130">
        <v>6</v>
      </c>
      <c r="G130">
        <v>9</v>
      </c>
      <c r="H130" s="1">
        <f t="shared" si="6"/>
        <v>5</v>
      </c>
      <c r="I130" s="1">
        <f t="shared" si="7"/>
        <v>3</v>
      </c>
      <c r="J130" s="1">
        <f t="shared" si="8"/>
        <v>1</v>
      </c>
      <c r="K130" s="1">
        <f t="shared" si="9"/>
        <v>9</v>
      </c>
      <c r="L130">
        <f t="shared" si="10"/>
        <v>5319</v>
      </c>
    </row>
    <row r="131" spans="5:12">
      <c r="E131">
        <v>2022</v>
      </c>
      <c r="F131">
        <v>6</v>
      </c>
      <c r="G131">
        <v>10</v>
      </c>
      <c r="H131" s="1">
        <f t="shared" ref="H131:H194" si="11">MOD(_xlfn.FLOOR.MATH(MOD((E131-2000)*7257*12*31+F131*7247*12+G131*7243,1000)/10),10)</f>
        <v>0</v>
      </c>
      <c r="I131" s="1">
        <f t="shared" ref="I131:I194" si="12">MOD(_xlfn.FLOOR.MATH(MOD((E131-2000)*7219*12*31+F131*7213*12+G131*7211,1000)/10),10)</f>
        <v>4</v>
      </c>
      <c r="J131" s="1">
        <f t="shared" ref="J131:J194" si="13">MOD(_xlfn.FLOOR.MATH(MOD((E131-2000)*8069*12*31+F131*8081*12+G131*8087,1000)/10),10)</f>
        <v>9</v>
      </c>
      <c r="K131" s="1">
        <f t="shared" ref="K131:K194" si="14">MOD(_xlfn.FLOOR.MATH(MOD((E131-2000)*7727*12*31+F131*7741*12+G131*7753,1000)/10),10)</f>
        <v>5</v>
      </c>
      <c r="L131">
        <f t="shared" si="10"/>
        <v>495</v>
      </c>
    </row>
    <row r="132" spans="5:12">
      <c r="E132">
        <v>2022</v>
      </c>
      <c r="F132">
        <v>6</v>
      </c>
      <c r="G132">
        <v>11</v>
      </c>
      <c r="H132" s="1">
        <f t="shared" si="11"/>
        <v>4</v>
      </c>
      <c r="I132" s="1">
        <f t="shared" si="12"/>
        <v>5</v>
      </c>
      <c r="J132" s="1">
        <f t="shared" si="13"/>
        <v>8</v>
      </c>
      <c r="K132" s="1">
        <f t="shared" si="14"/>
        <v>0</v>
      </c>
      <c r="L132">
        <f t="shared" si="10"/>
        <v>4580</v>
      </c>
    </row>
    <row r="133" spans="5:12">
      <c r="E133">
        <v>2022</v>
      </c>
      <c r="F133">
        <v>6</v>
      </c>
      <c r="G133">
        <v>12</v>
      </c>
      <c r="H133" s="1">
        <f t="shared" si="11"/>
        <v>8</v>
      </c>
      <c r="I133" s="1">
        <f t="shared" si="12"/>
        <v>6</v>
      </c>
      <c r="J133" s="1">
        <f t="shared" si="13"/>
        <v>7</v>
      </c>
      <c r="K133" s="1">
        <f t="shared" si="14"/>
        <v>5</v>
      </c>
      <c r="L133">
        <f t="shared" si="10"/>
        <v>8675</v>
      </c>
    </row>
    <row r="134" spans="5:12">
      <c r="E134">
        <v>2022</v>
      </c>
      <c r="F134">
        <v>6</v>
      </c>
      <c r="G134">
        <v>13</v>
      </c>
      <c r="H134" s="1">
        <f t="shared" si="11"/>
        <v>3</v>
      </c>
      <c r="I134" s="1">
        <f t="shared" si="12"/>
        <v>7</v>
      </c>
      <c r="J134" s="1">
        <f t="shared" si="13"/>
        <v>5</v>
      </c>
      <c r="K134" s="1">
        <f t="shared" si="14"/>
        <v>0</v>
      </c>
      <c r="L134">
        <f t="shared" si="10"/>
        <v>3750</v>
      </c>
    </row>
    <row r="135" spans="5:12">
      <c r="E135">
        <v>2022</v>
      </c>
      <c r="F135">
        <v>6</v>
      </c>
      <c r="G135">
        <v>14</v>
      </c>
      <c r="H135" s="1">
        <f t="shared" si="11"/>
        <v>7</v>
      </c>
      <c r="I135" s="1">
        <f t="shared" si="12"/>
        <v>8</v>
      </c>
      <c r="J135" s="1">
        <f t="shared" si="13"/>
        <v>4</v>
      </c>
      <c r="K135" s="1">
        <f t="shared" si="14"/>
        <v>6</v>
      </c>
      <c r="L135">
        <f t="shared" si="10"/>
        <v>7846</v>
      </c>
    </row>
    <row r="136" spans="5:12">
      <c r="E136">
        <v>2022</v>
      </c>
      <c r="F136">
        <v>6</v>
      </c>
      <c r="G136">
        <v>15</v>
      </c>
      <c r="H136" s="1">
        <f t="shared" si="11"/>
        <v>1</v>
      </c>
      <c r="I136" s="1">
        <f t="shared" si="12"/>
        <v>9</v>
      </c>
      <c r="J136" s="1">
        <f t="shared" si="13"/>
        <v>3</v>
      </c>
      <c r="K136" s="1">
        <f t="shared" si="14"/>
        <v>1</v>
      </c>
      <c r="L136">
        <f t="shared" si="10"/>
        <v>1931</v>
      </c>
    </row>
    <row r="137" spans="5:12">
      <c r="E137">
        <v>2022</v>
      </c>
      <c r="F137">
        <v>6</v>
      </c>
      <c r="G137">
        <v>16</v>
      </c>
      <c r="H137" s="1">
        <f t="shared" si="11"/>
        <v>6</v>
      </c>
      <c r="I137" s="1">
        <f t="shared" si="12"/>
        <v>0</v>
      </c>
      <c r="J137" s="1">
        <f t="shared" si="13"/>
        <v>2</v>
      </c>
      <c r="K137" s="1">
        <f t="shared" si="14"/>
        <v>6</v>
      </c>
      <c r="L137">
        <f t="shared" si="10"/>
        <v>6026</v>
      </c>
    </row>
    <row r="138" spans="5:12">
      <c r="E138">
        <v>2022</v>
      </c>
      <c r="F138">
        <v>6</v>
      </c>
      <c r="G138">
        <v>17</v>
      </c>
      <c r="H138" s="1">
        <f t="shared" si="11"/>
        <v>0</v>
      </c>
      <c r="I138" s="1">
        <f t="shared" si="12"/>
        <v>1</v>
      </c>
      <c r="J138" s="1">
        <f t="shared" si="13"/>
        <v>0</v>
      </c>
      <c r="K138" s="1">
        <f t="shared" si="14"/>
        <v>2</v>
      </c>
      <c r="L138">
        <f t="shared" si="10"/>
        <v>102</v>
      </c>
    </row>
    <row r="139" spans="5:12">
      <c r="E139">
        <v>2022</v>
      </c>
      <c r="F139">
        <v>6</v>
      </c>
      <c r="G139">
        <v>18</v>
      </c>
      <c r="H139" s="1">
        <f t="shared" si="11"/>
        <v>4</v>
      </c>
      <c r="I139" s="1">
        <f t="shared" si="12"/>
        <v>3</v>
      </c>
      <c r="J139" s="1">
        <f t="shared" si="13"/>
        <v>9</v>
      </c>
      <c r="K139" s="1">
        <f t="shared" si="14"/>
        <v>7</v>
      </c>
      <c r="L139">
        <f t="shared" si="10"/>
        <v>4397</v>
      </c>
    </row>
    <row r="140" spans="5:12">
      <c r="E140">
        <v>2022</v>
      </c>
      <c r="F140">
        <v>6</v>
      </c>
      <c r="G140">
        <v>19</v>
      </c>
      <c r="H140" s="1">
        <f t="shared" si="11"/>
        <v>8</v>
      </c>
      <c r="I140" s="1">
        <f t="shared" si="12"/>
        <v>4</v>
      </c>
      <c r="J140" s="1">
        <f t="shared" si="13"/>
        <v>8</v>
      </c>
      <c r="K140" s="1">
        <f t="shared" si="14"/>
        <v>2</v>
      </c>
      <c r="L140">
        <f t="shared" si="10"/>
        <v>8482</v>
      </c>
    </row>
    <row r="141" spans="5:12">
      <c r="E141">
        <v>2022</v>
      </c>
      <c r="F141">
        <v>6</v>
      </c>
      <c r="G141">
        <v>20</v>
      </c>
      <c r="H141" s="1">
        <f t="shared" si="11"/>
        <v>3</v>
      </c>
      <c r="I141" s="1">
        <f t="shared" si="12"/>
        <v>5</v>
      </c>
      <c r="J141" s="1">
        <f t="shared" si="13"/>
        <v>6</v>
      </c>
      <c r="K141" s="1">
        <f t="shared" si="14"/>
        <v>8</v>
      </c>
      <c r="L141">
        <f t="shared" si="10"/>
        <v>3568</v>
      </c>
    </row>
    <row r="142" spans="5:12">
      <c r="E142">
        <v>2022</v>
      </c>
      <c r="F142">
        <v>6</v>
      </c>
      <c r="G142">
        <v>21</v>
      </c>
      <c r="H142" s="1">
        <f t="shared" si="11"/>
        <v>7</v>
      </c>
      <c r="I142" s="1">
        <f t="shared" si="12"/>
        <v>6</v>
      </c>
      <c r="J142" s="1">
        <f t="shared" si="13"/>
        <v>5</v>
      </c>
      <c r="K142" s="1">
        <f t="shared" si="14"/>
        <v>3</v>
      </c>
      <c r="L142">
        <f t="shared" si="10"/>
        <v>7653</v>
      </c>
    </row>
    <row r="143" spans="5:12">
      <c r="E143">
        <v>2022</v>
      </c>
      <c r="F143">
        <v>6</v>
      </c>
      <c r="G143">
        <v>22</v>
      </c>
      <c r="H143" s="1">
        <f t="shared" si="11"/>
        <v>1</v>
      </c>
      <c r="I143" s="1">
        <f t="shared" si="12"/>
        <v>7</v>
      </c>
      <c r="J143" s="1">
        <f t="shared" si="13"/>
        <v>4</v>
      </c>
      <c r="K143" s="1">
        <f t="shared" si="14"/>
        <v>8</v>
      </c>
      <c r="L143">
        <f t="shared" si="10"/>
        <v>1748</v>
      </c>
    </row>
    <row r="144" spans="5:12">
      <c r="E144">
        <v>2022</v>
      </c>
      <c r="F144">
        <v>6</v>
      </c>
      <c r="G144">
        <v>23</v>
      </c>
      <c r="H144" s="1">
        <f t="shared" si="11"/>
        <v>6</v>
      </c>
      <c r="I144" s="1">
        <f t="shared" si="12"/>
        <v>8</v>
      </c>
      <c r="J144" s="1">
        <f t="shared" si="13"/>
        <v>2</v>
      </c>
      <c r="K144" s="1">
        <f t="shared" si="14"/>
        <v>3</v>
      </c>
      <c r="L144">
        <f t="shared" si="10"/>
        <v>6823</v>
      </c>
    </row>
    <row r="145" spans="5:12">
      <c r="E145">
        <v>2022</v>
      </c>
      <c r="F145">
        <v>6</v>
      </c>
      <c r="G145">
        <v>24</v>
      </c>
      <c r="H145" s="1">
        <f t="shared" si="11"/>
        <v>0</v>
      </c>
      <c r="I145" s="1">
        <f t="shared" si="12"/>
        <v>9</v>
      </c>
      <c r="J145" s="1">
        <f t="shared" si="13"/>
        <v>1</v>
      </c>
      <c r="K145" s="1">
        <f t="shared" si="14"/>
        <v>9</v>
      </c>
      <c r="L145">
        <f t="shared" si="10"/>
        <v>919</v>
      </c>
    </row>
    <row r="146" spans="5:12">
      <c r="E146">
        <v>2022</v>
      </c>
      <c r="F146">
        <v>6</v>
      </c>
      <c r="G146">
        <v>25</v>
      </c>
      <c r="H146" s="1">
        <f t="shared" si="11"/>
        <v>4</v>
      </c>
      <c r="I146" s="1">
        <f t="shared" si="12"/>
        <v>0</v>
      </c>
      <c r="J146" s="1">
        <f t="shared" si="13"/>
        <v>0</v>
      </c>
      <c r="K146" s="1">
        <f t="shared" si="14"/>
        <v>4</v>
      </c>
      <c r="L146">
        <f t="shared" si="10"/>
        <v>4004</v>
      </c>
    </row>
    <row r="147" spans="5:12">
      <c r="E147">
        <v>2022</v>
      </c>
      <c r="F147">
        <v>6</v>
      </c>
      <c r="G147">
        <v>26</v>
      </c>
      <c r="H147" s="1">
        <f t="shared" si="11"/>
        <v>9</v>
      </c>
      <c r="I147" s="1">
        <f t="shared" si="12"/>
        <v>1</v>
      </c>
      <c r="J147" s="1">
        <f t="shared" si="13"/>
        <v>9</v>
      </c>
      <c r="K147" s="1">
        <f t="shared" si="14"/>
        <v>9</v>
      </c>
      <c r="L147">
        <f t="shared" si="10"/>
        <v>9199</v>
      </c>
    </row>
    <row r="148" spans="5:12">
      <c r="E148">
        <v>2022</v>
      </c>
      <c r="F148">
        <v>6</v>
      </c>
      <c r="G148">
        <v>27</v>
      </c>
      <c r="H148" s="1">
        <f t="shared" si="11"/>
        <v>3</v>
      </c>
      <c r="I148" s="1">
        <f t="shared" si="12"/>
        <v>2</v>
      </c>
      <c r="J148" s="1">
        <f t="shared" si="13"/>
        <v>7</v>
      </c>
      <c r="K148" s="1">
        <f t="shared" si="14"/>
        <v>5</v>
      </c>
      <c r="L148">
        <f t="shared" si="10"/>
        <v>3275</v>
      </c>
    </row>
    <row r="149" spans="5:12">
      <c r="E149">
        <v>2022</v>
      </c>
      <c r="F149">
        <v>6</v>
      </c>
      <c r="G149">
        <v>28</v>
      </c>
      <c r="H149" s="1">
        <f t="shared" si="11"/>
        <v>7</v>
      </c>
      <c r="I149" s="1">
        <f t="shared" si="12"/>
        <v>4</v>
      </c>
      <c r="J149" s="1">
        <f t="shared" si="13"/>
        <v>6</v>
      </c>
      <c r="K149" s="1">
        <f t="shared" si="14"/>
        <v>0</v>
      </c>
      <c r="L149">
        <f t="shared" si="10"/>
        <v>7460</v>
      </c>
    </row>
    <row r="150" spans="5:12">
      <c r="E150">
        <v>2022</v>
      </c>
      <c r="F150">
        <v>6</v>
      </c>
      <c r="G150">
        <v>29</v>
      </c>
      <c r="H150" s="1">
        <f t="shared" si="11"/>
        <v>1</v>
      </c>
      <c r="I150" s="1">
        <f t="shared" si="12"/>
        <v>5</v>
      </c>
      <c r="J150" s="1">
        <f t="shared" si="13"/>
        <v>5</v>
      </c>
      <c r="K150" s="1">
        <f t="shared" si="14"/>
        <v>5</v>
      </c>
      <c r="L150">
        <f t="shared" si="10"/>
        <v>1555</v>
      </c>
    </row>
    <row r="151" spans="5:12">
      <c r="E151">
        <v>2022</v>
      </c>
      <c r="F151">
        <v>6</v>
      </c>
      <c r="G151">
        <v>30</v>
      </c>
      <c r="H151" s="1">
        <f t="shared" si="11"/>
        <v>6</v>
      </c>
      <c r="I151" s="1">
        <f t="shared" si="12"/>
        <v>6</v>
      </c>
      <c r="J151" s="1">
        <f t="shared" si="13"/>
        <v>3</v>
      </c>
      <c r="K151" s="1">
        <f t="shared" si="14"/>
        <v>1</v>
      </c>
      <c r="L151">
        <f t="shared" si="10"/>
        <v>6631</v>
      </c>
    </row>
    <row r="152" spans="5:12">
      <c r="E152">
        <v>2022</v>
      </c>
      <c r="F152">
        <v>7</v>
      </c>
      <c r="G152">
        <v>1</v>
      </c>
      <c r="H152" s="1">
        <f t="shared" si="11"/>
        <v>7</v>
      </c>
      <c r="I152" s="1">
        <f t="shared" si="12"/>
        <v>9</v>
      </c>
      <c r="J152" s="1">
        <f t="shared" si="13"/>
        <v>8</v>
      </c>
      <c r="K152" s="1">
        <f t="shared" si="14"/>
        <v>6</v>
      </c>
      <c r="L152">
        <f t="shared" si="10"/>
        <v>7986</v>
      </c>
    </row>
    <row r="153" spans="5:12">
      <c r="E153">
        <v>2022</v>
      </c>
      <c r="F153">
        <v>7</v>
      </c>
      <c r="G153">
        <v>2</v>
      </c>
      <c r="H153" s="1">
        <f t="shared" si="11"/>
        <v>2</v>
      </c>
      <c r="I153" s="1">
        <f t="shared" si="12"/>
        <v>1</v>
      </c>
      <c r="J153" s="1">
        <f t="shared" si="13"/>
        <v>7</v>
      </c>
      <c r="K153" s="1">
        <f t="shared" si="14"/>
        <v>1</v>
      </c>
      <c r="L153">
        <f t="shared" si="10"/>
        <v>2171</v>
      </c>
    </row>
    <row r="154" spans="5:12">
      <c r="E154">
        <v>2022</v>
      </c>
      <c r="F154">
        <v>7</v>
      </c>
      <c r="G154">
        <v>3</v>
      </c>
      <c r="H154" s="1">
        <f t="shared" si="11"/>
        <v>6</v>
      </c>
      <c r="I154" s="1">
        <f t="shared" si="12"/>
        <v>2</v>
      </c>
      <c r="J154" s="1">
        <f t="shared" si="13"/>
        <v>6</v>
      </c>
      <c r="K154" s="1">
        <f t="shared" si="14"/>
        <v>7</v>
      </c>
      <c r="L154">
        <f t="shared" si="10"/>
        <v>6267</v>
      </c>
    </row>
    <row r="155" spans="5:12">
      <c r="E155">
        <v>2022</v>
      </c>
      <c r="F155">
        <v>7</v>
      </c>
      <c r="G155">
        <v>4</v>
      </c>
      <c r="H155" s="1">
        <f t="shared" si="11"/>
        <v>0</v>
      </c>
      <c r="I155" s="1">
        <f t="shared" si="12"/>
        <v>3</v>
      </c>
      <c r="J155" s="1">
        <f t="shared" si="13"/>
        <v>4</v>
      </c>
      <c r="K155" s="1">
        <f t="shared" si="14"/>
        <v>2</v>
      </c>
      <c r="L155">
        <f t="shared" si="10"/>
        <v>342</v>
      </c>
    </row>
    <row r="156" spans="5:12">
      <c r="E156">
        <v>2022</v>
      </c>
      <c r="F156">
        <v>7</v>
      </c>
      <c r="G156">
        <v>5</v>
      </c>
      <c r="H156" s="1">
        <f t="shared" si="11"/>
        <v>5</v>
      </c>
      <c r="I156" s="1">
        <f t="shared" si="12"/>
        <v>4</v>
      </c>
      <c r="J156" s="1">
        <f t="shared" si="13"/>
        <v>3</v>
      </c>
      <c r="K156" s="1">
        <f t="shared" si="14"/>
        <v>7</v>
      </c>
      <c r="L156">
        <f t="shared" si="10"/>
        <v>5437</v>
      </c>
    </row>
    <row r="157" spans="5:12">
      <c r="E157">
        <v>2022</v>
      </c>
      <c r="F157">
        <v>7</v>
      </c>
      <c r="G157">
        <v>6</v>
      </c>
      <c r="H157" s="1">
        <f t="shared" si="11"/>
        <v>9</v>
      </c>
      <c r="I157" s="1">
        <f t="shared" si="12"/>
        <v>5</v>
      </c>
      <c r="J157" s="1">
        <f t="shared" si="13"/>
        <v>2</v>
      </c>
      <c r="K157" s="1">
        <f t="shared" si="14"/>
        <v>3</v>
      </c>
      <c r="L157">
        <f t="shared" si="10"/>
        <v>9523</v>
      </c>
    </row>
    <row r="158" spans="5:12">
      <c r="E158">
        <v>2022</v>
      </c>
      <c r="F158">
        <v>7</v>
      </c>
      <c r="G158">
        <v>7</v>
      </c>
      <c r="H158" s="1">
        <f t="shared" si="11"/>
        <v>3</v>
      </c>
      <c r="I158" s="1">
        <f t="shared" si="12"/>
        <v>6</v>
      </c>
      <c r="J158" s="1">
        <f t="shared" si="13"/>
        <v>0</v>
      </c>
      <c r="K158" s="1">
        <f t="shared" si="14"/>
        <v>8</v>
      </c>
      <c r="L158">
        <f t="shared" si="10"/>
        <v>3608</v>
      </c>
    </row>
    <row r="159" spans="5:12">
      <c r="E159">
        <v>2022</v>
      </c>
      <c r="F159">
        <v>7</v>
      </c>
      <c r="G159">
        <v>8</v>
      </c>
      <c r="H159" s="1">
        <f t="shared" si="11"/>
        <v>8</v>
      </c>
      <c r="I159" s="1">
        <f t="shared" si="12"/>
        <v>7</v>
      </c>
      <c r="J159" s="1">
        <f t="shared" si="13"/>
        <v>9</v>
      </c>
      <c r="K159" s="1">
        <f t="shared" si="14"/>
        <v>3</v>
      </c>
      <c r="L159">
        <f t="shared" si="10"/>
        <v>8793</v>
      </c>
    </row>
    <row r="160" spans="5:12">
      <c r="E160">
        <v>2022</v>
      </c>
      <c r="F160">
        <v>7</v>
      </c>
      <c r="G160">
        <v>9</v>
      </c>
      <c r="H160" s="1">
        <f t="shared" si="11"/>
        <v>2</v>
      </c>
      <c r="I160" s="1">
        <f t="shared" si="12"/>
        <v>8</v>
      </c>
      <c r="J160" s="1">
        <f t="shared" si="13"/>
        <v>8</v>
      </c>
      <c r="K160" s="1">
        <f t="shared" si="14"/>
        <v>8</v>
      </c>
      <c r="L160">
        <f t="shared" si="10"/>
        <v>2888</v>
      </c>
    </row>
    <row r="161" spans="5:12">
      <c r="E161">
        <v>2022</v>
      </c>
      <c r="F161">
        <v>7</v>
      </c>
      <c r="G161">
        <v>10</v>
      </c>
      <c r="H161" s="1">
        <f t="shared" si="11"/>
        <v>6</v>
      </c>
      <c r="I161" s="1">
        <f t="shared" si="12"/>
        <v>9</v>
      </c>
      <c r="J161" s="1">
        <f t="shared" si="13"/>
        <v>7</v>
      </c>
      <c r="K161" s="1">
        <f t="shared" si="14"/>
        <v>4</v>
      </c>
      <c r="L161">
        <f t="shared" si="10"/>
        <v>6974</v>
      </c>
    </row>
    <row r="162" spans="5:12">
      <c r="E162">
        <v>2022</v>
      </c>
      <c r="F162">
        <v>7</v>
      </c>
      <c r="G162">
        <v>11</v>
      </c>
      <c r="H162" s="1">
        <f t="shared" si="11"/>
        <v>0</v>
      </c>
      <c r="I162" s="1">
        <f t="shared" si="12"/>
        <v>0</v>
      </c>
      <c r="J162" s="1">
        <f t="shared" si="13"/>
        <v>5</v>
      </c>
      <c r="K162" s="1">
        <f t="shared" si="14"/>
        <v>9</v>
      </c>
      <c r="L162">
        <f t="shared" si="10"/>
        <v>59</v>
      </c>
    </row>
    <row r="163" spans="5:12">
      <c r="E163">
        <v>2022</v>
      </c>
      <c r="F163">
        <v>7</v>
      </c>
      <c r="G163">
        <v>12</v>
      </c>
      <c r="H163" s="1">
        <f t="shared" si="11"/>
        <v>5</v>
      </c>
      <c r="I163" s="1">
        <f t="shared" si="12"/>
        <v>2</v>
      </c>
      <c r="J163" s="1">
        <f t="shared" si="13"/>
        <v>4</v>
      </c>
      <c r="K163" s="1">
        <f t="shared" si="14"/>
        <v>4</v>
      </c>
      <c r="L163">
        <f t="shared" si="10"/>
        <v>5244</v>
      </c>
    </row>
    <row r="164" spans="5:12">
      <c r="E164">
        <v>2022</v>
      </c>
      <c r="F164">
        <v>7</v>
      </c>
      <c r="G164">
        <v>13</v>
      </c>
      <c r="H164" s="1">
        <f t="shared" si="11"/>
        <v>9</v>
      </c>
      <c r="I164" s="1">
        <f t="shared" si="12"/>
        <v>3</v>
      </c>
      <c r="J164" s="1">
        <f t="shared" si="13"/>
        <v>3</v>
      </c>
      <c r="K164" s="1">
        <f t="shared" si="14"/>
        <v>0</v>
      </c>
      <c r="L164">
        <f t="shared" si="10"/>
        <v>9330</v>
      </c>
    </row>
    <row r="165" spans="5:12">
      <c r="E165">
        <v>2022</v>
      </c>
      <c r="F165">
        <v>7</v>
      </c>
      <c r="G165">
        <v>14</v>
      </c>
      <c r="H165" s="1">
        <f t="shared" si="11"/>
        <v>3</v>
      </c>
      <c r="I165" s="1">
        <f t="shared" si="12"/>
        <v>4</v>
      </c>
      <c r="J165" s="1">
        <f t="shared" si="13"/>
        <v>1</v>
      </c>
      <c r="K165" s="1">
        <f t="shared" si="14"/>
        <v>5</v>
      </c>
      <c r="L165">
        <f t="shared" si="10"/>
        <v>3415</v>
      </c>
    </row>
    <row r="166" spans="5:12">
      <c r="E166">
        <v>2022</v>
      </c>
      <c r="F166">
        <v>7</v>
      </c>
      <c r="G166">
        <v>15</v>
      </c>
      <c r="H166" s="1">
        <f t="shared" si="11"/>
        <v>8</v>
      </c>
      <c r="I166" s="1">
        <f t="shared" si="12"/>
        <v>5</v>
      </c>
      <c r="J166" s="1">
        <f t="shared" si="13"/>
        <v>0</v>
      </c>
      <c r="K166" s="1">
        <f t="shared" si="14"/>
        <v>0</v>
      </c>
      <c r="L166">
        <f t="shared" si="10"/>
        <v>8500</v>
      </c>
    </row>
    <row r="167" spans="5:12">
      <c r="E167">
        <v>2022</v>
      </c>
      <c r="F167">
        <v>7</v>
      </c>
      <c r="G167">
        <v>16</v>
      </c>
      <c r="H167" s="1">
        <f t="shared" si="11"/>
        <v>2</v>
      </c>
      <c r="I167" s="1">
        <f t="shared" si="12"/>
        <v>6</v>
      </c>
      <c r="J167" s="1">
        <f t="shared" si="13"/>
        <v>9</v>
      </c>
      <c r="K167" s="1">
        <f t="shared" si="14"/>
        <v>6</v>
      </c>
      <c r="L167">
        <f t="shared" si="10"/>
        <v>2696</v>
      </c>
    </row>
    <row r="168" spans="5:12">
      <c r="E168">
        <v>2022</v>
      </c>
      <c r="F168">
        <v>7</v>
      </c>
      <c r="G168">
        <v>17</v>
      </c>
      <c r="H168" s="1">
        <f t="shared" si="11"/>
        <v>6</v>
      </c>
      <c r="I168" s="1">
        <f t="shared" si="12"/>
        <v>7</v>
      </c>
      <c r="J168" s="1">
        <f t="shared" si="13"/>
        <v>7</v>
      </c>
      <c r="K168" s="1">
        <f t="shared" si="14"/>
        <v>1</v>
      </c>
      <c r="L168">
        <f t="shared" si="10"/>
        <v>6771</v>
      </c>
    </row>
    <row r="169" spans="5:12">
      <c r="E169">
        <v>2022</v>
      </c>
      <c r="F169">
        <v>7</v>
      </c>
      <c r="G169">
        <v>18</v>
      </c>
      <c r="H169" s="1">
        <f t="shared" si="11"/>
        <v>1</v>
      </c>
      <c r="I169" s="1">
        <f t="shared" si="12"/>
        <v>8</v>
      </c>
      <c r="J169" s="1">
        <f t="shared" si="13"/>
        <v>6</v>
      </c>
      <c r="K169" s="1">
        <f t="shared" si="14"/>
        <v>6</v>
      </c>
      <c r="L169">
        <f t="shared" si="10"/>
        <v>1866</v>
      </c>
    </row>
    <row r="170" spans="5:12">
      <c r="E170">
        <v>2022</v>
      </c>
      <c r="F170">
        <v>7</v>
      </c>
      <c r="G170">
        <v>19</v>
      </c>
      <c r="H170" s="1">
        <f t="shared" si="11"/>
        <v>5</v>
      </c>
      <c r="I170" s="1">
        <f t="shared" si="12"/>
        <v>9</v>
      </c>
      <c r="J170" s="1">
        <f t="shared" si="13"/>
        <v>5</v>
      </c>
      <c r="K170" s="1">
        <f t="shared" si="14"/>
        <v>1</v>
      </c>
      <c r="L170">
        <f t="shared" si="10"/>
        <v>5951</v>
      </c>
    </row>
    <row r="171" spans="5:12">
      <c r="E171">
        <v>2022</v>
      </c>
      <c r="F171">
        <v>7</v>
      </c>
      <c r="G171">
        <v>20</v>
      </c>
      <c r="H171" s="1">
        <f t="shared" si="11"/>
        <v>9</v>
      </c>
      <c r="I171" s="1">
        <f t="shared" si="12"/>
        <v>0</v>
      </c>
      <c r="J171" s="1">
        <f t="shared" si="13"/>
        <v>4</v>
      </c>
      <c r="K171" s="1">
        <f t="shared" si="14"/>
        <v>7</v>
      </c>
      <c r="L171">
        <f t="shared" si="10"/>
        <v>9047</v>
      </c>
    </row>
    <row r="172" spans="5:12">
      <c r="E172">
        <v>2022</v>
      </c>
      <c r="F172">
        <v>7</v>
      </c>
      <c r="G172">
        <v>21</v>
      </c>
      <c r="H172" s="1">
        <f t="shared" si="11"/>
        <v>3</v>
      </c>
      <c r="I172" s="1">
        <f t="shared" si="12"/>
        <v>1</v>
      </c>
      <c r="J172" s="1">
        <f t="shared" si="13"/>
        <v>2</v>
      </c>
      <c r="K172" s="1">
        <f t="shared" si="14"/>
        <v>2</v>
      </c>
      <c r="L172">
        <f t="shared" si="10"/>
        <v>3122</v>
      </c>
    </row>
    <row r="173" spans="5:12">
      <c r="E173">
        <v>2022</v>
      </c>
      <c r="F173">
        <v>7</v>
      </c>
      <c r="G173">
        <v>22</v>
      </c>
      <c r="H173" s="1">
        <f t="shared" si="11"/>
        <v>8</v>
      </c>
      <c r="I173" s="1">
        <f t="shared" si="12"/>
        <v>3</v>
      </c>
      <c r="J173" s="1">
        <f t="shared" si="13"/>
        <v>1</v>
      </c>
      <c r="K173" s="1">
        <f t="shared" si="14"/>
        <v>7</v>
      </c>
      <c r="L173">
        <f t="shared" si="10"/>
        <v>8317</v>
      </c>
    </row>
    <row r="174" spans="5:12">
      <c r="E174">
        <v>2022</v>
      </c>
      <c r="F174">
        <v>7</v>
      </c>
      <c r="G174">
        <v>23</v>
      </c>
      <c r="H174" s="1">
        <f t="shared" si="11"/>
        <v>2</v>
      </c>
      <c r="I174" s="1">
        <f t="shared" si="12"/>
        <v>4</v>
      </c>
      <c r="J174" s="1">
        <f t="shared" si="13"/>
        <v>0</v>
      </c>
      <c r="K174" s="1">
        <f t="shared" si="14"/>
        <v>3</v>
      </c>
      <c r="L174">
        <f t="shared" si="10"/>
        <v>2403</v>
      </c>
    </row>
    <row r="175" spans="5:12">
      <c r="E175">
        <v>2022</v>
      </c>
      <c r="F175">
        <v>7</v>
      </c>
      <c r="G175">
        <v>24</v>
      </c>
      <c r="H175" s="1">
        <f t="shared" si="11"/>
        <v>6</v>
      </c>
      <c r="I175" s="1">
        <f t="shared" si="12"/>
        <v>5</v>
      </c>
      <c r="J175" s="1">
        <f t="shared" si="13"/>
        <v>8</v>
      </c>
      <c r="K175" s="1">
        <f t="shared" si="14"/>
        <v>8</v>
      </c>
      <c r="L175">
        <f t="shared" si="10"/>
        <v>6588</v>
      </c>
    </row>
    <row r="176" spans="5:12">
      <c r="E176">
        <v>2022</v>
      </c>
      <c r="F176">
        <v>7</v>
      </c>
      <c r="G176">
        <v>25</v>
      </c>
      <c r="H176" s="1">
        <f t="shared" si="11"/>
        <v>1</v>
      </c>
      <c r="I176" s="1">
        <f t="shared" si="12"/>
        <v>6</v>
      </c>
      <c r="J176" s="1">
        <f t="shared" si="13"/>
        <v>7</v>
      </c>
      <c r="K176" s="1">
        <f t="shared" si="14"/>
        <v>3</v>
      </c>
      <c r="L176">
        <f t="shared" si="10"/>
        <v>1673</v>
      </c>
    </row>
    <row r="177" spans="5:12">
      <c r="E177">
        <v>2022</v>
      </c>
      <c r="F177">
        <v>7</v>
      </c>
      <c r="G177">
        <v>26</v>
      </c>
      <c r="H177" s="1">
        <f t="shared" si="11"/>
        <v>5</v>
      </c>
      <c r="I177" s="1">
        <f t="shared" si="12"/>
        <v>7</v>
      </c>
      <c r="J177" s="1">
        <f t="shared" si="13"/>
        <v>6</v>
      </c>
      <c r="K177" s="1">
        <f t="shared" si="14"/>
        <v>9</v>
      </c>
      <c r="L177">
        <f t="shared" si="10"/>
        <v>5769</v>
      </c>
    </row>
    <row r="178" spans="5:12">
      <c r="E178">
        <v>2022</v>
      </c>
      <c r="F178">
        <v>7</v>
      </c>
      <c r="G178">
        <v>27</v>
      </c>
      <c r="H178" s="1">
        <f t="shared" si="11"/>
        <v>9</v>
      </c>
      <c r="I178" s="1">
        <f t="shared" si="12"/>
        <v>8</v>
      </c>
      <c r="J178" s="1">
        <f t="shared" si="13"/>
        <v>4</v>
      </c>
      <c r="K178" s="1">
        <f t="shared" si="14"/>
        <v>4</v>
      </c>
      <c r="L178">
        <f t="shared" si="10"/>
        <v>9844</v>
      </c>
    </row>
    <row r="179" spans="5:12">
      <c r="E179">
        <v>2022</v>
      </c>
      <c r="F179">
        <v>7</v>
      </c>
      <c r="G179">
        <v>28</v>
      </c>
      <c r="H179" s="1">
        <f t="shared" si="11"/>
        <v>4</v>
      </c>
      <c r="I179" s="1">
        <f t="shared" si="12"/>
        <v>9</v>
      </c>
      <c r="J179" s="1">
        <f t="shared" si="13"/>
        <v>3</v>
      </c>
      <c r="K179" s="1">
        <f t="shared" si="14"/>
        <v>9</v>
      </c>
      <c r="L179">
        <f t="shared" si="10"/>
        <v>4939</v>
      </c>
    </row>
    <row r="180" spans="5:12">
      <c r="E180">
        <v>2022</v>
      </c>
      <c r="F180">
        <v>7</v>
      </c>
      <c r="G180">
        <v>29</v>
      </c>
      <c r="H180" s="1">
        <f t="shared" si="11"/>
        <v>8</v>
      </c>
      <c r="I180" s="1">
        <f t="shared" si="12"/>
        <v>0</v>
      </c>
      <c r="J180" s="1">
        <f t="shared" si="13"/>
        <v>2</v>
      </c>
      <c r="K180" s="1">
        <f t="shared" si="14"/>
        <v>4</v>
      </c>
      <c r="L180">
        <f t="shared" si="10"/>
        <v>8024</v>
      </c>
    </row>
    <row r="181" spans="5:12">
      <c r="E181">
        <v>2022</v>
      </c>
      <c r="F181">
        <v>7</v>
      </c>
      <c r="G181">
        <v>30</v>
      </c>
      <c r="H181" s="1">
        <f t="shared" si="11"/>
        <v>2</v>
      </c>
      <c r="I181" s="1">
        <f t="shared" si="12"/>
        <v>1</v>
      </c>
      <c r="J181" s="1">
        <f t="shared" si="13"/>
        <v>1</v>
      </c>
      <c r="K181" s="1">
        <f t="shared" si="14"/>
        <v>0</v>
      </c>
      <c r="L181">
        <f t="shared" si="10"/>
        <v>2110</v>
      </c>
    </row>
    <row r="182" spans="5:12">
      <c r="E182">
        <v>2022</v>
      </c>
      <c r="F182">
        <v>7</v>
      </c>
      <c r="G182">
        <v>31</v>
      </c>
      <c r="H182" s="1">
        <f t="shared" si="11"/>
        <v>6</v>
      </c>
      <c r="I182" s="1">
        <f t="shared" si="12"/>
        <v>2</v>
      </c>
      <c r="J182" s="1">
        <f t="shared" si="13"/>
        <v>9</v>
      </c>
      <c r="K182" s="1">
        <f t="shared" si="14"/>
        <v>5</v>
      </c>
      <c r="L182">
        <f t="shared" si="10"/>
        <v>6295</v>
      </c>
    </row>
    <row r="183" spans="5:12">
      <c r="E183">
        <v>2022</v>
      </c>
      <c r="F183">
        <v>8</v>
      </c>
      <c r="G183">
        <v>1</v>
      </c>
      <c r="H183" s="1">
        <f t="shared" si="11"/>
        <v>4</v>
      </c>
      <c r="I183" s="1">
        <f t="shared" si="12"/>
        <v>5</v>
      </c>
      <c r="J183" s="1">
        <f t="shared" si="13"/>
        <v>5</v>
      </c>
      <c r="K183" s="1">
        <f t="shared" si="14"/>
        <v>5</v>
      </c>
      <c r="L183">
        <f t="shared" si="10"/>
        <v>4555</v>
      </c>
    </row>
    <row r="184" spans="5:12">
      <c r="E184">
        <v>2022</v>
      </c>
      <c r="F184">
        <v>8</v>
      </c>
      <c r="G184">
        <v>2</v>
      </c>
      <c r="H184" s="1">
        <f t="shared" si="11"/>
        <v>8</v>
      </c>
      <c r="I184" s="1">
        <f t="shared" si="12"/>
        <v>6</v>
      </c>
      <c r="J184" s="1">
        <f t="shared" si="13"/>
        <v>4</v>
      </c>
      <c r="K184" s="1">
        <f t="shared" si="14"/>
        <v>1</v>
      </c>
      <c r="L184">
        <f t="shared" si="10"/>
        <v>8641</v>
      </c>
    </row>
    <row r="185" spans="5:12">
      <c r="E185">
        <v>2022</v>
      </c>
      <c r="F185">
        <v>8</v>
      </c>
      <c r="G185">
        <v>3</v>
      </c>
      <c r="H185" s="1">
        <f t="shared" si="11"/>
        <v>2</v>
      </c>
      <c r="I185" s="1">
        <f t="shared" si="12"/>
        <v>7</v>
      </c>
      <c r="J185" s="1">
        <f t="shared" si="13"/>
        <v>3</v>
      </c>
      <c r="K185" s="1">
        <f t="shared" si="14"/>
        <v>6</v>
      </c>
      <c r="L185">
        <f t="shared" si="10"/>
        <v>2736</v>
      </c>
    </row>
    <row r="186" spans="5:12">
      <c r="E186">
        <v>2022</v>
      </c>
      <c r="F186">
        <v>8</v>
      </c>
      <c r="G186">
        <v>4</v>
      </c>
      <c r="H186" s="1">
        <f t="shared" si="11"/>
        <v>7</v>
      </c>
      <c r="I186" s="1">
        <f t="shared" si="12"/>
        <v>8</v>
      </c>
      <c r="J186" s="1">
        <f t="shared" si="13"/>
        <v>2</v>
      </c>
      <c r="K186" s="1">
        <f t="shared" si="14"/>
        <v>1</v>
      </c>
      <c r="L186">
        <f t="shared" si="10"/>
        <v>7821</v>
      </c>
    </row>
    <row r="187" spans="5:12">
      <c r="E187">
        <v>2022</v>
      </c>
      <c r="F187">
        <v>8</v>
      </c>
      <c r="G187">
        <v>5</v>
      </c>
      <c r="H187" s="1">
        <f t="shared" si="11"/>
        <v>1</v>
      </c>
      <c r="I187" s="1">
        <f t="shared" si="12"/>
        <v>9</v>
      </c>
      <c r="J187" s="1">
        <f t="shared" si="13"/>
        <v>0</v>
      </c>
      <c r="K187" s="1">
        <f t="shared" si="14"/>
        <v>6</v>
      </c>
      <c r="L187">
        <f t="shared" si="10"/>
        <v>1906</v>
      </c>
    </row>
    <row r="188" spans="5:12">
      <c r="E188">
        <v>2022</v>
      </c>
      <c r="F188">
        <v>8</v>
      </c>
      <c r="G188">
        <v>6</v>
      </c>
      <c r="H188" s="1">
        <f t="shared" si="11"/>
        <v>5</v>
      </c>
      <c r="I188" s="1">
        <f t="shared" si="12"/>
        <v>1</v>
      </c>
      <c r="J188" s="1">
        <f t="shared" si="13"/>
        <v>9</v>
      </c>
      <c r="K188" s="1">
        <f t="shared" si="14"/>
        <v>2</v>
      </c>
      <c r="L188">
        <f t="shared" si="10"/>
        <v>5192</v>
      </c>
    </row>
    <row r="189" spans="5:12">
      <c r="E189">
        <v>2022</v>
      </c>
      <c r="F189">
        <v>8</v>
      </c>
      <c r="G189">
        <v>7</v>
      </c>
      <c r="H189" s="1">
        <f t="shared" si="11"/>
        <v>0</v>
      </c>
      <c r="I189" s="1">
        <f t="shared" si="12"/>
        <v>2</v>
      </c>
      <c r="J189" s="1">
        <f t="shared" si="13"/>
        <v>8</v>
      </c>
      <c r="K189" s="1">
        <f t="shared" si="14"/>
        <v>7</v>
      </c>
      <c r="L189">
        <f t="shared" ref="L189:L252" si="15">H189*1000+I189*100+J189*10+K189</f>
        <v>287</v>
      </c>
    </row>
    <row r="190" spans="5:12">
      <c r="E190">
        <v>2022</v>
      </c>
      <c r="F190">
        <v>8</v>
      </c>
      <c r="G190">
        <v>8</v>
      </c>
      <c r="H190" s="1">
        <f t="shared" si="11"/>
        <v>4</v>
      </c>
      <c r="I190" s="1">
        <f t="shared" si="12"/>
        <v>3</v>
      </c>
      <c r="J190" s="1">
        <f t="shared" si="13"/>
        <v>6</v>
      </c>
      <c r="K190" s="1">
        <f t="shared" si="14"/>
        <v>2</v>
      </c>
      <c r="L190">
        <f t="shared" si="15"/>
        <v>4362</v>
      </c>
    </row>
    <row r="191" spans="5:12">
      <c r="E191">
        <v>2022</v>
      </c>
      <c r="F191">
        <v>8</v>
      </c>
      <c r="G191">
        <v>9</v>
      </c>
      <c r="H191" s="1">
        <f t="shared" si="11"/>
        <v>8</v>
      </c>
      <c r="I191" s="1">
        <f t="shared" si="12"/>
        <v>4</v>
      </c>
      <c r="J191" s="1">
        <f t="shared" si="13"/>
        <v>5</v>
      </c>
      <c r="K191" s="1">
        <f t="shared" si="14"/>
        <v>8</v>
      </c>
      <c r="L191">
        <f t="shared" si="15"/>
        <v>8458</v>
      </c>
    </row>
    <row r="192" spans="5:12">
      <c r="E192">
        <v>2022</v>
      </c>
      <c r="F192">
        <v>8</v>
      </c>
      <c r="G192">
        <v>10</v>
      </c>
      <c r="H192" s="1">
        <f t="shared" si="11"/>
        <v>3</v>
      </c>
      <c r="I192" s="1">
        <f t="shared" si="12"/>
        <v>5</v>
      </c>
      <c r="J192" s="1">
        <f t="shared" si="13"/>
        <v>4</v>
      </c>
      <c r="K192" s="1">
        <f t="shared" si="14"/>
        <v>3</v>
      </c>
      <c r="L192">
        <f t="shared" si="15"/>
        <v>3543</v>
      </c>
    </row>
    <row r="193" spans="5:12">
      <c r="E193">
        <v>2022</v>
      </c>
      <c r="F193">
        <v>8</v>
      </c>
      <c r="G193">
        <v>11</v>
      </c>
      <c r="H193" s="1">
        <f t="shared" si="11"/>
        <v>7</v>
      </c>
      <c r="I193" s="1">
        <f t="shared" si="12"/>
        <v>6</v>
      </c>
      <c r="J193" s="1">
        <f t="shared" si="13"/>
        <v>2</v>
      </c>
      <c r="K193" s="1">
        <f t="shared" si="14"/>
        <v>8</v>
      </c>
      <c r="L193">
        <f t="shared" si="15"/>
        <v>7628</v>
      </c>
    </row>
    <row r="194" spans="5:12">
      <c r="E194">
        <v>2022</v>
      </c>
      <c r="F194">
        <v>8</v>
      </c>
      <c r="G194">
        <v>12</v>
      </c>
      <c r="H194" s="1">
        <f t="shared" si="11"/>
        <v>1</v>
      </c>
      <c r="I194" s="1">
        <f t="shared" si="12"/>
        <v>7</v>
      </c>
      <c r="J194" s="1">
        <f t="shared" si="13"/>
        <v>1</v>
      </c>
      <c r="K194" s="1">
        <f t="shared" si="14"/>
        <v>4</v>
      </c>
      <c r="L194">
        <f t="shared" si="15"/>
        <v>1714</v>
      </c>
    </row>
    <row r="195" spans="5:12">
      <c r="E195">
        <v>2022</v>
      </c>
      <c r="F195">
        <v>8</v>
      </c>
      <c r="G195">
        <v>13</v>
      </c>
      <c r="H195" s="1">
        <f t="shared" ref="H195:H258" si="16">MOD(_xlfn.FLOOR.MATH(MOD((E195-2000)*7257*12*31+F195*7247*12+G195*7243,1000)/10),10)</f>
        <v>5</v>
      </c>
      <c r="I195" s="1">
        <f t="shared" ref="I195:I258" si="17">MOD(_xlfn.FLOOR.MATH(MOD((E195-2000)*7219*12*31+F195*7213*12+G195*7211,1000)/10),10)</f>
        <v>8</v>
      </c>
      <c r="J195" s="1">
        <f t="shared" ref="J195:J258" si="18">MOD(_xlfn.FLOOR.MATH(MOD((E195-2000)*8069*12*31+F195*8081*12+G195*8087,1000)/10),10)</f>
        <v>0</v>
      </c>
      <c r="K195" s="1">
        <f t="shared" ref="K195:K258" si="19">MOD(_xlfn.FLOOR.MATH(MOD((E195-2000)*7727*12*31+F195*7741*12+G195*7753,1000)/10),10)</f>
        <v>9</v>
      </c>
      <c r="L195">
        <f t="shared" si="15"/>
        <v>5809</v>
      </c>
    </row>
    <row r="196" spans="5:12">
      <c r="E196">
        <v>2022</v>
      </c>
      <c r="F196">
        <v>8</v>
      </c>
      <c r="G196">
        <v>14</v>
      </c>
      <c r="H196" s="1">
        <f t="shared" si="16"/>
        <v>0</v>
      </c>
      <c r="I196" s="1">
        <f t="shared" si="17"/>
        <v>9</v>
      </c>
      <c r="J196" s="1">
        <f t="shared" si="18"/>
        <v>9</v>
      </c>
      <c r="K196" s="1">
        <f t="shared" si="19"/>
        <v>4</v>
      </c>
      <c r="L196">
        <f t="shared" si="15"/>
        <v>994</v>
      </c>
    </row>
    <row r="197" spans="5:12">
      <c r="E197">
        <v>2022</v>
      </c>
      <c r="F197">
        <v>8</v>
      </c>
      <c r="G197">
        <v>15</v>
      </c>
      <c r="H197" s="1">
        <f t="shared" si="16"/>
        <v>4</v>
      </c>
      <c r="I197" s="1">
        <f t="shared" si="17"/>
        <v>0</v>
      </c>
      <c r="J197" s="1">
        <f t="shared" si="18"/>
        <v>7</v>
      </c>
      <c r="K197" s="1">
        <f t="shared" si="19"/>
        <v>9</v>
      </c>
      <c r="L197">
        <f t="shared" si="15"/>
        <v>4079</v>
      </c>
    </row>
    <row r="198" spans="5:12">
      <c r="E198">
        <v>2022</v>
      </c>
      <c r="F198">
        <v>8</v>
      </c>
      <c r="G198">
        <v>16</v>
      </c>
      <c r="H198" s="1">
        <f t="shared" si="16"/>
        <v>8</v>
      </c>
      <c r="I198" s="1">
        <f t="shared" si="17"/>
        <v>2</v>
      </c>
      <c r="J198" s="1">
        <f t="shared" si="18"/>
        <v>6</v>
      </c>
      <c r="K198" s="1">
        <f t="shared" si="19"/>
        <v>5</v>
      </c>
      <c r="L198">
        <f t="shared" si="15"/>
        <v>8265</v>
      </c>
    </row>
    <row r="199" spans="5:12">
      <c r="E199">
        <v>2022</v>
      </c>
      <c r="F199">
        <v>8</v>
      </c>
      <c r="G199">
        <v>17</v>
      </c>
      <c r="H199" s="1">
        <f t="shared" si="16"/>
        <v>3</v>
      </c>
      <c r="I199" s="1">
        <f t="shared" si="17"/>
        <v>3</v>
      </c>
      <c r="J199" s="1">
        <f t="shared" si="18"/>
        <v>5</v>
      </c>
      <c r="K199" s="1">
        <f t="shared" si="19"/>
        <v>0</v>
      </c>
      <c r="L199">
        <f t="shared" si="15"/>
        <v>3350</v>
      </c>
    </row>
    <row r="200" spans="5:12">
      <c r="E200">
        <v>2022</v>
      </c>
      <c r="F200">
        <v>8</v>
      </c>
      <c r="G200">
        <v>18</v>
      </c>
      <c r="H200" s="1">
        <f t="shared" si="16"/>
        <v>7</v>
      </c>
      <c r="I200" s="1">
        <f t="shared" si="17"/>
        <v>4</v>
      </c>
      <c r="J200" s="1">
        <f t="shared" si="18"/>
        <v>3</v>
      </c>
      <c r="K200" s="1">
        <f t="shared" si="19"/>
        <v>5</v>
      </c>
      <c r="L200">
        <f t="shared" si="15"/>
        <v>7435</v>
      </c>
    </row>
    <row r="201" spans="5:12">
      <c r="E201">
        <v>2022</v>
      </c>
      <c r="F201">
        <v>8</v>
      </c>
      <c r="G201">
        <v>19</v>
      </c>
      <c r="H201" s="1">
        <f t="shared" si="16"/>
        <v>1</v>
      </c>
      <c r="I201" s="1">
        <f t="shared" si="17"/>
        <v>5</v>
      </c>
      <c r="J201" s="1">
        <f t="shared" si="18"/>
        <v>2</v>
      </c>
      <c r="K201" s="1">
        <f t="shared" si="19"/>
        <v>1</v>
      </c>
      <c r="L201">
        <f t="shared" si="15"/>
        <v>1521</v>
      </c>
    </row>
    <row r="202" spans="5:12">
      <c r="E202">
        <v>2022</v>
      </c>
      <c r="F202">
        <v>8</v>
      </c>
      <c r="G202">
        <v>20</v>
      </c>
      <c r="H202" s="1">
        <f t="shared" si="16"/>
        <v>6</v>
      </c>
      <c r="I202" s="1">
        <f t="shared" si="17"/>
        <v>6</v>
      </c>
      <c r="J202" s="1">
        <f t="shared" si="18"/>
        <v>1</v>
      </c>
      <c r="K202" s="1">
        <f t="shared" si="19"/>
        <v>6</v>
      </c>
      <c r="L202">
        <f t="shared" si="15"/>
        <v>6616</v>
      </c>
    </row>
    <row r="203" spans="5:12">
      <c r="E203">
        <v>2022</v>
      </c>
      <c r="F203">
        <v>8</v>
      </c>
      <c r="G203">
        <v>21</v>
      </c>
      <c r="H203" s="1">
        <f t="shared" si="16"/>
        <v>0</v>
      </c>
      <c r="I203" s="1">
        <f t="shared" si="17"/>
        <v>7</v>
      </c>
      <c r="J203" s="1">
        <f t="shared" si="18"/>
        <v>9</v>
      </c>
      <c r="K203" s="1">
        <f t="shared" si="19"/>
        <v>1</v>
      </c>
      <c r="L203">
        <f t="shared" si="15"/>
        <v>791</v>
      </c>
    </row>
    <row r="204" spans="5:12">
      <c r="E204">
        <v>2022</v>
      </c>
      <c r="F204">
        <v>8</v>
      </c>
      <c r="G204">
        <v>22</v>
      </c>
      <c r="H204" s="1">
        <f t="shared" si="16"/>
        <v>4</v>
      </c>
      <c r="I204" s="1">
        <f t="shared" si="17"/>
        <v>8</v>
      </c>
      <c r="J204" s="1">
        <f t="shared" si="18"/>
        <v>8</v>
      </c>
      <c r="K204" s="1">
        <f t="shared" si="19"/>
        <v>7</v>
      </c>
      <c r="L204">
        <f t="shared" si="15"/>
        <v>4887</v>
      </c>
    </row>
    <row r="205" spans="5:12">
      <c r="E205">
        <v>2022</v>
      </c>
      <c r="F205">
        <v>8</v>
      </c>
      <c r="G205">
        <v>23</v>
      </c>
      <c r="H205" s="1">
        <f t="shared" si="16"/>
        <v>8</v>
      </c>
      <c r="I205" s="1">
        <f t="shared" si="17"/>
        <v>9</v>
      </c>
      <c r="J205" s="1">
        <f t="shared" si="18"/>
        <v>7</v>
      </c>
      <c r="K205" s="1">
        <f t="shared" si="19"/>
        <v>2</v>
      </c>
      <c r="L205">
        <f t="shared" si="15"/>
        <v>8972</v>
      </c>
    </row>
    <row r="206" spans="5:12">
      <c r="E206">
        <v>2022</v>
      </c>
      <c r="F206">
        <v>8</v>
      </c>
      <c r="G206">
        <v>24</v>
      </c>
      <c r="H206" s="1">
        <f t="shared" si="16"/>
        <v>3</v>
      </c>
      <c r="I206" s="1">
        <f t="shared" si="17"/>
        <v>0</v>
      </c>
      <c r="J206" s="1">
        <f t="shared" si="18"/>
        <v>6</v>
      </c>
      <c r="K206" s="1">
        <f t="shared" si="19"/>
        <v>7</v>
      </c>
      <c r="L206">
        <f t="shared" si="15"/>
        <v>3067</v>
      </c>
    </row>
    <row r="207" spans="5:12">
      <c r="E207">
        <v>2022</v>
      </c>
      <c r="F207">
        <v>8</v>
      </c>
      <c r="G207">
        <v>25</v>
      </c>
      <c r="H207" s="1">
        <f t="shared" si="16"/>
        <v>7</v>
      </c>
      <c r="I207" s="1">
        <f t="shared" si="17"/>
        <v>1</v>
      </c>
      <c r="J207" s="1">
        <f t="shared" si="18"/>
        <v>4</v>
      </c>
      <c r="K207" s="1">
        <f t="shared" si="19"/>
        <v>2</v>
      </c>
      <c r="L207">
        <f t="shared" si="15"/>
        <v>7142</v>
      </c>
    </row>
    <row r="208" spans="5:12">
      <c r="E208">
        <v>2022</v>
      </c>
      <c r="F208">
        <v>8</v>
      </c>
      <c r="G208">
        <v>26</v>
      </c>
      <c r="H208" s="1">
        <f t="shared" si="16"/>
        <v>1</v>
      </c>
      <c r="I208" s="1">
        <f t="shared" si="17"/>
        <v>3</v>
      </c>
      <c r="J208" s="1">
        <f t="shared" si="18"/>
        <v>3</v>
      </c>
      <c r="K208" s="1">
        <f t="shared" si="19"/>
        <v>8</v>
      </c>
      <c r="L208">
        <f t="shared" si="15"/>
        <v>1338</v>
      </c>
    </row>
    <row r="209" spans="5:12">
      <c r="E209">
        <v>2022</v>
      </c>
      <c r="F209">
        <v>8</v>
      </c>
      <c r="G209">
        <v>27</v>
      </c>
      <c r="H209" s="1">
        <f t="shared" si="16"/>
        <v>6</v>
      </c>
      <c r="I209" s="1">
        <f t="shared" si="17"/>
        <v>4</v>
      </c>
      <c r="J209" s="1">
        <f t="shared" si="18"/>
        <v>2</v>
      </c>
      <c r="K209" s="1">
        <f t="shared" si="19"/>
        <v>3</v>
      </c>
      <c r="L209">
        <f t="shared" si="15"/>
        <v>6423</v>
      </c>
    </row>
    <row r="210" spans="5:12">
      <c r="E210">
        <v>2022</v>
      </c>
      <c r="F210">
        <v>8</v>
      </c>
      <c r="G210">
        <v>28</v>
      </c>
      <c r="H210" s="1">
        <f t="shared" si="16"/>
        <v>0</v>
      </c>
      <c r="I210" s="1">
        <f t="shared" si="17"/>
        <v>5</v>
      </c>
      <c r="J210" s="1">
        <f t="shared" si="18"/>
        <v>0</v>
      </c>
      <c r="K210" s="1">
        <f t="shared" si="19"/>
        <v>8</v>
      </c>
      <c r="L210">
        <f t="shared" si="15"/>
        <v>508</v>
      </c>
    </row>
    <row r="211" spans="5:12">
      <c r="E211">
        <v>2022</v>
      </c>
      <c r="F211">
        <v>8</v>
      </c>
      <c r="G211">
        <v>29</v>
      </c>
      <c r="H211" s="1">
        <f t="shared" si="16"/>
        <v>4</v>
      </c>
      <c r="I211" s="1">
        <f t="shared" si="17"/>
        <v>6</v>
      </c>
      <c r="J211" s="1">
        <f t="shared" si="18"/>
        <v>9</v>
      </c>
      <c r="K211" s="1">
        <f t="shared" si="19"/>
        <v>4</v>
      </c>
      <c r="L211">
        <f t="shared" si="15"/>
        <v>4694</v>
      </c>
    </row>
    <row r="212" spans="5:12">
      <c r="E212">
        <v>2022</v>
      </c>
      <c r="F212">
        <v>8</v>
      </c>
      <c r="G212">
        <v>30</v>
      </c>
      <c r="H212" s="1">
        <f t="shared" si="16"/>
        <v>9</v>
      </c>
      <c r="I212" s="1">
        <f t="shared" si="17"/>
        <v>7</v>
      </c>
      <c r="J212" s="1">
        <f t="shared" si="18"/>
        <v>8</v>
      </c>
      <c r="K212" s="1">
        <f t="shared" si="19"/>
        <v>9</v>
      </c>
      <c r="L212">
        <f t="shared" si="15"/>
        <v>9789</v>
      </c>
    </row>
    <row r="213" spans="5:12">
      <c r="E213">
        <v>2022</v>
      </c>
      <c r="F213">
        <v>8</v>
      </c>
      <c r="G213">
        <v>31</v>
      </c>
      <c r="H213" s="1">
        <f t="shared" si="16"/>
        <v>3</v>
      </c>
      <c r="I213" s="1">
        <f t="shared" si="17"/>
        <v>8</v>
      </c>
      <c r="J213" s="1">
        <f t="shared" si="18"/>
        <v>6</v>
      </c>
      <c r="K213" s="1">
        <f t="shared" si="19"/>
        <v>4</v>
      </c>
      <c r="L213">
        <f t="shared" si="15"/>
        <v>3864</v>
      </c>
    </row>
    <row r="214" spans="5:12">
      <c r="E214">
        <v>2022</v>
      </c>
      <c r="F214">
        <v>9</v>
      </c>
      <c r="G214">
        <v>1</v>
      </c>
      <c r="H214" s="1">
        <f t="shared" si="16"/>
        <v>0</v>
      </c>
      <c r="I214" s="1">
        <f t="shared" si="17"/>
        <v>1</v>
      </c>
      <c r="J214" s="1">
        <f t="shared" si="18"/>
        <v>3</v>
      </c>
      <c r="K214" s="1">
        <f t="shared" si="19"/>
        <v>4</v>
      </c>
      <c r="L214">
        <f t="shared" si="15"/>
        <v>134</v>
      </c>
    </row>
    <row r="215" spans="5:12">
      <c r="E215">
        <v>2022</v>
      </c>
      <c r="F215">
        <v>9</v>
      </c>
      <c r="G215">
        <v>2</v>
      </c>
      <c r="H215" s="1">
        <f t="shared" si="16"/>
        <v>5</v>
      </c>
      <c r="I215" s="1">
        <f t="shared" si="17"/>
        <v>2</v>
      </c>
      <c r="J215" s="1">
        <f t="shared" si="18"/>
        <v>1</v>
      </c>
      <c r="K215" s="1">
        <f t="shared" si="19"/>
        <v>0</v>
      </c>
      <c r="L215">
        <f t="shared" si="15"/>
        <v>5210</v>
      </c>
    </row>
    <row r="216" spans="5:12">
      <c r="E216">
        <v>2022</v>
      </c>
      <c r="F216">
        <v>9</v>
      </c>
      <c r="G216">
        <v>3</v>
      </c>
      <c r="H216" s="1">
        <f t="shared" si="16"/>
        <v>9</v>
      </c>
      <c r="I216" s="1">
        <f t="shared" si="17"/>
        <v>3</v>
      </c>
      <c r="J216" s="1">
        <f t="shared" si="18"/>
        <v>0</v>
      </c>
      <c r="K216" s="1">
        <f t="shared" si="19"/>
        <v>5</v>
      </c>
      <c r="L216">
        <f t="shared" si="15"/>
        <v>9305</v>
      </c>
    </row>
    <row r="217" spans="5:12">
      <c r="E217">
        <v>2022</v>
      </c>
      <c r="F217">
        <v>9</v>
      </c>
      <c r="G217">
        <v>4</v>
      </c>
      <c r="H217" s="1">
        <f t="shared" si="16"/>
        <v>3</v>
      </c>
      <c r="I217" s="1">
        <f t="shared" si="17"/>
        <v>4</v>
      </c>
      <c r="J217" s="1">
        <f t="shared" si="18"/>
        <v>9</v>
      </c>
      <c r="K217" s="1">
        <f t="shared" si="19"/>
        <v>0</v>
      </c>
      <c r="L217">
        <f t="shared" si="15"/>
        <v>3490</v>
      </c>
    </row>
    <row r="218" spans="5:12">
      <c r="E218">
        <v>2022</v>
      </c>
      <c r="F218">
        <v>9</v>
      </c>
      <c r="G218">
        <v>5</v>
      </c>
      <c r="H218" s="1">
        <f t="shared" si="16"/>
        <v>7</v>
      </c>
      <c r="I218" s="1">
        <f t="shared" si="17"/>
        <v>5</v>
      </c>
      <c r="J218" s="1">
        <f t="shared" si="18"/>
        <v>7</v>
      </c>
      <c r="K218" s="1">
        <f t="shared" si="19"/>
        <v>6</v>
      </c>
      <c r="L218">
        <f t="shared" si="15"/>
        <v>7576</v>
      </c>
    </row>
    <row r="219" spans="5:12">
      <c r="E219">
        <v>2022</v>
      </c>
      <c r="F219">
        <v>9</v>
      </c>
      <c r="G219">
        <v>6</v>
      </c>
      <c r="H219" s="1">
        <f t="shared" si="16"/>
        <v>2</v>
      </c>
      <c r="I219" s="1">
        <f t="shared" si="17"/>
        <v>6</v>
      </c>
      <c r="J219" s="1">
        <f t="shared" si="18"/>
        <v>6</v>
      </c>
      <c r="K219" s="1">
        <f t="shared" si="19"/>
        <v>1</v>
      </c>
      <c r="L219">
        <f t="shared" si="15"/>
        <v>2661</v>
      </c>
    </row>
    <row r="220" spans="5:12">
      <c r="E220">
        <v>2022</v>
      </c>
      <c r="F220">
        <v>9</v>
      </c>
      <c r="G220">
        <v>7</v>
      </c>
      <c r="H220" s="1">
        <f t="shared" si="16"/>
        <v>6</v>
      </c>
      <c r="I220" s="1">
        <f t="shared" si="17"/>
        <v>7</v>
      </c>
      <c r="J220" s="1">
        <f t="shared" si="18"/>
        <v>5</v>
      </c>
      <c r="K220" s="1">
        <f t="shared" si="19"/>
        <v>6</v>
      </c>
      <c r="L220">
        <f t="shared" si="15"/>
        <v>6756</v>
      </c>
    </row>
    <row r="221" spans="5:12">
      <c r="E221">
        <v>2022</v>
      </c>
      <c r="F221">
        <v>9</v>
      </c>
      <c r="G221">
        <v>8</v>
      </c>
      <c r="H221" s="1">
        <f t="shared" si="16"/>
        <v>0</v>
      </c>
      <c r="I221" s="1">
        <f t="shared" si="17"/>
        <v>8</v>
      </c>
      <c r="J221" s="1">
        <f t="shared" si="18"/>
        <v>4</v>
      </c>
      <c r="K221" s="1">
        <f t="shared" si="19"/>
        <v>2</v>
      </c>
      <c r="L221">
        <f t="shared" si="15"/>
        <v>842</v>
      </c>
    </row>
    <row r="222" spans="5:12">
      <c r="E222">
        <v>2022</v>
      </c>
      <c r="F222">
        <v>9</v>
      </c>
      <c r="G222">
        <v>9</v>
      </c>
      <c r="H222" s="1">
        <f t="shared" si="16"/>
        <v>5</v>
      </c>
      <c r="I222" s="1">
        <f t="shared" si="17"/>
        <v>9</v>
      </c>
      <c r="J222" s="1">
        <f t="shared" si="18"/>
        <v>2</v>
      </c>
      <c r="K222" s="1">
        <f t="shared" si="19"/>
        <v>7</v>
      </c>
      <c r="L222">
        <f t="shared" si="15"/>
        <v>5927</v>
      </c>
    </row>
    <row r="223" spans="5:12">
      <c r="E223">
        <v>2022</v>
      </c>
      <c r="F223">
        <v>9</v>
      </c>
      <c r="G223">
        <v>10</v>
      </c>
      <c r="H223" s="1">
        <f t="shared" si="16"/>
        <v>9</v>
      </c>
      <c r="I223" s="1">
        <f t="shared" si="17"/>
        <v>1</v>
      </c>
      <c r="J223" s="1">
        <f t="shared" si="18"/>
        <v>1</v>
      </c>
      <c r="K223" s="1">
        <f t="shared" si="19"/>
        <v>2</v>
      </c>
      <c r="L223">
        <f t="shared" si="15"/>
        <v>9112</v>
      </c>
    </row>
    <row r="224" spans="5:12">
      <c r="E224">
        <v>2022</v>
      </c>
      <c r="F224">
        <v>9</v>
      </c>
      <c r="G224">
        <v>11</v>
      </c>
      <c r="H224" s="1">
        <f t="shared" si="16"/>
        <v>3</v>
      </c>
      <c r="I224" s="1">
        <f t="shared" si="17"/>
        <v>2</v>
      </c>
      <c r="J224" s="1">
        <f t="shared" si="18"/>
        <v>0</v>
      </c>
      <c r="K224" s="1">
        <f t="shared" si="19"/>
        <v>7</v>
      </c>
      <c r="L224">
        <f t="shared" si="15"/>
        <v>3207</v>
      </c>
    </row>
    <row r="225" spans="5:12">
      <c r="E225">
        <v>2022</v>
      </c>
      <c r="F225">
        <v>9</v>
      </c>
      <c r="G225">
        <v>12</v>
      </c>
      <c r="H225" s="1">
        <f t="shared" si="16"/>
        <v>8</v>
      </c>
      <c r="I225" s="1">
        <f t="shared" si="17"/>
        <v>3</v>
      </c>
      <c r="J225" s="1">
        <f t="shared" si="18"/>
        <v>8</v>
      </c>
      <c r="K225" s="1">
        <f t="shared" si="19"/>
        <v>3</v>
      </c>
      <c r="L225">
        <f t="shared" si="15"/>
        <v>8383</v>
      </c>
    </row>
    <row r="226" spans="5:12">
      <c r="E226">
        <v>2022</v>
      </c>
      <c r="F226">
        <v>9</v>
      </c>
      <c r="G226">
        <v>13</v>
      </c>
      <c r="H226" s="1">
        <f t="shared" si="16"/>
        <v>2</v>
      </c>
      <c r="I226" s="1">
        <f t="shared" si="17"/>
        <v>4</v>
      </c>
      <c r="J226" s="1">
        <f t="shared" si="18"/>
        <v>7</v>
      </c>
      <c r="K226" s="1">
        <f t="shared" si="19"/>
        <v>8</v>
      </c>
      <c r="L226">
        <f t="shared" si="15"/>
        <v>2478</v>
      </c>
    </row>
    <row r="227" spans="5:12">
      <c r="E227">
        <v>2022</v>
      </c>
      <c r="F227">
        <v>9</v>
      </c>
      <c r="G227">
        <v>14</v>
      </c>
      <c r="H227" s="1">
        <f t="shared" si="16"/>
        <v>6</v>
      </c>
      <c r="I227" s="1">
        <f t="shared" si="17"/>
        <v>5</v>
      </c>
      <c r="J227" s="1">
        <f t="shared" si="18"/>
        <v>6</v>
      </c>
      <c r="K227" s="1">
        <f t="shared" si="19"/>
        <v>3</v>
      </c>
      <c r="L227">
        <f t="shared" si="15"/>
        <v>6563</v>
      </c>
    </row>
    <row r="228" spans="5:12">
      <c r="E228">
        <v>2022</v>
      </c>
      <c r="F228">
        <v>9</v>
      </c>
      <c r="G228">
        <v>15</v>
      </c>
      <c r="H228" s="1">
        <f t="shared" si="16"/>
        <v>0</v>
      </c>
      <c r="I228" s="1">
        <f t="shared" si="17"/>
        <v>6</v>
      </c>
      <c r="J228" s="1">
        <f t="shared" si="18"/>
        <v>4</v>
      </c>
      <c r="K228" s="1">
        <f t="shared" si="19"/>
        <v>9</v>
      </c>
      <c r="L228">
        <f t="shared" si="15"/>
        <v>649</v>
      </c>
    </row>
    <row r="229" spans="5:12">
      <c r="E229">
        <v>2022</v>
      </c>
      <c r="F229">
        <v>9</v>
      </c>
      <c r="G229">
        <v>16</v>
      </c>
      <c r="H229" s="1">
        <f t="shared" si="16"/>
        <v>5</v>
      </c>
      <c r="I229" s="1">
        <f t="shared" si="17"/>
        <v>7</v>
      </c>
      <c r="J229" s="1">
        <f t="shared" si="18"/>
        <v>3</v>
      </c>
      <c r="K229" s="1">
        <f t="shared" si="19"/>
        <v>4</v>
      </c>
      <c r="L229">
        <f t="shared" si="15"/>
        <v>5734</v>
      </c>
    </row>
    <row r="230" spans="5:12">
      <c r="E230">
        <v>2022</v>
      </c>
      <c r="F230">
        <v>9</v>
      </c>
      <c r="G230">
        <v>17</v>
      </c>
      <c r="H230" s="1">
        <f t="shared" si="16"/>
        <v>9</v>
      </c>
      <c r="I230" s="1">
        <f t="shared" si="17"/>
        <v>8</v>
      </c>
      <c r="J230" s="1">
        <f t="shared" si="18"/>
        <v>2</v>
      </c>
      <c r="K230" s="1">
        <f t="shared" si="19"/>
        <v>9</v>
      </c>
      <c r="L230">
        <f t="shared" si="15"/>
        <v>9829</v>
      </c>
    </row>
    <row r="231" spans="5:12">
      <c r="E231">
        <v>2022</v>
      </c>
      <c r="F231">
        <v>9</v>
      </c>
      <c r="G231">
        <v>18</v>
      </c>
      <c r="H231" s="1">
        <f t="shared" si="16"/>
        <v>3</v>
      </c>
      <c r="I231" s="1">
        <f t="shared" si="17"/>
        <v>9</v>
      </c>
      <c r="J231" s="1">
        <f t="shared" si="18"/>
        <v>1</v>
      </c>
      <c r="K231" s="1">
        <f t="shared" si="19"/>
        <v>5</v>
      </c>
      <c r="L231">
        <f t="shared" si="15"/>
        <v>3915</v>
      </c>
    </row>
    <row r="232" spans="5:12">
      <c r="E232">
        <v>2022</v>
      </c>
      <c r="F232">
        <v>9</v>
      </c>
      <c r="G232">
        <v>19</v>
      </c>
      <c r="H232" s="1">
        <f t="shared" si="16"/>
        <v>8</v>
      </c>
      <c r="I232" s="1">
        <f t="shared" si="17"/>
        <v>0</v>
      </c>
      <c r="J232" s="1">
        <f t="shared" si="18"/>
        <v>9</v>
      </c>
      <c r="K232" s="1">
        <f t="shared" si="19"/>
        <v>0</v>
      </c>
      <c r="L232">
        <f t="shared" si="15"/>
        <v>8090</v>
      </c>
    </row>
    <row r="233" spans="5:12">
      <c r="E233">
        <v>2022</v>
      </c>
      <c r="F233">
        <v>9</v>
      </c>
      <c r="G233">
        <v>20</v>
      </c>
      <c r="H233" s="1">
        <f t="shared" si="16"/>
        <v>2</v>
      </c>
      <c r="I233" s="1">
        <f t="shared" si="17"/>
        <v>2</v>
      </c>
      <c r="J233" s="1">
        <f t="shared" si="18"/>
        <v>8</v>
      </c>
      <c r="K233" s="1">
        <f t="shared" si="19"/>
        <v>5</v>
      </c>
      <c r="L233">
        <f t="shared" si="15"/>
        <v>2285</v>
      </c>
    </row>
    <row r="234" spans="5:12">
      <c r="E234">
        <v>2022</v>
      </c>
      <c r="F234">
        <v>9</v>
      </c>
      <c r="G234">
        <v>21</v>
      </c>
      <c r="H234" s="1">
        <f t="shared" si="16"/>
        <v>6</v>
      </c>
      <c r="I234" s="1">
        <f t="shared" si="17"/>
        <v>3</v>
      </c>
      <c r="J234" s="1">
        <f t="shared" si="18"/>
        <v>7</v>
      </c>
      <c r="K234" s="1">
        <f t="shared" si="19"/>
        <v>0</v>
      </c>
      <c r="L234">
        <f t="shared" si="15"/>
        <v>6370</v>
      </c>
    </row>
    <row r="235" spans="5:12">
      <c r="E235">
        <v>2022</v>
      </c>
      <c r="F235">
        <v>9</v>
      </c>
      <c r="G235">
        <v>22</v>
      </c>
      <c r="H235" s="1">
        <f t="shared" si="16"/>
        <v>1</v>
      </c>
      <c r="I235" s="1">
        <f t="shared" si="17"/>
        <v>4</v>
      </c>
      <c r="J235" s="1">
        <f t="shared" si="18"/>
        <v>5</v>
      </c>
      <c r="K235" s="1">
        <f t="shared" si="19"/>
        <v>6</v>
      </c>
      <c r="L235">
        <f t="shared" si="15"/>
        <v>1456</v>
      </c>
    </row>
    <row r="236" spans="5:12">
      <c r="E236">
        <v>2022</v>
      </c>
      <c r="F236">
        <v>9</v>
      </c>
      <c r="G236">
        <v>23</v>
      </c>
      <c r="H236" s="1">
        <f t="shared" si="16"/>
        <v>5</v>
      </c>
      <c r="I236" s="1">
        <f t="shared" si="17"/>
        <v>5</v>
      </c>
      <c r="J236" s="1">
        <f t="shared" si="18"/>
        <v>4</v>
      </c>
      <c r="K236" s="1">
        <f t="shared" si="19"/>
        <v>1</v>
      </c>
      <c r="L236">
        <f t="shared" si="15"/>
        <v>5541</v>
      </c>
    </row>
    <row r="237" spans="5:12">
      <c r="E237">
        <v>2022</v>
      </c>
      <c r="F237">
        <v>9</v>
      </c>
      <c r="G237">
        <v>24</v>
      </c>
      <c r="H237" s="1">
        <f t="shared" si="16"/>
        <v>9</v>
      </c>
      <c r="I237" s="1">
        <f t="shared" si="17"/>
        <v>6</v>
      </c>
      <c r="J237" s="1">
        <f t="shared" si="18"/>
        <v>3</v>
      </c>
      <c r="K237" s="1">
        <f t="shared" si="19"/>
        <v>6</v>
      </c>
      <c r="L237">
        <f t="shared" si="15"/>
        <v>9636</v>
      </c>
    </row>
    <row r="238" spans="5:12">
      <c r="E238">
        <v>2022</v>
      </c>
      <c r="F238">
        <v>9</v>
      </c>
      <c r="G238">
        <v>25</v>
      </c>
      <c r="H238" s="1">
        <f t="shared" si="16"/>
        <v>3</v>
      </c>
      <c r="I238" s="1">
        <f t="shared" si="17"/>
        <v>7</v>
      </c>
      <c r="J238" s="1">
        <f t="shared" si="18"/>
        <v>1</v>
      </c>
      <c r="K238" s="1">
        <f t="shared" si="19"/>
        <v>2</v>
      </c>
      <c r="L238">
        <f t="shared" si="15"/>
        <v>3712</v>
      </c>
    </row>
    <row r="239" spans="5:12">
      <c r="E239">
        <v>2022</v>
      </c>
      <c r="F239">
        <v>9</v>
      </c>
      <c r="G239">
        <v>26</v>
      </c>
      <c r="H239" s="1">
        <f t="shared" si="16"/>
        <v>8</v>
      </c>
      <c r="I239" s="1">
        <f t="shared" si="17"/>
        <v>8</v>
      </c>
      <c r="J239" s="1">
        <f t="shared" si="18"/>
        <v>0</v>
      </c>
      <c r="K239" s="1">
        <f t="shared" si="19"/>
        <v>7</v>
      </c>
      <c r="L239">
        <f t="shared" si="15"/>
        <v>8807</v>
      </c>
    </row>
    <row r="240" spans="5:12">
      <c r="E240">
        <v>2022</v>
      </c>
      <c r="F240">
        <v>9</v>
      </c>
      <c r="G240">
        <v>27</v>
      </c>
      <c r="H240" s="1">
        <f t="shared" si="16"/>
        <v>2</v>
      </c>
      <c r="I240" s="1">
        <f t="shared" si="17"/>
        <v>9</v>
      </c>
      <c r="J240" s="1">
        <f t="shared" si="18"/>
        <v>9</v>
      </c>
      <c r="K240" s="1">
        <f t="shared" si="19"/>
        <v>2</v>
      </c>
      <c r="L240">
        <f t="shared" si="15"/>
        <v>2992</v>
      </c>
    </row>
    <row r="241" spans="5:12">
      <c r="E241">
        <v>2022</v>
      </c>
      <c r="F241">
        <v>9</v>
      </c>
      <c r="G241">
        <v>28</v>
      </c>
      <c r="H241" s="1">
        <f t="shared" si="16"/>
        <v>6</v>
      </c>
      <c r="I241" s="1">
        <f t="shared" si="17"/>
        <v>0</v>
      </c>
      <c r="J241" s="1">
        <f t="shared" si="18"/>
        <v>8</v>
      </c>
      <c r="K241" s="1">
        <f t="shared" si="19"/>
        <v>8</v>
      </c>
      <c r="L241">
        <f t="shared" si="15"/>
        <v>6088</v>
      </c>
    </row>
    <row r="242" spans="5:12">
      <c r="E242">
        <v>2022</v>
      </c>
      <c r="F242">
        <v>9</v>
      </c>
      <c r="G242">
        <v>29</v>
      </c>
      <c r="H242" s="1">
        <f t="shared" si="16"/>
        <v>1</v>
      </c>
      <c r="I242" s="1">
        <f t="shared" si="17"/>
        <v>1</v>
      </c>
      <c r="J242" s="1">
        <f t="shared" si="18"/>
        <v>6</v>
      </c>
      <c r="K242" s="1">
        <f t="shared" si="19"/>
        <v>3</v>
      </c>
      <c r="L242">
        <f t="shared" si="15"/>
        <v>1163</v>
      </c>
    </row>
    <row r="243" spans="5:12">
      <c r="E243">
        <v>2022</v>
      </c>
      <c r="F243">
        <v>9</v>
      </c>
      <c r="G243">
        <v>30</v>
      </c>
      <c r="H243" s="1">
        <f t="shared" si="16"/>
        <v>5</v>
      </c>
      <c r="I243" s="1">
        <f t="shared" si="17"/>
        <v>3</v>
      </c>
      <c r="J243" s="1">
        <f t="shared" si="18"/>
        <v>5</v>
      </c>
      <c r="K243" s="1">
        <f t="shared" si="19"/>
        <v>8</v>
      </c>
      <c r="L243">
        <f t="shared" si="15"/>
        <v>5358</v>
      </c>
    </row>
    <row r="244" spans="5:12">
      <c r="E244">
        <v>2022</v>
      </c>
      <c r="F244">
        <v>10</v>
      </c>
      <c r="G244">
        <v>1</v>
      </c>
      <c r="H244" s="1">
        <f t="shared" si="16"/>
        <v>7</v>
      </c>
      <c r="I244" s="1">
        <f t="shared" si="17"/>
        <v>6</v>
      </c>
      <c r="J244" s="1">
        <f t="shared" si="18"/>
        <v>0</v>
      </c>
      <c r="K244" s="1">
        <f t="shared" si="19"/>
        <v>4</v>
      </c>
      <c r="L244">
        <f t="shared" si="15"/>
        <v>7604</v>
      </c>
    </row>
    <row r="245" spans="5:12">
      <c r="E245">
        <v>2022</v>
      </c>
      <c r="F245">
        <v>10</v>
      </c>
      <c r="G245">
        <v>2</v>
      </c>
      <c r="H245" s="1">
        <f t="shared" si="16"/>
        <v>1</v>
      </c>
      <c r="I245" s="1">
        <f t="shared" si="17"/>
        <v>7</v>
      </c>
      <c r="J245" s="1">
        <f t="shared" si="18"/>
        <v>9</v>
      </c>
      <c r="K245" s="1">
        <f t="shared" si="19"/>
        <v>9</v>
      </c>
      <c r="L245">
        <f t="shared" si="15"/>
        <v>1799</v>
      </c>
    </row>
    <row r="246" spans="5:12">
      <c r="E246">
        <v>2022</v>
      </c>
      <c r="F246">
        <v>10</v>
      </c>
      <c r="G246">
        <v>3</v>
      </c>
      <c r="H246" s="1">
        <f t="shared" si="16"/>
        <v>5</v>
      </c>
      <c r="I246" s="1">
        <f t="shared" si="17"/>
        <v>8</v>
      </c>
      <c r="J246" s="1">
        <f t="shared" si="18"/>
        <v>7</v>
      </c>
      <c r="K246" s="1">
        <f t="shared" si="19"/>
        <v>4</v>
      </c>
      <c r="L246">
        <f t="shared" si="15"/>
        <v>5874</v>
      </c>
    </row>
    <row r="247" spans="5:12">
      <c r="E247">
        <v>2022</v>
      </c>
      <c r="F247">
        <v>10</v>
      </c>
      <c r="G247">
        <v>4</v>
      </c>
      <c r="H247" s="1">
        <f t="shared" si="16"/>
        <v>0</v>
      </c>
      <c r="I247" s="1">
        <f t="shared" si="17"/>
        <v>0</v>
      </c>
      <c r="J247" s="1">
        <f t="shared" si="18"/>
        <v>6</v>
      </c>
      <c r="K247" s="1">
        <f t="shared" si="19"/>
        <v>0</v>
      </c>
      <c r="L247">
        <f t="shared" si="15"/>
        <v>60</v>
      </c>
    </row>
    <row r="248" spans="5:12">
      <c r="E248">
        <v>2022</v>
      </c>
      <c r="F248">
        <v>10</v>
      </c>
      <c r="G248">
        <v>5</v>
      </c>
      <c r="H248" s="1">
        <f t="shared" si="16"/>
        <v>4</v>
      </c>
      <c r="I248" s="1">
        <f t="shared" si="17"/>
        <v>1</v>
      </c>
      <c r="J248" s="1">
        <f t="shared" si="18"/>
        <v>5</v>
      </c>
      <c r="K248" s="1">
        <f t="shared" si="19"/>
        <v>5</v>
      </c>
      <c r="L248">
        <f t="shared" si="15"/>
        <v>4155</v>
      </c>
    </row>
    <row r="249" spans="5:12">
      <c r="E249">
        <v>2022</v>
      </c>
      <c r="F249">
        <v>10</v>
      </c>
      <c r="G249">
        <v>6</v>
      </c>
      <c r="H249" s="1">
        <f t="shared" si="16"/>
        <v>8</v>
      </c>
      <c r="I249" s="1">
        <f t="shared" si="17"/>
        <v>2</v>
      </c>
      <c r="J249" s="1">
        <f t="shared" si="18"/>
        <v>3</v>
      </c>
      <c r="K249" s="1">
        <f t="shared" si="19"/>
        <v>0</v>
      </c>
      <c r="L249">
        <f t="shared" si="15"/>
        <v>8230</v>
      </c>
    </row>
    <row r="250" spans="5:12">
      <c r="E250">
        <v>2022</v>
      </c>
      <c r="F250">
        <v>10</v>
      </c>
      <c r="G250">
        <v>7</v>
      </c>
      <c r="H250" s="1">
        <f t="shared" si="16"/>
        <v>2</v>
      </c>
      <c r="I250" s="1">
        <f t="shared" si="17"/>
        <v>3</v>
      </c>
      <c r="J250" s="1">
        <f t="shared" si="18"/>
        <v>2</v>
      </c>
      <c r="K250" s="1">
        <f t="shared" si="19"/>
        <v>5</v>
      </c>
      <c r="L250">
        <f t="shared" si="15"/>
        <v>2325</v>
      </c>
    </row>
    <row r="251" spans="5:12">
      <c r="E251">
        <v>2022</v>
      </c>
      <c r="F251">
        <v>10</v>
      </c>
      <c r="G251">
        <v>8</v>
      </c>
      <c r="H251" s="1">
        <f t="shared" si="16"/>
        <v>7</v>
      </c>
      <c r="I251" s="1">
        <f t="shared" si="17"/>
        <v>4</v>
      </c>
      <c r="J251" s="1">
        <f t="shared" si="18"/>
        <v>1</v>
      </c>
      <c r="K251" s="1">
        <f t="shared" si="19"/>
        <v>1</v>
      </c>
      <c r="L251">
        <f t="shared" si="15"/>
        <v>7411</v>
      </c>
    </row>
    <row r="252" spans="5:12">
      <c r="E252">
        <v>2022</v>
      </c>
      <c r="F252">
        <v>10</v>
      </c>
      <c r="G252">
        <v>9</v>
      </c>
      <c r="H252" s="1">
        <f t="shared" si="16"/>
        <v>1</v>
      </c>
      <c r="I252" s="1">
        <f t="shared" si="17"/>
        <v>5</v>
      </c>
      <c r="J252" s="1">
        <f t="shared" si="18"/>
        <v>9</v>
      </c>
      <c r="K252" s="1">
        <f t="shared" si="19"/>
        <v>6</v>
      </c>
      <c r="L252">
        <f t="shared" si="15"/>
        <v>1596</v>
      </c>
    </row>
    <row r="253" spans="5:12">
      <c r="E253">
        <v>2022</v>
      </c>
      <c r="F253">
        <v>10</v>
      </c>
      <c r="G253">
        <v>10</v>
      </c>
      <c r="H253" s="1">
        <f t="shared" si="16"/>
        <v>5</v>
      </c>
      <c r="I253" s="1">
        <f t="shared" si="17"/>
        <v>6</v>
      </c>
      <c r="J253" s="1">
        <f t="shared" si="18"/>
        <v>8</v>
      </c>
      <c r="K253" s="1">
        <f t="shared" si="19"/>
        <v>1</v>
      </c>
      <c r="L253">
        <f t="shared" ref="L253:L277" si="20">H253*1000+I253*100+J253*10+K253</f>
        <v>5681</v>
      </c>
    </row>
    <row r="254" spans="5:12">
      <c r="E254">
        <v>2022</v>
      </c>
      <c r="F254">
        <v>10</v>
      </c>
      <c r="G254">
        <v>11</v>
      </c>
      <c r="H254" s="1">
        <f t="shared" si="16"/>
        <v>0</v>
      </c>
      <c r="I254" s="1">
        <f t="shared" si="17"/>
        <v>7</v>
      </c>
      <c r="J254" s="1">
        <f t="shared" si="18"/>
        <v>7</v>
      </c>
      <c r="K254" s="1">
        <f t="shared" si="19"/>
        <v>7</v>
      </c>
      <c r="L254">
        <f t="shared" si="20"/>
        <v>777</v>
      </c>
    </row>
    <row r="255" spans="5:12">
      <c r="E255">
        <v>2022</v>
      </c>
      <c r="F255">
        <v>10</v>
      </c>
      <c r="G255">
        <v>12</v>
      </c>
      <c r="H255" s="1">
        <f t="shared" si="16"/>
        <v>4</v>
      </c>
      <c r="I255" s="1">
        <f t="shared" si="17"/>
        <v>8</v>
      </c>
      <c r="J255" s="1">
        <f t="shared" si="18"/>
        <v>6</v>
      </c>
      <c r="K255" s="1">
        <f t="shared" si="19"/>
        <v>2</v>
      </c>
      <c r="L255">
        <f t="shared" si="20"/>
        <v>4862</v>
      </c>
    </row>
    <row r="256" spans="5:12">
      <c r="E256">
        <v>2022</v>
      </c>
      <c r="F256">
        <v>10</v>
      </c>
      <c r="G256">
        <v>13</v>
      </c>
      <c r="H256" s="1">
        <f t="shared" si="16"/>
        <v>8</v>
      </c>
      <c r="I256" s="1">
        <f t="shared" si="17"/>
        <v>9</v>
      </c>
      <c r="J256" s="1">
        <f t="shared" si="18"/>
        <v>4</v>
      </c>
      <c r="K256" s="1">
        <f t="shared" si="19"/>
        <v>7</v>
      </c>
      <c r="L256">
        <f t="shared" si="20"/>
        <v>8947</v>
      </c>
    </row>
    <row r="257" spans="5:12">
      <c r="E257">
        <v>2022</v>
      </c>
      <c r="F257">
        <v>10</v>
      </c>
      <c r="G257">
        <v>14</v>
      </c>
      <c r="H257" s="1">
        <f t="shared" si="16"/>
        <v>3</v>
      </c>
      <c r="I257" s="1">
        <f t="shared" si="17"/>
        <v>1</v>
      </c>
      <c r="J257" s="1">
        <f t="shared" si="18"/>
        <v>3</v>
      </c>
      <c r="K257" s="1">
        <f t="shared" si="19"/>
        <v>3</v>
      </c>
      <c r="L257">
        <f t="shared" si="20"/>
        <v>3133</v>
      </c>
    </row>
    <row r="258" spans="5:12">
      <c r="E258">
        <v>2022</v>
      </c>
      <c r="F258">
        <v>10</v>
      </c>
      <c r="G258">
        <v>15</v>
      </c>
      <c r="H258" s="1">
        <f t="shared" si="16"/>
        <v>7</v>
      </c>
      <c r="I258" s="1">
        <f t="shared" si="17"/>
        <v>2</v>
      </c>
      <c r="J258" s="1">
        <f t="shared" si="18"/>
        <v>2</v>
      </c>
      <c r="K258" s="1">
        <f t="shared" si="19"/>
        <v>8</v>
      </c>
      <c r="L258">
        <f t="shared" si="20"/>
        <v>7228</v>
      </c>
    </row>
    <row r="259" spans="5:12">
      <c r="E259">
        <v>2022</v>
      </c>
      <c r="F259">
        <v>10</v>
      </c>
      <c r="G259">
        <v>16</v>
      </c>
      <c r="H259" s="1">
        <f t="shared" ref="H259:H277" si="21">MOD(_xlfn.FLOOR.MATH(MOD((E259-2000)*7257*12*31+F259*7247*12+G259*7243,1000)/10),10)</f>
        <v>1</v>
      </c>
      <c r="I259" s="1">
        <f t="shared" ref="I259:I277" si="22">MOD(_xlfn.FLOOR.MATH(MOD((E259-2000)*7219*12*31+F259*7213*12+G259*7211,1000)/10),10)</f>
        <v>3</v>
      </c>
      <c r="J259" s="1">
        <f t="shared" ref="J259:J277" si="23">MOD(_xlfn.FLOOR.MATH(MOD((E259-2000)*8069*12*31+F259*8081*12+G259*8087,1000)/10),10)</f>
        <v>0</v>
      </c>
      <c r="K259" s="1">
        <f t="shared" ref="K259:K277" si="24">MOD(_xlfn.FLOOR.MATH(MOD((E259-2000)*7727*12*31+F259*7741*12+G259*7753,1000)/10),10)</f>
        <v>3</v>
      </c>
      <c r="L259">
        <f t="shared" si="20"/>
        <v>1303</v>
      </c>
    </row>
    <row r="260" spans="5:12">
      <c r="E260">
        <v>2022</v>
      </c>
      <c r="F260">
        <v>10</v>
      </c>
      <c r="G260">
        <v>17</v>
      </c>
      <c r="H260" s="1">
        <f t="shared" si="21"/>
        <v>5</v>
      </c>
      <c r="I260" s="1">
        <f t="shared" si="22"/>
        <v>4</v>
      </c>
      <c r="J260" s="1">
        <f t="shared" si="23"/>
        <v>9</v>
      </c>
      <c r="K260" s="1">
        <f t="shared" si="24"/>
        <v>8</v>
      </c>
      <c r="L260">
        <f t="shared" si="20"/>
        <v>5498</v>
      </c>
    </row>
    <row r="261" spans="5:12">
      <c r="E261">
        <v>2022</v>
      </c>
      <c r="F261">
        <v>10</v>
      </c>
      <c r="G261">
        <v>18</v>
      </c>
      <c r="H261" s="1">
        <f t="shared" si="21"/>
        <v>0</v>
      </c>
      <c r="I261" s="1">
        <f t="shared" si="22"/>
        <v>5</v>
      </c>
      <c r="J261" s="1">
        <f t="shared" si="23"/>
        <v>8</v>
      </c>
      <c r="K261" s="1">
        <f t="shared" si="24"/>
        <v>4</v>
      </c>
      <c r="L261">
        <f t="shared" si="20"/>
        <v>584</v>
      </c>
    </row>
    <row r="262" spans="5:12">
      <c r="E262">
        <v>2022</v>
      </c>
      <c r="F262">
        <v>10</v>
      </c>
      <c r="G262">
        <v>19</v>
      </c>
      <c r="H262" s="1">
        <f t="shared" si="21"/>
        <v>4</v>
      </c>
      <c r="I262" s="1">
        <f t="shared" si="22"/>
        <v>6</v>
      </c>
      <c r="J262" s="1">
        <f t="shared" si="23"/>
        <v>6</v>
      </c>
      <c r="K262" s="1">
        <f t="shared" si="24"/>
        <v>9</v>
      </c>
      <c r="L262">
        <f t="shared" si="20"/>
        <v>4669</v>
      </c>
    </row>
    <row r="263" spans="5:12">
      <c r="E263">
        <v>2022</v>
      </c>
      <c r="F263">
        <v>10</v>
      </c>
      <c r="G263">
        <v>20</v>
      </c>
      <c r="H263" s="1">
        <f t="shared" si="21"/>
        <v>8</v>
      </c>
      <c r="I263" s="1">
        <f t="shared" si="22"/>
        <v>7</v>
      </c>
      <c r="J263" s="1">
        <f t="shared" si="23"/>
        <v>5</v>
      </c>
      <c r="K263" s="1">
        <f t="shared" si="24"/>
        <v>4</v>
      </c>
      <c r="L263">
        <f t="shared" si="20"/>
        <v>8754</v>
      </c>
    </row>
    <row r="264" spans="5:12">
      <c r="E264">
        <v>2022</v>
      </c>
      <c r="F264">
        <v>10</v>
      </c>
      <c r="G264">
        <v>21</v>
      </c>
      <c r="H264" s="1">
        <f t="shared" si="21"/>
        <v>3</v>
      </c>
      <c r="I264" s="1">
        <f t="shared" si="22"/>
        <v>8</v>
      </c>
      <c r="J264" s="1">
        <f t="shared" si="23"/>
        <v>4</v>
      </c>
      <c r="K264" s="1">
        <f t="shared" si="24"/>
        <v>0</v>
      </c>
      <c r="L264">
        <f t="shared" si="20"/>
        <v>3840</v>
      </c>
    </row>
    <row r="265" spans="5:12">
      <c r="E265">
        <v>2022</v>
      </c>
      <c r="F265">
        <v>10</v>
      </c>
      <c r="G265">
        <v>22</v>
      </c>
      <c r="H265" s="1">
        <f t="shared" si="21"/>
        <v>7</v>
      </c>
      <c r="I265" s="1">
        <f t="shared" si="22"/>
        <v>9</v>
      </c>
      <c r="J265" s="1">
        <f t="shared" si="23"/>
        <v>3</v>
      </c>
      <c r="K265" s="1">
        <f t="shared" si="24"/>
        <v>5</v>
      </c>
      <c r="L265">
        <f t="shared" si="20"/>
        <v>7935</v>
      </c>
    </row>
    <row r="266" spans="5:12">
      <c r="E266">
        <v>2022</v>
      </c>
      <c r="F266">
        <v>10</v>
      </c>
      <c r="G266">
        <v>23</v>
      </c>
      <c r="H266" s="1">
        <f t="shared" si="21"/>
        <v>1</v>
      </c>
      <c r="I266" s="1">
        <f t="shared" si="22"/>
        <v>0</v>
      </c>
      <c r="J266" s="1">
        <f t="shared" si="23"/>
        <v>1</v>
      </c>
      <c r="K266" s="1">
        <f t="shared" si="24"/>
        <v>0</v>
      </c>
      <c r="L266">
        <f t="shared" si="20"/>
        <v>1010</v>
      </c>
    </row>
    <row r="267" spans="5:12">
      <c r="E267">
        <v>2022</v>
      </c>
      <c r="F267">
        <v>10</v>
      </c>
      <c r="G267">
        <v>24</v>
      </c>
      <c r="H267" s="1">
        <f t="shared" si="21"/>
        <v>6</v>
      </c>
      <c r="I267" s="1">
        <f t="shared" si="22"/>
        <v>2</v>
      </c>
      <c r="J267" s="1">
        <f t="shared" si="23"/>
        <v>0</v>
      </c>
      <c r="K267" s="1">
        <f t="shared" si="24"/>
        <v>6</v>
      </c>
      <c r="L267">
        <f t="shared" si="20"/>
        <v>6206</v>
      </c>
    </row>
    <row r="268" spans="5:12">
      <c r="E268">
        <v>2022</v>
      </c>
      <c r="F268">
        <v>10</v>
      </c>
      <c r="G268">
        <v>25</v>
      </c>
      <c r="H268" s="1">
        <f t="shared" si="21"/>
        <v>0</v>
      </c>
      <c r="I268" s="1">
        <f t="shared" si="22"/>
        <v>3</v>
      </c>
      <c r="J268" s="1">
        <f t="shared" si="23"/>
        <v>9</v>
      </c>
      <c r="K268" s="1">
        <f t="shared" si="24"/>
        <v>1</v>
      </c>
      <c r="L268">
        <f t="shared" si="20"/>
        <v>391</v>
      </c>
    </row>
    <row r="269" spans="5:12">
      <c r="E269">
        <v>2022</v>
      </c>
      <c r="F269">
        <v>10</v>
      </c>
      <c r="G269">
        <v>26</v>
      </c>
      <c r="H269" s="1">
        <f t="shared" si="21"/>
        <v>4</v>
      </c>
      <c r="I269" s="1">
        <f t="shared" si="22"/>
        <v>4</v>
      </c>
      <c r="J269" s="1">
        <f t="shared" si="23"/>
        <v>7</v>
      </c>
      <c r="K269" s="1">
        <f t="shared" si="24"/>
        <v>6</v>
      </c>
      <c r="L269">
        <f t="shared" si="20"/>
        <v>4476</v>
      </c>
    </row>
    <row r="270" spans="5:12">
      <c r="E270">
        <v>2022</v>
      </c>
      <c r="F270">
        <v>10</v>
      </c>
      <c r="G270">
        <v>27</v>
      </c>
      <c r="H270" s="1">
        <f t="shared" si="21"/>
        <v>8</v>
      </c>
      <c r="I270" s="1">
        <f t="shared" si="22"/>
        <v>5</v>
      </c>
      <c r="J270" s="1">
        <f t="shared" si="23"/>
        <v>6</v>
      </c>
      <c r="K270" s="1">
        <f t="shared" si="24"/>
        <v>1</v>
      </c>
      <c r="L270">
        <f t="shared" si="20"/>
        <v>8561</v>
      </c>
    </row>
    <row r="271" spans="5:12">
      <c r="E271">
        <v>2022</v>
      </c>
      <c r="F271">
        <v>10</v>
      </c>
      <c r="G271">
        <v>28</v>
      </c>
      <c r="H271" s="1">
        <f t="shared" si="21"/>
        <v>3</v>
      </c>
      <c r="I271" s="1">
        <f t="shared" si="22"/>
        <v>6</v>
      </c>
      <c r="J271" s="1">
        <f t="shared" si="23"/>
        <v>5</v>
      </c>
      <c r="K271" s="1">
        <f t="shared" si="24"/>
        <v>7</v>
      </c>
      <c r="L271">
        <f t="shared" si="20"/>
        <v>3657</v>
      </c>
    </row>
    <row r="272" spans="5:12">
      <c r="E272">
        <v>2022</v>
      </c>
      <c r="F272">
        <v>10</v>
      </c>
      <c r="G272">
        <v>29</v>
      </c>
      <c r="H272" s="1">
        <f t="shared" si="21"/>
        <v>7</v>
      </c>
      <c r="I272" s="1">
        <f t="shared" si="22"/>
        <v>7</v>
      </c>
      <c r="J272" s="1">
        <f t="shared" si="23"/>
        <v>3</v>
      </c>
      <c r="K272" s="1">
        <f t="shared" si="24"/>
        <v>2</v>
      </c>
      <c r="L272">
        <f t="shared" si="20"/>
        <v>7732</v>
      </c>
    </row>
    <row r="273" spans="5:12">
      <c r="E273">
        <v>2022</v>
      </c>
      <c r="F273">
        <v>10</v>
      </c>
      <c r="G273">
        <v>30</v>
      </c>
      <c r="H273" s="1">
        <f t="shared" si="21"/>
        <v>1</v>
      </c>
      <c r="I273" s="1">
        <f t="shared" si="22"/>
        <v>8</v>
      </c>
      <c r="J273" s="1">
        <f t="shared" si="23"/>
        <v>2</v>
      </c>
      <c r="K273" s="1">
        <f t="shared" si="24"/>
        <v>7</v>
      </c>
      <c r="L273">
        <f t="shared" si="20"/>
        <v>1827</v>
      </c>
    </row>
    <row r="274" spans="5:12">
      <c r="E274">
        <v>2022</v>
      </c>
      <c r="F274">
        <v>10</v>
      </c>
      <c r="G274">
        <v>31</v>
      </c>
      <c r="H274" s="1">
        <f t="shared" si="21"/>
        <v>6</v>
      </c>
      <c r="I274" s="1">
        <f t="shared" si="22"/>
        <v>9</v>
      </c>
      <c r="J274" s="1">
        <f t="shared" si="23"/>
        <v>1</v>
      </c>
      <c r="K274" s="1">
        <f t="shared" si="24"/>
        <v>3</v>
      </c>
      <c r="L274">
        <f t="shared" si="20"/>
        <v>6913</v>
      </c>
    </row>
    <row r="275" spans="5:12">
      <c r="E275">
        <v>2022</v>
      </c>
      <c r="F275">
        <v>11</v>
      </c>
      <c r="G275">
        <v>1</v>
      </c>
      <c r="H275" s="1">
        <f t="shared" si="21"/>
        <v>3</v>
      </c>
      <c r="I275" s="1">
        <f t="shared" si="22"/>
        <v>2</v>
      </c>
      <c r="J275" s="1">
        <f t="shared" si="23"/>
        <v>7</v>
      </c>
      <c r="K275" s="1">
        <f t="shared" si="24"/>
        <v>3</v>
      </c>
      <c r="L275">
        <f t="shared" si="20"/>
        <v>3273</v>
      </c>
    </row>
    <row r="276" spans="5:12">
      <c r="E276">
        <v>2022</v>
      </c>
      <c r="F276">
        <v>11</v>
      </c>
      <c r="G276">
        <v>2</v>
      </c>
      <c r="H276" s="1">
        <f t="shared" si="21"/>
        <v>7</v>
      </c>
      <c r="I276" s="1">
        <f t="shared" si="22"/>
        <v>3</v>
      </c>
      <c r="J276" s="1">
        <f t="shared" si="23"/>
        <v>6</v>
      </c>
      <c r="K276" s="1">
        <f t="shared" si="24"/>
        <v>8</v>
      </c>
      <c r="L276">
        <f t="shared" si="20"/>
        <v>7368</v>
      </c>
    </row>
    <row r="277" spans="5:12">
      <c r="E277">
        <v>2022</v>
      </c>
      <c r="F277">
        <v>11</v>
      </c>
      <c r="G277">
        <v>3</v>
      </c>
      <c r="H277" s="1">
        <f t="shared" si="21"/>
        <v>2</v>
      </c>
      <c r="I277" s="1">
        <f t="shared" si="22"/>
        <v>4</v>
      </c>
      <c r="J277" s="1">
        <f t="shared" si="23"/>
        <v>4</v>
      </c>
      <c r="K277" s="1">
        <f t="shared" si="24"/>
        <v>3</v>
      </c>
      <c r="L277">
        <f t="shared" si="20"/>
        <v>2443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04839-BBB7-B94D-856A-BA8E38D2D8F3}">
  <sheetPr>
    <tabColor theme="4" tint="0.79998168889431442"/>
  </sheetPr>
  <dimension ref="B2:E81"/>
  <sheetViews>
    <sheetView topLeftCell="A11" workbookViewId="0">
      <selection activeCell="C76" sqref="C76"/>
    </sheetView>
  </sheetViews>
  <sheetFormatPr baseColWidth="10" defaultRowHeight="20"/>
  <cols>
    <col min="1" max="1" width="10.7109375" style="1"/>
    <col min="2" max="2" width="20.42578125" style="1" customWidth="1"/>
    <col min="3" max="3" width="37.7109375" style="1" customWidth="1"/>
    <col min="4" max="4" width="36.5703125" style="1" customWidth="1"/>
    <col min="5" max="16384" width="10.7109375" style="1"/>
  </cols>
  <sheetData>
    <row r="2" spans="2:5" ht="26">
      <c r="B2" s="16" t="s">
        <v>151</v>
      </c>
    </row>
    <row r="4" spans="2:5">
      <c r="B4" s="1" t="s">
        <v>79</v>
      </c>
    </row>
    <row r="7" spans="2:5" ht="32">
      <c r="B7" s="19" t="s">
        <v>144</v>
      </c>
    </row>
    <row r="8" spans="2:5">
      <c r="B8" s="3" t="s">
        <v>145</v>
      </c>
      <c r="C8" s="3" t="s">
        <v>365</v>
      </c>
      <c r="D8" s="3" t="s">
        <v>147</v>
      </c>
      <c r="E8" s="3" t="s">
        <v>153</v>
      </c>
    </row>
    <row r="9" spans="2:5">
      <c r="B9" s="3" t="s">
        <v>154</v>
      </c>
      <c r="C9" s="3" t="s">
        <v>376</v>
      </c>
      <c r="D9" s="3" t="s">
        <v>117</v>
      </c>
      <c r="E9" s="3">
        <v>0</v>
      </c>
    </row>
    <row r="10" spans="2:5">
      <c r="B10" s="3" t="s">
        <v>355</v>
      </c>
      <c r="C10" s="3" t="s">
        <v>376</v>
      </c>
      <c r="D10" s="3" t="s">
        <v>175</v>
      </c>
      <c r="E10" s="3">
        <v>15</v>
      </c>
    </row>
    <row r="11" spans="2:5">
      <c r="B11" s="3" t="s">
        <v>166</v>
      </c>
      <c r="C11" s="3" t="s">
        <v>376</v>
      </c>
      <c r="D11" s="3" t="s">
        <v>176</v>
      </c>
      <c r="E11" s="3">
        <v>15</v>
      </c>
    </row>
    <row r="12" spans="2:5">
      <c r="B12" s="3" t="s">
        <v>356</v>
      </c>
      <c r="C12" s="3" t="s">
        <v>376</v>
      </c>
      <c r="D12" s="3" t="s">
        <v>177</v>
      </c>
      <c r="E12" s="3">
        <v>15</v>
      </c>
    </row>
    <row r="13" spans="2:5">
      <c r="B13" s="3" t="s">
        <v>155</v>
      </c>
      <c r="C13" s="3" t="s">
        <v>376</v>
      </c>
      <c r="D13" s="3" t="s">
        <v>375</v>
      </c>
      <c r="E13" s="3">
        <v>70</v>
      </c>
    </row>
    <row r="14" spans="2:5">
      <c r="B14" s="3" t="s">
        <v>156</v>
      </c>
      <c r="C14" s="3" t="s">
        <v>376</v>
      </c>
      <c r="D14" s="3" t="s">
        <v>179</v>
      </c>
      <c r="E14" s="3">
        <v>120</v>
      </c>
    </row>
    <row r="15" spans="2:5">
      <c r="B15" s="3" t="s">
        <v>157</v>
      </c>
      <c r="C15" s="3" t="s">
        <v>376</v>
      </c>
      <c r="D15" s="3" t="s">
        <v>180</v>
      </c>
      <c r="E15" s="3">
        <v>240</v>
      </c>
    </row>
    <row r="16" spans="2:5">
      <c r="B16" s="3" t="s">
        <v>158</v>
      </c>
      <c r="C16" s="3" t="s">
        <v>376</v>
      </c>
      <c r="D16" s="3" t="s">
        <v>181</v>
      </c>
      <c r="E16" s="3">
        <v>480</v>
      </c>
    </row>
    <row r="17" spans="2:5">
      <c r="B17" s="3" t="s">
        <v>159</v>
      </c>
      <c r="C17" s="3" t="s">
        <v>376</v>
      </c>
      <c r="D17" s="3" t="s">
        <v>202</v>
      </c>
      <c r="E17" s="3">
        <v>800</v>
      </c>
    </row>
    <row r="18" spans="2:5">
      <c r="B18" s="3" t="s">
        <v>160</v>
      </c>
      <c r="C18" s="3" t="s">
        <v>376</v>
      </c>
      <c r="D18" s="3" t="s">
        <v>203</v>
      </c>
      <c r="E18" s="3">
        <v>2000</v>
      </c>
    </row>
    <row r="23" spans="2:5" ht="32">
      <c r="B23" s="19" t="s">
        <v>148</v>
      </c>
    </row>
    <row r="24" spans="2:5">
      <c r="B24" s="3" t="s">
        <v>145</v>
      </c>
      <c r="C24" s="3" t="s">
        <v>366</v>
      </c>
      <c r="D24" s="3" t="s">
        <v>147</v>
      </c>
      <c r="E24" s="3" t="s">
        <v>153</v>
      </c>
    </row>
    <row r="25" spans="2:5">
      <c r="B25" s="3" t="s">
        <v>164</v>
      </c>
      <c r="C25" s="3" t="s">
        <v>376</v>
      </c>
      <c r="D25" s="3" t="s">
        <v>117</v>
      </c>
      <c r="E25" s="3">
        <v>0</v>
      </c>
    </row>
    <row r="26" spans="2:5">
      <c r="B26" s="3" t="s">
        <v>357</v>
      </c>
      <c r="C26" s="3" t="s">
        <v>376</v>
      </c>
      <c r="D26" s="3" t="s">
        <v>374</v>
      </c>
      <c r="E26" s="3">
        <v>30</v>
      </c>
    </row>
    <row r="27" spans="2:5">
      <c r="B27" s="3" t="s">
        <v>165</v>
      </c>
      <c r="C27" s="3" t="s">
        <v>376</v>
      </c>
      <c r="D27" s="3" t="s">
        <v>373</v>
      </c>
      <c r="E27" s="3">
        <v>30</v>
      </c>
    </row>
    <row r="28" spans="2:5">
      <c r="B28" s="3" t="s">
        <v>358</v>
      </c>
      <c r="C28" s="3" t="s">
        <v>376</v>
      </c>
      <c r="D28" s="3" t="s">
        <v>372</v>
      </c>
      <c r="E28" s="3">
        <v>30</v>
      </c>
    </row>
    <row r="29" spans="2:5">
      <c r="B29" s="3" t="s">
        <v>167</v>
      </c>
      <c r="C29" s="3" t="s">
        <v>376</v>
      </c>
      <c r="D29" s="3" t="s">
        <v>178</v>
      </c>
      <c r="E29" s="3">
        <v>150</v>
      </c>
    </row>
    <row r="30" spans="2:5">
      <c r="B30" s="3" t="s">
        <v>168</v>
      </c>
      <c r="C30" s="3" t="s">
        <v>376</v>
      </c>
      <c r="D30" s="3" t="s">
        <v>179</v>
      </c>
      <c r="E30" s="3">
        <v>220</v>
      </c>
    </row>
    <row r="31" spans="2:5">
      <c r="B31" s="3" t="s">
        <v>169</v>
      </c>
      <c r="C31" s="3" t="s">
        <v>376</v>
      </c>
      <c r="D31" s="3" t="s">
        <v>180</v>
      </c>
      <c r="E31" s="3">
        <v>450</v>
      </c>
    </row>
    <row r="32" spans="2:5">
      <c r="B32" s="3" t="s">
        <v>170</v>
      </c>
      <c r="C32" s="3" t="s">
        <v>376</v>
      </c>
      <c r="D32" s="3" t="s">
        <v>181</v>
      </c>
      <c r="E32" s="3">
        <v>760</v>
      </c>
    </row>
    <row r="33" spans="2:5">
      <c r="B33" s="3" t="s">
        <v>171</v>
      </c>
      <c r="C33" s="3" t="s">
        <v>376</v>
      </c>
      <c r="D33" s="3" t="s">
        <v>201</v>
      </c>
      <c r="E33" s="3">
        <v>1500</v>
      </c>
    </row>
    <row r="34" spans="2:5">
      <c r="B34" s="3" t="s">
        <v>172</v>
      </c>
      <c r="C34" s="3" t="s">
        <v>376</v>
      </c>
      <c r="D34" s="3" t="s">
        <v>182</v>
      </c>
      <c r="E34" s="3">
        <v>4000</v>
      </c>
    </row>
    <row r="39" spans="2:5" ht="32">
      <c r="B39" s="19" t="s">
        <v>149</v>
      </c>
    </row>
    <row r="40" spans="2:5">
      <c r="B40" s="3" t="s">
        <v>145</v>
      </c>
      <c r="C40" s="3" t="s">
        <v>366</v>
      </c>
      <c r="D40" s="3" t="s">
        <v>147</v>
      </c>
      <c r="E40" s="3" t="s">
        <v>153</v>
      </c>
    </row>
    <row r="41" spans="2:5">
      <c r="B41" s="3" t="s">
        <v>174</v>
      </c>
      <c r="C41" s="3" t="s">
        <v>367</v>
      </c>
      <c r="D41" s="3" t="s">
        <v>117</v>
      </c>
      <c r="E41" s="3">
        <v>0</v>
      </c>
    </row>
    <row r="42" spans="2:5">
      <c r="B42" s="3" t="s">
        <v>359</v>
      </c>
      <c r="C42" s="3"/>
      <c r="D42" s="3" t="s">
        <v>361</v>
      </c>
      <c r="E42" s="3">
        <v>8</v>
      </c>
    </row>
    <row r="43" spans="2:5">
      <c r="B43" s="3" t="s">
        <v>360</v>
      </c>
      <c r="C43" s="3"/>
      <c r="D43" s="3" t="s">
        <v>362</v>
      </c>
      <c r="E43" s="3">
        <v>8</v>
      </c>
    </row>
    <row r="44" spans="2:5">
      <c r="B44" s="3" t="s">
        <v>183</v>
      </c>
      <c r="C44" s="3"/>
      <c r="D44" s="3" t="s">
        <v>363</v>
      </c>
      <c r="E44" s="3">
        <v>8</v>
      </c>
    </row>
    <row r="45" spans="2:5">
      <c r="B45" s="3" t="s">
        <v>184</v>
      </c>
      <c r="C45" s="3"/>
      <c r="D45" s="3" t="s">
        <v>195</v>
      </c>
      <c r="E45" s="3">
        <v>50</v>
      </c>
    </row>
    <row r="46" spans="2:5">
      <c r="B46" s="3" t="s">
        <v>193</v>
      </c>
      <c r="C46" s="3"/>
      <c r="D46" s="3" t="s">
        <v>194</v>
      </c>
      <c r="E46" s="3">
        <v>80</v>
      </c>
    </row>
    <row r="47" spans="2:5">
      <c r="B47" s="3" t="s">
        <v>185</v>
      </c>
      <c r="C47" s="3"/>
      <c r="D47" s="3" t="s">
        <v>186</v>
      </c>
      <c r="E47" s="3">
        <v>350</v>
      </c>
    </row>
    <row r="48" spans="2:5">
      <c r="B48" s="3" t="s">
        <v>196</v>
      </c>
      <c r="C48" s="3"/>
      <c r="D48" s="3" t="s">
        <v>197</v>
      </c>
      <c r="E48" s="3">
        <v>450</v>
      </c>
    </row>
    <row r="49" spans="2:5">
      <c r="B49" s="3" t="s">
        <v>192</v>
      </c>
      <c r="C49" s="3"/>
      <c r="D49" s="3" t="s">
        <v>198</v>
      </c>
      <c r="E49" s="3">
        <v>500</v>
      </c>
    </row>
    <row r="50" spans="2:5">
      <c r="B50" s="3" t="s">
        <v>187</v>
      </c>
      <c r="C50" s="3"/>
      <c r="D50" s="3" t="s">
        <v>188</v>
      </c>
      <c r="E50" s="3">
        <v>700</v>
      </c>
    </row>
    <row r="54" spans="2:5" ht="32">
      <c r="B54" s="19" t="s">
        <v>152</v>
      </c>
    </row>
    <row r="55" spans="2:5">
      <c r="B55" s="3" t="s">
        <v>145</v>
      </c>
      <c r="C55" s="3" t="s">
        <v>366</v>
      </c>
      <c r="D55" s="3" t="s">
        <v>147</v>
      </c>
      <c r="E55" s="3" t="s">
        <v>153</v>
      </c>
    </row>
    <row r="56" spans="2:5">
      <c r="B56" s="3" t="s">
        <v>173</v>
      </c>
      <c r="C56" s="3" t="s">
        <v>367</v>
      </c>
      <c r="D56" s="3" t="s">
        <v>117</v>
      </c>
      <c r="E56" s="3">
        <v>0</v>
      </c>
    </row>
    <row r="57" spans="2:5">
      <c r="B57" s="3" t="s">
        <v>206</v>
      </c>
      <c r="C57" s="3"/>
      <c r="D57" s="3" t="s">
        <v>208</v>
      </c>
      <c r="E57" s="3">
        <v>15</v>
      </c>
    </row>
    <row r="58" spans="2:5">
      <c r="B58" s="3" t="s">
        <v>205</v>
      </c>
      <c r="C58" s="3"/>
      <c r="D58" s="3" t="s">
        <v>209</v>
      </c>
      <c r="E58" s="3">
        <v>15</v>
      </c>
    </row>
    <row r="59" spans="2:5">
      <c r="B59" s="3" t="s">
        <v>207</v>
      </c>
      <c r="C59" s="3"/>
      <c r="D59" s="3" t="s">
        <v>210</v>
      </c>
      <c r="E59" s="3">
        <v>15</v>
      </c>
    </row>
    <row r="60" spans="2:5">
      <c r="B60" s="3" t="s">
        <v>204</v>
      </c>
      <c r="C60" s="3"/>
      <c r="D60" s="3" t="s">
        <v>211</v>
      </c>
      <c r="E60" s="3">
        <v>70</v>
      </c>
    </row>
    <row r="61" spans="2:5">
      <c r="B61" s="3" t="s">
        <v>189</v>
      </c>
      <c r="C61" s="3"/>
      <c r="D61" s="3" t="s">
        <v>179</v>
      </c>
      <c r="E61" s="3">
        <v>100</v>
      </c>
    </row>
    <row r="62" spans="2:5">
      <c r="B62" s="3" t="s">
        <v>190</v>
      </c>
      <c r="C62" s="3"/>
      <c r="D62" s="3" t="s">
        <v>180</v>
      </c>
      <c r="E62" s="3">
        <v>200</v>
      </c>
    </row>
    <row r="63" spans="2:5">
      <c r="B63" s="3" t="s">
        <v>191</v>
      </c>
      <c r="C63" s="3"/>
      <c r="D63" s="3" t="s">
        <v>181</v>
      </c>
      <c r="E63" s="3">
        <v>400</v>
      </c>
    </row>
    <row r="64" spans="2:5">
      <c r="B64" s="3" t="s">
        <v>199</v>
      </c>
      <c r="C64" s="3"/>
      <c r="D64" s="3" t="s">
        <v>178</v>
      </c>
      <c r="E64" s="3">
        <v>700</v>
      </c>
    </row>
    <row r="65" spans="2:5">
      <c r="B65" s="3" t="s">
        <v>200</v>
      </c>
      <c r="C65" s="3"/>
      <c r="D65" s="3" t="s">
        <v>201</v>
      </c>
      <c r="E65" s="3">
        <v>1500</v>
      </c>
    </row>
    <row r="70" spans="2:5" ht="32">
      <c r="B70" s="19" t="s">
        <v>150</v>
      </c>
    </row>
    <row r="71" spans="2:5">
      <c r="B71" s="3" t="s">
        <v>145</v>
      </c>
      <c r="C71" s="3" t="s">
        <v>366</v>
      </c>
      <c r="D71" s="3" t="s">
        <v>147</v>
      </c>
      <c r="E71" s="3" t="s">
        <v>153</v>
      </c>
    </row>
    <row r="72" spans="2:5">
      <c r="B72" s="3" t="s">
        <v>174</v>
      </c>
      <c r="C72" s="3" t="s">
        <v>367</v>
      </c>
      <c r="D72" s="3" t="s">
        <v>117</v>
      </c>
      <c r="E72" s="3">
        <v>0</v>
      </c>
    </row>
    <row r="73" spans="2:5">
      <c r="B73" s="3" t="s">
        <v>213</v>
      </c>
      <c r="C73" s="3"/>
      <c r="D73" s="3" t="s">
        <v>369</v>
      </c>
      <c r="E73" s="3">
        <v>2000</v>
      </c>
    </row>
    <row r="74" spans="2:5">
      <c r="B74" s="3" t="s">
        <v>371</v>
      </c>
      <c r="C74" s="3" t="s">
        <v>368</v>
      </c>
      <c r="D74" s="3"/>
      <c r="E74" s="3">
        <v>2500</v>
      </c>
    </row>
    <row r="75" spans="2:5">
      <c r="B75" s="3" t="s">
        <v>383</v>
      </c>
      <c r="C75" s="3" t="s">
        <v>217</v>
      </c>
      <c r="D75" s="3" t="s">
        <v>216</v>
      </c>
      <c r="E75" s="3"/>
    </row>
    <row r="76" spans="2:5">
      <c r="B76" s="3" t="s">
        <v>384</v>
      </c>
      <c r="C76" s="3" t="s">
        <v>215</v>
      </c>
      <c r="D76" s="3" t="s">
        <v>214</v>
      </c>
      <c r="E76" s="3" t="s">
        <v>212</v>
      </c>
    </row>
    <row r="77" spans="2:5">
      <c r="B77" s="3" t="s">
        <v>378</v>
      </c>
      <c r="C77" s="3" t="s">
        <v>412</v>
      </c>
      <c r="D77" s="3" t="s">
        <v>414</v>
      </c>
      <c r="E77" s="3" t="s">
        <v>212</v>
      </c>
    </row>
    <row r="78" spans="2:5">
      <c r="B78" s="3" t="s">
        <v>379</v>
      </c>
      <c r="C78" s="3" t="s">
        <v>412</v>
      </c>
      <c r="D78" s="3" t="s">
        <v>413</v>
      </c>
      <c r="E78" s="3" t="s">
        <v>212</v>
      </c>
    </row>
    <row r="79" spans="2:5">
      <c r="B79" s="3" t="s">
        <v>380</v>
      </c>
      <c r="C79" s="3" t="s">
        <v>412</v>
      </c>
      <c r="D79" s="3" t="s">
        <v>415</v>
      </c>
      <c r="E79" s="3" t="s">
        <v>212</v>
      </c>
    </row>
    <row r="80" spans="2:5">
      <c r="B80" s="3" t="s">
        <v>381</v>
      </c>
      <c r="C80" s="3" t="s">
        <v>412</v>
      </c>
      <c r="D80" s="3" t="s">
        <v>416</v>
      </c>
      <c r="E80" s="3" t="s">
        <v>212</v>
      </c>
    </row>
    <row r="81" spans="2:5">
      <c r="B81" s="3" t="s">
        <v>382</v>
      </c>
      <c r="C81" s="3" t="s">
        <v>412</v>
      </c>
      <c r="D81" s="3" t="s">
        <v>417</v>
      </c>
      <c r="E81" s="3" t="s">
        <v>212</v>
      </c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6AE72-183F-8E42-8B38-1DA6DA1D7FE9}">
  <sheetPr>
    <tabColor theme="4" tint="0.79998168889431442"/>
  </sheetPr>
  <dimension ref="B2:L49"/>
  <sheetViews>
    <sheetView workbookViewId="0">
      <selection activeCell="D16" sqref="D16"/>
    </sheetView>
  </sheetViews>
  <sheetFormatPr baseColWidth="10" defaultRowHeight="20"/>
  <cols>
    <col min="1" max="2" width="10.7109375" style="1"/>
    <col min="3" max="3" width="22.140625" style="1" customWidth="1"/>
    <col min="4" max="4" width="55" style="42" customWidth="1"/>
    <col min="5" max="5" width="44.85546875" style="1" customWidth="1"/>
    <col min="6" max="16384" width="10.7109375" style="1"/>
  </cols>
  <sheetData>
    <row r="2" spans="2:5" ht="29">
      <c r="B2" s="4" t="s">
        <v>6</v>
      </c>
    </row>
    <row r="4" spans="2:5">
      <c r="B4" s="1" t="s">
        <v>430</v>
      </c>
    </row>
    <row r="5" spans="2:5" ht="21" thickBot="1"/>
    <row r="6" spans="2:5" ht="42">
      <c r="C6" s="50" t="s">
        <v>440</v>
      </c>
      <c r="D6" s="43" t="s">
        <v>472</v>
      </c>
      <c r="E6" s="1" t="s">
        <v>446</v>
      </c>
    </row>
    <row r="7" spans="2:5" ht="21">
      <c r="C7" s="44" t="s">
        <v>441</v>
      </c>
      <c r="D7" s="45" t="s">
        <v>442</v>
      </c>
    </row>
    <row r="8" spans="2:5" ht="21">
      <c r="C8" s="44" t="s">
        <v>443</v>
      </c>
      <c r="D8" s="45" t="s">
        <v>298</v>
      </c>
    </row>
    <row r="9" spans="2:5" ht="21">
      <c r="C9" s="44" t="s">
        <v>431</v>
      </c>
      <c r="D9" s="45" t="s">
        <v>471</v>
      </c>
      <c r="E9" s="1" t="s">
        <v>475</v>
      </c>
    </row>
    <row r="10" spans="2:5" ht="41" customHeight="1">
      <c r="C10" s="44" t="s">
        <v>444</v>
      </c>
      <c r="D10" s="45" t="s">
        <v>407</v>
      </c>
    </row>
    <row r="11" spans="2:5" ht="21">
      <c r="C11" s="44" t="s">
        <v>445</v>
      </c>
      <c r="D11" s="45" t="s">
        <v>408</v>
      </c>
      <c r="E11" s="1" t="s">
        <v>476</v>
      </c>
    </row>
    <row r="12" spans="2:5" ht="22" thickBot="1">
      <c r="C12" s="46" t="s">
        <v>437</v>
      </c>
      <c r="D12" s="47" t="s">
        <v>477</v>
      </c>
      <c r="E12" s="1" t="s">
        <v>448</v>
      </c>
    </row>
    <row r="13" spans="2:5" ht="22" thickBot="1">
      <c r="C13" s="51" t="s">
        <v>447</v>
      </c>
      <c r="D13" s="48" t="s">
        <v>449</v>
      </c>
      <c r="E13" s="1" t="s">
        <v>473</v>
      </c>
    </row>
    <row r="15" spans="2:5" ht="22" customHeight="1">
      <c r="C15" s="1" t="s">
        <v>450</v>
      </c>
    </row>
    <row r="16" spans="2:5" ht="21">
      <c r="C16" s="20" t="s">
        <v>451</v>
      </c>
      <c r="D16" s="49" t="s">
        <v>456</v>
      </c>
    </row>
    <row r="17" spans="3:12" ht="21">
      <c r="C17" s="20" t="s">
        <v>452</v>
      </c>
      <c r="D17" s="49" t="s">
        <v>455</v>
      </c>
    </row>
    <row r="18" spans="3:12" ht="21">
      <c r="C18" s="20" t="s">
        <v>453</v>
      </c>
      <c r="D18" s="49" t="s">
        <v>454</v>
      </c>
    </row>
    <row r="19" spans="3:12">
      <c r="C19" s="20"/>
    </row>
    <row r="20" spans="3:12" ht="21">
      <c r="C20" s="20" t="s">
        <v>457</v>
      </c>
      <c r="D20" s="49" t="s">
        <v>464</v>
      </c>
    </row>
    <row r="21" spans="3:12" ht="21">
      <c r="C21" s="20" t="s">
        <v>465</v>
      </c>
      <c r="D21" s="49" t="s">
        <v>458</v>
      </c>
    </row>
    <row r="22" spans="3:12" ht="21">
      <c r="C22" s="20" t="s">
        <v>466</v>
      </c>
      <c r="D22" s="49" t="s">
        <v>459</v>
      </c>
    </row>
    <row r="23" spans="3:12" ht="21">
      <c r="C23" s="1" t="s">
        <v>467</v>
      </c>
      <c r="D23" s="42" t="s">
        <v>460</v>
      </c>
    </row>
    <row r="24" spans="3:12" ht="21">
      <c r="C24" s="20" t="s">
        <v>468</v>
      </c>
      <c r="D24" s="42" t="s">
        <v>461</v>
      </c>
    </row>
    <row r="25" spans="3:12" ht="21">
      <c r="C25" s="20" t="s">
        <v>469</v>
      </c>
      <c r="D25" s="42" t="s">
        <v>462</v>
      </c>
    </row>
    <row r="26" spans="3:12" ht="21">
      <c r="C26" s="20" t="s">
        <v>470</v>
      </c>
      <c r="D26" s="42" t="s">
        <v>463</v>
      </c>
    </row>
    <row r="28" spans="3:12" ht="21">
      <c r="C28" s="1" t="s">
        <v>330</v>
      </c>
      <c r="D28" s="42" t="s">
        <v>433</v>
      </c>
    </row>
    <row r="29" spans="3:12" ht="21">
      <c r="C29" s="1" t="s">
        <v>332</v>
      </c>
      <c r="D29" s="42" t="s">
        <v>434</v>
      </c>
    </row>
    <row r="30" spans="3:12" ht="21">
      <c r="C30" s="1" t="s">
        <v>331</v>
      </c>
      <c r="D30" s="42" t="s">
        <v>435</v>
      </c>
      <c r="F30" s="2" t="s">
        <v>7</v>
      </c>
    </row>
    <row r="31" spans="3:12">
      <c r="C31" s="1" t="s">
        <v>438</v>
      </c>
      <c r="F31" s="1" t="s">
        <v>8</v>
      </c>
    </row>
    <row r="32" spans="3:12">
      <c r="C32" s="1" t="s">
        <v>436</v>
      </c>
      <c r="F32" s="63" t="s">
        <v>17</v>
      </c>
      <c r="G32" s="63"/>
      <c r="H32" s="63"/>
      <c r="I32" s="63"/>
      <c r="J32" s="63"/>
      <c r="K32" s="63"/>
      <c r="L32" s="63"/>
    </row>
    <row r="33" spans="2:12" ht="21">
      <c r="C33" s="1" t="s">
        <v>431</v>
      </c>
      <c r="D33" s="42" t="s">
        <v>432</v>
      </c>
      <c r="F33" s="63" t="s">
        <v>9</v>
      </c>
      <c r="G33" s="63"/>
      <c r="H33" s="63"/>
      <c r="I33" s="63"/>
      <c r="J33" s="63"/>
      <c r="K33" s="63"/>
      <c r="L33" s="63"/>
    </row>
    <row r="34" spans="2:12" ht="21">
      <c r="C34" s="1" t="s">
        <v>409</v>
      </c>
      <c r="D34" s="42" t="s">
        <v>407</v>
      </c>
      <c r="F34" s="63" t="s">
        <v>11</v>
      </c>
      <c r="G34" s="63"/>
      <c r="H34" s="63"/>
      <c r="I34" s="63"/>
      <c r="J34" s="63"/>
      <c r="K34" s="63"/>
      <c r="L34" s="63"/>
    </row>
    <row r="35" spans="2:12" ht="21">
      <c r="C35" s="1" t="s">
        <v>406</v>
      </c>
      <c r="D35" s="42" t="s">
        <v>408</v>
      </c>
      <c r="F35" s="63" t="s">
        <v>22</v>
      </c>
      <c r="G35" s="63"/>
      <c r="H35" s="63"/>
      <c r="I35" s="63"/>
      <c r="J35" s="63"/>
      <c r="K35" s="63"/>
      <c r="L35" s="63"/>
    </row>
    <row r="36" spans="2:12" ht="42">
      <c r="C36" s="1" t="s">
        <v>437</v>
      </c>
      <c r="D36" s="42" t="s">
        <v>439</v>
      </c>
      <c r="F36" s="63" t="s">
        <v>12</v>
      </c>
      <c r="G36" s="63"/>
      <c r="H36" s="63"/>
      <c r="I36" s="63"/>
      <c r="J36" s="63"/>
      <c r="K36" s="63"/>
      <c r="L36" s="63"/>
    </row>
    <row r="37" spans="2:12">
      <c r="F37" s="63" t="s">
        <v>13</v>
      </c>
      <c r="G37" s="63"/>
      <c r="H37" s="63"/>
      <c r="I37" s="63"/>
      <c r="J37" s="63"/>
      <c r="K37" s="63"/>
      <c r="L37" s="63"/>
    </row>
    <row r="38" spans="2:12">
      <c r="F38" s="63" t="s">
        <v>18</v>
      </c>
      <c r="G38" s="63"/>
      <c r="H38" s="63"/>
      <c r="I38" s="63"/>
      <c r="J38" s="63"/>
      <c r="K38" s="63"/>
      <c r="L38" s="63"/>
    </row>
    <row r="39" spans="2:12">
      <c r="F39" s="63" t="s">
        <v>19</v>
      </c>
      <c r="G39" s="63"/>
      <c r="H39" s="63"/>
      <c r="I39" s="63"/>
      <c r="J39" s="63"/>
      <c r="K39" s="63"/>
      <c r="L39" s="63"/>
    </row>
    <row r="40" spans="2:12">
      <c r="F40" s="63" t="s">
        <v>20</v>
      </c>
      <c r="G40" s="63"/>
      <c r="H40" s="63"/>
      <c r="I40" s="63"/>
      <c r="J40" s="63"/>
      <c r="K40" s="63"/>
      <c r="L40" s="63"/>
    </row>
    <row r="41" spans="2:12">
      <c r="F41" s="63" t="s">
        <v>21</v>
      </c>
      <c r="G41" s="63"/>
      <c r="H41" s="63"/>
      <c r="I41" s="63"/>
      <c r="J41" s="63"/>
      <c r="K41" s="63"/>
      <c r="L41" s="63"/>
    </row>
    <row r="42" spans="2:12">
      <c r="F42" s="63" t="s">
        <v>23</v>
      </c>
      <c r="G42" s="63"/>
      <c r="H42" s="63"/>
      <c r="I42" s="63"/>
      <c r="J42" s="63"/>
      <c r="K42" s="63"/>
      <c r="L42" s="63"/>
    </row>
    <row r="43" spans="2:12">
      <c r="F43" s="63" t="s">
        <v>28</v>
      </c>
      <c r="G43" s="63"/>
      <c r="H43" s="63"/>
      <c r="I43" s="63"/>
      <c r="J43" s="63"/>
      <c r="K43" s="63"/>
      <c r="L43" s="63"/>
    </row>
    <row r="44" spans="2:12">
      <c r="B44" s="1" t="s">
        <v>14</v>
      </c>
      <c r="C44" s="1" t="s">
        <v>7</v>
      </c>
      <c r="F44" s="63" t="s">
        <v>24</v>
      </c>
      <c r="G44" s="63"/>
      <c r="H44" s="63"/>
      <c r="I44" s="63"/>
      <c r="J44" s="63"/>
      <c r="K44" s="63"/>
      <c r="L44" s="63"/>
    </row>
    <row r="45" spans="2:12">
      <c r="B45" s="1" t="s">
        <v>15</v>
      </c>
      <c r="C45" s="1" t="s">
        <v>16</v>
      </c>
      <c r="F45" s="63" t="s">
        <v>25</v>
      </c>
      <c r="G45" s="63"/>
      <c r="H45" s="63"/>
      <c r="I45" s="63"/>
      <c r="J45" s="63"/>
      <c r="K45" s="63"/>
      <c r="L45" s="63"/>
    </row>
    <row r="46" spans="2:12">
      <c r="C46" s="1" t="s">
        <v>29</v>
      </c>
      <c r="F46" s="63" t="s">
        <v>26</v>
      </c>
      <c r="G46" s="63"/>
      <c r="H46" s="63"/>
      <c r="I46" s="63"/>
      <c r="J46" s="63"/>
      <c r="K46" s="63"/>
      <c r="L46" s="63"/>
    </row>
    <row r="47" spans="2:12">
      <c r="F47" s="63" t="s">
        <v>27</v>
      </c>
      <c r="G47" s="63"/>
      <c r="H47" s="63"/>
      <c r="I47" s="63"/>
      <c r="J47" s="63"/>
      <c r="K47" s="63"/>
      <c r="L47" s="63"/>
    </row>
    <row r="48" spans="2:12">
      <c r="F48" s="63" t="s">
        <v>30</v>
      </c>
      <c r="G48" s="63"/>
      <c r="H48" s="63"/>
      <c r="I48" s="63"/>
      <c r="J48" s="63"/>
      <c r="K48" s="63"/>
      <c r="L48" s="63"/>
    </row>
    <row r="49" spans="6:12">
      <c r="F49" s="63" t="s">
        <v>10</v>
      </c>
      <c r="G49" s="63"/>
      <c r="H49" s="63"/>
      <c r="I49" s="63"/>
      <c r="J49" s="63"/>
      <c r="K49" s="63"/>
      <c r="L49" s="63"/>
    </row>
  </sheetData>
  <mergeCells count="18">
    <mergeCell ref="F43:L43"/>
    <mergeCell ref="F32:L32"/>
    <mergeCell ref="F33:L33"/>
    <mergeCell ref="F34:L34"/>
    <mergeCell ref="F35:L35"/>
    <mergeCell ref="F36:L36"/>
    <mergeCell ref="F37:L37"/>
    <mergeCell ref="F38:L38"/>
    <mergeCell ref="F39:L39"/>
    <mergeCell ref="F40:L40"/>
    <mergeCell ref="F41:L41"/>
    <mergeCell ref="F42:L42"/>
    <mergeCell ref="F44:L44"/>
    <mergeCell ref="F45:L45"/>
    <mergeCell ref="F46:L46"/>
    <mergeCell ref="F47:L47"/>
    <mergeCell ref="F49:L49"/>
    <mergeCell ref="F48:L48"/>
  </mergeCells>
  <phoneticPr fontId="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9CC86-BF15-D841-91E6-19D1E18F68AE}">
  <sheetPr>
    <tabColor theme="4" tint="0.79998168889431442"/>
  </sheetPr>
  <dimension ref="B2:M134"/>
  <sheetViews>
    <sheetView workbookViewId="0">
      <selection activeCell="D24" sqref="D24"/>
    </sheetView>
  </sheetViews>
  <sheetFormatPr baseColWidth="10" defaultRowHeight="20"/>
  <cols>
    <col min="1" max="16384" width="10.7109375" style="5"/>
  </cols>
  <sheetData>
    <row r="2" spans="2:13">
      <c r="B2" s="5" t="s">
        <v>47</v>
      </c>
      <c r="K2" s="5" t="s">
        <v>59</v>
      </c>
    </row>
    <row r="3" spans="2:13">
      <c r="B3" s="5" t="s">
        <v>48</v>
      </c>
      <c r="L3" s="9">
        <v>1</v>
      </c>
      <c r="M3" s="9">
        <v>0</v>
      </c>
    </row>
    <row r="4" spans="2:13">
      <c r="L4" s="9">
        <v>2</v>
      </c>
      <c r="M4" s="9">
        <v>8</v>
      </c>
    </row>
    <row r="5" spans="2:13">
      <c r="B5" s="11"/>
      <c r="C5" s="10" t="s">
        <v>55</v>
      </c>
      <c r="D5" s="10" t="s">
        <v>56</v>
      </c>
      <c r="E5" s="10" t="s">
        <v>98</v>
      </c>
      <c r="F5" s="10" t="s">
        <v>99</v>
      </c>
      <c r="G5" s="10" t="s">
        <v>100</v>
      </c>
      <c r="H5" s="10" t="s">
        <v>57</v>
      </c>
      <c r="L5" s="9">
        <v>3</v>
      </c>
      <c r="M5" s="9">
        <f>_xlfn.FLOOR.MATH(M4*1.05+L5*10)</f>
        <v>38</v>
      </c>
    </row>
    <row r="6" spans="2:13">
      <c r="B6" s="10">
        <v>5</v>
      </c>
      <c r="C6" s="9">
        <v>8000</v>
      </c>
      <c r="D6" s="9">
        <v>42000</v>
      </c>
      <c r="E6" s="9">
        <v>100000</v>
      </c>
      <c r="F6" s="9">
        <v>300000</v>
      </c>
      <c r="G6" s="9">
        <v>500000</v>
      </c>
      <c r="H6" s="9">
        <v>1000000</v>
      </c>
      <c r="L6" s="9">
        <v>4</v>
      </c>
      <c r="M6" s="9">
        <f t="shared" ref="M6:M69" si="0">_xlfn.FLOOR.MATH(M5*1.05+L6*10)</f>
        <v>79</v>
      </c>
    </row>
    <row r="7" spans="2:13">
      <c r="B7" s="10">
        <v>4</v>
      </c>
      <c r="C7" s="9">
        <v>5000</v>
      </c>
      <c r="D7" s="9">
        <v>33000</v>
      </c>
      <c r="E7" s="9">
        <v>88500</v>
      </c>
      <c r="F7" s="9">
        <v>240000</v>
      </c>
      <c r="G7" s="9">
        <v>440000</v>
      </c>
      <c r="H7" s="9">
        <v>890000</v>
      </c>
      <c r="L7" s="9">
        <v>5</v>
      </c>
      <c r="M7" s="9">
        <f t="shared" si="0"/>
        <v>132</v>
      </c>
    </row>
    <row r="8" spans="2:13">
      <c r="B8" s="10">
        <v>3</v>
      </c>
      <c r="C8" s="9">
        <v>3000</v>
      </c>
      <c r="D8" s="9">
        <v>25000</v>
      </c>
      <c r="E8" s="9">
        <v>77000</v>
      </c>
      <c r="F8" s="9">
        <v>185000</v>
      </c>
      <c r="G8" s="9">
        <v>390000</v>
      </c>
      <c r="H8" s="9">
        <v>780000</v>
      </c>
      <c r="L8" s="9">
        <v>6</v>
      </c>
      <c r="M8" s="9">
        <f t="shared" si="0"/>
        <v>198</v>
      </c>
    </row>
    <row r="9" spans="2:13">
      <c r="B9" s="10">
        <v>2</v>
      </c>
      <c r="C9" s="9">
        <v>1000</v>
      </c>
      <c r="D9" s="9">
        <v>18000</v>
      </c>
      <c r="E9" s="9">
        <v>65000</v>
      </c>
      <c r="F9" s="9">
        <v>150000</v>
      </c>
      <c r="G9" s="9">
        <v>350000</v>
      </c>
      <c r="H9" s="9">
        <v>670000</v>
      </c>
      <c r="L9" s="9">
        <v>7</v>
      </c>
      <c r="M9" s="9">
        <f t="shared" si="0"/>
        <v>277</v>
      </c>
    </row>
    <row r="10" spans="2:13">
      <c r="B10" s="10">
        <v>1</v>
      </c>
      <c r="C10" s="9">
        <v>0</v>
      </c>
      <c r="D10" s="9">
        <v>12000</v>
      </c>
      <c r="E10" s="9">
        <v>55000</v>
      </c>
      <c r="F10" s="9">
        <v>120000</v>
      </c>
      <c r="G10" s="9">
        <v>320000</v>
      </c>
      <c r="H10" s="9">
        <v>580000</v>
      </c>
      <c r="L10" s="9">
        <v>8</v>
      </c>
      <c r="M10" s="9">
        <f t="shared" si="0"/>
        <v>370</v>
      </c>
    </row>
    <row r="11" spans="2:13">
      <c r="B11" s="12" t="s">
        <v>54</v>
      </c>
      <c r="C11" s="9"/>
      <c r="D11" s="9"/>
      <c r="E11" s="9"/>
      <c r="F11" s="9"/>
      <c r="G11" s="9"/>
      <c r="H11" s="9"/>
      <c r="L11" s="9">
        <v>9</v>
      </c>
      <c r="M11" s="9">
        <f t="shared" si="0"/>
        <v>478</v>
      </c>
    </row>
    <row r="12" spans="2:13">
      <c r="L12" s="9">
        <v>10</v>
      </c>
      <c r="M12" s="9">
        <f t="shared" si="0"/>
        <v>601</v>
      </c>
    </row>
    <row r="13" spans="2:13">
      <c r="B13" s="5" t="s">
        <v>58</v>
      </c>
      <c r="L13" s="9">
        <v>11</v>
      </c>
      <c r="M13" s="9">
        <f t="shared" si="0"/>
        <v>741</v>
      </c>
    </row>
    <row r="14" spans="2:13">
      <c r="L14" s="9">
        <v>12</v>
      </c>
      <c r="M14" s="9">
        <f t="shared" si="0"/>
        <v>898</v>
      </c>
    </row>
    <row r="15" spans="2:13">
      <c r="L15" s="9">
        <v>13</v>
      </c>
      <c r="M15" s="9">
        <f t="shared" si="0"/>
        <v>1072</v>
      </c>
    </row>
    <row r="16" spans="2:13">
      <c r="B16" s="5" t="s">
        <v>60</v>
      </c>
      <c r="L16" s="9">
        <v>14</v>
      </c>
      <c r="M16" s="9">
        <f t="shared" si="0"/>
        <v>1265</v>
      </c>
    </row>
    <row r="17" spans="2:13">
      <c r="C17" s="5" t="s">
        <v>61</v>
      </c>
      <c r="D17" s="13">
        <v>23</v>
      </c>
      <c r="L17" s="9">
        <v>15</v>
      </c>
      <c r="M17" s="9">
        <f t="shared" si="0"/>
        <v>1478</v>
      </c>
    </row>
    <row r="18" spans="2:13">
      <c r="C18" s="5" t="s">
        <v>62</v>
      </c>
      <c r="D18" s="9" cm="1">
        <f t="array" aca="1" ref="D18" ca="1">INDIRECT("M" &amp; D17+2)</f>
        <v>4017</v>
      </c>
      <c r="E18" s="5" t="s">
        <v>72</v>
      </c>
      <c r="F18" s="9" cm="1">
        <f t="array" aca="1" ref="F18" ca="1">INDIRECT("M" &amp; D17+3)-INDIRECT("M" &amp; D17+2)</f>
        <v>440</v>
      </c>
      <c r="L18" s="9">
        <v>16</v>
      </c>
      <c r="M18" s="9">
        <f t="shared" si="0"/>
        <v>1711</v>
      </c>
    </row>
    <row r="19" spans="2:13">
      <c r="C19" s="5" t="s">
        <v>76</v>
      </c>
      <c r="D19" s="9">
        <f>_xlfn.CEILING.MATH(D17*180/150)</f>
        <v>28</v>
      </c>
      <c r="E19" s="5" t="s">
        <v>73</v>
      </c>
      <c r="F19" s="9">
        <f ca="1">_xlfn.CEILING.MATH(F18/D32)</f>
        <v>13</v>
      </c>
      <c r="L19" s="9">
        <v>17</v>
      </c>
      <c r="M19" s="9">
        <f t="shared" si="0"/>
        <v>1966</v>
      </c>
    </row>
    <row r="20" spans="2:13">
      <c r="C20" s="5" t="s">
        <v>63</v>
      </c>
      <c r="D20" s="13">
        <v>650</v>
      </c>
      <c r="L20" s="9">
        <v>18</v>
      </c>
      <c r="M20" s="9">
        <f t="shared" si="0"/>
        <v>2244</v>
      </c>
    </row>
    <row r="21" spans="2:13">
      <c r="C21" s="5" t="s">
        <v>64</v>
      </c>
      <c r="D21" s="13">
        <v>600</v>
      </c>
      <c r="L21" s="9">
        <v>19</v>
      </c>
      <c r="M21" s="9">
        <f t="shared" si="0"/>
        <v>2546</v>
      </c>
    </row>
    <row r="22" spans="2:13">
      <c r="C22" s="5" t="s">
        <v>65</v>
      </c>
      <c r="D22" s="9">
        <f>D21-D20</f>
        <v>-50</v>
      </c>
      <c r="L22" s="9">
        <v>20</v>
      </c>
      <c r="M22" s="9">
        <f t="shared" si="0"/>
        <v>2873</v>
      </c>
    </row>
    <row r="23" spans="2:13" ht="21" thickBot="1">
      <c r="C23" s="5" t="s">
        <v>66</v>
      </c>
      <c r="D23" s="39">
        <f>1+ATAN(D22/120)*2/PI()</f>
        <v>0.74866816724399521</v>
      </c>
      <c r="L23" s="9">
        <v>21</v>
      </c>
      <c r="M23" s="9">
        <f t="shared" si="0"/>
        <v>3226</v>
      </c>
    </row>
    <row r="24" spans="2:13" ht="21" thickBot="1">
      <c r="C24" s="5" t="s">
        <v>418</v>
      </c>
      <c r="D24" s="41">
        <f>MAX(5,_xlfn.CEILING.MATH(D19*D23))</f>
        <v>21</v>
      </c>
      <c r="L24" s="9">
        <v>22</v>
      </c>
      <c r="M24" s="9">
        <f t="shared" si="0"/>
        <v>3607</v>
      </c>
    </row>
    <row r="25" spans="2:13">
      <c r="B25" s="5">
        <v>1</v>
      </c>
      <c r="C25" s="5" t="s">
        <v>68</v>
      </c>
      <c r="D25" s="40">
        <v>14</v>
      </c>
      <c r="L25" s="9">
        <v>23</v>
      </c>
      <c r="M25" s="9">
        <f t="shared" si="0"/>
        <v>4017</v>
      </c>
    </row>
    <row r="26" spans="2:13">
      <c r="C26" s="5" t="s">
        <v>69</v>
      </c>
      <c r="D26" s="38">
        <f>ROUND(MAX(0,2*D25-25)/1.5,0)</f>
        <v>2</v>
      </c>
      <c r="L26" s="9">
        <v>24</v>
      </c>
      <c r="M26" s="9">
        <f t="shared" si="0"/>
        <v>4457</v>
      </c>
    </row>
    <row r="27" spans="2:13">
      <c r="C27" s="5" t="s">
        <v>70</v>
      </c>
      <c r="D27" s="13">
        <v>100</v>
      </c>
      <c r="L27" s="9">
        <v>25</v>
      </c>
      <c r="M27" s="9">
        <f t="shared" si="0"/>
        <v>4929</v>
      </c>
    </row>
    <row r="28" spans="2:13">
      <c r="B28" s="5">
        <v>2</v>
      </c>
      <c r="C28" s="5" t="s">
        <v>71</v>
      </c>
      <c r="D28" s="38">
        <f>ROUND(POWER(MAX(0,D27-95),1.5)*2,0)</f>
        <v>22</v>
      </c>
      <c r="F28" s="5" t="s">
        <v>401</v>
      </c>
      <c r="L28" s="9">
        <v>26</v>
      </c>
      <c r="M28" s="9">
        <f t="shared" si="0"/>
        <v>5435</v>
      </c>
    </row>
    <row r="29" spans="2:13">
      <c r="B29" s="5">
        <v>3</v>
      </c>
      <c r="C29" s="5" t="s">
        <v>161</v>
      </c>
      <c r="D29" s="38">
        <v>20</v>
      </c>
      <c r="E29" s="5" t="s">
        <v>162</v>
      </c>
      <c r="L29" s="9">
        <v>27</v>
      </c>
      <c r="M29" s="9">
        <f t="shared" si="0"/>
        <v>5976</v>
      </c>
    </row>
    <row r="30" spans="2:13">
      <c r="B30" s="5">
        <v>4</v>
      </c>
      <c r="C30" s="5" t="s">
        <v>420</v>
      </c>
      <c r="D30" s="38">
        <v>20</v>
      </c>
      <c r="E30" s="5" t="s">
        <v>163</v>
      </c>
      <c r="L30" s="9">
        <v>28</v>
      </c>
      <c r="M30" s="9">
        <f t="shared" si="0"/>
        <v>6554</v>
      </c>
    </row>
    <row r="31" spans="2:13">
      <c r="C31" s="5" t="s">
        <v>419</v>
      </c>
      <c r="D31" s="9">
        <f>D30+D29+D28+D26</f>
        <v>64</v>
      </c>
      <c r="L31" s="9">
        <v>29</v>
      </c>
      <c r="M31" s="9">
        <f t="shared" si="0"/>
        <v>7171</v>
      </c>
    </row>
    <row r="32" spans="2:13">
      <c r="C32" s="5" t="s">
        <v>67</v>
      </c>
      <c r="D32" s="14">
        <f>_xlfn.FLOOR.MATH(D24*(1+D31/100))</f>
        <v>34</v>
      </c>
      <c r="L32" s="9">
        <v>30</v>
      </c>
      <c r="M32" s="9">
        <f t="shared" si="0"/>
        <v>7829</v>
      </c>
    </row>
    <row r="33" spans="12:13">
      <c r="L33" s="9">
        <v>31</v>
      </c>
      <c r="M33" s="9">
        <f t="shared" si="0"/>
        <v>8530</v>
      </c>
    </row>
    <row r="34" spans="12:13">
      <c r="L34" s="9">
        <v>32</v>
      </c>
      <c r="M34" s="9">
        <f t="shared" si="0"/>
        <v>9276</v>
      </c>
    </row>
    <row r="35" spans="12:13">
      <c r="L35" s="9">
        <v>33</v>
      </c>
      <c r="M35" s="9">
        <f t="shared" si="0"/>
        <v>10069</v>
      </c>
    </row>
    <row r="36" spans="12:13">
      <c r="L36" s="9">
        <v>34</v>
      </c>
      <c r="M36" s="9">
        <f t="shared" si="0"/>
        <v>10912</v>
      </c>
    </row>
    <row r="37" spans="12:13">
      <c r="L37" s="9">
        <v>35</v>
      </c>
      <c r="M37" s="9">
        <f t="shared" si="0"/>
        <v>11807</v>
      </c>
    </row>
    <row r="38" spans="12:13">
      <c r="L38" s="9">
        <v>36</v>
      </c>
      <c r="M38" s="9">
        <f t="shared" si="0"/>
        <v>12757</v>
      </c>
    </row>
    <row r="39" spans="12:13">
      <c r="L39" s="9">
        <v>37</v>
      </c>
      <c r="M39" s="9">
        <f t="shared" si="0"/>
        <v>13764</v>
      </c>
    </row>
    <row r="40" spans="12:13">
      <c r="L40" s="9">
        <v>38</v>
      </c>
      <c r="M40" s="9">
        <f t="shared" si="0"/>
        <v>14832</v>
      </c>
    </row>
    <row r="41" spans="12:13">
      <c r="L41" s="9">
        <v>39</v>
      </c>
      <c r="M41" s="9">
        <f t="shared" si="0"/>
        <v>15963</v>
      </c>
    </row>
    <row r="42" spans="12:13">
      <c r="L42" s="9">
        <v>40</v>
      </c>
      <c r="M42" s="9">
        <f t="shared" si="0"/>
        <v>17161</v>
      </c>
    </row>
    <row r="43" spans="12:13">
      <c r="L43" s="9">
        <v>41</v>
      </c>
      <c r="M43" s="9">
        <f t="shared" si="0"/>
        <v>18429</v>
      </c>
    </row>
    <row r="44" spans="12:13">
      <c r="L44" s="9">
        <v>42</v>
      </c>
      <c r="M44" s="9">
        <f t="shared" si="0"/>
        <v>19770</v>
      </c>
    </row>
    <row r="45" spans="12:13">
      <c r="L45" s="9">
        <v>43</v>
      </c>
      <c r="M45" s="9">
        <f t="shared" si="0"/>
        <v>21188</v>
      </c>
    </row>
    <row r="46" spans="12:13">
      <c r="L46" s="9">
        <v>44</v>
      </c>
      <c r="M46" s="9">
        <f t="shared" si="0"/>
        <v>22687</v>
      </c>
    </row>
    <row r="47" spans="12:13">
      <c r="L47" s="9">
        <v>45</v>
      </c>
      <c r="M47" s="9">
        <f t="shared" si="0"/>
        <v>24271</v>
      </c>
    </row>
    <row r="48" spans="12:13">
      <c r="L48" s="9">
        <v>46</v>
      </c>
      <c r="M48" s="9">
        <f t="shared" si="0"/>
        <v>25944</v>
      </c>
    </row>
    <row r="49" spans="12:13">
      <c r="L49" s="9">
        <v>47</v>
      </c>
      <c r="M49" s="9">
        <f t="shared" si="0"/>
        <v>27711</v>
      </c>
    </row>
    <row r="50" spans="12:13">
      <c r="L50" s="9">
        <v>48</v>
      </c>
      <c r="M50" s="9">
        <f t="shared" si="0"/>
        <v>29576</v>
      </c>
    </row>
    <row r="51" spans="12:13">
      <c r="L51" s="9">
        <v>49</v>
      </c>
      <c r="M51" s="9">
        <f t="shared" si="0"/>
        <v>31544</v>
      </c>
    </row>
    <row r="52" spans="12:13">
      <c r="L52" s="9">
        <v>50</v>
      </c>
      <c r="M52" s="9">
        <f t="shared" si="0"/>
        <v>33621</v>
      </c>
    </row>
    <row r="53" spans="12:13">
      <c r="L53" s="9">
        <v>51</v>
      </c>
      <c r="M53" s="9">
        <f t="shared" si="0"/>
        <v>35812</v>
      </c>
    </row>
    <row r="54" spans="12:13">
      <c r="L54" s="9">
        <v>52</v>
      </c>
      <c r="M54" s="9">
        <f t="shared" si="0"/>
        <v>38122</v>
      </c>
    </row>
    <row r="55" spans="12:13">
      <c r="L55" s="9">
        <v>53</v>
      </c>
      <c r="M55" s="9">
        <f t="shared" si="0"/>
        <v>40558</v>
      </c>
    </row>
    <row r="56" spans="12:13">
      <c r="L56" s="9">
        <v>54</v>
      </c>
      <c r="M56" s="9">
        <f t="shared" si="0"/>
        <v>43125</v>
      </c>
    </row>
    <row r="57" spans="12:13">
      <c r="L57" s="9">
        <v>55</v>
      </c>
      <c r="M57" s="9">
        <f t="shared" si="0"/>
        <v>45831</v>
      </c>
    </row>
    <row r="58" spans="12:13">
      <c r="L58" s="9">
        <v>56</v>
      </c>
      <c r="M58" s="9">
        <f t="shared" si="0"/>
        <v>48682</v>
      </c>
    </row>
    <row r="59" spans="12:13">
      <c r="L59" s="9">
        <v>57</v>
      </c>
      <c r="M59" s="9">
        <f t="shared" si="0"/>
        <v>51686</v>
      </c>
    </row>
    <row r="60" spans="12:13">
      <c r="L60" s="9">
        <v>58</v>
      </c>
      <c r="M60" s="9">
        <f t="shared" si="0"/>
        <v>54850</v>
      </c>
    </row>
    <row r="61" spans="12:13">
      <c r="L61" s="9">
        <v>59</v>
      </c>
      <c r="M61" s="9">
        <f t="shared" si="0"/>
        <v>58182</v>
      </c>
    </row>
    <row r="62" spans="12:13">
      <c r="L62" s="9">
        <v>60</v>
      </c>
      <c r="M62" s="9">
        <f t="shared" si="0"/>
        <v>61691</v>
      </c>
    </row>
    <row r="63" spans="12:13">
      <c r="L63" s="9">
        <v>61</v>
      </c>
      <c r="M63" s="9">
        <f t="shared" si="0"/>
        <v>65385</v>
      </c>
    </row>
    <row r="64" spans="12:13">
      <c r="L64" s="9">
        <v>62</v>
      </c>
      <c r="M64" s="9">
        <f t="shared" si="0"/>
        <v>69274</v>
      </c>
    </row>
    <row r="65" spans="12:13">
      <c r="L65" s="9">
        <v>63</v>
      </c>
      <c r="M65" s="9">
        <f t="shared" si="0"/>
        <v>73367</v>
      </c>
    </row>
    <row r="66" spans="12:13">
      <c r="L66" s="9">
        <v>64</v>
      </c>
      <c r="M66" s="9">
        <f t="shared" si="0"/>
        <v>77675</v>
      </c>
    </row>
    <row r="67" spans="12:13">
      <c r="L67" s="9">
        <v>65</v>
      </c>
      <c r="M67" s="9">
        <f t="shared" si="0"/>
        <v>82208</v>
      </c>
    </row>
    <row r="68" spans="12:13">
      <c r="L68" s="9">
        <v>66</v>
      </c>
      <c r="M68" s="9">
        <f t="shared" si="0"/>
        <v>86978</v>
      </c>
    </row>
    <row r="69" spans="12:13">
      <c r="L69" s="9">
        <v>67</v>
      </c>
      <c r="M69" s="9">
        <f t="shared" si="0"/>
        <v>91996</v>
      </c>
    </row>
    <row r="70" spans="12:13">
      <c r="L70" s="9">
        <v>68</v>
      </c>
      <c r="M70" s="9">
        <f t="shared" ref="M70:M133" si="1">_xlfn.FLOOR.MATH(M69*1.05+L70*10)</f>
        <v>97275</v>
      </c>
    </row>
    <row r="71" spans="12:13">
      <c r="L71" s="9">
        <v>69</v>
      </c>
      <c r="M71" s="9">
        <f t="shared" si="1"/>
        <v>102828</v>
      </c>
    </row>
    <row r="72" spans="12:13">
      <c r="L72" s="9">
        <v>70</v>
      </c>
      <c r="M72" s="9">
        <f t="shared" si="1"/>
        <v>108669</v>
      </c>
    </row>
    <row r="73" spans="12:13">
      <c r="L73" s="9">
        <v>71</v>
      </c>
      <c r="M73" s="9">
        <f t="shared" si="1"/>
        <v>114812</v>
      </c>
    </row>
    <row r="74" spans="12:13">
      <c r="L74" s="9">
        <v>72</v>
      </c>
      <c r="M74" s="9">
        <f t="shared" si="1"/>
        <v>121272</v>
      </c>
    </row>
    <row r="75" spans="12:13">
      <c r="L75" s="9">
        <v>73</v>
      </c>
      <c r="M75" s="9">
        <f t="shared" si="1"/>
        <v>128065</v>
      </c>
    </row>
    <row r="76" spans="12:13">
      <c r="L76" s="9">
        <v>74</v>
      </c>
      <c r="M76" s="9">
        <f t="shared" si="1"/>
        <v>135208</v>
      </c>
    </row>
    <row r="77" spans="12:13">
      <c r="L77" s="9">
        <v>75</v>
      </c>
      <c r="M77" s="9">
        <f t="shared" si="1"/>
        <v>142718</v>
      </c>
    </row>
    <row r="78" spans="12:13">
      <c r="L78" s="9">
        <v>76</v>
      </c>
      <c r="M78" s="9">
        <f t="shared" si="1"/>
        <v>150613</v>
      </c>
    </row>
    <row r="79" spans="12:13">
      <c r="L79" s="9">
        <v>77</v>
      </c>
      <c r="M79" s="9">
        <f t="shared" si="1"/>
        <v>158913</v>
      </c>
    </row>
    <row r="80" spans="12:13">
      <c r="L80" s="9">
        <v>78</v>
      </c>
      <c r="M80" s="9">
        <f t="shared" si="1"/>
        <v>167638</v>
      </c>
    </row>
    <row r="81" spans="12:13">
      <c r="L81" s="9">
        <v>79</v>
      </c>
      <c r="M81" s="9">
        <f t="shared" si="1"/>
        <v>176809</v>
      </c>
    </row>
    <row r="82" spans="12:13">
      <c r="L82" s="9">
        <v>80</v>
      </c>
      <c r="M82" s="9">
        <f t="shared" si="1"/>
        <v>186449</v>
      </c>
    </row>
    <row r="83" spans="12:13">
      <c r="L83" s="9">
        <v>81</v>
      </c>
      <c r="M83" s="9">
        <f t="shared" si="1"/>
        <v>196581</v>
      </c>
    </row>
    <row r="84" spans="12:13">
      <c r="L84" s="9">
        <v>82</v>
      </c>
      <c r="M84" s="9">
        <f t="shared" si="1"/>
        <v>207230</v>
      </c>
    </row>
    <row r="85" spans="12:13">
      <c r="L85" s="9">
        <v>83</v>
      </c>
      <c r="M85" s="9">
        <f t="shared" si="1"/>
        <v>218421</v>
      </c>
    </row>
    <row r="86" spans="12:13">
      <c r="L86" s="9">
        <v>84</v>
      </c>
      <c r="M86" s="9">
        <f t="shared" si="1"/>
        <v>230182</v>
      </c>
    </row>
    <row r="87" spans="12:13">
      <c r="L87" s="9">
        <v>85</v>
      </c>
      <c r="M87" s="9">
        <f t="shared" si="1"/>
        <v>242541</v>
      </c>
    </row>
    <row r="88" spans="12:13">
      <c r="L88" s="9">
        <v>86</v>
      </c>
      <c r="M88" s="9">
        <f t="shared" si="1"/>
        <v>255528</v>
      </c>
    </row>
    <row r="89" spans="12:13">
      <c r="L89" s="9">
        <v>87</v>
      </c>
      <c r="M89" s="9">
        <f t="shared" si="1"/>
        <v>269174</v>
      </c>
    </row>
    <row r="90" spans="12:13">
      <c r="L90" s="9">
        <v>88</v>
      </c>
      <c r="M90" s="9">
        <f t="shared" si="1"/>
        <v>283512</v>
      </c>
    </row>
    <row r="91" spans="12:13">
      <c r="L91" s="9">
        <v>89</v>
      </c>
      <c r="M91" s="9">
        <f t="shared" si="1"/>
        <v>298577</v>
      </c>
    </row>
    <row r="92" spans="12:13">
      <c r="L92" s="9">
        <v>90</v>
      </c>
      <c r="M92" s="9">
        <f t="shared" si="1"/>
        <v>314405</v>
      </c>
    </row>
    <row r="93" spans="12:13">
      <c r="L93" s="9">
        <v>91</v>
      </c>
      <c r="M93" s="9">
        <f t="shared" si="1"/>
        <v>331035</v>
      </c>
    </row>
    <row r="94" spans="12:13">
      <c r="L94" s="9">
        <v>92</v>
      </c>
      <c r="M94" s="9">
        <f t="shared" si="1"/>
        <v>348506</v>
      </c>
    </row>
    <row r="95" spans="12:13">
      <c r="L95" s="9">
        <v>93</v>
      </c>
      <c r="M95" s="9">
        <f t="shared" si="1"/>
        <v>366861</v>
      </c>
    </row>
    <row r="96" spans="12:13">
      <c r="L96" s="9">
        <v>94</v>
      </c>
      <c r="M96" s="9">
        <f t="shared" si="1"/>
        <v>386144</v>
      </c>
    </row>
    <row r="97" spans="12:13">
      <c r="L97" s="9">
        <v>95</v>
      </c>
      <c r="M97" s="9">
        <f t="shared" si="1"/>
        <v>406401</v>
      </c>
    </row>
    <row r="98" spans="12:13">
      <c r="L98" s="9">
        <v>96</v>
      </c>
      <c r="M98" s="9">
        <f t="shared" si="1"/>
        <v>427681</v>
      </c>
    </row>
    <row r="99" spans="12:13">
      <c r="L99" s="9">
        <v>97</v>
      </c>
      <c r="M99" s="9">
        <f t="shared" si="1"/>
        <v>450035</v>
      </c>
    </row>
    <row r="100" spans="12:13">
      <c r="L100" s="9">
        <v>98</v>
      </c>
      <c r="M100" s="9">
        <f t="shared" si="1"/>
        <v>473516</v>
      </c>
    </row>
    <row r="101" spans="12:13">
      <c r="L101" s="9">
        <v>99</v>
      </c>
      <c r="M101" s="9">
        <f t="shared" si="1"/>
        <v>498181</v>
      </c>
    </row>
    <row r="102" spans="12:13">
      <c r="M102" s="9">
        <f t="shared" si="1"/>
        <v>523090</v>
      </c>
    </row>
    <row r="103" spans="12:13">
      <c r="M103" s="9">
        <f t="shared" si="1"/>
        <v>549244</v>
      </c>
    </row>
    <row r="104" spans="12:13">
      <c r="M104" s="9">
        <f t="shared" si="1"/>
        <v>576706</v>
      </c>
    </row>
    <row r="105" spans="12:13">
      <c r="M105" s="9">
        <f t="shared" si="1"/>
        <v>605541</v>
      </c>
    </row>
    <row r="106" spans="12:13">
      <c r="M106" s="9">
        <f t="shared" si="1"/>
        <v>635818</v>
      </c>
    </row>
    <row r="107" spans="12:13">
      <c r="M107" s="9">
        <f t="shared" si="1"/>
        <v>667608</v>
      </c>
    </row>
    <row r="108" spans="12:13">
      <c r="M108" s="9">
        <f t="shared" si="1"/>
        <v>700988</v>
      </c>
    </row>
    <row r="109" spans="12:13">
      <c r="M109" s="9">
        <f t="shared" si="1"/>
        <v>736037</v>
      </c>
    </row>
    <row r="110" spans="12:13">
      <c r="M110" s="9">
        <f t="shared" si="1"/>
        <v>772838</v>
      </c>
    </row>
    <row r="111" spans="12:13">
      <c r="M111" s="9">
        <f t="shared" si="1"/>
        <v>811479</v>
      </c>
    </row>
    <row r="112" spans="12:13">
      <c r="M112" s="9">
        <f t="shared" si="1"/>
        <v>852052</v>
      </c>
    </row>
    <row r="113" spans="13:13">
      <c r="M113" s="9">
        <f t="shared" si="1"/>
        <v>894654</v>
      </c>
    </row>
    <row r="114" spans="13:13">
      <c r="M114" s="9">
        <f t="shared" si="1"/>
        <v>939386</v>
      </c>
    </row>
    <row r="115" spans="13:13">
      <c r="M115" s="9">
        <f t="shared" si="1"/>
        <v>986355</v>
      </c>
    </row>
    <row r="116" spans="13:13">
      <c r="M116" s="9">
        <f t="shared" si="1"/>
        <v>1035672</v>
      </c>
    </row>
    <row r="117" spans="13:13">
      <c r="M117" s="9">
        <f t="shared" si="1"/>
        <v>1087455</v>
      </c>
    </row>
    <row r="118" spans="13:13">
      <c r="M118" s="9">
        <f t="shared" si="1"/>
        <v>1141827</v>
      </c>
    </row>
    <row r="119" spans="13:13">
      <c r="M119" s="9">
        <f t="shared" si="1"/>
        <v>1198918</v>
      </c>
    </row>
    <row r="120" spans="13:13">
      <c r="M120" s="9">
        <f t="shared" si="1"/>
        <v>1258863</v>
      </c>
    </row>
    <row r="121" spans="13:13">
      <c r="M121" s="9">
        <f t="shared" si="1"/>
        <v>1321806</v>
      </c>
    </row>
    <row r="122" spans="13:13">
      <c r="M122" s="9">
        <f t="shared" si="1"/>
        <v>1387896</v>
      </c>
    </row>
    <row r="123" spans="13:13">
      <c r="M123" s="9">
        <f t="shared" si="1"/>
        <v>1457290</v>
      </c>
    </row>
    <row r="124" spans="13:13">
      <c r="M124" s="9">
        <f t="shared" si="1"/>
        <v>1530154</v>
      </c>
    </row>
    <row r="125" spans="13:13">
      <c r="M125" s="9">
        <f t="shared" si="1"/>
        <v>1606661</v>
      </c>
    </row>
    <row r="126" spans="13:13">
      <c r="M126" s="9">
        <f t="shared" si="1"/>
        <v>1686994</v>
      </c>
    </row>
    <row r="127" spans="13:13">
      <c r="M127" s="9">
        <f t="shared" si="1"/>
        <v>1771343</v>
      </c>
    </row>
    <row r="128" spans="13:13">
      <c r="M128" s="9">
        <f t="shared" si="1"/>
        <v>1859910</v>
      </c>
    </row>
    <row r="129" spans="13:13">
      <c r="M129" s="9">
        <f t="shared" si="1"/>
        <v>1952905</v>
      </c>
    </row>
    <row r="130" spans="13:13">
      <c r="M130" s="9">
        <f t="shared" si="1"/>
        <v>2050550</v>
      </c>
    </row>
    <row r="131" spans="13:13">
      <c r="M131" s="9">
        <f t="shared" si="1"/>
        <v>2153077</v>
      </c>
    </row>
    <row r="132" spans="13:13">
      <c r="M132" s="9">
        <f t="shared" si="1"/>
        <v>2260730</v>
      </c>
    </row>
    <row r="133" spans="13:13">
      <c r="M133" s="9">
        <f t="shared" si="1"/>
        <v>2373766</v>
      </c>
    </row>
    <row r="134" spans="13:13">
      <c r="M134" s="9">
        <f>_xlfn.FLOOR.MATH(M133*1.05+L134*10)</f>
        <v>2492454</v>
      </c>
    </row>
  </sheetData>
  <phoneticPr fontId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A147F-9BEB-684C-8D83-46B4966808F2}">
  <sheetPr>
    <tabColor theme="9" tint="0.79998168889431442"/>
  </sheetPr>
  <dimension ref="B2:G62"/>
  <sheetViews>
    <sheetView workbookViewId="0">
      <selection activeCell="F13" sqref="F13"/>
    </sheetView>
  </sheetViews>
  <sheetFormatPr baseColWidth="10" defaultRowHeight="20"/>
  <cols>
    <col min="1" max="1" width="10.7109375" style="24"/>
    <col min="2" max="2" width="17.85546875" style="24" customWidth="1"/>
    <col min="3" max="3" width="57.7109375" style="24" customWidth="1"/>
    <col min="4" max="4" width="14.42578125" style="24" customWidth="1"/>
    <col min="5" max="5" width="21.7109375" style="25" customWidth="1"/>
    <col min="6" max="6" width="10.7109375" style="25"/>
    <col min="7" max="16384" width="10.7109375" style="24"/>
  </cols>
  <sheetData>
    <row r="2" spans="2:6" ht="32">
      <c r="B2" s="23" t="s">
        <v>236</v>
      </c>
    </row>
    <row r="3" spans="2:6" ht="32">
      <c r="B3" s="23"/>
    </row>
    <row r="4" spans="2:6" ht="25" customHeight="1">
      <c r="B4" s="24" t="s">
        <v>315</v>
      </c>
      <c r="E4" s="24"/>
      <c r="F4" s="24"/>
    </row>
    <row r="5" spans="2:6" ht="25" customHeight="1">
      <c r="B5" s="11" t="s">
        <v>145</v>
      </c>
      <c r="C5" s="11" t="s">
        <v>146</v>
      </c>
      <c r="D5" s="11" t="s">
        <v>317</v>
      </c>
      <c r="E5" s="11" t="s">
        <v>316</v>
      </c>
      <c r="F5" s="24" t="s">
        <v>400</v>
      </c>
    </row>
    <row r="6" spans="2:6">
      <c r="B6" s="29" t="s">
        <v>318</v>
      </c>
      <c r="C6" s="29" t="s">
        <v>370</v>
      </c>
      <c r="D6" s="29" t="s">
        <v>319</v>
      </c>
      <c r="E6" s="29" t="s">
        <v>479</v>
      </c>
      <c r="F6" s="24"/>
    </row>
    <row r="7" spans="2:6">
      <c r="B7" s="29" t="s">
        <v>320</v>
      </c>
      <c r="C7" s="29" t="s">
        <v>321</v>
      </c>
      <c r="D7" s="29" t="s">
        <v>322</v>
      </c>
      <c r="E7" s="29" t="s">
        <v>364</v>
      </c>
      <c r="F7" s="24"/>
    </row>
    <row r="8" spans="2:6">
      <c r="B8" s="29" t="s">
        <v>323</v>
      </c>
      <c r="C8" s="29" t="s">
        <v>324</v>
      </c>
      <c r="D8" s="29" t="s">
        <v>325</v>
      </c>
      <c r="E8" s="29" t="s">
        <v>411</v>
      </c>
      <c r="F8" s="24"/>
    </row>
    <row r="9" spans="2:6">
      <c r="B9" s="29" t="s">
        <v>326</v>
      </c>
      <c r="C9" s="29" t="s">
        <v>327</v>
      </c>
      <c r="D9" s="29" t="s">
        <v>328</v>
      </c>
      <c r="E9" s="29" t="s">
        <v>329</v>
      </c>
      <c r="F9" s="24"/>
    </row>
    <row r="10" spans="2:6">
      <c r="B10" s="29" t="s">
        <v>333</v>
      </c>
      <c r="C10" s="29" t="s">
        <v>334</v>
      </c>
      <c r="D10" s="29" t="s">
        <v>335</v>
      </c>
      <c r="E10" s="29" t="s">
        <v>354</v>
      </c>
      <c r="F10" s="24"/>
    </row>
    <row r="11" spans="2:6">
      <c r="B11" s="29" t="s">
        <v>82</v>
      </c>
      <c r="C11" s="29" t="s">
        <v>336</v>
      </c>
      <c r="D11" s="29" t="s">
        <v>338</v>
      </c>
      <c r="E11" s="29" t="s">
        <v>337</v>
      </c>
      <c r="F11" s="24"/>
    </row>
    <row r="12" spans="2:6">
      <c r="B12" s="29" t="s">
        <v>422</v>
      </c>
      <c r="C12" s="29" t="s">
        <v>423</v>
      </c>
      <c r="D12" s="29" t="s">
        <v>424</v>
      </c>
      <c r="E12" s="29" t="s">
        <v>425</v>
      </c>
      <c r="F12" s="24"/>
    </row>
    <row r="13" spans="2:6">
      <c r="B13" s="29"/>
      <c r="C13" s="29"/>
      <c r="D13" s="29"/>
      <c r="E13" s="29"/>
      <c r="F13" s="24"/>
    </row>
    <row r="14" spans="2:6">
      <c r="B14" s="29"/>
      <c r="C14" s="29"/>
      <c r="D14" s="29"/>
      <c r="E14" s="29"/>
      <c r="F14" s="24"/>
    </row>
    <row r="15" spans="2:6">
      <c r="B15" s="29"/>
      <c r="C15" s="29"/>
      <c r="D15" s="29"/>
      <c r="E15" s="29"/>
      <c r="F15" s="24"/>
    </row>
    <row r="16" spans="2:6">
      <c r="B16" s="29"/>
      <c r="C16" s="29"/>
      <c r="D16" s="29"/>
      <c r="E16" s="29"/>
      <c r="F16" s="24"/>
    </row>
    <row r="17" spans="2:6">
      <c r="B17" s="29"/>
      <c r="C17" s="29"/>
      <c r="D17" s="29"/>
      <c r="E17" s="29"/>
      <c r="F17" s="24"/>
    </row>
    <row r="18" spans="2:6">
      <c r="B18" s="29"/>
      <c r="C18" s="29"/>
      <c r="D18" s="29"/>
      <c r="E18" s="29"/>
      <c r="F18" s="24"/>
    </row>
    <row r="19" spans="2:6">
      <c r="B19" s="29"/>
      <c r="C19" s="29"/>
      <c r="D19" s="29"/>
      <c r="E19" s="29"/>
      <c r="F19" s="24"/>
    </row>
    <row r="20" spans="2:6">
      <c r="B20" s="29"/>
      <c r="C20" s="29"/>
      <c r="D20" s="29"/>
      <c r="E20" s="29"/>
      <c r="F20" s="24"/>
    </row>
    <row r="21" spans="2:6">
      <c r="B21" s="29"/>
      <c r="C21" s="29"/>
      <c r="D21" s="29"/>
      <c r="E21" s="30"/>
    </row>
    <row r="22" spans="2:6">
      <c r="B22" s="29"/>
      <c r="C22" s="29"/>
      <c r="D22" s="29"/>
      <c r="E22" s="30"/>
    </row>
    <row r="23" spans="2:6">
      <c r="B23" s="29"/>
      <c r="C23" s="29"/>
      <c r="D23" s="29"/>
      <c r="E23" s="30"/>
    </row>
    <row r="24" spans="2:6">
      <c r="B24" s="29"/>
      <c r="C24" s="29"/>
      <c r="D24" s="29"/>
      <c r="E24" s="30"/>
    </row>
    <row r="25" spans="2:6">
      <c r="B25" s="29"/>
      <c r="C25" s="29"/>
      <c r="D25" s="29"/>
      <c r="E25" s="30"/>
    </row>
    <row r="28" spans="2:6">
      <c r="B28" s="24" t="s">
        <v>239</v>
      </c>
    </row>
    <row r="30" spans="2:6">
      <c r="B30" s="31" t="s">
        <v>145</v>
      </c>
      <c r="C30" s="31" t="s">
        <v>146</v>
      </c>
      <c r="D30" s="31" t="s">
        <v>244</v>
      </c>
      <c r="E30" s="32" t="s">
        <v>245</v>
      </c>
    </row>
    <row r="31" spans="2:6">
      <c r="B31" s="14" t="s">
        <v>240</v>
      </c>
      <c r="C31" s="14" t="s">
        <v>242</v>
      </c>
      <c r="D31" s="14" t="s">
        <v>247</v>
      </c>
      <c r="E31" s="33" t="s">
        <v>246</v>
      </c>
      <c r="F31" s="25" t="s">
        <v>249</v>
      </c>
    </row>
    <row r="32" spans="2:6">
      <c r="B32" s="14" t="s">
        <v>241</v>
      </c>
      <c r="C32" s="14" t="s">
        <v>243</v>
      </c>
      <c r="D32" s="14" t="s">
        <v>248</v>
      </c>
      <c r="E32" s="33" t="s">
        <v>131</v>
      </c>
    </row>
    <row r="33" spans="2:7">
      <c r="B33" s="14"/>
      <c r="C33" s="14"/>
      <c r="D33" s="14"/>
      <c r="E33" s="33"/>
      <c r="G33" s="25"/>
    </row>
    <row r="34" spans="2:7">
      <c r="B34" s="14"/>
      <c r="C34" s="14"/>
      <c r="D34" s="14"/>
      <c r="E34" s="33"/>
      <c r="G34" s="25"/>
    </row>
    <row r="35" spans="2:7">
      <c r="B35" s="14"/>
      <c r="C35" s="14"/>
      <c r="D35" s="14"/>
      <c r="E35" s="33"/>
      <c r="G35" s="25"/>
    </row>
    <row r="36" spans="2:7">
      <c r="B36" s="14"/>
      <c r="C36" s="14"/>
      <c r="D36" s="14"/>
      <c r="E36" s="33"/>
      <c r="G36" s="25"/>
    </row>
    <row r="37" spans="2:7">
      <c r="B37" s="14"/>
      <c r="C37" s="14"/>
      <c r="D37" s="14"/>
      <c r="E37" s="33"/>
      <c r="G37" s="25"/>
    </row>
    <row r="38" spans="2:7">
      <c r="B38" s="13" t="s">
        <v>251</v>
      </c>
      <c r="C38" s="13" t="s">
        <v>254</v>
      </c>
      <c r="D38" s="13" t="s">
        <v>262</v>
      </c>
      <c r="E38" s="34" t="s">
        <v>268</v>
      </c>
      <c r="F38" s="25" t="s">
        <v>250</v>
      </c>
      <c r="G38" s="25"/>
    </row>
    <row r="39" spans="2:7">
      <c r="B39" s="13" t="s">
        <v>252</v>
      </c>
      <c r="C39" s="13" t="s">
        <v>253</v>
      </c>
      <c r="D39" s="13" t="s">
        <v>263</v>
      </c>
      <c r="E39" s="34" t="s">
        <v>132</v>
      </c>
      <c r="G39" s="25"/>
    </row>
    <row r="40" spans="2:7">
      <c r="B40" s="13" t="s">
        <v>255</v>
      </c>
      <c r="C40" s="13" t="s">
        <v>256</v>
      </c>
      <c r="D40" s="13" t="s">
        <v>264</v>
      </c>
      <c r="E40" s="34" t="s">
        <v>269</v>
      </c>
      <c r="G40" s="25"/>
    </row>
    <row r="41" spans="2:7">
      <c r="B41" s="13" t="s">
        <v>286</v>
      </c>
      <c r="C41" s="13" t="s">
        <v>257</v>
      </c>
      <c r="D41" s="13" t="s">
        <v>290</v>
      </c>
      <c r="E41" s="34" t="s">
        <v>270</v>
      </c>
      <c r="G41" s="25"/>
    </row>
    <row r="42" spans="2:7">
      <c r="B42" s="13" t="s">
        <v>287</v>
      </c>
      <c r="C42" s="13" t="s">
        <v>258</v>
      </c>
      <c r="D42" s="13" t="s">
        <v>289</v>
      </c>
      <c r="E42" s="34" t="s">
        <v>271</v>
      </c>
      <c r="G42" s="27"/>
    </row>
    <row r="43" spans="2:7">
      <c r="B43" s="13" t="s">
        <v>288</v>
      </c>
      <c r="C43" s="13" t="s">
        <v>273</v>
      </c>
      <c r="D43" s="13" t="s">
        <v>309</v>
      </c>
      <c r="E43" s="34" t="s">
        <v>274</v>
      </c>
      <c r="G43" s="25"/>
    </row>
    <row r="44" spans="2:7">
      <c r="B44" s="13" t="s">
        <v>259</v>
      </c>
      <c r="C44" s="13" t="s">
        <v>261</v>
      </c>
      <c r="D44" s="13" t="s">
        <v>265</v>
      </c>
      <c r="E44" s="34" t="s">
        <v>272</v>
      </c>
      <c r="G44" s="25"/>
    </row>
    <row r="45" spans="2:7">
      <c r="B45" s="13" t="s">
        <v>260</v>
      </c>
      <c r="C45" s="13" t="s">
        <v>267</v>
      </c>
      <c r="D45" s="13" t="s">
        <v>266</v>
      </c>
      <c r="E45" s="34" t="s">
        <v>130</v>
      </c>
      <c r="G45" s="25"/>
    </row>
    <row r="46" spans="2:7">
      <c r="B46" s="13"/>
      <c r="C46" s="13"/>
      <c r="D46" s="13"/>
      <c r="E46" s="34"/>
      <c r="G46" s="25"/>
    </row>
    <row r="47" spans="2:7">
      <c r="B47" s="13"/>
      <c r="C47" s="13"/>
      <c r="D47" s="13"/>
      <c r="E47" s="34"/>
      <c r="G47" s="25"/>
    </row>
    <row r="48" spans="2:7">
      <c r="B48" s="29" t="s">
        <v>283</v>
      </c>
      <c r="C48" s="29"/>
      <c r="D48" s="29" t="s">
        <v>291</v>
      </c>
      <c r="E48" s="29" t="s">
        <v>293</v>
      </c>
      <c r="F48" s="25" t="s">
        <v>285</v>
      </c>
    </row>
    <row r="49" spans="2:6">
      <c r="B49" s="29" t="s">
        <v>275</v>
      </c>
      <c r="C49" s="29"/>
      <c r="D49" s="29" t="s">
        <v>295</v>
      </c>
      <c r="E49" s="29" t="s">
        <v>293</v>
      </c>
      <c r="F49" s="25" t="s">
        <v>292</v>
      </c>
    </row>
    <row r="50" spans="2:6">
      <c r="B50" s="29" t="s">
        <v>277</v>
      </c>
      <c r="C50" s="29"/>
      <c r="D50" s="29" t="s">
        <v>296</v>
      </c>
      <c r="E50" s="29" t="s">
        <v>293</v>
      </c>
    </row>
    <row r="51" spans="2:6">
      <c r="B51" s="29" t="s">
        <v>278</v>
      </c>
      <c r="C51" s="29"/>
      <c r="D51" s="29" t="s">
        <v>297</v>
      </c>
      <c r="E51" s="29" t="s">
        <v>293</v>
      </c>
    </row>
    <row r="52" spans="2:6">
      <c r="B52" s="29" t="s">
        <v>279</v>
      </c>
      <c r="C52" s="29"/>
      <c r="D52" s="29" t="s">
        <v>298</v>
      </c>
      <c r="E52" s="30"/>
    </row>
    <row r="53" spans="2:6">
      <c r="B53" s="29" t="s">
        <v>280</v>
      </c>
      <c r="C53" s="29"/>
      <c r="D53" s="29" t="s">
        <v>299</v>
      </c>
      <c r="E53" s="30" t="s">
        <v>294</v>
      </c>
    </row>
    <row r="54" spans="2:6">
      <c r="B54" s="29" t="s">
        <v>281</v>
      </c>
      <c r="C54" s="29" t="s">
        <v>301</v>
      </c>
      <c r="D54" s="29" t="s">
        <v>300</v>
      </c>
      <c r="E54" s="30"/>
    </row>
    <row r="55" spans="2:6">
      <c r="B55" s="29" t="s">
        <v>282</v>
      </c>
      <c r="C55" s="29" t="s">
        <v>303</v>
      </c>
      <c r="D55" s="29" t="s">
        <v>302</v>
      </c>
      <c r="E55" s="30" t="s">
        <v>306</v>
      </c>
    </row>
    <row r="56" spans="2:6">
      <c r="B56" s="29" t="s">
        <v>304</v>
      </c>
      <c r="C56" s="29" t="s">
        <v>305</v>
      </c>
      <c r="D56" s="29" t="s">
        <v>308</v>
      </c>
      <c r="E56" s="30" t="s">
        <v>307</v>
      </c>
    </row>
    <row r="57" spans="2:6">
      <c r="B57" s="29" t="s">
        <v>311</v>
      </c>
      <c r="C57" s="29" t="s">
        <v>310</v>
      </c>
      <c r="D57" s="29" t="s">
        <v>312</v>
      </c>
      <c r="E57" s="30"/>
    </row>
    <row r="58" spans="2:6">
      <c r="B58" s="29" t="s">
        <v>284</v>
      </c>
      <c r="C58" s="29" t="s">
        <v>314</v>
      </c>
      <c r="D58" s="29" t="s">
        <v>313</v>
      </c>
      <c r="E58" s="30"/>
    </row>
    <row r="59" spans="2:6">
      <c r="B59" s="29"/>
      <c r="C59" s="29"/>
      <c r="D59" s="29"/>
      <c r="E59" s="30"/>
    </row>
    <row r="60" spans="2:6">
      <c r="B60" s="29"/>
      <c r="C60" s="29"/>
      <c r="D60" s="29"/>
      <c r="E60" s="30"/>
    </row>
    <row r="61" spans="2:6">
      <c r="B61" s="29"/>
      <c r="C61" s="29"/>
      <c r="D61" s="29"/>
      <c r="E61" s="30"/>
    </row>
    <row r="62" spans="2:6">
      <c r="D62" s="25"/>
    </row>
  </sheetData>
  <phoneticPr fontId="1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A43E11-5750-A143-8926-95C364FD2F37}">
  <sheetPr>
    <tabColor theme="9" tint="0.79998168889431442"/>
  </sheetPr>
  <dimension ref="B2:G38"/>
  <sheetViews>
    <sheetView workbookViewId="0">
      <selection activeCell="C10" sqref="C10"/>
    </sheetView>
  </sheetViews>
  <sheetFormatPr baseColWidth="10" defaultRowHeight="20"/>
  <cols>
    <col min="1" max="2" width="10.7109375" style="24"/>
    <col min="3" max="3" width="49" style="24" customWidth="1"/>
    <col min="4" max="4" width="11.28515625" style="24" customWidth="1"/>
    <col min="5" max="5" width="21.7109375" style="25" customWidth="1"/>
    <col min="6" max="6" width="10.7109375" style="25"/>
    <col min="7" max="16384" width="10.7109375" style="24"/>
  </cols>
  <sheetData>
    <row r="2" spans="2:7" ht="32">
      <c r="B2" s="23" t="s">
        <v>237</v>
      </c>
      <c r="C2" s="24" t="s">
        <v>238</v>
      </c>
    </row>
    <row r="3" spans="2:7" ht="25" customHeight="1">
      <c r="B3" s="26"/>
    </row>
    <row r="4" spans="2:7">
      <c r="C4" s="24" t="s">
        <v>350</v>
      </c>
      <c r="D4" s="24" t="s">
        <v>351</v>
      </c>
    </row>
    <row r="5" spans="2:7">
      <c r="C5" s="24" t="s">
        <v>339</v>
      </c>
      <c r="D5" s="24" t="s">
        <v>340</v>
      </c>
    </row>
    <row r="6" spans="2:7">
      <c r="C6" s="24" t="s">
        <v>345</v>
      </c>
      <c r="D6" s="24" t="s">
        <v>353</v>
      </c>
    </row>
    <row r="7" spans="2:7">
      <c r="B7" s="24" t="s">
        <v>352</v>
      </c>
      <c r="C7" s="36" t="s">
        <v>404</v>
      </c>
      <c r="D7" s="24" t="s">
        <v>405</v>
      </c>
      <c r="G7" s="25"/>
    </row>
    <row r="8" spans="2:7">
      <c r="C8" s="36" t="s">
        <v>403</v>
      </c>
      <c r="D8" s="35" t="s">
        <v>276</v>
      </c>
      <c r="G8" s="25"/>
    </row>
    <row r="9" spans="2:7">
      <c r="C9" s="35" t="s">
        <v>349</v>
      </c>
      <c r="D9" s="35" t="s">
        <v>348</v>
      </c>
      <c r="E9" s="24"/>
      <c r="F9" s="24"/>
    </row>
    <row r="10" spans="2:7">
      <c r="C10" s="35" t="s">
        <v>343</v>
      </c>
      <c r="D10" s="35" t="s">
        <v>344</v>
      </c>
      <c r="G10" s="25"/>
    </row>
    <row r="11" spans="2:7">
      <c r="C11" s="35" t="s">
        <v>341</v>
      </c>
      <c r="D11" s="35" t="s">
        <v>342</v>
      </c>
      <c r="G11" s="25"/>
    </row>
    <row r="12" spans="2:7">
      <c r="G12" s="25"/>
    </row>
    <row r="13" spans="2:7">
      <c r="G13" s="25"/>
    </row>
    <row r="14" spans="2:7">
      <c r="G14" s="25"/>
    </row>
    <row r="15" spans="2:7">
      <c r="G15" s="25"/>
    </row>
    <row r="16" spans="2:7">
      <c r="G16" s="27"/>
    </row>
    <row r="17" spans="2:7">
      <c r="G17" s="25"/>
    </row>
    <row r="18" spans="2:7">
      <c r="G18" s="25"/>
    </row>
    <row r="19" spans="2:7">
      <c r="G19" s="25"/>
    </row>
    <row r="20" spans="2:7">
      <c r="G20" s="25"/>
    </row>
    <row r="21" spans="2:7">
      <c r="G21" s="25"/>
    </row>
    <row r="22" spans="2:7">
      <c r="G22" s="25"/>
    </row>
    <row r="23" spans="2:7">
      <c r="G23" s="25"/>
    </row>
    <row r="26" spans="2:7" ht="29">
      <c r="B26" s="28"/>
    </row>
    <row r="38" spans="4:4">
      <c r="D38" s="25"/>
    </row>
  </sheetData>
  <phoneticPr fontId="1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63A774-E228-5D4B-8D95-D6AECD7524E2}">
  <sheetPr>
    <tabColor theme="9" tint="0.79998168889431442"/>
  </sheetPr>
  <dimension ref="K3:K4"/>
  <sheetViews>
    <sheetView topLeftCell="G47" zoomScale="124" workbookViewId="0">
      <selection activeCell="D97" sqref="D97"/>
    </sheetView>
  </sheetViews>
  <sheetFormatPr baseColWidth="10" defaultRowHeight="20"/>
  <cols>
    <col min="1" max="16384" width="10.7109375" style="5"/>
  </cols>
  <sheetData>
    <row r="3" spans="11:11">
      <c r="K3" s="5" t="s">
        <v>32</v>
      </c>
    </row>
    <row r="4" spans="11:11">
      <c r="K4" s="5" t="s">
        <v>33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12</vt:i4>
      </vt:variant>
    </vt:vector>
  </HeadingPairs>
  <TitlesOfParts>
    <vt:vector size="12" baseType="lpstr">
      <vt:lpstr>about</vt:lpstr>
      <vt:lpstr>material</vt:lpstr>
      <vt:lpstr>link</vt:lpstr>
      <vt:lpstr>schedule</vt:lpstr>
      <vt:lpstr>event</vt:lpstr>
      <vt:lpstr>rand</vt:lpstr>
      <vt:lpstr>avator</vt:lpstr>
      <vt:lpstr>ai</vt:lpstr>
      <vt:lpstr>level</vt:lpstr>
      <vt:lpstr>data</vt:lpstr>
      <vt:lpstr>code</vt:lpstr>
      <vt:lpstr>screen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T20200021129</dc:creator>
  <cp:lastModifiedBy>T20200021129</cp:lastModifiedBy>
  <dcterms:created xsi:type="dcterms:W3CDTF">2022-02-08T00:35:14Z</dcterms:created>
  <dcterms:modified xsi:type="dcterms:W3CDTF">2022-03-22T07:57:15Z</dcterms:modified>
</cp:coreProperties>
</file>