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asco.local\DFS\Appsense\yodit.ayalew\UserData\userdesktop\"/>
    </mc:Choice>
  </mc:AlternateContent>
  <bookViews>
    <workbookView xWindow="0" yWindow="0" windowWidth="8535" windowHeight="5070"/>
  </bookViews>
  <sheets>
    <sheet name="Data &amp; SQL" sheetId="1" r:id="rId1"/>
    <sheet name="Descriptive Statistics BaseLine" sheetId="19" r:id="rId2"/>
    <sheet name="Correlation" sheetId="20" r:id="rId3"/>
    <sheet name="Regression" sheetId="14" r:id="rId4"/>
    <sheet name="Hypotesis Testing" sheetId="17" r:id="rId5"/>
    <sheet name="Control chart (Moving range)" sheetId="21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1" i="21" l="1"/>
  <c r="Y43" i="21" s="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P5" i="21"/>
  <c r="P6" i="21"/>
  <c r="P7" i="21"/>
  <c r="P8" i="21"/>
  <c r="P9" i="21"/>
  <c r="P10" i="21"/>
  <c r="P12" i="21"/>
  <c r="P13" i="21"/>
  <c r="P14" i="21"/>
  <c r="P15" i="21"/>
  <c r="P16" i="21"/>
  <c r="P17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4" i="21"/>
  <c r="J14" i="21"/>
  <c r="K3" i="21"/>
  <c r="J5" i="21"/>
  <c r="J11" i="21"/>
  <c r="Y42" i="21" l="1"/>
  <c r="R3" i="21"/>
  <c r="S3" i="21"/>
  <c r="G65" i="21" l="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I10" i="21" s="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I6" i="21" s="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P46" i="17"/>
  <c r="P47" i="17" s="1"/>
  <c r="I5" i="21" l="1"/>
  <c r="I9" i="21"/>
  <c r="I8" i="21"/>
  <c r="I4" i="21"/>
  <c r="I3" i="21"/>
  <c r="I7" i="21"/>
  <c r="I11" i="21"/>
  <c r="K66" i="20" l="1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K11" i="1"/>
  <c r="R4" i="1"/>
  <c r="K10" i="1"/>
  <c r="K9" i="1"/>
  <c r="O11" i="1"/>
  <c r="O10" i="1"/>
  <c r="O9" i="1"/>
  <c r="M4" i="1"/>
  <c r="L4" i="1"/>
  <c r="K4" i="1"/>
  <c r="J4" i="1"/>
  <c r="N4" i="1"/>
  <c r="Q4" i="1"/>
  <c r="P4" i="1"/>
  <c r="O4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L34" i="1"/>
  <c r="L33" i="1"/>
  <c r="L31" i="1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S22" i="1" l="1"/>
  <c r="S23" i="1" s="1"/>
  <c r="S20" i="1"/>
  <c r="L20" i="1"/>
  <c r="L22" i="1" s="1"/>
  <c r="L23" i="1" s="1"/>
</calcChain>
</file>

<file path=xl/sharedStrings.xml><?xml version="1.0" encoding="utf-8"?>
<sst xmlns="http://schemas.openxmlformats.org/spreadsheetml/2006/main" count="807" uniqueCount="134">
  <si>
    <t>Date</t>
  </si>
  <si>
    <t>Expense Type</t>
  </si>
  <si>
    <t>Soy Latte</t>
  </si>
  <si>
    <t>Amazon Prime</t>
  </si>
  <si>
    <t>Lunch at Work</t>
  </si>
  <si>
    <t>Day of Week</t>
  </si>
  <si>
    <t>Friday</t>
  </si>
  <si>
    <t>Saturday</t>
  </si>
  <si>
    <t>Sunday</t>
  </si>
  <si>
    <t>Monday</t>
  </si>
  <si>
    <t>Tuesday</t>
  </si>
  <si>
    <t>Wednesday</t>
  </si>
  <si>
    <t>Thursday</t>
  </si>
  <si>
    <t>Total Daily Expense Amount</t>
  </si>
  <si>
    <t>Date with Freinds</t>
  </si>
  <si>
    <t>Weekly Sum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</si>
  <si>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</si>
  <si>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</si>
  <si>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</si>
  <si>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</si>
  <si>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</si>
  <si>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</si>
  <si>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</si>
  <si>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</si>
  <si>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</si>
  <si>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Sum</t>
  </si>
  <si>
    <t>Weekly Avarage</t>
  </si>
  <si>
    <t>Measure</t>
  </si>
  <si>
    <t>Improve</t>
  </si>
  <si>
    <t>Control</t>
  </si>
  <si>
    <t>Daily Avarage</t>
  </si>
  <si>
    <t>Improve Phase SQL Calculation</t>
  </si>
  <si>
    <t>Defect opportunities per unit</t>
  </si>
  <si>
    <t>Units produced per Phase</t>
  </si>
  <si>
    <t>D * U</t>
  </si>
  <si>
    <t>Total Possible defects per Phase</t>
  </si>
  <si>
    <t xml:space="preserve">A / D*U = </t>
  </si>
  <si>
    <t>DPM</t>
  </si>
  <si>
    <t xml:space="preserve">D </t>
  </si>
  <si>
    <t xml:space="preserve">U </t>
  </si>
  <si>
    <t xml:space="preserve">A </t>
  </si>
  <si>
    <t>SQL</t>
  </si>
  <si>
    <t xml:space="preserve">Yeild </t>
  </si>
  <si>
    <t>Control Phase SQL Calculation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</si>
  <si>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</si>
  <si>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</si>
  <si>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</si>
  <si>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</si>
  <si>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</si>
  <si>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</si>
  <si>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</si>
  <si>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</si>
  <si>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</si>
  <si>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</si>
  <si>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</si>
  <si>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</si>
  <si>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</si>
  <si>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</si>
  <si>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</si>
  <si>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</si>
  <si>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</si>
  <si>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</si>
  <si>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</si>
  <si>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</si>
  <si>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</si>
  <si>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</si>
  <si>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</si>
  <si>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</si>
  <si>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</si>
  <si>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</si>
  <si>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</si>
  <si>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</si>
  <si>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</si>
  <si>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</si>
  <si>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</si>
  <si>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</si>
  <si>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</si>
  <si>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</si>
  <si>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</si>
  <si>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>Sigma Quality Level measure phase (baseline)</t>
  </si>
  <si>
    <t>Soy latte</t>
  </si>
  <si>
    <t>Sigma Quality Level Improve</t>
  </si>
  <si>
    <t>Sigma Quality Level control</t>
  </si>
  <si>
    <t>Amazon Prime Purchases</t>
  </si>
  <si>
    <t>Improve Phase correlation</t>
  </si>
  <si>
    <t>Improve Phase Regression</t>
  </si>
  <si>
    <t>H-O</t>
  </si>
  <si>
    <t>H-A</t>
  </si>
  <si>
    <t xml:space="preserve">The average daily expense in measure phase is greater than or equal to the average daily expense in improve phase </t>
  </si>
  <si>
    <t xml:space="preserve">The average daily expense in measure phase is less than or equal to the average daily expense in improve phase </t>
  </si>
  <si>
    <t>Mew 1 is greater than or equal to Mew 2</t>
  </si>
  <si>
    <t>Mew 1 is less than or equal to Mew 2</t>
  </si>
  <si>
    <t xml:space="preserve">alpha= </t>
  </si>
  <si>
    <t>n1+n2= 35+14= 49  large sample</t>
  </si>
  <si>
    <t>Mew 1= 90.086</t>
  </si>
  <si>
    <t>Mew 2=  30.214</t>
  </si>
  <si>
    <t>S2=34.9</t>
  </si>
  <si>
    <t>S1=12.2</t>
  </si>
  <si>
    <t>n1=35</t>
  </si>
  <si>
    <t>n2=14</t>
  </si>
  <si>
    <t>Z= x-1-2s12n1+s22n2</t>
  </si>
  <si>
    <t>0.05-2*12.2*2*35+34.9*2*14</t>
  </si>
  <si>
    <t>(854+977.2)</t>
  </si>
  <si>
    <t>0.05-</t>
  </si>
  <si>
    <t>0.05-1831.2</t>
  </si>
  <si>
    <t>Z=</t>
  </si>
  <si>
    <t>P=</t>
  </si>
  <si>
    <t>1-P=</t>
  </si>
  <si>
    <t>This is an upper/right tail test</t>
  </si>
  <si>
    <t xml:space="preserve">P is very large in this instance so we would confidently accept our Null Hypthothesis meaning that </t>
  </si>
  <si>
    <t>Centerline</t>
  </si>
  <si>
    <t>mR</t>
  </si>
  <si>
    <t>mRbar</t>
  </si>
  <si>
    <t>UCL</t>
  </si>
  <si>
    <t>LCL</t>
  </si>
  <si>
    <t>Week1</t>
  </si>
  <si>
    <t xml:space="preserve">Week2  </t>
  </si>
  <si>
    <t>Week3</t>
  </si>
  <si>
    <t>Week4</t>
  </si>
  <si>
    <t>Week5</t>
  </si>
  <si>
    <t>Week6</t>
  </si>
  <si>
    <t>Week7</t>
  </si>
  <si>
    <t>Week8</t>
  </si>
  <si>
    <t>Week9</t>
  </si>
  <si>
    <t>Mbar</t>
  </si>
  <si>
    <t>Moving Range Chart</t>
  </si>
  <si>
    <t>Indvidual Chart</t>
  </si>
  <si>
    <t>X</t>
  </si>
  <si>
    <t>X bar</t>
  </si>
  <si>
    <t>Xbar</t>
  </si>
  <si>
    <t>UCL = xbar + E2*mRbar</t>
  </si>
  <si>
    <t>LCL = xbar - E2*mRbar</t>
  </si>
  <si>
    <t>Day</t>
  </si>
  <si>
    <t>Its in control!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</si>
</sst>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Tw Cen MT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14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4" fontId="0" fillId="2" borderId="0" xfId="0" applyNumberFormat="1" applyFill="1"/>
    <xf numFmtId="14" fontId="0" fillId="3" borderId="0" xfId="0" applyNumberFormat="1" applyFill="1"/>
    <xf numFmtId="14" fontId="1" fillId="3" borderId="0" xfId="0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 applyFill="1"/>
    <xf numFmtId="0" fontId="2" fillId="5" borderId="0" xfId="0" applyFont="1" applyFill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0" fontId="2" fillId="6" borderId="0" xfId="0" applyFont="1" applyFill="1"/>
    <xf numFmtId="0" fontId="0" fillId="0" borderId="0" xfId="0" applyFill="1" applyBorder="1" applyAlignment="1"/>
    <xf numFmtId="0" fontId="0" fillId="0" borderId="11" xfId="0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Continuous"/>
    </xf>
    <xf numFmtId="0" fontId="1" fillId="0" borderId="0" xfId="0" applyFont="1"/>
    <xf numFmtId="14" fontId="0" fillId="0" borderId="4" xfId="0" applyNumberFormat="1" applyBorder="1"/>
    <xf numFmtId="14" fontId="0" fillId="0" borderId="0" xfId="0" applyNumberFormat="1" applyBorder="1"/>
    <xf numFmtId="14" fontId="0" fillId="3" borderId="4" xfId="0" applyNumberFormat="1" applyFill="1" applyBorder="1"/>
    <xf numFmtId="14" fontId="0" fillId="0" borderId="4" xfId="0" applyNumberFormat="1" applyFill="1" applyBorder="1"/>
    <xf numFmtId="14" fontId="0" fillId="0" borderId="0" xfId="0" applyNumberFormat="1" applyFill="1" applyBorder="1"/>
    <xf numFmtId="0" fontId="0" fillId="0" borderId="0" xfId="0" applyFill="1" applyBorder="1"/>
    <xf numFmtId="14" fontId="1" fillId="3" borderId="4" xfId="0" applyNumberFormat="1" applyFont="1" applyFill="1" applyBorder="1"/>
    <xf numFmtId="14" fontId="0" fillId="0" borderId="5" xfId="0" applyNumberFormat="1" applyFill="1" applyBorder="1"/>
    <xf numFmtId="14" fontId="0" fillId="0" borderId="6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3" fillId="0" borderId="0" xfId="0" applyFont="1" applyFill="1" applyBorder="1" applyAlignment="1">
      <alignment horizontal="center"/>
    </xf>
    <xf numFmtId="14" fontId="1" fillId="0" borderId="0" xfId="0" applyNumberFormat="1" applyFont="1"/>
    <xf numFmtId="0" fontId="1" fillId="0" borderId="0" xfId="0" applyFont="1" applyFill="1"/>
    <xf numFmtId="0" fontId="3" fillId="0" borderId="0" xfId="0" applyFont="1" applyFill="1" applyBorder="1" applyAlignment="1">
      <alignment horizontal="centerContinuous"/>
    </xf>
    <xf numFmtId="0" fontId="1" fillId="0" borderId="0" xfId="0" applyFont="1" applyBorder="1"/>
    <xf numFmtId="14" fontId="0" fillId="6" borderId="0" xfId="0" applyNumberFormat="1" applyFill="1"/>
    <xf numFmtId="14" fontId="0" fillId="8" borderId="0" xfId="0" applyNumberFormat="1" applyFill="1"/>
    <xf numFmtId="0" fontId="0" fillId="8" borderId="0" xfId="0" applyFill="1"/>
    <xf numFmtId="14" fontId="0" fillId="7" borderId="0" xfId="0" applyNumberFormat="1" applyFill="1"/>
    <xf numFmtId="14" fontId="0" fillId="4" borderId="0" xfId="0" applyNumberFormat="1" applyFill="1"/>
    <xf numFmtId="0" fontId="0" fillId="2" borderId="0" xfId="0" applyFill="1"/>
    <xf numFmtId="0" fontId="0" fillId="4" borderId="0" xfId="0" applyFill="1" applyBorder="1"/>
    <xf numFmtId="0" fontId="2" fillId="0" borderId="12" xfId="0" applyFont="1" applyFill="1" applyBorder="1" applyAlignment="1">
      <alignment horizontal="centerContinuous"/>
    </xf>
    <xf numFmtId="0" fontId="2" fillId="0" borderId="12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0" applyFont="1"/>
    <xf numFmtId="0" fontId="5" fillId="0" borderId="0" xfId="0" applyFont="1" applyFill="1"/>
    <xf numFmtId="0" fontId="5" fillId="0" borderId="6" xfId="0" applyFont="1" applyFill="1" applyBorder="1"/>
    <xf numFmtId="0" fontId="5" fillId="0" borderId="0" xfId="0" applyFont="1" applyFill="1" applyBorder="1"/>
    <xf numFmtId="14" fontId="0" fillId="9" borderId="0" xfId="0" applyNumberFormat="1" applyFill="1"/>
    <xf numFmtId="0" fontId="0" fillId="9" borderId="0" xfId="0" applyFill="1"/>
    <xf numFmtId="0" fontId="1" fillId="9" borderId="0" xfId="0" applyFont="1" applyFill="1"/>
    <xf numFmtId="14" fontId="1" fillId="9" borderId="0" xfId="0" applyNumberFormat="1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'Control chart (Moving range)'!$X$2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'Control chart (Moving range)'!$W$3:$W$37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'Control chart (Moving range)'!$X$3:$X$37</c:f>
              <c:numCache>
                <c:formatCode>General</c:formatCode>
                <c:ptCount val="35"/>
                <c:pt idx="0">
                  <c:v>113</c:v>
                </c:pt>
                <c:pt idx="1">
                  <c:v>200</c:v>
                </c:pt>
                <c:pt idx="2">
                  <c:v>55</c:v>
                </c:pt>
                <c:pt idx="3">
                  <c:v>136</c:v>
                </c:pt>
                <c:pt idx="4">
                  <c:v>107</c:v>
                </c:pt>
                <c:pt idx="5">
                  <c:v>60</c:v>
                </c:pt>
                <c:pt idx="6">
                  <c:v>40</c:v>
                </c:pt>
                <c:pt idx="7">
                  <c:v>10</c:v>
                </c:pt>
                <c:pt idx="8">
                  <c:v>240</c:v>
                </c:pt>
                <c:pt idx="9">
                  <c:v>40</c:v>
                </c:pt>
                <c:pt idx="10">
                  <c:v>90</c:v>
                </c:pt>
                <c:pt idx="11">
                  <c:v>40</c:v>
                </c:pt>
                <c:pt idx="12">
                  <c:v>60</c:v>
                </c:pt>
                <c:pt idx="13">
                  <c:v>115</c:v>
                </c:pt>
                <c:pt idx="14">
                  <c:v>40</c:v>
                </c:pt>
                <c:pt idx="15">
                  <c:v>0</c:v>
                </c:pt>
                <c:pt idx="16">
                  <c:v>10</c:v>
                </c:pt>
                <c:pt idx="17">
                  <c:v>40</c:v>
                </c:pt>
                <c:pt idx="18">
                  <c:v>104</c:v>
                </c:pt>
                <c:pt idx="19">
                  <c:v>119</c:v>
                </c:pt>
                <c:pt idx="20">
                  <c:v>40</c:v>
                </c:pt>
                <c:pt idx="21">
                  <c:v>40</c:v>
                </c:pt>
                <c:pt idx="22">
                  <c:v>210</c:v>
                </c:pt>
                <c:pt idx="23">
                  <c:v>94</c:v>
                </c:pt>
                <c:pt idx="24">
                  <c:v>40</c:v>
                </c:pt>
                <c:pt idx="25">
                  <c:v>123</c:v>
                </c:pt>
                <c:pt idx="26">
                  <c:v>60</c:v>
                </c:pt>
                <c:pt idx="27">
                  <c:v>40</c:v>
                </c:pt>
                <c:pt idx="28">
                  <c:v>40</c:v>
                </c:pt>
                <c:pt idx="29">
                  <c:v>51</c:v>
                </c:pt>
                <c:pt idx="30">
                  <c:v>60</c:v>
                </c:pt>
                <c:pt idx="31">
                  <c:v>40</c:v>
                </c:pt>
                <c:pt idx="32">
                  <c:v>122</c:v>
                </c:pt>
                <c:pt idx="33">
                  <c:v>196</c:v>
                </c:pt>
                <c:pt idx="3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5-41B6-AC4F-DC579CD2E078}"/>
            </c:ext>
          </c:extLst>
        </c:ser>
        <c:ser>
          <c:idx val="1"/>
          <c:order val="1"/>
          <c:tx>
            <c:strRef>
              <c:f>'Control chart (Moving range)'!$Y$2</c:f>
              <c:strCache>
                <c:ptCount val="1"/>
                <c:pt idx="0">
                  <c:v>X bar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'Control chart (Moving range)'!$W$3:$W$37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'Control chart (Moving range)'!$Y$3:$Y$37</c:f>
              <c:numCache>
                <c:formatCode>General</c:formatCode>
                <c:ptCount val="35"/>
                <c:pt idx="0">
                  <c:v>90.085710000000006</c:v>
                </c:pt>
                <c:pt idx="1">
                  <c:v>90.085710000000006</c:v>
                </c:pt>
                <c:pt idx="2">
                  <c:v>90.085710000000006</c:v>
                </c:pt>
                <c:pt idx="3">
                  <c:v>90.085710000000006</c:v>
                </c:pt>
                <c:pt idx="4">
                  <c:v>90.085710000000006</c:v>
                </c:pt>
                <c:pt idx="5">
                  <c:v>90.085710000000006</c:v>
                </c:pt>
                <c:pt idx="6">
                  <c:v>90.085710000000006</c:v>
                </c:pt>
                <c:pt idx="7">
                  <c:v>90.085710000000006</c:v>
                </c:pt>
                <c:pt idx="8">
                  <c:v>90.085710000000006</c:v>
                </c:pt>
                <c:pt idx="9">
                  <c:v>90.085710000000006</c:v>
                </c:pt>
                <c:pt idx="10">
                  <c:v>90.085710000000006</c:v>
                </c:pt>
                <c:pt idx="11">
                  <c:v>90.085710000000006</c:v>
                </c:pt>
                <c:pt idx="12">
                  <c:v>90.085710000000006</c:v>
                </c:pt>
                <c:pt idx="13">
                  <c:v>90.085710000000006</c:v>
                </c:pt>
                <c:pt idx="14">
                  <c:v>90.085710000000006</c:v>
                </c:pt>
                <c:pt idx="15">
                  <c:v>90.085710000000006</c:v>
                </c:pt>
                <c:pt idx="16">
                  <c:v>90.085710000000006</c:v>
                </c:pt>
                <c:pt idx="17">
                  <c:v>90.085710000000006</c:v>
                </c:pt>
                <c:pt idx="18">
                  <c:v>90.085710000000006</c:v>
                </c:pt>
                <c:pt idx="19">
                  <c:v>90.085710000000006</c:v>
                </c:pt>
                <c:pt idx="20">
                  <c:v>90.085710000000006</c:v>
                </c:pt>
                <c:pt idx="21">
                  <c:v>90.085710000000006</c:v>
                </c:pt>
                <c:pt idx="22">
                  <c:v>90.085710000000006</c:v>
                </c:pt>
                <c:pt idx="23">
                  <c:v>90.085710000000006</c:v>
                </c:pt>
                <c:pt idx="24">
                  <c:v>90.085710000000006</c:v>
                </c:pt>
                <c:pt idx="25">
                  <c:v>90.085710000000006</c:v>
                </c:pt>
                <c:pt idx="26">
                  <c:v>90.085710000000006</c:v>
                </c:pt>
                <c:pt idx="27">
                  <c:v>90.085710000000006</c:v>
                </c:pt>
                <c:pt idx="28">
                  <c:v>90.085710000000006</c:v>
                </c:pt>
                <c:pt idx="29">
                  <c:v>90.085710000000006</c:v>
                </c:pt>
                <c:pt idx="30">
                  <c:v>90.085710000000006</c:v>
                </c:pt>
                <c:pt idx="31">
                  <c:v>90.085710000000006</c:v>
                </c:pt>
                <c:pt idx="32">
                  <c:v>90.085710000000006</c:v>
                </c:pt>
                <c:pt idx="33">
                  <c:v>90.085710000000006</c:v>
                </c:pt>
                <c:pt idx="34">
                  <c:v>90.085710000000006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5-41B6-AC4F-DC579CD2E078}"/>
            </c:ext>
          </c:extLst>
        </c:ser>
        <c:ser>
          <c:idx val="2"/>
          <c:order val="2"/>
          <c:tx>
            <c:strRef>
              <c:f>'Control chart (Moving range)'!$Z$2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'Control chart (Moving range)'!$W$3:$W$37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'Control chart (Moving range)'!$Z$3:$Z$37</c:f>
              <c:numCache>
                <c:formatCode>General</c:formatCode>
                <c:ptCount val="35"/>
                <c:pt idx="0">
                  <c:v>260.197</c:v>
                </c:pt>
                <c:pt idx="1">
                  <c:v>260.197</c:v>
                </c:pt>
                <c:pt idx="2">
                  <c:v>260.197</c:v>
                </c:pt>
                <c:pt idx="3">
                  <c:v>260.197</c:v>
                </c:pt>
                <c:pt idx="4">
                  <c:v>260.197</c:v>
                </c:pt>
                <c:pt idx="5">
                  <c:v>260.197</c:v>
                </c:pt>
                <c:pt idx="6">
                  <c:v>260.197</c:v>
                </c:pt>
                <c:pt idx="7">
                  <c:v>260.197</c:v>
                </c:pt>
                <c:pt idx="8">
                  <c:v>260.197</c:v>
                </c:pt>
                <c:pt idx="9">
                  <c:v>260.197</c:v>
                </c:pt>
                <c:pt idx="10">
                  <c:v>260.197</c:v>
                </c:pt>
                <c:pt idx="11">
                  <c:v>260.197</c:v>
                </c:pt>
                <c:pt idx="12">
                  <c:v>260.197</c:v>
                </c:pt>
                <c:pt idx="13">
                  <c:v>260.197</c:v>
                </c:pt>
                <c:pt idx="14">
                  <c:v>260.197</c:v>
                </c:pt>
                <c:pt idx="15">
                  <c:v>260.197</c:v>
                </c:pt>
                <c:pt idx="16">
                  <c:v>260.197</c:v>
                </c:pt>
                <c:pt idx="17">
                  <c:v>260.197</c:v>
                </c:pt>
                <c:pt idx="18">
                  <c:v>260.197</c:v>
                </c:pt>
                <c:pt idx="19">
                  <c:v>260.197</c:v>
                </c:pt>
                <c:pt idx="20">
                  <c:v>260.197</c:v>
                </c:pt>
                <c:pt idx="21">
                  <c:v>260.197</c:v>
                </c:pt>
                <c:pt idx="22">
                  <c:v>260.197</c:v>
                </c:pt>
                <c:pt idx="23">
                  <c:v>260.197</c:v>
                </c:pt>
                <c:pt idx="24">
                  <c:v>260.197</c:v>
                </c:pt>
                <c:pt idx="25">
                  <c:v>260.197</c:v>
                </c:pt>
                <c:pt idx="26">
                  <c:v>260.197</c:v>
                </c:pt>
                <c:pt idx="27">
                  <c:v>260.197</c:v>
                </c:pt>
                <c:pt idx="28">
                  <c:v>260.197</c:v>
                </c:pt>
                <c:pt idx="29">
                  <c:v>260.197</c:v>
                </c:pt>
                <c:pt idx="30">
                  <c:v>260.197</c:v>
                </c:pt>
                <c:pt idx="31">
                  <c:v>260.197</c:v>
                </c:pt>
                <c:pt idx="32">
                  <c:v>260.197</c:v>
                </c:pt>
                <c:pt idx="33">
                  <c:v>260.197</c:v>
                </c:pt>
                <c:pt idx="34">
                  <c:v>260.197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D5-41B6-AC4F-DC579CD2E078}"/>
            </c:ext>
          </c:extLst>
        </c:ser>
        <c:ser>
          <c:idx val="3"/>
          <c:order val="3"/>
          <c:tx>
            <c:strRef>
              <c:f>'Control chart (Moving range)'!$AA$2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'Control chart (Moving range)'!$W$3:$W$37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'Control chart (Moving range)'!$AA$3:$AA$37</c:f>
              <c:numCache>
                <c:formatCode>General</c:formatCode>
                <c:ptCount val="35"/>
                <c:pt idx="0">
                  <c:v>-149.542</c:v>
                </c:pt>
                <c:pt idx="1">
                  <c:v>-149.542</c:v>
                </c:pt>
                <c:pt idx="2">
                  <c:v>-149.542</c:v>
                </c:pt>
                <c:pt idx="3">
                  <c:v>-149.542</c:v>
                </c:pt>
                <c:pt idx="4">
                  <c:v>-149.542</c:v>
                </c:pt>
                <c:pt idx="5">
                  <c:v>-149.542</c:v>
                </c:pt>
                <c:pt idx="6">
                  <c:v>-149.542</c:v>
                </c:pt>
                <c:pt idx="7">
                  <c:v>-149.542</c:v>
                </c:pt>
                <c:pt idx="8">
                  <c:v>-149.542</c:v>
                </c:pt>
                <c:pt idx="9">
                  <c:v>-149.542</c:v>
                </c:pt>
                <c:pt idx="10">
                  <c:v>-149.542</c:v>
                </c:pt>
                <c:pt idx="11">
                  <c:v>-149.542</c:v>
                </c:pt>
                <c:pt idx="12">
                  <c:v>-149.542</c:v>
                </c:pt>
                <c:pt idx="13">
                  <c:v>-149.542</c:v>
                </c:pt>
                <c:pt idx="14">
                  <c:v>-149.542</c:v>
                </c:pt>
                <c:pt idx="15">
                  <c:v>-149.542</c:v>
                </c:pt>
                <c:pt idx="16">
                  <c:v>-149.542</c:v>
                </c:pt>
                <c:pt idx="17">
                  <c:v>-149.542</c:v>
                </c:pt>
                <c:pt idx="18">
                  <c:v>-149.542</c:v>
                </c:pt>
                <c:pt idx="19">
                  <c:v>-149.542</c:v>
                </c:pt>
                <c:pt idx="20">
                  <c:v>-149.542</c:v>
                </c:pt>
                <c:pt idx="21">
                  <c:v>-149.542</c:v>
                </c:pt>
                <c:pt idx="22">
                  <c:v>-149.542</c:v>
                </c:pt>
                <c:pt idx="23">
                  <c:v>-149.542</c:v>
                </c:pt>
                <c:pt idx="24">
                  <c:v>-149.542</c:v>
                </c:pt>
                <c:pt idx="25">
                  <c:v>-149.542</c:v>
                </c:pt>
                <c:pt idx="26">
                  <c:v>-149.542</c:v>
                </c:pt>
                <c:pt idx="27">
                  <c:v>-149.542</c:v>
                </c:pt>
                <c:pt idx="28">
                  <c:v>-149.542</c:v>
                </c:pt>
                <c:pt idx="29">
                  <c:v>-149.542</c:v>
                </c:pt>
                <c:pt idx="30">
                  <c:v>-149.542</c:v>
                </c:pt>
                <c:pt idx="31">
                  <c:v>-149.542</c:v>
                </c:pt>
                <c:pt idx="32">
                  <c:v>-149.542</c:v>
                </c:pt>
                <c:pt idx="33">
                  <c:v>-149.542</c:v>
                </c:pt>
                <c:pt idx="34">
                  <c:v>-149.542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D5-41B6-AC4F-DC579CD2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50936"/>
        <c:axId val="355055856"/>
      </c:scatterChart>
      <c:valAx>
        <c:axId val="35505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55856"/>
        <c:crosses val="autoZero"/>
        <c:crossBetween val="midCat"/>
      </c:valAx>
      <c:valAx>
        <c:axId val="3550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5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Range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6708333333333336"/>
          <c:w val="0.8775301837270341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'Control chart (Moving range)'!$P$2</c:f>
              <c:strCache>
                <c:ptCount val="1"/>
                <c:pt idx="0">
                  <c:v>mR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'Control chart (Moving range)'!$O$3:$O$37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'Control chart (Moving range)'!$P$3:$P$37</c:f>
              <c:numCache>
                <c:formatCode>General</c:formatCode>
                <c:ptCount val="35"/>
                <c:pt idx="1">
                  <c:v>87</c:v>
                </c:pt>
                <c:pt idx="2">
                  <c:v>145</c:v>
                </c:pt>
                <c:pt idx="3">
                  <c:v>81</c:v>
                </c:pt>
                <c:pt idx="4">
                  <c:v>29</c:v>
                </c:pt>
                <c:pt idx="5">
                  <c:v>47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200</c:v>
                </c:pt>
                <c:pt idx="10">
                  <c:v>50</c:v>
                </c:pt>
                <c:pt idx="11">
                  <c:v>50</c:v>
                </c:pt>
                <c:pt idx="12">
                  <c:v>20</c:v>
                </c:pt>
                <c:pt idx="13">
                  <c:v>55</c:v>
                </c:pt>
                <c:pt idx="14">
                  <c:v>75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64</c:v>
                </c:pt>
                <c:pt idx="19">
                  <c:v>15</c:v>
                </c:pt>
                <c:pt idx="20">
                  <c:v>79</c:v>
                </c:pt>
                <c:pt idx="21">
                  <c:v>0</c:v>
                </c:pt>
                <c:pt idx="22">
                  <c:v>170</c:v>
                </c:pt>
                <c:pt idx="23">
                  <c:v>116</c:v>
                </c:pt>
                <c:pt idx="24">
                  <c:v>54</c:v>
                </c:pt>
                <c:pt idx="25">
                  <c:v>83</c:v>
                </c:pt>
                <c:pt idx="26">
                  <c:v>63</c:v>
                </c:pt>
                <c:pt idx="27">
                  <c:v>20</c:v>
                </c:pt>
                <c:pt idx="28">
                  <c:v>0</c:v>
                </c:pt>
                <c:pt idx="29">
                  <c:v>11</c:v>
                </c:pt>
                <c:pt idx="30">
                  <c:v>9</c:v>
                </c:pt>
                <c:pt idx="31">
                  <c:v>20</c:v>
                </c:pt>
                <c:pt idx="32">
                  <c:v>82</c:v>
                </c:pt>
                <c:pt idx="33">
                  <c:v>74</c:v>
                </c:pt>
                <c:pt idx="34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0-46DC-AD5D-CEE9B0D59958}"/>
            </c:ext>
          </c:extLst>
        </c:ser>
        <c:ser>
          <c:idx val="1"/>
          <c:order val="1"/>
          <c:tx>
            <c:strRef>
              <c:f>'Control chart (Moving range)'!$Q$2</c:f>
              <c:strCache>
                <c:ptCount val="1"/>
                <c:pt idx="0">
                  <c:v>mRbar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'Control chart (Moving range)'!$O$3:$O$37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'Control chart (Moving range)'!$Q$3:$Q$37</c:f>
              <c:numCache>
                <c:formatCode>General</c:formatCode>
                <c:ptCount val="35"/>
                <c:pt idx="0">
                  <c:v>63.951610000000002</c:v>
                </c:pt>
                <c:pt idx="1">
                  <c:v>63.951610000000002</c:v>
                </c:pt>
                <c:pt idx="2">
                  <c:v>63.951610000000002</c:v>
                </c:pt>
                <c:pt idx="3">
                  <c:v>63.951610000000002</c:v>
                </c:pt>
                <c:pt idx="4">
                  <c:v>63.951610000000002</c:v>
                </c:pt>
                <c:pt idx="5">
                  <c:v>63.951610000000002</c:v>
                </c:pt>
                <c:pt idx="6">
                  <c:v>63.951610000000002</c:v>
                </c:pt>
                <c:pt idx="7">
                  <c:v>63.951610000000002</c:v>
                </c:pt>
                <c:pt idx="8">
                  <c:v>63.951610000000002</c:v>
                </c:pt>
                <c:pt idx="9">
                  <c:v>63.951610000000002</c:v>
                </c:pt>
                <c:pt idx="10">
                  <c:v>63.951610000000002</c:v>
                </c:pt>
                <c:pt idx="11">
                  <c:v>63.951610000000002</c:v>
                </c:pt>
                <c:pt idx="12">
                  <c:v>63.951610000000002</c:v>
                </c:pt>
                <c:pt idx="13">
                  <c:v>63.951610000000002</c:v>
                </c:pt>
                <c:pt idx="14">
                  <c:v>63.951610000000002</c:v>
                </c:pt>
                <c:pt idx="15">
                  <c:v>63.951610000000002</c:v>
                </c:pt>
                <c:pt idx="16">
                  <c:v>63.951610000000002</c:v>
                </c:pt>
                <c:pt idx="17">
                  <c:v>63.951610000000002</c:v>
                </c:pt>
                <c:pt idx="18">
                  <c:v>63.951610000000002</c:v>
                </c:pt>
                <c:pt idx="19">
                  <c:v>63.951610000000002</c:v>
                </c:pt>
                <c:pt idx="20">
                  <c:v>63.951610000000002</c:v>
                </c:pt>
                <c:pt idx="21">
                  <c:v>63.951610000000002</c:v>
                </c:pt>
                <c:pt idx="22">
                  <c:v>63.951610000000002</c:v>
                </c:pt>
                <c:pt idx="23">
                  <c:v>63.951610000000002</c:v>
                </c:pt>
                <c:pt idx="24">
                  <c:v>63.951610000000002</c:v>
                </c:pt>
                <c:pt idx="25">
                  <c:v>63.951610000000002</c:v>
                </c:pt>
                <c:pt idx="26">
                  <c:v>63.951610000000002</c:v>
                </c:pt>
                <c:pt idx="27">
                  <c:v>63.951610000000002</c:v>
                </c:pt>
                <c:pt idx="28">
                  <c:v>63.951610000000002</c:v>
                </c:pt>
                <c:pt idx="29">
                  <c:v>63.951610000000002</c:v>
                </c:pt>
                <c:pt idx="30">
                  <c:v>63.951610000000002</c:v>
                </c:pt>
                <c:pt idx="31">
                  <c:v>63.951610000000002</c:v>
                </c:pt>
                <c:pt idx="32">
                  <c:v>63.951610000000002</c:v>
                </c:pt>
                <c:pt idx="33">
                  <c:v>63.951610000000002</c:v>
                </c:pt>
                <c:pt idx="34">
                  <c:v>63.951610000000002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0-46DC-AD5D-CEE9B0D59958}"/>
            </c:ext>
          </c:extLst>
        </c:ser>
        <c:ser>
          <c:idx val="2"/>
          <c:order val="2"/>
          <c:tx>
            <c:strRef>
              <c:f>'Control chart (Moving range)'!$R$2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'Control chart (Moving range)'!$O$3:$O$37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'Control chart (Moving range)'!$R$3:$R$37</c:f>
              <c:numCache>
                <c:formatCode>General</c:formatCode>
                <c:ptCount val="35"/>
                <c:pt idx="0">
                  <c:v>209.1217647</c:v>
                </c:pt>
                <c:pt idx="1">
                  <c:v>209.12180000000001</c:v>
                </c:pt>
                <c:pt idx="2">
                  <c:v>209.12180000000001</c:v>
                </c:pt>
                <c:pt idx="3">
                  <c:v>209.12180000000001</c:v>
                </c:pt>
                <c:pt idx="4">
                  <c:v>209.12180000000001</c:v>
                </c:pt>
                <c:pt idx="5">
                  <c:v>209.12180000000001</c:v>
                </c:pt>
                <c:pt idx="6">
                  <c:v>209.12180000000001</c:v>
                </c:pt>
                <c:pt idx="7">
                  <c:v>209.12180000000001</c:v>
                </c:pt>
                <c:pt idx="8">
                  <c:v>209.12180000000001</c:v>
                </c:pt>
                <c:pt idx="9">
                  <c:v>209.12180000000001</c:v>
                </c:pt>
                <c:pt idx="10">
                  <c:v>209.12180000000001</c:v>
                </c:pt>
                <c:pt idx="11">
                  <c:v>209.12180000000001</c:v>
                </c:pt>
                <c:pt idx="12">
                  <c:v>209.12180000000001</c:v>
                </c:pt>
                <c:pt idx="13">
                  <c:v>209.12180000000001</c:v>
                </c:pt>
                <c:pt idx="14">
                  <c:v>209.12180000000001</c:v>
                </c:pt>
                <c:pt idx="15">
                  <c:v>209.12180000000001</c:v>
                </c:pt>
                <c:pt idx="16">
                  <c:v>209.12180000000001</c:v>
                </c:pt>
                <c:pt idx="17">
                  <c:v>209.12180000000001</c:v>
                </c:pt>
                <c:pt idx="18">
                  <c:v>209.12180000000001</c:v>
                </c:pt>
                <c:pt idx="19">
                  <c:v>209.12180000000001</c:v>
                </c:pt>
                <c:pt idx="20">
                  <c:v>209.12180000000001</c:v>
                </c:pt>
                <c:pt idx="21">
                  <c:v>209.12180000000001</c:v>
                </c:pt>
                <c:pt idx="22">
                  <c:v>209.12180000000001</c:v>
                </c:pt>
                <c:pt idx="23">
                  <c:v>209.12180000000001</c:v>
                </c:pt>
                <c:pt idx="24">
                  <c:v>209.12180000000001</c:v>
                </c:pt>
                <c:pt idx="25">
                  <c:v>209.12180000000001</c:v>
                </c:pt>
                <c:pt idx="26">
                  <c:v>209.12180000000001</c:v>
                </c:pt>
                <c:pt idx="27">
                  <c:v>209.12180000000001</c:v>
                </c:pt>
                <c:pt idx="28">
                  <c:v>209.12180000000001</c:v>
                </c:pt>
                <c:pt idx="29">
                  <c:v>209.12180000000001</c:v>
                </c:pt>
                <c:pt idx="30">
                  <c:v>209.12180000000001</c:v>
                </c:pt>
                <c:pt idx="31">
                  <c:v>209.12180000000001</c:v>
                </c:pt>
                <c:pt idx="32">
                  <c:v>209.12180000000001</c:v>
                </c:pt>
                <c:pt idx="33">
                  <c:v>209.12180000000001</c:v>
                </c:pt>
                <c:pt idx="34">
                  <c:v>209.12180000000001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0-46DC-AD5D-CEE9B0D59958}"/>
            </c:ext>
          </c:extLst>
        </c:ser>
        <c:ser>
          <c:idx val="3"/>
          <c:order val="3"/>
          <c:tx>
            <c:strRef>
              <c:f>'Control chart (Moving range)'!$S$2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'Control chart (Moving range)'!$O$3:$O$37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'Control chart (Moving range)'!$S$3:$S$37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0-46DC-AD5D-CEE9B0D5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59848"/>
        <c:axId val="657766080"/>
      </c:scatterChart>
      <c:valAx>
        <c:axId val="65775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66080"/>
        <c:crosses val="autoZero"/>
        <c:crossBetween val="midCat"/>
      </c:valAx>
      <c:valAx>
        <c:axId val="6577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5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309563</xdr:colOff>
      <xdr:row>1</xdr:row>
      <xdr:rowOff>152402</xdr:rowOff>
    </xdr:from>
    <xdr:to>
      <xdr:col>34</xdr:col>
      <xdr:colOff>95250</xdr:colOff>
      <xdr:row>11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64134-B008-453C-8715-E4B179179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423862</xdr:colOff>
      <xdr:row>16</xdr:row>
      <xdr:rowOff>76199</xdr:rowOff>
    </xdr:from>
    <xdr:to>
      <xdr:col>34</xdr:col>
      <xdr:colOff>66675</xdr:colOff>
      <xdr:row>26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88F372-4864-4462-8BF8-9C07ABB0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abSelected="1" zoomScale="70" zoomScaleNormal="70" workbookViewId="0">
      <selection activeCell="T40" sqref="T40"/>
    </sheetView>
  </sheetViews>
  <sheetFormatPr defaultRowHeight="15" x14ac:dyDescent="0.25"/>
  <cols>
    <col min="1" max="1" width="19.42578125" customWidth="1"/>
    <col min="2" max="2" width="16.42578125" customWidth="1"/>
    <col min="3" max="3" width="13" customWidth="1"/>
    <col min="4" max="4" width="15.85546875" customWidth="1"/>
    <col min="5" max="5" width="16.140625" customWidth="1"/>
    <col min="6" max="6" width="19" customWidth="1"/>
    <col min="7" max="7" width="30.7109375" customWidth="1"/>
    <col min="8" max="8" width="13.5703125" customWidth="1"/>
    <col min="11" max="11" width="13.5703125" customWidth="1"/>
    <col min="19" max="19" width="19.28515625" customWidth="1"/>
    <col min="20" max="20" width="12.42578125" customWidth="1"/>
    <col min="21" max="21" width="11.7109375" customWidth="1"/>
  </cols>
  <sheetData>
    <row r="1" spans="1:18" x14ac:dyDescent="0.25">
      <c r="A1" s="3"/>
      <c r="B1" s="4"/>
      <c r="C1" s="4"/>
      <c r="D1" s="4"/>
      <c r="E1" s="4"/>
      <c r="F1" s="4"/>
      <c r="G1" s="4"/>
      <c r="H1" s="6"/>
      <c r="J1" t="s">
        <v>15</v>
      </c>
    </row>
    <row r="2" spans="1:18" x14ac:dyDescent="0.25">
      <c r="A2" s="5"/>
      <c r="B2" s="6"/>
      <c r="C2" s="6"/>
      <c r="D2" s="6"/>
      <c r="E2" s="6" t="s">
        <v>1</v>
      </c>
      <c r="F2" s="6"/>
      <c r="G2" s="6"/>
      <c r="H2" s="6"/>
    </row>
    <row r="3" spans="1:18" x14ac:dyDescent="0.25">
      <c r="A3" s="8" t="s">
        <v>0</v>
      </c>
      <c r="B3" s="9" t="s">
        <v>5</v>
      </c>
      <c r="C3" s="10" t="s">
        <v>2</v>
      </c>
      <c r="D3" s="10" t="s">
        <v>3</v>
      </c>
      <c r="E3" s="10" t="s">
        <v>4</v>
      </c>
      <c r="F3" s="10" t="s">
        <v>14</v>
      </c>
      <c r="G3" s="10" t="s">
        <v>13</v>
      </c>
      <c r="H3" s="6"/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</row>
    <row r="4" spans="1:18" x14ac:dyDescent="0.25">
      <c r="A4" s="1">
        <v>43378</v>
      </c>
      <c r="B4" s="1" t="s">
        <v>6</v>
      </c>
      <c r="C4">
        <v>10</v>
      </c>
      <c r="D4">
        <v>73</v>
      </c>
      <c r="E4">
        <v>30</v>
      </c>
      <c r="F4">
        <v>0</v>
      </c>
      <c r="G4">
        <f>C4+D4+E4+F4</f>
        <v>113</v>
      </c>
      <c r="I4" t="s">
        <v>25</v>
      </c>
      <c r="J4">
        <f>SUM(G4:G10)</f>
        <v>711</v>
      </c>
      <c r="K4">
        <f>SUM(G11:G17)</f>
        <v>595</v>
      </c>
      <c r="L4">
        <f>SUM(G18:G24)</f>
        <v>696</v>
      </c>
      <c r="M4">
        <f>SUM(G25:G31)</f>
        <v>607</v>
      </c>
      <c r="N4" s="13">
        <f>SUM(G32:G38)</f>
        <v>544</v>
      </c>
      <c r="O4" s="19">
        <f>SUM(G39:G45)</f>
        <v>217</v>
      </c>
      <c r="P4" s="19">
        <f>SUM(G46:G52)</f>
        <v>206</v>
      </c>
      <c r="Q4" s="20">
        <f>SUM(G53:G59)</f>
        <v>180</v>
      </c>
      <c r="R4" s="20">
        <f>SUM(G60:G66)</f>
        <v>210</v>
      </c>
    </row>
    <row r="5" spans="1:18" x14ac:dyDescent="0.25">
      <c r="A5" s="1">
        <v>43379</v>
      </c>
      <c r="B5" s="1" t="s">
        <v>7</v>
      </c>
      <c r="C5">
        <v>10</v>
      </c>
      <c r="D5">
        <v>150</v>
      </c>
      <c r="E5">
        <v>0</v>
      </c>
      <c r="F5">
        <v>40</v>
      </c>
      <c r="G5">
        <f t="shared" ref="G5:G68" si="0">C5+D5+E5+F5</f>
        <v>200</v>
      </c>
    </row>
    <row r="6" spans="1:18" x14ac:dyDescent="0.25">
      <c r="A6" s="1">
        <v>43380</v>
      </c>
      <c r="B6" s="1" t="s">
        <v>8</v>
      </c>
      <c r="C6">
        <v>10</v>
      </c>
      <c r="D6">
        <v>45</v>
      </c>
      <c r="E6">
        <v>0</v>
      </c>
      <c r="F6">
        <v>0</v>
      </c>
      <c r="G6">
        <f t="shared" si="0"/>
        <v>55</v>
      </c>
    </row>
    <row r="7" spans="1:18" x14ac:dyDescent="0.25">
      <c r="A7" s="1">
        <v>43381</v>
      </c>
      <c r="B7" s="1" t="s">
        <v>9</v>
      </c>
      <c r="C7">
        <v>10</v>
      </c>
      <c r="D7">
        <v>96</v>
      </c>
      <c r="E7">
        <v>30</v>
      </c>
      <c r="F7">
        <v>0</v>
      </c>
      <c r="G7">
        <f t="shared" si="0"/>
        <v>136</v>
      </c>
    </row>
    <row r="8" spans="1:18" x14ac:dyDescent="0.25">
      <c r="A8" s="1">
        <v>43382</v>
      </c>
      <c r="B8" s="1" t="s">
        <v>10</v>
      </c>
      <c r="C8">
        <v>10</v>
      </c>
      <c r="D8">
        <v>67</v>
      </c>
      <c r="E8">
        <v>30</v>
      </c>
      <c r="F8">
        <v>0</v>
      </c>
      <c r="G8">
        <f t="shared" si="0"/>
        <v>107</v>
      </c>
      <c r="K8" t="s">
        <v>26</v>
      </c>
      <c r="O8" t="s">
        <v>30</v>
      </c>
    </row>
    <row r="9" spans="1:18" x14ac:dyDescent="0.25">
      <c r="A9" s="1">
        <v>43383</v>
      </c>
      <c r="B9" s="1" t="s">
        <v>11</v>
      </c>
      <c r="C9">
        <v>10</v>
      </c>
      <c r="D9">
        <v>0</v>
      </c>
      <c r="E9">
        <v>50</v>
      </c>
      <c r="F9">
        <v>0</v>
      </c>
      <c r="G9">
        <f t="shared" si="0"/>
        <v>60</v>
      </c>
      <c r="K9">
        <f>SUM(J4:N4)/5</f>
        <v>630.6</v>
      </c>
      <c r="L9" t="s">
        <v>27</v>
      </c>
      <c r="O9">
        <f>SUM(G4:G38)/35</f>
        <v>90.085714285714289</v>
      </c>
      <c r="P9" t="s">
        <v>27</v>
      </c>
    </row>
    <row r="10" spans="1:18" x14ac:dyDescent="0.25">
      <c r="A10" s="16">
        <v>43384</v>
      </c>
      <c r="B10" s="1" t="s">
        <v>12</v>
      </c>
      <c r="C10">
        <v>10</v>
      </c>
      <c r="D10">
        <v>0</v>
      </c>
      <c r="E10">
        <v>30</v>
      </c>
      <c r="F10">
        <v>0</v>
      </c>
      <c r="G10" s="32">
        <f t="shared" si="0"/>
        <v>40</v>
      </c>
      <c r="K10" s="19">
        <f>SUM(O4:P4)/2</f>
        <v>211.5</v>
      </c>
      <c r="L10" s="19" t="s">
        <v>28</v>
      </c>
      <c r="O10" s="19">
        <f>SUM(G39:G52)/14</f>
        <v>30.214285714285715</v>
      </c>
      <c r="P10" s="19" t="s">
        <v>28</v>
      </c>
    </row>
    <row r="11" spans="1:18" s="13" customFormat="1" x14ac:dyDescent="0.25">
      <c r="A11" s="12">
        <v>43385</v>
      </c>
      <c r="B11" s="12" t="s">
        <v>6</v>
      </c>
      <c r="C11" s="13">
        <v>10</v>
      </c>
      <c r="D11">
        <v>0</v>
      </c>
      <c r="E11" s="13">
        <v>0</v>
      </c>
      <c r="F11">
        <v>0</v>
      </c>
      <c r="G11" s="13">
        <f t="shared" si="0"/>
        <v>10</v>
      </c>
      <c r="K11" s="20">
        <f>SUM(Q4:R4)/2</f>
        <v>195</v>
      </c>
      <c r="L11" s="20" t="s">
        <v>29</v>
      </c>
      <c r="O11" s="20">
        <f>SUM(G53:G66)/14</f>
        <v>27.857142857142858</v>
      </c>
      <c r="P11" s="20" t="s">
        <v>29</v>
      </c>
    </row>
    <row r="12" spans="1:18" x14ac:dyDescent="0.25">
      <c r="A12" s="1">
        <v>43386</v>
      </c>
      <c r="B12" s="1" t="s">
        <v>7</v>
      </c>
      <c r="C12">
        <v>10</v>
      </c>
      <c r="D12">
        <v>200</v>
      </c>
      <c r="E12" s="13">
        <v>0</v>
      </c>
      <c r="F12">
        <v>30</v>
      </c>
      <c r="G12">
        <f t="shared" si="0"/>
        <v>240</v>
      </c>
    </row>
    <row r="13" spans="1:18" x14ac:dyDescent="0.25">
      <c r="A13" s="1">
        <v>43387</v>
      </c>
      <c r="B13" s="1" t="s">
        <v>8</v>
      </c>
      <c r="C13">
        <v>10</v>
      </c>
      <c r="D13">
        <v>0</v>
      </c>
      <c r="E13">
        <v>30</v>
      </c>
      <c r="F13">
        <v>0</v>
      </c>
      <c r="G13">
        <f t="shared" si="0"/>
        <v>40</v>
      </c>
    </row>
    <row r="14" spans="1:18" x14ac:dyDescent="0.25">
      <c r="A14" s="1">
        <v>43388</v>
      </c>
      <c r="B14" s="1" t="s">
        <v>9</v>
      </c>
      <c r="C14">
        <v>10</v>
      </c>
      <c r="D14">
        <v>50</v>
      </c>
      <c r="E14">
        <v>30</v>
      </c>
      <c r="F14">
        <v>0</v>
      </c>
      <c r="G14">
        <f t="shared" si="0"/>
        <v>90</v>
      </c>
    </row>
    <row r="15" spans="1:18" x14ac:dyDescent="0.25">
      <c r="A15" s="1">
        <v>43389</v>
      </c>
      <c r="B15" s="1" t="s">
        <v>10</v>
      </c>
      <c r="C15">
        <v>10</v>
      </c>
      <c r="D15">
        <v>0</v>
      </c>
      <c r="E15">
        <v>30</v>
      </c>
      <c r="F15">
        <v>0</v>
      </c>
      <c r="G15">
        <f t="shared" si="0"/>
        <v>40</v>
      </c>
    </row>
    <row r="16" spans="1:18" x14ac:dyDescent="0.25">
      <c r="A16" s="1">
        <v>43390</v>
      </c>
      <c r="B16" s="1" t="s">
        <v>11</v>
      </c>
      <c r="C16">
        <v>10</v>
      </c>
      <c r="D16">
        <v>0</v>
      </c>
      <c r="E16">
        <v>50</v>
      </c>
      <c r="F16">
        <v>0</v>
      </c>
      <c r="G16">
        <f t="shared" si="0"/>
        <v>60</v>
      </c>
      <c r="K16" s="22" t="s">
        <v>81</v>
      </c>
      <c r="R16" s="22" t="s">
        <v>82</v>
      </c>
    </row>
    <row r="17" spans="1:23" x14ac:dyDescent="0.25">
      <c r="A17" s="16">
        <v>43391</v>
      </c>
      <c r="B17" s="1" t="s">
        <v>12</v>
      </c>
      <c r="C17">
        <v>10</v>
      </c>
      <c r="D17">
        <v>75</v>
      </c>
      <c r="E17">
        <v>30</v>
      </c>
      <c r="F17">
        <v>0</v>
      </c>
      <c r="G17" s="32">
        <f t="shared" si="0"/>
        <v>115</v>
      </c>
      <c r="K17" s="23" t="s">
        <v>31</v>
      </c>
      <c r="L17" s="19"/>
      <c r="M17" s="19"/>
      <c r="N17" s="19"/>
      <c r="O17" s="19"/>
      <c r="R17" s="27" t="s">
        <v>43</v>
      </c>
      <c r="S17" s="20"/>
      <c r="T17" s="20"/>
      <c r="U17" s="20"/>
      <c r="V17" s="20"/>
    </row>
    <row r="18" spans="1:23" s="13" customFormat="1" x14ac:dyDescent="0.25">
      <c r="A18" s="12">
        <v>43392</v>
      </c>
      <c r="B18" s="12" t="s">
        <v>6</v>
      </c>
      <c r="C18" s="13">
        <v>10</v>
      </c>
      <c r="D18" s="13">
        <v>0</v>
      </c>
      <c r="E18" s="13">
        <v>30</v>
      </c>
      <c r="F18">
        <v>0</v>
      </c>
      <c r="G18" s="13">
        <f t="shared" si="0"/>
        <v>40</v>
      </c>
      <c r="K18" s="24" t="s">
        <v>38</v>
      </c>
      <c r="L18">
        <v>1</v>
      </c>
      <c r="M18" t="s">
        <v>32</v>
      </c>
      <c r="N18"/>
      <c r="O18"/>
      <c r="P18"/>
      <c r="R18" s="24" t="s">
        <v>38</v>
      </c>
      <c r="S18">
        <v>1</v>
      </c>
      <c r="T18" t="s">
        <v>32</v>
      </c>
      <c r="U18"/>
      <c r="V18"/>
      <c r="W18"/>
    </row>
    <row r="19" spans="1:23" x14ac:dyDescent="0.25">
      <c r="A19" s="1">
        <v>43393</v>
      </c>
      <c r="B19" s="1" t="s">
        <v>7</v>
      </c>
      <c r="C19">
        <v>10</v>
      </c>
      <c r="D19">
        <v>298</v>
      </c>
      <c r="E19" s="13">
        <v>0</v>
      </c>
      <c r="F19">
        <v>35</v>
      </c>
      <c r="G19">
        <f t="shared" si="0"/>
        <v>343</v>
      </c>
      <c r="K19" s="24" t="s">
        <v>39</v>
      </c>
      <c r="L19">
        <v>14</v>
      </c>
      <c r="M19" t="s">
        <v>33</v>
      </c>
      <c r="R19" s="24" t="s">
        <v>39</v>
      </c>
      <c r="S19">
        <v>14</v>
      </c>
      <c r="T19" t="s">
        <v>33</v>
      </c>
    </row>
    <row r="20" spans="1:23" x14ac:dyDescent="0.25">
      <c r="A20" s="1">
        <v>43394</v>
      </c>
      <c r="B20" s="1" t="s">
        <v>8</v>
      </c>
      <c r="C20">
        <v>10</v>
      </c>
      <c r="D20">
        <v>0</v>
      </c>
      <c r="E20" s="13">
        <v>0</v>
      </c>
      <c r="F20" s="13">
        <v>0</v>
      </c>
      <c r="G20">
        <f t="shared" si="0"/>
        <v>10</v>
      </c>
      <c r="K20" s="24" t="s">
        <v>34</v>
      </c>
      <c r="L20">
        <f>L18*L19</f>
        <v>14</v>
      </c>
      <c r="M20" t="s">
        <v>35</v>
      </c>
      <c r="R20" s="24" t="s">
        <v>34</v>
      </c>
      <c r="S20">
        <f>S18*S19</f>
        <v>14</v>
      </c>
      <c r="T20" t="s">
        <v>35</v>
      </c>
    </row>
    <row r="21" spans="1:23" x14ac:dyDescent="0.25">
      <c r="A21" s="1">
        <v>43395</v>
      </c>
      <c r="B21" s="1" t="s">
        <v>9</v>
      </c>
      <c r="C21">
        <v>10</v>
      </c>
      <c r="D21">
        <v>0</v>
      </c>
      <c r="E21">
        <v>30</v>
      </c>
      <c r="F21" s="13">
        <v>0</v>
      </c>
      <c r="G21">
        <f t="shared" si="0"/>
        <v>40</v>
      </c>
      <c r="K21" s="24" t="s">
        <v>40</v>
      </c>
      <c r="L21">
        <v>2</v>
      </c>
      <c r="R21" s="24" t="s">
        <v>40</v>
      </c>
      <c r="S21">
        <v>2</v>
      </c>
    </row>
    <row r="22" spans="1:23" x14ac:dyDescent="0.25">
      <c r="A22" s="1">
        <v>43396</v>
      </c>
      <c r="B22" s="1" t="s">
        <v>10</v>
      </c>
      <c r="C22">
        <v>10</v>
      </c>
      <c r="D22">
        <v>64</v>
      </c>
      <c r="E22">
        <v>30</v>
      </c>
      <c r="F22" s="13">
        <v>0</v>
      </c>
      <c r="G22">
        <f t="shared" si="0"/>
        <v>104</v>
      </c>
      <c r="K22" s="24" t="s">
        <v>36</v>
      </c>
      <c r="L22">
        <f>L21/(L20)</f>
        <v>0.14285714285714285</v>
      </c>
      <c r="R22" s="24" t="s">
        <v>36</v>
      </c>
      <c r="S22">
        <f>S21/S20</f>
        <v>0.14285714285714285</v>
      </c>
    </row>
    <row r="23" spans="1:23" x14ac:dyDescent="0.25">
      <c r="A23" s="1">
        <v>43397</v>
      </c>
      <c r="B23" s="1" t="s">
        <v>11</v>
      </c>
      <c r="C23">
        <v>10</v>
      </c>
      <c r="D23">
        <v>59</v>
      </c>
      <c r="E23">
        <v>50</v>
      </c>
      <c r="F23" s="13">
        <v>0</v>
      </c>
      <c r="G23">
        <f t="shared" si="0"/>
        <v>119</v>
      </c>
      <c r="K23" s="24" t="s">
        <v>37</v>
      </c>
      <c r="L23">
        <f>L22*1000000</f>
        <v>142857.14285714284</v>
      </c>
      <c r="R23" s="24" t="s">
        <v>37</v>
      </c>
      <c r="S23">
        <f>S22*1000000</f>
        <v>142857.14285714284</v>
      </c>
    </row>
    <row r="24" spans="1:23" x14ac:dyDescent="0.25">
      <c r="A24" s="16">
        <v>43398</v>
      </c>
      <c r="B24" s="1" t="s">
        <v>12</v>
      </c>
      <c r="C24">
        <v>10</v>
      </c>
      <c r="D24">
        <v>0</v>
      </c>
      <c r="E24">
        <v>30</v>
      </c>
      <c r="F24" s="13">
        <v>0</v>
      </c>
      <c r="G24" s="32">
        <f t="shared" si="0"/>
        <v>40</v>
      </c>
      <c r="K24" s="24" t="s">
        <v>41</v>
      </c>
      <c r="L24">
        <v>2.6</v>
      </c>
      <c r="R24" s="24" t="s">
        <v>41</v>
      </c>
      <c r="S24">
        <v>2.6</v>
      </c>
    </row>
    <row r="25" spans="1:23" s="13" customFormat="1" x14ac:dyDescent="0.25">
      <c r="A25" s="12">
        <v>43399</v>
      </c>
      <c r="B25" s="12" t="s">
        <v>6</v>
      </c>
      <c r="C25" s="13">
        <v>10</v>
      </c>
      <c r="D25" s="13">
        <v>0</v>
      </c>
      <c r="E25" s="13">
        <v>30</v>
      </c>
      <c r="F25" s="13">
        <v>0</v>
      </c>
      <c r="G25" s="13">
        <f t="shared" si="0"/>
        <v>40</v>
      </c>
      <c r="K25" s="24" t="s">
        <v>42</v>
      </c>
      <c r="L25" s="25">
        <v>0.86499999999999999</v>
      </c>
      <c r="M25"/>
      <c r="N25"/>
      <c r="O25"/>
      <c r="P25"/>
      <c r="R25" s="24" t="s">
        <v>42</v>
      </c>
      <c r="S25" s="25">
        <v>0.86499999999999999</v>
      </c>
      <c r="T25"/>
      <c r="U25"/>
      <c r="V25"/>
      <c r="W25"/>
    </row>
    <row r="26" spans="1:23" x14ac:dyDescent="0.25">
      <c r="A26" s="1">
        <v>43400</v>
      </c>
      <c r="B26" s="1" t="s">
        <v>7</v>
      </c>
      <c r="C26">
        <v>10</v>
      </c>
      <c r="D26">
        <v>177</v>
      </c>
      <c r="E26" s="13">
        <v>0</v>
      </c>
      <c r="F26">
        <v>23</v>
      </c>
      <c r="G26">
        <f t="shared" si="0"/>
        <v>210</v>
      </c>
      <c r="L26" s="26"/>
    </row>
    <row r="27" spans="1:23" x14ac:dyDescent="0.25">
      <c r="A27" s="1">
        <v>43401</v>
      </c>
      <c r="B27" s="1" t="s">
        <v>8</v>
      </c>
      <c r="C27">
        <v>10</v>
      </c>
      <c r="D27">
        <v>84</v>
      </c>
      <c r="E27" s="13">
        <v>0</v>
      </c>
      <c r="F27" s="13">
        <v>0</v>
      </c>
      <c r="G27">
        <f t="shared" si="0"/>
        <v>94</v>
      </c>
      <c r="J27" s="48"/>
      <c r="K27" s="6"/>
      <c r="L27" s="6"/>
      <c r="M27" s="6"/>
      <c r="N27" s="6"/>
      <c r="O27" s="6"/>
      <c r="P27" s="6"/>
      <c r="Q27" s="6"/>
      <c r="R27" s="6"/>
      <c r="S27" s="6"/>
    </row>
    <row r="28" spans="1:23" x14ac:dyDescent="0.25">
      <c r="A28" s="1">
        <v>43402</v>
      </c>
      <c r="B28" s="1" t="s">
        <v>9</v>
      </c>
      <c r="C28">
        <v>10</v>
      </c>
      <c r="D28">
        <v>0</v>
      </c>
      <c r="E28">
        <v>30</v>
      </c>
      <c r="F28" s="13">
        <v>0</v>
      </c>
      <c r="G28">
        <f t="shared" si="0"/>
        <v>40</v>
      </c>
      <c r="J28" s="6"/>
      <c r="K28" s="22" t="s">
        <v>79</v>
      </c>
      <c r="L28" s="6"/>
      <c r="N28" s="6"/>
      <c r="O28" s="6"/>
      <c r="P28" s="6"/>
      <c r="Q28" s="6"/>
      <c r="R28" s="6"/>
      <c r="S28" s="6"/>
    </row>
    <row r="29" spans="1:23" x14ac:dyDescent="0.25">
      <c r="A29" s="1">
        <v>43403</v>
      </c>
      <c r="B29" s="1" t="s">
        <v>10</v>
      </c>
      <c r="C29">
        <v>10</v>
      </c>
      <c r="D29">
        <v>83</v>
      </c>
      <c r="E29">
        <v>30</v>
      </c>
      <c r="F29" s="13">
        <v>0</v>
      </c>
      <c r="G29">
        <f t="shared" si="0"/>
        <v>123</v>
      </c>
      <c r="J29" s="6"/>
      <c r="K29" s="24" t="s">
        <v>38</v>
      </c>
      <c r="L29">
        <v>1</v>
      </c>
      <c r="M29" t="s">
        <v>32</v>
      </c>
      <c r="Q29" s="6"/>
      <c r="R29" s="6"/>
      <c r="S29" s="6"/>
    </row>
    <row r="30" spans="1:23" x14ac:dyDescent="0.25">
      <c r="A30" s="1">
        <v>43404</v>
      </c>
      <c r="B30" s="1" t="s">
        <v>11</v>
      </c>
      <c r="C30">
        <v>10</v>
      </c>
      <c r="D30">
        <v>0</v>
      </c>
      <c r="E30">
        <v>50</v>
      </c>
      <c r="F30" s="13">
        <v>0</v>
      </c>
      <c r="G30">
        <f t="shared" si="0"/>
        <v>60</v>
      </c>
      <c r="J30" s="47"/>
      <c r="K30" s="24" t="s">
        <v>39</v>
      </c>
      <c r="L30">
        <v>35</v>
      </c>
      <c r="M30" t="s">
        <v>33</v>
      </c>
      <c r="Q30" s="6"/>
      <c r="R30" s="6"/>
      <c r="S30" s="6"/>
    </row>
    <row r="31" spans="1:23" x14ac:dyDescent="0.25">
      <c r="A31" s="16">
        <v>43405</v>
      </c>
      <c r="B31" s="1" t="s">
        <v>12</v>
      </c>
      <c r="C31">
        <v>10</v>
      </c>
      <c r="D31">
        <v>0</v>
      </c>
      <c r="E31">
        <v>30</v>
      </c>
      <c r="F31" s="13">
        <v>0</v>
      </c>
      <c r="G31" s="32">
        <f t="shared" si="0"/>
        <v>40</v>
      </c>
      <c r="J31" s="28"/>
      <c r="K31" s="24" t="s">
        <v>34</v>
      </c>
      <c r="L31">
        <f>L29*L30</f>
        <v>35</v>
      </c>
      <c r="M31" t="s">
        <v>35</v>
      </c>
      <c r="Q31" s="6"/>
      <c r="R31" s="6"/>
      <c r="S31" s="6"/>
    </row>
    <row r="32" spans="1:23" s="13" customFormat="1" x14ac:dyDescent="0.25">
      <c r="A32" s="12">
        <v>43406</v>
      </c>
      <c r="B32" s="12" t="s">
        <v>6</v>
      </c>
      <c r="C32" s="13">
        <v>10</v>
      </c>
      <c r="D32" s="13">
        <v>0</v>
      </c>
      <c r="E32" s="13">
        <v>30</v>
      </c>
      <c r="F32" s="13">
        <v>0</v>
      </c>
      <c r="G32" s="13">
        <f t="shared" si="0"/>
        <v>40</v>
      </c>
      <c r="J32" s="28"/>
      <c r="K32" s="24" t="s">
        <v>40</v>
      </c>
      <c r="L32">
        <v>14</v>
      </c>
      <c r="M32"/>
      <c r="N32"/>
      <c r="O32"/>
      <c r="P32"/>
      <c r="Q32" s="6"/>
      <c r="R32" s="6"/>
      <c r="S32" s="38"/>
    </row>
    <row r="33" spans="1:28" x14ac:dyDescent="0.25">
      <c r="A33" s="1">
        <v>43407</v>
      </c>
      <c r="B33" s="1" t="s">
        <v>7</v>
      </c>
      <c r="C33">
        <v>10</v>
      </c>
      <c r="D33" s="13">
        <v>0</v>
      </c>
      <c r="E33" s="13">
        <v>0</v>
      </c>
      <c r="F33">
        <v>41</v>
      </c>
      <c r="G33">
        <f t="shared" si="0"/>
        <v>51</v>
      </c>
      <c r="J33" s="28"/>
      <c r="K33" s="24" t="s">
        <v>36</v>
      </c>
      <c r="L33">
        <f>L32/L31</f>
        <v>0.4</v>
      </c>
      <c r="Q33" s="6"/>
      <c r="R33" s="6"/>
      <c r="S33" s="6"/>
    </row>
    <row r="34" spans="1:28" x14ac:dyDescent="0.25">
      <c r="A34" s="1">
        <v>43408</v>
      </c>
      <c r="B34" s="1" t="s">
        <v>8</v>
      </c>
      <c r="C34">
        <v>10</v>
      </c>
      <c r="D34">
        <v>50</v>
      </c>
      <c r="E34" s="13">
        <v>0</v>
      </c>
      <c r="F34" s="13">
        <v>0</v>
      </c>
      <c r="G34">
        <f t="shared" si="0"/>
        <v>60</v>
      </c>
      <c r="J34" s="28"/>
      <c r="K34" s="24" t="s">
        <v>37</v>
      </c>
      <c r="L34">
        <f>L33*1000000</f>
        <v>400000</v>
      </c>
      <c r="Q34" s="6"/>
      <c r="R34" s="6"/>
      <c r="S34" s="6"/>
    </row>
    <row r="35" spans="1:28" x14ac:dyDescent="0.25">
      <c r="A35" s="1">
        <v>43409</v>
      </c>
      <c r="B35" s="1" t="s">
        <v>9</v>
      </c>
      <c r="C35">
        <v>10</v>
      </c>
      <c r="D35">
        <v>0</v>
      </c>
      <c r="E35">
        <v>30</v>
      </c>
      <c r="F35" s="13">
        <v>0</v>
      </c>
      <c r="G35">
        <f t="shared" si="0"/>
        <v>40</v>
      </c>
      <c r="J35" s="28"/>
      <c r="K35" s="24" t="s">
        <v>41</v>
      </c>
      <c r="L35">
        <v>1.8</v>
      </c>
      <c r="Q35" s="6"/>
      <c r="R35" s="6"/>
      <c r="S35" s="6"/>
    </row>
    <row r="36" spans="1:28" x14ac:dyDescent="0.25">
      <c r="A36" s="1">
        <v>43410</v>
      </c>
      <c r="B36" s="1" t="s">
        <v>10</v>
      </c>
      <c r="C36">
        <v>10</v>
      </c>
      <c r="D36">
        <v>82</v>
      </c>
      <c r="E36">
        <v>30</v>
      </c>
      <c r="F36" s="13">
        <v>0</v>
      </c>
      <c r="G36">
        <f t="shared" si="0"/>
        <v>122</v>
      </c>
      <c r="J36" s="6"/>
      <c r="K36" s="24" t="s">
        <v>42</v>
      </c>
      <c r="L36" s="25">
        <v>0.61799999999999999</v>
      </c>
      <c r="Q36" s="6"/>
      <c r="R36" s="6"/>
      <c r="S36" s="6"/>
    </row>
    <row r="37" spans="1:28" x14ac:dyDescent="0.25">
      <c r="A37" s="12">
        <v>43411</v>
      </c>
      <c r="B37" s="12" t="s">
        <v>11</v>
      </c>
      <c r="C37" s="13">
        <v>10</v>
      </c>
      <c r="D37" s="13">
        <v>136</v>
      </c>
      <c r="E37" s="13">
        <v>50</v>
      </c>
      <c r="F37" s="13">
        <v>0</v>
      </c>
      <c r="G37" s="13">
        <f t="shared" si="0"/>
        <v>196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25">
      <c r="A38" s="49">
        <v>43412</v>
      </c>
      <c r="B38" s="49" t="s">
        <v>12</v>
      </c>
      <c r="C38" s="20">
        <v>0</v>
      </c>
      <c r="D38" s="20">
        <v>0</v>
      </c>
      <c r="E38" s="20">
        <v>35</v>
      </c>
      <c r="F38" s="20">
        <v>0</v>
      </c>
      <c r="G38" s="20">
        <f t="shared" si="0"/>
        <v>35</v>
      </c>
      <c r="J38" s="44"/>
      <c r="K38" s="44"/>
      <c r="L38" s="44"/>
      <c r="M38" s="44"/>
      <c r="N38" s="44"/>
      <c r="O38" s="44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s="13" customFormat="1" x14ac:dyDescent="0.25">
      <c r="A39" s="12">
        <v>43413</v>
      </c>
      <c r="B39" s="12" t="s">
        <v>6</v>
      </c>
      <c r="C39">
        <v>0</v>
      </c>
      <c r="D39" s="13">
        <v>100</v>
      </c>
      <c r="E39" s="13">
        <v>0</v>
      </c>
      <c r="F39" s="13">
        <v>0</v>
      </c>
      <c r="G39" s="13">
        <f t="shared" si="0"/>
        <v>100</v>
      </c>
      <c r="J39" s="28"/>
      <c r="K39" s="28"/>
      <c r="L39" s="28"/>
      <c r="M39" s="28"/>
      <c r="N39" s="28"/>
      <c r="O39" s="28"/>
      <c r="P39" s="28"/>
      <c r="Q39" s="28"/>
      <c r="R39" s="28"/>
      <c r="S39" s="6"/>
      <c r="T39" s="6"/>
      <c r="U39" s="6"/>
      <c r="V39" s="6"/>
      <c r="W39" s="6"/>
      <c r="X39" s="6"/>
      <c r="Y39" s="6"/>
      <c r="Z39" s="6"/>
      <c r="AA39" s="6"/>
      <c r="AB39" s="38"/>
    </row>
    <row r="40" spans="1:28" x14ac:dyDescent="0.25">
      <c r="A40" s="1">
        <v>43414</v>
      </c>
      <c r="B40" s="1" t="s">
        <v>7</v>
      </c>
      <c r="C40">
        <v>0</v>
      </c>
      <c r="D40">
        <v>0</v>
      </c>
      <c r="E40" s="13">
        <v>0</v>
      </c>
      <c r="F40">
        <v>40</v>
      </c>
      <c r="G40">
        <f t="shared" si="0"/>
        <v>40</v>
      </c>
      <c r="J40" s="28"/>
      <c r="K40" s="28"/>
      <c r="L40" s="28"/>
      <c r="M40" s="28"/>
      <c r="N40" s="28"/>
      <c r="O40" s="28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x14ac:dyDescent="0.25">
      <c r="A41" s="1">
        <v>43415</v>
      </c>
      <c r="B41" s="1" t="s">
        <v>8</v>
      </c>
      <c r="C41">
        <v>0</v>
      </c>
      <c r="D41">
        <v>0</v>
      </c>
      <c r="E41" s="13">
        <v>0</v>
      </c>
      <c r="F41" s="13">
        <v>0</v>
      </c>
      <c r="G41">
        <f t="shared" si="0"/>
        <v>0</v>
      </c>
      <c r="J41" s="28"/>
      <c r="K41" s="28"/>
      <c r="L41" s="28"/>
      <c r="M41" s="28"/>
      <c r="N41" s="28"/>
      <c r="O41" s="28"/>
      <c r="P41" s="6"/>
      <c r="Q41" s="6"/>
      <c r="R41" s="6"/>
      <c r="S41" s="47"/>
      <c r="T41" s="47"/>
      <c r="U41" s="6"/>
      <c r="V41" s="6"/>
      <c r="W41" s="6"/>
      <c r="X41" s="6"/>
      <c r="Y41" s="6"/>
      <c r="Z41" s="6"/>
      <c r="AA41" s="6"/>
      <c r="AB41" s="6"/>
    </row>
    <row r="42" spans="1:28" x14ac:dyDescent="0.25">
      <c r="A42" s="1">
        <v>43416</v>
      </c>
      <c r="B42" s="1" t="s">
        <v>9</v>
      </c>
      <c r="C42">
        <v>0</v>
      </c>
      <c r="D42">
        <v>0</v>
      </c>
      <c r="E42">
        <v>0</v>
      </c>
      <c r="F42" s="13">
        <v>0</v>
      </c>
      <c r="G42">
        <f t="shared" si="0"/>
        <v>0</v>
      </c>
      <c r="J42" s="6"/>
      <c r="K42" s="6"/>
      <c r="L42" s="6"/>
      <c r="M42" s="6"/>
      <c r="N42" s="6"/>
      <c r="O42" s="6"/>
      <c r="P42" s="6"/>
      <c r="Q42" s="6"/>
      <c r="R42" s="6"/>
      <c r="S42" s="28"/>
      <c r="T42" s="28"/>
      <c r="U42" s="6"/>
      <c r="V42" s="6"/>
      <c r="W42" s="6"/>
      <c r="X42" s="6"/>
      <c r="Y42" s="6"/>
      <c r="Z42" s="6"/>
      <c r="AA42" s="6"/>
      <c r="AB42" s="6"/>
    </row>
    <row r="43" spans="1:28" s="13" customFormat="1" x14ac:dyDescent="0.25">
      <c r="A43" s="12">
        <v>43417</v>
      </c>
      <c r="B43" s="12" t="s">
        <v>10</v>
      </c>
      <c r="C43">
        <v>0</v>
      </c>
      <c r="D43">
        <v>0</v>
      </c>
      <c r="E43">
        <v>47</v>
      </c>
      <c r="F43" s="13">
        <v>0</v>
      </c>
      <c r="G43" s="13">
        <f t="shared" si="0"/>
        <v>47</v>
      </c>
      <c r="J43" s="44"/>
      <c r="K43" s="44"/>
      <c r="L43" s="44"/>
      <c r="M43" s="44"/>
      <c r="N43" s="44"/>
      <c r="O43" s="44"/>
      <c r="P43" s="44"/>
      <c r="Q43" s="44"/>
      <c r="R43" s="44"/>
      <c r="S43" s="28"/>
      <c r="T43" s="28"/>
      <c r="U43" s="6"/>
      <c r="V43" s="6"/>
      <c r="W43" s="6"/>
      <c r="X43" s="6"/>
      <c r="Y43" s="6"/>
      <c r="Z43" s="6"/>
      <c r="AA43" s="6"/>
      <c r="AB43" s="38"/>
    </row>
    <row r="44" spans="1:28" x14ac:dyDescent="0.25">
      <c r="A44" s="1">
        <v>43418</v>
      </c>
      <c r="B44" s="1" t="s">
        <v>11</v>
      </c>
      <c r="C44">
        <v>0</v>
      </c>
      <c r="D44">
        <v>0</v>
      </c>
      <c r="E44">
        <v>0</v>
      </c>
      <c r="F44" s="13">
        <v>0</v>
      </c>
      <c r="G44">
        <f t="shared" si="0"/>
        <v>0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6"/>
      <c r="V44" s="6"/>
      <c r="W44" s="6"/>
      <c r="X44" s="6"/>
      <c r="Y44" s="6"/>
      <c r="Z44" s="6"/>
      <c r="AA44" s="6"/>
      <c r="AB44" s="6"/>
    </row>
    <row r="45" spans="1:28" x14ac:dyDescent="0.25">
      <c r="A45" s="17">
        <v>43419</v>
      </c>
      <c r="B45" s="45" t="s">
        <v>12</v>
      </c>
      <c r="C45">
        <v>0</v>
      </c>
      <c r="D45" s="32">
        <v>0</v>
      </c>
      <c r="E45">
        <v>30</v>
      </c>
      <c r="F45" s="46">
        <v>0</v>
      </c>
      <c r="G45" s="32">
        <f t="shared" si="0"/>
        <v>30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6"/>
      <c r="V45" s="6"/>
      <c r="W45" s="6"/>
      <c r="X45" s="6"/>
      <c r="Y45" s="6"/>
      <c r="Z45" s="6"/>
      <c r="AA45" s="6"/>
      <c r="AB45" s="6"/>
    </row>
    <row r="46" spans="1:28" s="13" customFormat="1" x14ac:dyDescent="0.25">
      <c r="A46" s="12">
        <v>43420</v>
      </c>
      <c r="B46" s="12" t="s">
        <v>6</v>
      </c>
      <c r="C46">
        <v>0</v>
      </c>
      <c r="D46" s="13">
        <v>100</v>
      </c>
      <c r="E46">
        <v>0</v>
      </c>
      <c r="F46" s="13">
        <v>0</v>
      </c>
      <c r="G46" s="13">
        <f t="shared" si="0"/>
        <v>100</v>
      </c>
      <c r="J46" s="38"/>
      <c r="K46" s="38"/>
      <c r="L46" s="38"/>
      <c r="M46" s="38"/>
      <c r="N46" s="38"/>
      <c r="O46" s="38"/>
      <c r="P46" s="38"/>
      <c r="Q46" s="38"/>
      <c r="R46" s="38"/>
      <c r="S46" s="28"/>
      <c r="T46" s="28"/>
      <c r="U46" s="6"/>
      <c r="V46" s="6"/>
      <c r="W46" s="6"/>
      <c r="X46" s="6"/>
      <c r="Y46" s="6"/>
      <c r="Z46" s="6"/>
      <c r="AA46" s="6"/>
      <c r="AB46" s="38"/>
    </row>
    <row r="47" spans="1:28" x14ac:dyDescent="0.25">
      <c r="A47" s="1">
        <v>43421</v>
      </c>
      <c r="B47" s="1" t="s">
        <v>7</v>
      </c>
      <c r="C47">
        <v>0</v>
      </c>
      <c r="D47">
        <v>0</v>
      </c>
      <c r="E47">
        <v>0</v>
      </c>
      <c r="F47">
        <v>31</v>
      </c>
      <c r="G47">
        <f t="shared" si="0"/>
        <v>31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x14ac:dyDescent="0.25">
      <c r="A48" s="1">
        <v>43422</v>
      </c>
      <c r="B48" s="1" t="s">
        <v>8</v>
      </c>
      <c r="C48">
        <v>0</v>
      </c>
      <c r="D48">
        <v>0</v>
      </c>
      <c r="E48">
        <v>0</v>
      </c>
      <c r="F48" s="13">
        <v>0</v>
      </c>
      <c r="G48">
        <f t="shared" si="0"/>
        <v>0</v>
      </c>
      <c r="J48" s="4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x14ac:dyDescent="0.25">
      <c r="A49" s="1">
        <v>43423</v>
      </c>
      <c r="B49" s="1" t="s">
        <v>9</v>
      </c>
      <c r="C49">
        <v>0</v>
      </c>
      <c r="D49">
        <v>0</v>
      </c>
      <c r="E49">
        <v>0</v>
      </c>
      <c r="F49" s="13">
        <v>0</v>
      </c>
      <c r="G49">
        <f t="shared" si="0"/>
        <v>0</v>
      </c>
      <c r="J49" s="6"/>
      <c r="K49" s="6"/>
      <c r="L49" s="6"/>
      <c r="M49" s="6"/>
      <c r="N49" s="6"/>
      <c r="O49" s="6"/>
      <c r="P49" s="6"/>
      <c r="Q49" s="6"/>
      <c r="R49" s="6"/>
      <c r="S49" s="44"/>
      <c r="T49" s="44"/>
      <c r="U49" s="44"/>
      <c r="V49" s="44"/>
      <c r="W49" s="44"/>
      <c r="X49" s="44"/>
      <c r="Y49" s="6"/>
      <c r="Z49" s="6"/>
      <c r="AA49" s="6"/>
      <c r="AB49" s="6"/>
    </row>
    <row r="50" spans="1:28" x14ac:dyDescent="0.25">
      <c r="A50" s="1">
        <v>43424</v>
      </c>
      <c r="B50" s="1" t="s">
        <v>10</v>
      </c>
      <c r="C50">
        <v>0</v>
      </c>
      <c r="D50">
        <v>0</v>
      </c>
      <c r="E50">
        <v>45</v>
      </c>
      <c r="F50" s="13">
        <v>0</v>
      </c>
      <c r="G50">
        <f t="shared" si="0"/>
        <v>45</v>
      </c>
      <c r="J50" s="6"/>
      <c r="K50" s="6"/>
      <c r="L50" s="6"/>
      <c r="M50" s="6"/>
      <c r="N50" s="6"/>
      <c r="O50" s="6"/>
      <c r="P50" s="6"/>
      <c r="Q50" s="6"/>
      <c r="R50" s="6"/>
      <c r="S50" s="28"/>
      <c r="T50" s="28"/>
      <c r="U50" s="28"/>
      <c r="V50" s="28"/>
      <c r="W50" s="28"/>
      <c r="X50" s="28"/>
      <c r="Y50" s="6"/>
      <c r="Z50" s="6"/>
      <c r="AA50" s="6"/>
      <c r="AB50" s="6"/>
    </row>
    <row r="51" spans="1:28" x14ac:dyDescent="0.25">
      <c r="A51" s="12">
        <v>43425</v>
      </c>
      <c r="B51" s="12" t="s">
        <v>11</v>
      </c>
      <c r="C51" s="13">
        <v>0</v>
      </c>
      <c r="D51" s="13">
        <v>0</v>
      </c>
      <c r="E51" s="13">
        <v>0</v>
      </c>
      <c r="F51" s="13">
        <v>0</v>
      </c>
      <c r="G51" s="13">
        <f t="shared" si="0"/>
        <v>0</v>
      </c>
      <c r="J51" s="47"/>
      <c r="K51" s="47"/>
      <c r="L51" s="6"/>
      <c r="M51" s="6"/>
      <c r="N51" s="6"/>
      <c r="O51" s="6"/>
      <c r="P51" s="6"/>
      <c r="Q51" s="6"/>
      <c r="R51" s="6"/>
      <c r="S51" s="28"/>
      <c r="T51" s="28"/>
      <c r="U51" s="28"/>
      <c r="V51" s="28"/>
      <c r="W51" s="28"/>
      <c r="X51" s="28"/>
      <c r="Y51" s="6"/>
      <c r="Z51" s="6"/>
      <c r="AA51" s="6"/>
      <c r="AB51" s="6"/>
    </row>
    <row r="52" spans="1:28" x14ac:dyDescent="0.25">
      <c r="A52" s="50">
        <v>43426</v>
      </c>
      <c r="B52" s="50" t="s">
        <v>12</v>
      </c>
      <c r="C52" s="51">
        <v>0</v>
      </c>
      <c r="D52" s="51">
        <v>0</v>
      </c>
      <c r="E52" s="51">
        <v>30</v>
      </c>
      <c r="F52" s="51">
        <v>0</v>
      </c>
      <c r="G52" s="51">
        <f t="shared" si="0"/>
        <v>30</v>
      </c>
      <c r="J52" s="28"/>
      <c r="K52" s="28"/>
      <c r="L52" s="6"/>
      <c r="M52" s="6"/>
      <c r="N52" s="6"/>
      <c r="O52" s="6"/>
      <c r="P52" s="6"/>
      <c r="Q52" s="6"/>
      <c r="R52" s="6"/>
      <c r="S52" s="28"/>
      <c r="T52" s="28"/>
      <c r="U52" s="28"/>
      <c r="V52" s="28"/>
      <c r="W52" s="28"/>
      <c r="X52" s="28"/>
      <c r="Y52" s="6"/>
      <c r="Z52" s="6"/>
      <c r="AA52" s="6"/>
      <c r="AB52" s="6"/>
    </row>
    <row r="53" spans="1:28" s="13" customFormat="1" x14ac:dyDescent="0.25">
      <c r="A53" s="12">
        <v>43427</v>
      </c>
      <c r="B53" s="12" t="s">
        <v>6</v>
      </c>
      <c r="C53">
        <v>0</v>
      </c>
      <c r="D53" s="13">
        <v>100</v>
      </c>
      <c r="E53">
        <v>0</v>
      </c>
      <c r="F53" s="13">
        <v>0</v>
      </c>
      <c r="G53" s="13">
        <f t="shared" si="0"/>
        <v>100</v>
      </c>
      <c r="J53" s="28"/>
      <c r="K53" s="28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38"/>
    </row>
    <row r="54" spans="1:28" x14ac:dyDescent="0.25">
      <c r="A54" s="1">
        <v>43428</v>
      </c>
      <c r="B54" s="1" t="s">
        <v>7</v>
      </c>
      <c r="C54">
        <v>0</v>
      </c>
      <c r="D54" s="13">
        <v>0</v>
      </c>
      <c r="E54">
        <v>0</v>
      </c>
      <c r="F54" s="13">
        <v>0</v>
      </c>
      <c r="G54">
        <f t="shared" si="0"/>
        <v>0</v>
      </c>
      <c r="J54" s="28"/>
      <c r="K54" s="28"/>
      <c r="L54" s="6"/>
      <c r="M54" s="6"/>
      <c r="N54" s="6"/>
      <c r="O54" s="6"/>
      <c r="P54" s="6"/>
      <c r="Q54" s="6"/>
      <c r="R54" s="6"/>
      <c r="S54" s="44"/>
      <c r="T54" s="44"/>
      <c r="U54" s="44"/>
      <c r="V54" s="44"/>
      <c r="W54" s="44"/>
      <c r="X54" s="44"/>
      <c r="Y54" s="44"/>
      <c r="Z54" s="44"/>
      <c r="AA54" s="44"/>
      <c r="AB54" s="6"/>
    </row>
    <row r="55" spans="1:28" x14ac:dyDescent="0.25">
      <c r="A55" s="1">
        <v>43429</v>
      </c>
      <c r="B55" s="1" t="s">
        <v>8</v>
      </c>
      <c r="C55">
        <v>0</v>
      </c>
      <c r="D55" s="13">
        <v>0</v>
      </c>
      <c r="E55">
        <v>0</v>
      </c>
      <c r="F55" s="13">
        <v>0</v>
      </c>
      <c r="G55">
        <f t="shared" si="0"/>
        <v>0</v>
      </c>
      <c r="J55" s="28"/>
      <c r="K55" s="28"/>
      <c r="L55" s="6"/>
      <c r="M55" s="6"/>
      <c r="N55" s="6"/>
      <c r="O55" s="6"/>
      <c r="P55" s="6"/>
      <c r="Q55" s="6"/>
      <c r="R55" s="6"/>
      <c r="S55" s="28"/>
      <c r="T55" s="28"/>
      <c r="U55" s="28"/>
      <c r="V55" s="28"/>
      <c r="W55" s="28"/>
      <c r="X55" s="28"/>
      <c r="Y55" s="28"/>
      <c r="Z55" s="28"/>
      <c r="AA55" s="28"/>
      <c r="AB55" s="6"/>
    </row>
    <row r="56" spans="1:28" x14ac:dyDescent="0.25">
      <c r="A56" s="1">
        <v>43430</v>
      </c>
      <c r="B56" s="1" t="s">
        <v>9</v>
      </c>
      <c r="C56">
        <v>0</v>
      </c>
      <c r="D56" s="13">
        <v>0</v>
      </c>
      <c r="E56">
        <v>0</v>
      </c>
      <c r="F56" s="13">
        <v>0</v>
      </c>
      <c r="G56">
        <f t="shared" si="0"/>
        <v>0</v>
      </c>
      <c r="J56" s="28"/>
      <c r="K56" s="28"/>
      <c r="L56" s="6"/>
      <c r="M56" s="6"/>
      <c r="N56" s="6"/>
      <c r="O56" s="6"/>
      <c r="P56" s="6"/>
      <c r="Q56" s="6"/>
      <c r="R56" s="6"/>
      <c r="S56" s="28"/>
      <c r="T56" s="28"/>
      <c r="U56" s="28"/>
      <c r="V56" s="28"/>
      <c r="W56" s="28"/>
      <c r="X56" s="28"/>
      <c r="Y56" s="28"/>
      <c r="Z56" s="28"/>
      <c r="AA56" s="28"/>
      <c r="AB56" s="6"/>
    </row>
    <row r="57" spans="1:28" x14ac:dyDescent="0.25">
      <c r="A57" s="1">
        <v>43431</v>
      </c>
      <c r="B57" s="1" t="s">
        <v>10</v>
      </c>
      <c r="C57">
        <v>0</v>
      </c>
      <c r="D57" s="13">
        <v>0</v>
      </c>
      <c r="E57">
        <v>50</v>
      </c>
      <c r="F57" s="13">
        <v>0</v>
      </c>
      <c r="G57">
        <f t="shared" si="0"/>
        <v>50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x14ac:dyDescent="0.25">
      <c r="A58" s="1">
        <v>43432</v>
      </c>
      <c r="B58" s="1" t="s">
        <v>11</v>
      </c>
      <c r="C58">
        <v>0</v>
      </c>
      <c r="D58" s="13">
        <v>0</v>
      </c>
      <c r="E58">
        <v>0</v>
      </c>
      <c r="F58" s="13">
        <v>0</v>
      </c>
      <c r="G58">
        <f t="shared" si="0"/>
        <v>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x14ac:dyDescent="0.25">
      <c r="A59" s="16">
        <v>43433</v>
      </c>
      <c r="B59" s="1" t="s">
        <v>12</v>
      </c>
      <c r="C59">
        <v>0</v>
      </c>
      <c r="D59" s="13">
        <v>0</v>
      </c>
      <c r="E59">
        <v>30</v>
      </c>
      <c r="F59" s="13">
        <v>0</v>
      </c>
      <c r="G59" s="32">
        <f t="shared" si="0"/>
        <v>30</v>
      </c>
      <c r="J59" s="44"/>
      <c r="K59" s="44"/>
      <c r="L59" s="44"/>
      <c r="M59" s="44"/>
      <c r="N59" s="44"/>
      <c r="O59" s="44"/>
      <c r="P59" s="6"/>
      <c r="Q59" s="6"/>
      <c r="R59" s="6"/>
      <c r="S59" s="6"/>
    </row>
    <row r="60" spans="1:28" s="13" customFormat="1" x14ac:dyDescent="0.25">
      <c r="A60" s="12">
        <v>43434</v>
      </c>
      <c r="B60" s="12" t="s">
        <v>6</v>
      </c>
      <c r="C60" s="13">
        <v>0</v>
      </c>
      <c r="D60" s="13">
        <v>100</v>
      </c>
      <c r="E60">
        <v>0</v>
      </c>
      <c r="F60" s="13">
        <v>0</v>
      </c>
      <c r="G60" s="13">
        <f t="shared" si="0"/>
        <v>100</v>
      </c>
      <c r="J60" s="28"/>
      <c r="K60" s="28"/>
      <c r="L60" s="28"/>
      <c r="M60" s="28"/>
      <c r="N60" s="28"/>
      <c r="O60" s="28"/>
      <c r="P60" s="6"/>
      <c r="Q60" s="6"/>
      <c r="R60" s="6"/>
      <c r="S60" s="38"/>
    </row>
    <row r="61" spans="1:28" x14ac:dyDescent="0.25">
      <c r="A61" s="1">
        <v>43435</v>
      </c>
      <c r="B61" s="1" t="s">
        <v>7</v>
      </c>
      <c r="C61">
        <v>0</v>
      </c>
      <c r="D61" s="13">
        <v>0</v>
      </c>
      <c r="E61">
        <v>0</v>
      </c>
      <c r="F61">
        <v>40</v>
      </c>
      <c r="G61">
        <f>SUM(C61:F61)</f>
        <v>40</v>
      </c>
      <c r="J61" s="28"/>
      <c r="K61" s="28"/>
      <c r="L61" s="28"/>
      <c r="M61" s="28"/>
      <c r="N61" s="28"/>
      <c r="O61" s="28"/>
      <c r="P61" s="6"/>
      <c r="Q61" s="6"/>
      <c r="R61" s="6"/>
      <c r="S61" s="6"/>
    </row>
    <row r="62" spans="1:28" x14ac:dyDescent="0.25">
      <c r="A62" s="1">
        <v>43436</v>
      </c>
      <c r="B62" s="1" t="s">
        <v>8</v>
      </c>
      <c r="C62">
        <v>0</v>
      </c>
      <c r="D62" s="13">
        <v>0</v>
      </c>
      <c r="E62">
        <v>0</v>
      </c>
      <c r="F62">
        <v>0</v>
      </c>
      <c r="G62">
        <f t="shared" ref="G62:G67" si="1">SUM(C62:F62)</f>
        <v>0</v>
      </c>
      <c r="J62" s="28"/>
      <c r="K62" s="28"/>
      <c r="L62" s="28"/>
      <c r="M62" s="28"/>
      <c r="N62" s="28"/>
      <c r="O62" s="28"/>
      <c r="P62" s="6"/>
      <c r="Q62" s="6"/>
      <c r="R62" s="6"/>
      <c r="S62" s="6"/>
    </row>
    <row r="63" spans="1:28" x14ac:dyDescent="0.25">
      <c r="A63" s="1">
        <v>43437</v>
      </c>
      <c r="B63" s="1" t="s">
        <v>9</v>
      </c>
      <c r="C63">
        <v>0</v>
      </c>
      <c r="D63" s="13">
        <v>0</v>
      </c>
      <c r="E63">
        <v>0</v>
      </c>
      <c r="F63">
        <v>0</v>
      </c>
      <c r="G63">
        <f t="shared" si="1"/>
        <v>0</v>
      </c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28" x14ac:dyDescent="0.25">
      <c r="A64" s="1">
        <v>43438</v>
      </c>
      <c r="B64" s="1" t="s">
        <v>10</v>
      </c>
      <c r="C64">
        <v>0</v>
      </c>
      <c r="D64" s="13">
        <v>0</v>
      </c>
      <c r="E64">
        <v>40</v>
      </c>
      <c r="F64">
        <v>0</v>
      </c>
      <c r="G64">
        <f t="shared" si="1"/>
        <v>40</v>
      </c>
      <c r="J64" s="44"/>
      <c r="K64" s="44"/>
      <c r="L64" s="44"/>
      <c r="M64" s="44"/>
      <c r="N64" s="44"/>
      <c r="O64" s="44"/>
      <c r="P64" s="44"/>
      <c r="Q64" s="44"/>
      <c r="R64" s="44"/>
      <c r="S64" s="6"/>
    </row>
    <row r="65" spans="1:19" x14ac:dyDescent="0.25">
      <c r="A65" s="1">
        <v>43439</v>
      </c>
      <c r="B65" s="1" t="s">
        <v>11</v>
      </c>
      <c r="C65">
        <v>0</v>
      </c>
      <c r="D65" s="13">
        <v>0</v>
      </c>
      <c r="E65">
        <v>0</v>
      </c>
      <c r="F65">
        <v>0</v>
      </c>
      <c r="G65">
        <f t="shared" si="1"/>
        <v>0</v>
      </c>
      <c r="J65" s="28"/>
      <c r="K65" s="28"/>
      <c r="L65" s="28"/>
      <c r="M65" s="28"/>
      <c r="N65" s="28"/>
      <c r="O65" s="28"/>
      <c r="P65" s="28"/>
      <c r="Q65" s="28"/>
      <c r="R65" s="28"/>
      <c r="S65" s="6"/>
    </row>
    <row r="66" spans="1:19" x14ac:dyDescent="0.25">
      <c r="A66" s="16">
        <v>43440</v>
      </c>
      <c r="B66" s="1" t="s">
        <v>12</v>
      </c>
      <c r="C66">
        <v>0</v>
      </c>
      <c r="D66" s="13">
        <v>0</v>
      </c>
      <c r="E66">
        <v>30</v>
      </c>
      <c r="F66">
        <v>0</v>
      </c>
      <c r="G66">
        <f t="shared" si="1"/>
        <v>30</v>
      </c>
      <c r="J66" s="28"/>
      <c r="K66" s="28"/>
      <c r="L66" s="28"/>
      <c r="M66" s="28"/>
      <c r="N66" s="28"/>
      <c r="O66" s="28"/>
      <c r="P66" s="28"/>
      <c r="Q66" s="28"/>
      <c r="R66" s="28"/>
      <c r="S66" s="6"/>
    </row>
    <row r="67" spans="1:19" x14ac:dyDescent="0.25">
      <c r="A67" s="15">
        <v>43441</v>
      </c>
      <c r="B67" s="15" t="s">
        <v>6</v>
      </c>
      <c r="C67" s="54">
        <v>0</v>
      </c>
      <c r="D67" s="54">
        <v>100</v>
      </c>
      <c r="E67" s="54">
        <v>0</v>
      </c>
      <c r="F67" s="54">
        <v>0</v>
      </c>
      <c r="G67" s="54">
        <f t="shared" si="1"/>
        <v>100</v>
      </c>
    </row>
    <row r="68" spans="1:19" s="13" customFormat="1" x14ac:dyDescent="0.25">
      <c r="A68" s="15">
        <v>43442</v>
      </c>
      <c r="B68" s="15" t="s">
        <v>7</v>
      </c>
      <c r="C68" s="54">
        <v>0</v>
      </c>
      <c r="D68" s="54">
        <v>0</v>
      </c>
      <c r="E68" s="54">
        <v>0</v>
      </c>
      <c r="F68" s="54">
        <v>0</v>
      </c>
      <c r="G68" s="54">
        <f t="shared" si="0"/>
        <v>0</v>
      </c>
    </row>
    <row r="69" spans="1:19" x14ac:dyDescent="0.25">
      <c r="A69" s="1"/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&amp; SQL'!G3:G38</xm:f>
              <xm:sqref>O39</xm:sqref>
            </x14:sparkline>
            <x14:sparkline>
              <xm:f>'Data &amp; SQL'!H3:H38</xm:f>
              <xm:sqref>P39</xm:sqref>
            </x14:sparkline>
            <x14:sparkline>
              <xm:f>'Data &amp; SQL'!I3:I38</xm:f>
              <xm:sqref>Q39</xm:sqref>
            </x14:sparkline>
            <x14:sparkline>
              <xm:f>'Data &amp; SQL'!J3:J38</xm:f>
              <xm:sqref>R39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8"/>
  <sheetViews>
    <sheetView topLeftCell="A5" zoomScale="60" zoomScaleNormal="60" workbookViewId="0">
      <selection activeCell="L36" sqref="L36"/>
    </sheetView>
  </sheetViews>
  <sheetFormatPr defaultRowHeight="15" x14ac:dyDescent="0.25"/>
  <cols>
    <col min="1" max="1" width="14" customWidth="1"/>
    <col min="4" max="4" width="13.42578125" customWidth="1"/>
    <col min="5" max="5" width="14.140625" customWidth="1"/>
    <col min="6" max="6" width="16.42578125" customWidth="1"/>
    <col min="7" max="7" width="25.42578125" customWidth="1"/>
    <col min="9" max="9" width="23.5703125" customWidth="1"/>
    <col min="10" max="10" width="28.28515625" customWidth="1"/>
    <col min="11" max="11" width="17.140625" customWidth="1"/>
    <col min="12" max="12" width="17.42578125" customWidth="1"/>
    <col min="13" max="13" width="18.85546875" customWidth="1"/>
    <col min="14" max="14" width="14.7109375" customWidth="1"/>
    <col min="15" max="15" width="15.7109375" customWidth="1"/>
    <col min="16" max="16" width="17.42578125" customWidth="1"/>
    <col min="17" max="17" width="27" customWidth="1"/>
  </cols>
  <sheetData>
    <row r="2" spans="1:18" ht="15.75" thickBot="1" x14ac:dyDescent="0.3">
      <c r="A2" s="5"/>
      <c r="B2" s="6"/>
      <c r="C2" s="6"/>
      <c r="D2" s="6"/>
      <c r="E2" s="6" t="s">
        <v>1</v>
      </c>
      <c r="F2" s="6"/>
      <c r="G2" s="6"/>
    </row>
    <row r="3" spans="1:18" x14ac:dyDescent="0.25">
      <c r="A3" s="8" t="s">
        <v>0</v>
      </c>
      <c r="B3" s="9" t="s">
        <v>5</v>
      </c>
      <c r="C3" s="10" t="s">
        <v>2</v>
      </c>
      <c r="D3" s="10" t="s">
        <v>3</v>
      </c>
      <c r="E3" s="10" t="s">
        <v>4</v>
      </c>
      <c r="F3" s="10" t="s">
        <v>14</v>
      </c>
      <c r="G3" s="10" t="s">
        <v>13</v>
      </c>
      <c r="I3" s="31" t="s">
        <v>13</v>
      </c>
      <c r="J3" s="31"/>
      <c r="K3" s="31"/>
      <c r="L3" s="31"/>
      <c r="M3" s="44"/>
      <c r="N3" s="44"/>
      <c r="O3" s="44"/>
      <c r="P3" s="44"/>
      <c r="Q3" s="44"/>
      <c r="R3" s="44"/>
    </row>
    <row r="4" spans="1:18" x14ac:dyDescent="0.25">
      <c r="A4" s="1">
        <v>43378</v>
      </c>
      <c r="B4" s="1" t="s">
        <v>6</v>
      </c>
      <c r="C4">
        <v>10</v>
      </c>
      <c r="D4">
        <v>73</v>
      </c>
      <c r="E4">
        <v>30</v>
      </c>
      <c r="F4">
        <v>0</v>
      </c>
      <c r="G4">
        <f>C4+D4+E4+F4</f>
        <v>113</v>
      </c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x14ac:dyDescent="0.25">
      <c r="A5" s="1">
        <v>43379</v>
      </c>
      <c r="B5" s="1" t="s">
        <v>7</v>
      </c>
      <c r="C5">
        <v>10</v>
      </c>
      <c r="D5">
        <v>150</v>
      </c>
      <c r="E5">
        <v>0</v>
      </c>
      <c r="F5">
        <v>40</v>
      </c>
      <c r="G5">
        <f t="shared" ref="G5:G68" si="0">C5+D5+E5+F5</f>
        <v>200</v>
      </c>
      <c r="I5" s="28" t="s">
        <v>68</v>
      </c>
      <c r="J5" s="28">
        <v>90.085714285714289</v>
      </c>
      <c r="K5" s="28" t="s">
        <v>68</v>
      </c>
      <c r="L5" s="28" t="e">
        <v>#DIV/0!</v>
      </c>
      <c r="M5" s="28"/>
      <c r="N5" s="28"/>
      <c r="O5" s="28"/>
      <c r="P5" s="28"/>
      <c r="Q5" s="28"/>
      <c r="R5" s="28"/>
    </row>
    <row r="6" spans="1:18" x14ac:dyDescent="0.25">
      <c r="A6" s="1">
        <v>43380</v>
      </c>
      <c r="B6" s="1" t="s">
        <v>8</v>
      </c>
      <c r="C6">
        <v>10</v>
      </c>
      <c r="D6">
        <v>45</v>
      </c>
      <c r="E6">
        <v>0</v>
      </c>
      <c r="F6">
        <v>0</v>
      </c>
      <c r="G6">
        <f t="shared" si="0"/>
        <v>55</v>
      </c>
      <c r="I6" s="28" t="s">
        <v>49</v>
      </c>
      <c r="J6" s="28">
        <v>12.320671393127526</v>
      </c>
      <c r="K6" s="28" t="s">
        <v>49</v>
      </c>
      <c r="L6" s="28">
        <v>65535</v>
      </c>
      <c r="M6" s="28"/>
      <c r="N6" s="28"/>
      <c r="O6" s="28"/>
      <c r="P6" s="28"/>
      <c r="Q6" s="28"/>
      <c r="R6" s="28"/>
    </row>
    <row r="7" spans="1:18" x14ac:dyDescent="0.25">
      <c r="A7" s="1">
        <v>43381</v>
      </c>
      <c r="B7" s="1" t="s">
        <v>9</v>
      </c>
      <c r="C7">
        <v>10</v>
      </c>
      <c r="D7">
        <v>96</v>
      </c>
      <c r="E7">
        <v>30</v>
      </c>
      <c r="F7">
        <v>0</v>
      </c>
      <c r="G7">
        <f t="shared" si="0"/>
        <v>136</v>
      </c>
      <c r="I7" s="28" t="s">
        <v>69</v>
      </c>
      <c r="J7" s="28">
        <v>60</v>
      </c>
      <c r="K7" s="28" t="s">
        <v>69</v>
      </c>
      <c r="L7" s="28" t="e">
        <v>#NUM!</v>
      </c>
      <c r="M7" s="28"/>
      <c r="N7" s="28"/>
      <c r="O7" s="28"/>
      <c r="P7" s="28"/>
      <c r="Q7" s="28"/>
      <c r="R7" s="28"/>
    </row>
    <row r="8" spans="1:18" x14ac:dyDescent="0.25">
      <c r="A8" s="1">
        <v>43382</v>
      </c>
      <c r="B8" s="1" t="s">
        <v>10</v>
      </c>
      <c r="C8">
        <v>10</v>
      </c>
      <c r="D8">
        <v>67</v>
      </c>
      <c r="E8">
        <v>30</v>
      </c>
      <c r="F8">
        <v>0</v>
      </c>
      <c r="G8">
        <f t="shared" si="0"/>
        <v>107</v>
      </c>
      <c r="I8" s="28" t="s">
        <v>70</v>
      </c>
      <c r="J8" s="28">
        <v>40</v>
      </c>
      <c r="K8" s="28" t="s">
        <v>70</v>
      </c>
      <c r="L8" s="28" t="e">
        <v>#N/A</v>
      </c>
      <c r="M8" s="28"/>
      <c r="N8" s="28"/>
      <c r="O8" s="28"/>
      <c r="P8" s="28"/>
      <c r="Q8" s="28"/>
      <c r="R8" s="28"/>
    </row>
    <row r="9" spans="1:18" x14ac:dyDescent="0.25">
      <c r="A9" s="1">
        <v>43383</v>
      </c>
      <c r="B9" s="1" t="s">
        <v>11</v>
      </c>
      <c r="C9">
        <v>10</v>
      </c>
      <c r="D9">
        <v>0</v>
      </c>
      <c r="E9">
        <v>50</v>
      </c>
      <c r="F9">
        <v>0</v>
      </c>
      <c r="G9">
        <f t="shared" si="0"/>
        <v>60</v>
      </c>
      <c r="I9" s="28" t="s">
        <v>71</v>
      </c>
      <c r="J9" s="28">
        <v>72.890074943095541</v>
      </c>
      <c r="K9" s="28" t="s">
        <v>71</v>
      </c>
      <c r="L9" s="28" t="e">
        <v>#DIV/0!</v>
      </c>
      <c r="M9" s="28"/>
      <c r="N9" s="28"/>
      <c r="O9" s="28"/>
      <c r="P9" s="28"/>
      <c r="Q9" s="28"/>
      <c r="R9" s="28"/>
    </row>
    <row r="10" spans="1:18" x14ac:dyDescent="0.25">
      <c r="A10" s="16">
        <v>43384</v>
      </c>
      <c r="B10" s="1" t="s">
        <v>12</v>
      </c>
      <c r="C10">
        <v>10</v>
      </c>
      <c r="D10">
        <v>0</v>
      </c>
      <c r="E10">
        <v>30</v>
      </c>
      <c r="F10">
        <v>0</v>
      </c>
      <c r="G10">
        <f t="shared" si="0"/>
        <v>40</v>
      </c>
      <c r="I10" s="28" t="s">
        <v>72</v>
      </c>
      <c r="J10" s="28">
        <v>5312.9630252100842</v>
      </c>
      <c r="K10" s="28" t="s">
        <v>72</v>
      </c>
      <c r="L10" s="28" t="e">
        <v>#DIV/0!</v>
      </c>
      <c r="M10" s="28"/>
      <c r="N10" s="28"/>
      <c r="O10" s="28"/>
      <c r="P10" s="28"/>
      <c r="Q10" s="28"/>
      <c r="R10" s="28"/>
    </row>
    <row r="11" spans="1:18" x14ac:dyDescent="0.25">
      <c r="A11" s="12">
        <v>43385</v>
      </c>
      <c r="B11" s="12" t="s">
        <v>6</v>
      </c>
      <c r="C11" s="13">
        <v>10</v>
      </c>
      <c r="D11">
        <v>0</v>
      </c>
      <c r="E11" s="13">
        <v>0</v>
      </c>
      <c r="F11">
        <v>0</v>
      </c>
      <c r="G11" s="13">
        <f t="shared" si="0"/>
        <v>10</v>
      </c>
      <c r="I11" s="28" t="s">
        <v>73</v>
      </c>
      <c r="J11" s="28">
        <v>3.2444253595436958</v>
      </c>
      <c r="K11" s="28" t="s">
        <v>73</v>
      </c>
      <c r="L11" s="28" t="e">
        <v>#DIV/0!</v>
      </c>
      <c r="M11" s="28"/>
      <c r="N11" s="28"/>
      <c r="O11" s="28"/>
      <c r="P11" s="28"/>
      <c r="Q11" s="28"/>
      <c r="R11" s="28"/>
    </row>
    <row r="12" spans="1:18" x14ac:dyDescent="0.25">
      <c r="A12" s="1">
        <v>43386</v>
      </c>
      <c r="B12" s="1" t="s">
        <v>7</v>
      </c>
      <c r="C12">
        <v>10</v>
      </c>
      <c r="D12">
        <v>200</v>
      </c>
      <c r="E12" s="13">
        <v>0</v>
      </c>
      <c r="F12">
        <v>30</v>
      </c>
      <c r="G12">
        <f t="shared" si="0"/>
        <v>240</v>
      </c>
      <c r="I12" s="28" t="s">
        <v>74</v>
      </c>
      <c r="J12" s="28">
        <v>1.7095476154485194</v>
      </c>
      <c r="K12" s="28" t="s">
        <v>74</v>
      </c>
      <c r="L12" s="28" t="e">
        <v>#DIV/0!</v>
      </c>
      <c r="M12" s="28"/>
      <c r="N12" s="28"/>
      <c r="O12" s="28"/>
      <c r="P12" s="28"/>
      <c r="Q12" s="28"/>
      <c r="R12" s="28"/>
    </row>
    <row r="13" spans="1:18" x14ac:dyDescent="0.25">
      <c r="A13" s="1">
        <v>43387</v>
      </c>
      <c r="B13" s="1" t="s">
        <v>8</v>
      </c>
      <c r="C13">
        <v>10</v>
      </c>
      <c r="D13">
        <v>0</v>
      </c>
      <c r="E13">
        <v>30</v>
      </c>
      <c r="F13">
        <v>0</v>
      </c>
      <c r="G13">
        <f t="shared" si="0"/>
        <v>40</v>
      </c>
      <c r="I13" s="28" t="s">
        <v>75</v>
      </c>
      <c r="J13" s="28">
        <v>333</v>
      </c>
      <c r="K13" s="28" t="s">
        <v>75</v>
      </c>
      <c r="L13" s="28">
        <v>0</v>
      </c>
      <c r="M13" s="28"/>
      <c r="N13" s="28"/>
      <c r="O13" s="28"/>
      <c r="P13" s="28"/>
      <c r="Q13" s="28"/>
      <c r="R13" s="28"/>
    </row>
    <row r="14" spans="1:18" x14ac:dyDescent="0.25">
      <c r="A14" s="1">
        <v>43388</v>
      </c>
      <c r="B14" s="1" t="s">
        <v>9</v>
      </c>
      <c r="C14">
        <v>10</v>
      </c>
      <c r="D14">
        <v>50</v>
      </c>
      <c r="E14">
        <v>30</v>
      </c>
      <c r="F14">
        <v>0</v>
      </c>
      <c r="G14">
        <f t="shared" si="0"/>
        <v>90</v>
      </c>
      <c r="I14" s="28" t="s">
        <v>76</v>
      </c>
      <c r="J14" s="28">
        <v>10</v>
      </c>
      <c r="K14" s="28" t="s">
        <v>76</v>
      </c>
      <c r="L14" s="28">
        <v>0</v>
      </c>
      <c r="M14" s="28"/>
      <c r="N14" s="28"/>
      <c r="O14" s="28"/>
      <c r="P14" s="28"/>
      <c r="Q14" s="28"/>
      <c r="R14" s="28"/>
    </row>
    <row r="15" spans="1:18" x14ac:dyDescent="0.25">
      <c r="A15" s="1">
        <v>43389</v>
      </c>
      <c r="B15" s="1" t="s">
        <v>10</v>
      </c>
      <c r="C15">
        <v>10</v>
      </c>
      <c r="D15">
        <v>0</v>
      </c>
      <c r="E15">
        <v>30</v>
      </c>
      <c r="F15">
        <v>0</v>
      </c>
      <c r="G15">
        <f t="shared" si="0"/>
        <v>40</v>
      </c>
      <c r="I15" s="28" t="s">
        <v>77</v>
      </c>
      <c r="J15" s="28">
        <v>343</v>
      </c>
      <c r="K15" s="28" t="s">
        <v>77</v>
      </c>
      <c r="L15" s="28">
        <v>0</v>
      </c>
      <c r="M15" s="28"/>
      <c r="N15" s="28"/>
      <c r="O15" s="28"/>
      <c r="P15" s="28"/>
      <c r="Q15" s="28"/>
      <c r="R15" s="28"/>
    </row>
    <row r="16" spans="1:18" x14ac:dyDescent="0.25">
      <c r="A16" s="1">
        <v>43390</v>
      </c>
      <c r="B16" s="1" t="s">
        <v>11</v>
      </c>
      <c r="C16">
        <v>10</v>
      </c>
      <c r="D16">
        <v>0</v>
      </c>
      <c r="E16">
        <v>50</v>
      </c>
      <c r="F16">
        <v>0</v>
      </c>
      <c r="G16">
        <f t="shared" si="0"/>
        <v>60</v>
      </c>
      <c r="I16" s="28" t="s">
        <v>25</v>
      </c>
      <c r="J16" s="28">
        <v>3153</v>
      </c>
      <c r="K16" s="28" t="s">
        <v>25</v>
      </c>
      <c r="L16" s="28">
        <v>0</v>
      </c>
      <c r="M16" s="47"/>
      <c r="N16" s="47"/>
      <c r="O16" s="28"/>
      <c r="P16" s="28"/>
      <c r="Q16" s="28"/>
      <c r="R16" s="28"/>
    </row>
    <row r="17" spans="1:18" ht="15.75" thickBot="1" x14ac:dyDescent="0.3">
      <c r="A17" s="16">
        <v>43391</v>
      </c>
      <c r="B17" s="1" t="s">
        <v>12</v>
      </c>
      <c r="C17">
        <v>10</v>
      </c>
      <c r="D17">
        <v>75</v>
      </c>
      <c r="E17">
        <v>30</v>
      </c>
      <c r="F17">
        <v>0</v>
      </c>
      <c r="G17">
        <f t="shared" si="0"/>
        <v>115</v>
      </c>
      <c r="I17" s="29" t="s">
        <v>78</v>
      </c>
      <c r="J17" s="29">
        <v>35</v>
      </c>
      <c r="K17" s="29" t="s">
        <v>78</v>
      </c>
      <c r="L17" s="29">
        <v>0</v>
      </c>
      <c r="M17" s="28"/>
      <c r="N17" s="28"/>
      <c r="O17" s="28"/>
      <c r="P17" s="28"/>
      <c r="Q17" s="28"/>
      <c r="R17" s="28"/>
    </row>
    <row r="18" spans="1:18" x14ac:dyDescent="0.25">
      <c r="A18" s="12">
        <v>43392</v>
      </c>
      <c r="B18" s="12" t="s">
        <v>6</v>
      </c>
      <c r="C18" s="13">
        <v>10</v>
      </c>
      <c r="D18" s="13">
        <v>0</v>
      </c>
      <c r="E18" s="13">
        <v>30</v>
      </c>
      <c r="F18">
        <v>0</v>
      </c>
      <c r="G18" s="13">
        <f t="shared" si="0"/>
        <v>40</v>
      </c>
      <c r="M18" s="28"/>
      <c r="N18" s="28"/>
      <c r="O18" s="6"/>
      <c r="Q18" s="28"/>
    </row>
    <row r="19" spans="1:18" ht="15.75" thickBot="1" x14ac:dyDescent="0.3">
      <c r="A19" s="1">
        <v>43393</v>
      </c>
      <c r="B19" s="1" t="s">
        <v>7</v>
      </c>
      <c r="C19">
        <v>10</v>
      </c>
      <c r="D19">
        <v>298</v>
      </c>
      <c r="E19" s="13">
        <v>0</v>
      </c>
      <c r="F19">
        <v>35</v>
      </c>
      <c r="G19">
        <f t="shared" si="0"/>
        <v>343</v>
      </c>
      <c r="M19" s="28"/>
      <c r="N19" s="28"/>
      <c r="O19" s="6"/>
      <c r="Q19" s="28"/>
    </row>
    <row r="20" spans="1:18" x14ac:dyDescent="0.25">
      <c r="A20" s="1">
        <v>43394</v>
      </c>
      <c r="B20" s="1" t="s">
        <v>8</v>
      </c>
      <c r="C20">
        <v>10</v>
      </c>
      <c r="D20">
        <v>0</v>
      </c>
      <c r="E20" s="13">
        <v>0</v>
      </c>
      <c r="F20" s="13">
        <v>0</v>
      </c>
      <c r="G20">
        <f t="shared" si="0"/>
        <v>10</v>
      </c>
      <c r="I20" s="31" t="s">
        <v>28</v>
      </c>
      <c r="J20" s="31"/>
      <c r="K20" s="6"/>
      <c r="L20" s="6"/>
      <c r="M20" s="28"/>
      <c r="N20" s="28"/>
      <c r="O20" s="6"/>
    </row>
    <row r="21" spans="1:18" x14ac:dyDescent="0.25">
      <c r="A21" s="1">
        <v>43395</v>
      </c>
      <c r="B21" s="1" t="s">
        <v>9</v>
      </c>
      <c r="C21">
        <v>10</v>
      </c>
      <c r="D21">
        <v>0</v>
      </c>
      <c r="E21">
        <v>30</v>
      </c>
      <c r="F21" s="13">
        <v>0</v>
      </c>
      <c r="G21">
        <f t="shared" si="0"/>
        <v>40</v>
      </c>
      <c r="I21" s="28"/>
      <c r="J21" s="28"/>
      <c r="K21" s="6"/>
      <c r="L21" s="6"/>
      <c r="M21" s="28"/>
      <c r="N21" s="28"/>
      <c r="O21" s="6"/>
    </row>
    <row r="22" spans="1:18" x14ac:dyDescent="0.25">
      <c r="A22" s="1">
        <v>43396</v>
      </c>
      <c r="B22" s="1" t="s">
        <v>10</v>
      </c>
      <c r="C22">
        <v>10</v>
      </c>
      <c r="D22">
        <v>64</v>
      </c>
      <c r="E22">
        <v>30</v>
      </c>
      <c r="F22" s="13">
        <v>0</v>
      </c>
      <c r="G22">
        <f t="shared" si="0"/>
        <v>104</v>
      </c>
      <c r="I22" s="28" t="s">
        <v>68</v>
      </c>
      <c r="J22" s="28">
        <v>30.571428571428573</v>
      </c>
      <c r="K22" s="6"/>
      <c r="L22" s="6"/>
      <c r="M22" s="28"/>
      <c r="N22" s="28"/>
      <c r="O22" s="6"/>
    </row>
    <row r="23" spans="1:18" x14ac:dyDescent="0.25">
      <c r="A23" s="1">
        <v>43397</v>
      </c>
      <c r="B23" s="1" t="s">
        <v>11</v>
      </c>
      <c r="C23">
        <v>10</v>
      </c>
      <c r="D23">
        <v>59</v>
      </c>
      <c r="E23">
        <v>50</v>
      </c>
      <c r="F23" s="13">
        <v>0</v>
      </c>
      <c r="G23">
        <f t="shared" si="0"/>
        <v>119</v>
      </c>
      <c r="I23" s="28" t="s">
        <v>49</v>
      </c>
      <c r="J23" s="28">
        <v>9.3277998098996306</v>
      </c>
      <c r="K23" s="6"/>
      <c r="L23" s="6"/>
      <c r="M23" s="28"/>
      <c r="N23" s="28"/>
      <c r="O23" s="6"/>
    </row>
    <row r="24" spans="1:18" x14ac:dyDescent="0.25">
      <c r="A24" s="16">
        <v>43398</v>
      </c>
      <c r="B24" s="1" t="s">
        <v>12</v>
      </c>
      <c r="C24">
        <v>10</v>
      </c>
      <c r="D24">
        <v>0</v>
      </c>
      <c r="E24">
        <v>30</v>
      </c>
      <c r="F24" s="13">
        <v>0</v>
      </c>
      <c r="G24">
        <f t="shared" si="0"/>
        <v>40</v>
      </c>
      <c r="I24" s="28" t="s">
        <v>69</v>
      </c>
      <c r="J24" s="28">
        <v>30.5</v>
      </c>
      <c r="K24" s="6"/>
      <c r="L24" s="6"/>
      <c r="M24" s="28"/>
      <c r="N24" s="28"/>
      <c r="O24" s="6"/>
    </row>
    <row r="25" spans="1:18" x14ac:dyDescent="0.25">
      <c r="A25" s="12">
        <v>43399</v>
      </c>
      <c r="B25" s="12" t="s">
        <v>6</v>
      </c>
      <c r="C25" s="13">
        <v>10</v>
      </c>
      <c r="D25" s="13">
        <v>0</v>
      </c>
      <c r="E25" s="13">
        <v>30</v>
      </c>
      <c r="F25" s="13">
        <v>0</v>
      </c>
      <c r="G25" s="13">
        <f t="shared" si="0"/>
        <v>40</v>
      </c>
      <c r="I25" s="28" t="s">
        <v>70</v>
      </c>
      <c r="J25" s="28">
        <v>0</v>
      </c>
      <c r="K25" s="6"/>
      <c r="L25" s="6"/>
      <c r="M25" s="28"/>
      <c r="N25" s="28"/>
      <c r="O25" s="6"/>
    </row>
    <row r="26" spans="1:18" x14ac:dyDescent="0.25">
      <c r="A26" s="1">
        <v>43400</v>
      </c>
      <c r="B26" s="1" t="s">
        <v>7</v>
      </c>
      <c r="C26">
        <v>10</v>
      </c>
      <c r="D26">
        <v>177</v>
      </c>
      <c r="E26" s="13">
        <v>0</v>
      </c>
      <c r="F26">
        <v>23</v>
      </c>
      <c r="G26">
        <f t="shared" si="0"/>
        <v>210</v>
      </c>
      <c r="I26" s="28" t="s">
        <v>71</v>
      </c>
      <c r="J26" s="28">
        <v>34.901431061059519</v>
      </c>
      <c r="K26" s="6"/>
      <c r="L26" s="6"/>
      <c r="M26" s="28"/>
      <c r="N26" s="28"/>
      <c r="O26" s="6"/>
    </row>
    <row r="27" spans="1:18" x14ac:dyDescent="0.25">
      <c r="A27" s="1">
        <v>43401</v>
      </c>
      <c r="B27" s="1" t="s">
        <v>8</v>
      </c>
      <c r="C27">
        <v>10</v>
      </c>
      <c r="D27">
        <v>84</v>
      </c>
      <c r="E27" s="13">
        <v>0</v>
      </c>
      <c r="F27" s="13">
        <v>0</v>
      </c>
      <c r="G27">
        <f t="shared" si="0"/>
        <v>94</v>
      </c>
      <c r="I27" s="28" t="s">
        <v>72</v>
      </c>
      <c r="J27" s="28">
        <v>1218.1098901098901</v>
      </c>
      <c r="K27" s="6"/>
      <c r="L27" s="6"/>
      <c r="M27" s="28"/>
      <c r="N27" s="28"/>
      <c r="O27" s="6"/>
    </row>
    <row r="28" spans="1:18" x14ac:dyDescent="0.25">
      <c r="A28" s="1">
        <v>43402</v>
      </c>
      <c r="B28" s="1" t="s">
        <v>9</v>
      </c>
      <c r="C28">
        <v>10</v>
      </c>
      <c r="D28">
        <v>0</v>
      </c>
      <c r="E28">
        <v>30</v>
      </c>
      <c r="F28" s="13">
        <v>0</v>
      </c>
      <c r="G28">
        <f t="shared" si="0"/>
        <v>40</v>
      </c>
      <c r="I28" s="28" t="s">
        <v>73</v>
      </c>
      <c r="J28" s="28">
        <v>0.43437836798582286</v>
      </c>
      <c r="K28" s="6"/>
      <c r="L28" s="6"/>
      <c r="M28" s="28"/>
      <c r="N28" s="28"/>
      <c r="O28" s="6"/>
    </row>
    <row r="29" spans="1:18" x14ac:dyDescent="0.25">
      <c r="A29" s="1">
        <v>43403</v>
      </c>
      <c r="B29" s="1" t="s">
        <v>10</v>
      </c>
      <c r="C29">
        <v>10</v>
      </c>
      <c r="D29">
        <v>83</v>
      </c>
      <c r="E29">
        <v>30</v>
      </c>
      <c r="F29" s="13">
        <v>0</v>
      </c>
      <c r="G29">
        <f t="shared" si="0"/>
        <v>123</v>
      </c>
      <c r="I29" s="28" t="s">
        <v>74</v>
      </c>
      <c r="J29" s="28">
        <v>1.0686896043023932</v>
      </c>
      <c r="K29" s="6"/>
      <c r="L29" s="6"/>
      <c r="M29" s="28"/>
      <c r="N29" s="28"/>
      <c r="O29" s="6"/>
    </row>
    <row r="30" spans="1:18" x14ac:dyDescent="0.25">
      <c r="A30" s="1">
        <v>43404</v>
      </c>
      <c r="B30" s="1" t="s">
        <v>11</v>
      </c>
      <c r="C30">
        <v>10</v>
      </c>
      <c r="D30">
        <v>0</v>
      </c>
      <c r="E30">
        <v>50</v>
      </c>
      <c r="F30" s="13">
        <v>0</v>
      </c>
      <c r="G30">
        <f t="shared" si="0"/>
        <v>60</v>
      </c>
      <c r="I30" s="28" t="s">
        <v>75</v>
      </c>
      <c r="J30" s="28">
        <v>100</v>
      </c>
      <c r="K30" s="6"/>
      <c r="L30" s="6"/>
      <c r="M30" s="28"/>
      <c r="N30" s="28"/>
      <c r="O30" s="6"/>
    </row>
    <row r="31" spans="1:18" x14ac:dyDescent="0.25">
      <c r="A31" s="16">
        <v>43405</v>
      </c>
      <c r="B31" s="1" t="s">
        <v>12</v>
      </c>
      <c r="C31">
        <v>10</v>
      </c>
      <c r="D31">
        <v>0</v>
      </c>
      <c r="E31">
        <v>30</v>
      </c>
      <c r="F31" s="13">
        <v>0</v>
      </c>
      <c r="G31">
        <f t="shared" si="0"/>
        <v>40</v>
      </c>
      <c r="I31" s="28" t="s">
        <v>76</v>
      </c>
      <c r="J31" s="28">
        <v>0</v>
      </c>
      <c r="K31" s="6"/>
      <c r="L31" s="6"/>
      <c r="M31" s="6"/>
      <c r="N31" s="6"/>
      <c r="O31" s="6"/>
    </row>
    <row r="32" spans="1:18" x14ac:dyDescent="0.25">
      <c r="A32" s="12">
        <v>43406</v>
      </c>
      <c r="B32" s="12" t="s">
        <v>6</v>
      </c>
      <c r="C32" s="13">
        <v>10</v>
      </c>
      <c r="D32" s="13">
        <v>0</v>
      </c>
      <c r="E32" s="13">
        <v>30</v>
      </c>
      <c r="F32" s="13">
        <v>0</v>
      </c>
      <c r="G32" s="13">
        <f t="shared" si="0"/>
        <v>40</v>
      </c>
      <c r="I32" s="28" t="s">
        <v>77</v>
      </c>
      <c r="J32" s="28">
        <v>100</v>
      </c>
      <c r="K32" s="6"/>
      <c r="L32" s="6"/>
    </row>
    <row r="33" spans="1:12" x14ac:dyDescent="0.25">
      <c r="A33" s="1">
        <v>43407</v>
      </c>
      <c r="B33" s="1" t="s">
        <v>7</v>
      </c>
      <c r="C33">
        <v>10</v>
      </c>
      <c r="D33" s="13">
        <v>0</v>
      </c>
      <c r="E33" s="13">
        <v>0</v>
      </c>
      <c r="F33">
        <v>41</v>
      </c>
      <c r="G33">
        <f t="shared" si="0"/>
        <v>51</v>
      </c>
      <c r="I33" s="28" t="s">
        <v>25</v>
      </c>
      <c r="J33" s="28">
        <v>428</v>
      </c>
      <c r="K33" s="6"/>
      <c r="L33" s="6"/>
    </row>
    <row r="34" spans="1:12" ht="15.75" thickBot="1" x14ac:dyDescent="0.3">
      <c r="A34" s="1">
        <v>43408</v>
      </c>
      <c r="B34" s="1" t="s">
        <v>8</v>
      </c>
      <c r="C34">
        <v>10</v>
      </c>
      <c r="D34">
        <v>50</v>
      </c>
      <c r="E34" s="13">
        <v>0</v>
      </c>
      <c r="F34" s="13">
        <v>0</v>
      </c>
      <c r="G34">
        <f t="shared" si="0"/>
        <v>60</v>
      </c>
      <c r="I34" s="29" t="s">
        <v>78</v>
      </c>
      <c r="J34" s="29">
        <v>14</v>
      </c>
      <c r="K34" s="6"/>
      <c r="L34" s="6"/>
    </row>
    <row r="35" spans="1:12" x14ac:dyDescent="0.25">
      <c r="A35" s="1">
        <v>43409</v>
      </c>
      <c r="B35" s="1" t="s">
        <v>9</v>
      </c>
      <c r="C35">
        <v>10</v>
      </c>
      <c r="D35">
        <v>0</v>
      </c>
      <c r="E35">
        <v>30</v>
      </c>
      <c r="F35" s="13">
        <v>0</v>
      </c>
      <c r="G35">
        <f t="shared" si="0"/>
        <v>40</v>
      </c>
      <c r="I35" s="28"/>
      <c r="J35" s="28"/>
    </row>
    <row r="36" spans="1:12" x14ac:dyDescent="0.25">
      <c r="A36" s="1">
        <v>43410</v>
      </c>
      <c r="B36" s="1" t="s">
        <v>10</v>
      </c>
      <c r="C36">
        <v>10</v>
      </c>
      <c r="D36">
        <v>82</v>
      </c>
      <c r="E36">
        <v>30</v>
      </c>
      <c r="F36" s="13">
        <v>0</v>
      </c>
      <c r="G36">
        <f t="shared" si="0"/>
        <v>122</v>
      </c>
    </row>
    <row r="37" spans="1:12" ht="15.75" thickBot="1" x14ac:dyDescent="0.3">
      <c r="A37" s="49">
        <v>43411</v>
      </c>
      <c r="B37" s="49" t="s">
        <v>11</v>
      </c>
      <c r="C37" s="20">
        <v>10</v>
      </c>
      <c r="D37" s="20">
        <v>136</v>
      </c>
      <c r="E37" s="20">
        <v>50</v>
      </c>
      <c r="F37" s="20">
        <v>0</v>
      </c>
      <c r="G37" s="20">
        <f t="shared" si="0"/>
        <v>196</v>
      </c>
    </row>
    <row r="38" spans="1:12" x14ac:dyDescent="0.25">
      <c r="A38" s="16">
        <v>43412</v>
      </c>
      <c r="B38" s="1" t="s">
        <v>12</v>
      </c>
      <c r="C38">
        <v>0</v>
      </c>
      <c r="D38">
        <v>0</v>
      </c>
      <c r="E38">
        <v>35</v>
      </c>
      <c r="F38" s="13">
        <v>0</v>
      </c>
      <c r="G38">
        <f t="shared" si="0"/>
        <v>35</v>
      </c>
      <c r="I38" s="31" t="s">
        <v>29</v>
      </c>
      <c r="J38" s="31"/>
    </row>
    <row r="39" spans="1:12" x14ac:dyDescent="0.25">
      <c r="A39" s="12">
        <v>43413</v>
      </c>
      <c r="B39" s="12" t="s">
        <v>6</v>
      </c>
      <c r="C39">
        <v>0</v>
      </c>
      <c r="D39" s="13">
        <v>100</v>
      </c>
      <c r="E39" s="13">
        <v>0</v>
      </c>
      <c r="F39" s="13">
        <v>0</v>
      </c>
      <c r="G39" s="13">
        <f t="shared" si="0"/>
        <v>100</v>
      </c>
      <c r="I39" s="28"/>
      <c r="J39" s="28"/>
    </row>
    <row r="40" spans="1:12" x14ac:dyDescent="0.25">
      <c r="A40" s="1">
        <v>43414</v>
      </c>
      <c r="B40" s="1" t="s">
        <v>7</v>
      </c>
      <c r="C40">
        <v>0</v>
      </c>
      <c r="D40">
        <v>0</v>
      </c>
      <c r="E40" s="13">
        <v>0</v>
      </c>
      <c r="F40">
        <v>40</v>
      </c>
      <c r="G40">
        <f t="shared" si="0"/>
        <v>40</v>
      </c>
      <c r="I40" s="28" t="s">
        <v>68</v>
      </c>
      <c r="J40" s="28">
        <v>30.588235294117649</v>
      </c>
    </row>
    <row r="41" spans="1:12" x14ac:dyDescent="0.25">
      <c r="A41" s="1">
        <v>43415</v>
      </c>
      <c r="B41" s="1" t="s">
        <v>8</v>
      </c>
      <c r="C41">
        <v>0</v>
      </c>
      <c r="D41">
        <v>0</v>
      </c>
      <c r="E41" s="13">
        <v>0</v>
      </c>
      <c r="F41" s="13">
        <v>0</v>
      </c>
      <c r="G41">
        <f t="shared" si="0"/>
        <v>0</v>
      </c>
      <c r="I41" s="28" t="s">
        <v>49</v>
      </c>
      <c r="J41" s="28">
        <v>9.0938969610237113</v>
      </c>
    </row>
    <row r="42" spans="1:12" x14ac:dyDescent="0.25">
      <c r="A42" s="1">
        <v>43416</v>
      </c>
      <c r="B42" s="1" t="s">
        <v>9</v>
      </c>
      <c r="C42">
        <v>0</v>
      </c>
      <c r="D42">
        <v>0</v>
      </c>
      <c r="E42">
        <v>0</v>
      </c>
      <c r="F42" s="13">
        <v>0</v>
      </c>
      <c r="G42">
        <f t="shared" si="0"/>
        <v>0</v>
      </c>
      <c r="I42" s="28" t="s">
        <v>69</v>
      </c>
      <c r="J42" s="28">
        <v>30</v>
      </c>
    </row>
    <row r="43" spans="1:12" x14ac:dyDescent="0.25">
      <c r="A43" s="12">
        <v>43417</v>
      </c>
      <c r="B43" s="12" t="s">
        <v>10</v>
      </c>
      <c r="C43">
        <v>0</v>
      </c>
      <c r="D43">
        <v>0</v>
      </c>
      <c r="E43">
        <v>47</v>
      </c>
      <c r="F43" s="13">
        <v>0</v>
      </c>
      <c r="G43" s="13">
        <f t="shared" si="0"/>
        <v>47</v>
      </c>
      <c r="I43" s="28" t="s">
        <v>70</v>
      </c>
      <c r="J43" s="28">
        <v>0</v>
      </c>
    </row>
    <row r="44" spans="1:12" x14ac:dyDescent="0.25">
      <c r="A44" s="1">
        <v>43418</v>
      </c>
      <c r="B44" s="1" t="s">
        <v>11</v>
      </c>
      <c r="C44">
        <v>0</v>
      </c>
      <c r="D44">
        <v>0</v>
      </c>
      <c r="E44">
        <v>0</v>
      </c>
      <c r="F44" s="13">
        <v>0</v>
      </c>
      <c r="G44">
        <f t="shared" si="0"/>
        <v>0</v>
      </c>
      <c r="I44" s="28" t="s">
        <v>71</v>
      </c>
      <c r="J44" s="28">
        <v>37.495097718784208</v>
      </c>
    </row>
    <row r="45" spans="1:12" x14ac:dyDescent="0.25">
      <c r="A45" s="17">
        <v>43419</v>
      </c>
      <c r="B45" s="45" t="s">
        <v>12</v>
      </c>
      <c r="C45">
        <v>0</v>
      </c>
      <c r="D45" s="32">
        <v>0</v>
      </c>
      <c r="E45">
        <v>30</v>
      </c>
      <c r="F45" s="46">
        <v>0</v>
      </c>
      <c r="G45" s="32">
        <f t="shared" si="0"/>
        <v>30</v>
      </c>
      <c r="I45" s="28" t="s">
        <v>72</v>
      </c>
      <c r="J45" s="28">
        <v>1405.8823529411766</v>
      </c>
    </row>
    <row r="46" spans="1:12" x14ac:dyDescent="0.25">
      <c r="A46" s="12">
        <v>43420</v>
      </c>
      <c r="B46" s="12" t="s">
        <v>6</v>
      </c>
      <c r="C46">
        <v>0</v>
      </c>
      <c r="D46" s="13">
        <v>100</v>
      </c>
      <c r="E46">
        <v>0</v>
      </c>
      <c r="F46" s="13">
        <v>0</v>
      </c>
      <c r="G46" s="13">
        <f t="shared" si="0"/>
        <v>100</v>
      </c>
      <c r="I46" s="28" t="s">
        <v>73</v>
      </c>
      <c r="J46" s="28">
        <v>-0.11841842004566727</v>
      </c>
    </row>
    <row r="47" spans="1:12" x14ac:dyDescent="0.25">
      <c r="A47" s="1">
        <v>43421</v>
      </c>
      <c r="B47" s="1" t="s">
        <v>7</v>
      </c>
      <c r="C47">
        <v>0</v>
      </c>
      <c r="D47">
        <v>0</v>
      </c>
      <c r="E47">
        <v>0</v>
      </c>
      <c r="F47">
        <v>31</v>
      </c>
      <c r="G47">
        <f t="shared" si="0"/>
        <v>31</v>
      </c>
      <c r="I47" s="28" t="s">
        <v>74</v>
      </c>
      <c r="J47" s="28">
        <v>1.0525504285264682</v>
      </c>
    </row>
    <row r="48" spans="1:12" x14ac:dyDescent="0.25">
      <c r="A48" s="1">
        <v>43422</v>
      </c>
      <c r="B48" s="1" t="s">
        <v>8</v>
      </c>
      <c r="C48">
        <v>0</v>
      </c>
      <c r="D48">
        <v>0</v>
      </c>
      <c r="E48">
        <v>0</v>
      </c>
      <c r="F48" s="13">
        <v>0</v>
      </c>
      <c r="G48">
        <f t="shared" si="0"/>
        <v>0</v>
      </c>
      <c r="I48" s="28" t="s">
        <v>75</v>
      </c>
      <c r="J48" s="28">
        <v>100</v>
      </c>
    </row>
    <row r="49" spans="1:10" x14ac:dyDescent="0.25">
      <c r="A49" s="1">
        <v>43423</v>
      </c>
      <c r="B49" s="1" t="s">
        <v>9</v>
      </c>
      <c r="C49">
        <v>0</v>
      </c>
      <c r="D49">
        <v>0</v>
      </c>
      <c r="E49">
        <v>0</v>
      </c>
      <c r="F49" s="13">
        <v>0</v>
      </c>
      <c r="G49">
        <f t="shared" si="0"/>
        <v>0</v>
      </c>
      <c r="I49" s="28" t="s">
        <v>76</v>
      </c>
      <c r="J49" s="28">
        <v>0</v>
      </c>
    </row>
    <row r="50" spans="1:10" x14ac:dyDescent="0.25">
      <c r="A50" s="1">
        <v>43424</v>
      </c>
      <c r="B50" s="1" t="s">
        <v>10</v>
      </c>
      <c r="C50">
        <v>0</v>
      </c>
      <c r="D50">
        <v>0</v>
      </c>
      <c r="E50">
        <v>45</v>
      </c>
      <c r="F50" s="13">
        <v>0</v>
      </c>
      <c r="G50">
        <f t="shared" si="0"/>
        <v>45</v>
      </c>
      <c r="I50" s="28" t="s">
        <v>77</v>
      </c>
      <c r="J50" s="28">
        <v>100</v>
      </c>
    </row>
    <row r="51" spans="1:10" x14ac:dyDescent="0.25">
      <c r="A51" s="52">
        <v>43425</v>
      </c>
      <c r="B51" s="52" t="s">
        <v>11</v>
      </c>
      <c r="C51" s="21">
        <v>0</v>
      </c>
      <c r="D51" s="21">
        <v>0</v>
      </c>
      <c r="E51" s="21">
        <v>0</v>
      </c>
      <c r="F51" s="21">
        <v>0</v>
      </c>
      <c r="G51" s="21">
        <f t="shared" si="0"/>
        <v>0</v>
      </c>
      <c r="I51" s="28" t="s">
        <v>25</v>
      </c>
      <c r="J51" s="28">
        <v>520</v>
      </c>
    </row>
    <row r="52" spans="1:10" ht="15.75" thickBot="1" x14ac:dyDescent="0.3">
      <c r="A52" s="16">
        <v>43426</v>
      </c>
      <c r="B52" s="1" t="s">
        <v>12</v>
      </c>
      <c r="C52">
        <v>0</v>
      </c>
      <c r="D52">
        <v>0</v>
      </c>
      <c r="E52">
        <v>30</v>
      </c>
      <c r="F52" s="13">
        <v>0</v>
      </c>
      <c r="G52">
        <f t="shared" si="0"/>
        <v>30</v>
      </c>
      <c r="I52" s="29" t="s">
        <v>78</v>
      </c>
      <c r="J52" s="29">
        <v>17</v>
      </c>
    </row>
    <row r="53" spans="1:10" x14ac:dyDescent="0.25">
      <c r="A53" s="12">
        <v>43427</v>
      </c>
      <c r="B53" s="12" t="s">
        <v>6</v>
      </c>
      <c r="C53">
        <v>0</v>
      </c>
      <c r="D53" s="13">
        <v>100</v>
      </c>
      <c r="E53">
        <v>0</v>
      </c>
      <c r="F53" s="13">
        <v>0</v>
      </c>
      <c r="G53" s="13">
        <f t="shared" si="0"/>
        <v>100</v>
      </c>
    </row>
    <row r="54" spans="1:10" x14ac:dyDescent="0.25">
      <c r="A54" s="1">
        <v>43428</v>
      </c>
      <c r="B54" s="1" t="s">
        <v>7</v>
      </c>
      <c r="C54">
        <v>0</v>
      </c>
      <c r="D54" s="13">
        <v>0</v>
      </c>
      <c r="E54">
        <v>0</v>
      </c>
      <c r="F54" s="13">
        <v>0</v>
      </c>
      <c r="G54">
        <f t="shared" si="0"/>
        <v>0</v>
      </c>
    </row>
    <row r="55" spans="1:10" x14ac:dyDescent="0.25">
      <c r="A55" s="1">
        <v>43429</v>
      </c>
      <c r="B55" s="1" t="s">
        <v>8</v>
      </c>
      <c r="C55">
        <v>0</v>
      </c>
      <c r="D55" s="13">
        <v>0</v>
      </c>
      <c r="E55">
        <v>0</v>
      </c>
      <c r="F55" s="13">
        <v>0</v>
      </c>
      <c r="G55">
        <f t="shared" si="0"/>
        <v>0</v>
      </c>
    </row>
    <row r="56" spans="1:10" x14ac:dyDescent="0.25">
      <c r="A56" s="1">
        <v>43430</v>
      </c>
      <c r="B56" s="1" t="s">
        <v>9</v>
      </c>
      <c r="C56">
        <v>0</v>
      </c>
      <c r="D56" s="13">
        <v>0</v>
      </c>
      <c r="E56">
        <v>0</v>
      </c>
      <c r="F56" s="13">
        <v>0</v>
      </c>
      <c r="G56">
        <f t="shared" si="0"/>
        <v>0</v>
      </c>
    </row>
    <row r="57" spans="1:10" x14ac:dyDescent="0.25">
      <c r="A57" s="1">
        <v>43431</v>
      </c>
      <c r="B57" s="1" t="s">
        <v>10</v>
      </c>
      <c r="C57">
        <v>0</v>
      </c>
      <c r="D57" s="13">
        <v>0</v>
      </c>
      <c r="E57">
        <v>50</v>
      </c>
      <c r="F57" s="13">
        <v>0</v>
      </c>
      <c r="G57">
        <f t="shared" si="0"/>
        <v>50</v>
      </c>
    </row>
    <row r="58" spans="1:10" x14ac:dyDescent="0.25">
      <c r="A58" s="1">
        <v>43432</v>
      </c>
      <c r="B58" s="1" t="s">
        <v>11</v>
      </c>
      <c r="C58">
        <v>0</v>
      </c>
      <c r="D58" s="13">
        <v>0</v>
      </c>
      <c r="E58">
        <v>0</v>
      </c>
      <c r="F58" s="13">
        <v>0</v>
      </c>
      <c r="G58">
        <f t="shared" si="0"/>
        <v>0</v>
      </c>
    </row>
    <row r="59" spans="1:10" x14ac:dyDescent="0.25">
      <c r="A59" s="16">
        <v>43433</v>
      </c>
      <c r="B59" s="1" t="s">
        <v>12</v>
      </c>
      <c r="C59">
        <v>0</v>
      </c>
      <c r="D59" s="13">
        <v>0</v>
      </c>
      <c r="E59">
        <v>30</v>
      </c>
      <c r="F59" s="13">
        <v>0</v>
      </c>
      <c r="G59">
        <f t="shared" si="0"/>
        <v>30</v>
      </c>
    </row>
    <row r="60" spans="1:10" x14ac:dyDescent="0.25">
      <c r="A60" s="12">
        <v>43434</v>
      </c>
      <c r="B60" s="12" t="s">
        <v>6</v>
      </c>
      <c r="C60" s="13">
        <v>0</v>
      </c>
      <c r="D60" s="13">
        <v>100</v>
      </c>
      <c r="E60">
        <v>0</v>
      </c>
      <c r="F60" s="13">
        <v>0</v>
      </c>
      <c r="G60" s="13">
        <f t="shared" si="0"/>
        <v>100</v>
      </c>
    </row>
    <row r="61" spans="1:10" x14ac:dyDescent="0.25">
      <c r="A61" s="1">
        <v>43435</v>
      </c>
      <c r="B61" s="1" t="s">
        <v>7</v>
      </c>
      <c r="C61">
        <v>0</v>
      </c>
      <c r="D61" s="13">
        <v>0</v>
      </c>
      <c r="E61">
        <v>0</v>
      </c>
      <c r="F61">
        <v>40</v>
      </c>
      <c r="G61">
        <f>SUM(C61:F61)</f>
        <v>40</v>
      </c>
    </row>
    <row r="62" spans="1:10" x14ac:dyDescent="0.25">
      <c r="A62" s="1">
        <v>43436</v>
      </c>
      <c r="B62" s="1" t="s">
        <v>8</v>
      </c>
      <c r="C62">
        <v>0</v>
      </c>
      <c r="D62" s="13">
        <v>0</v>
      </c>
      <c r="E62">
        <v>0</v>
      </c>
      <c r="F62">
        <v>0</v>
      </c>
      <c r="G62">
        <f t="shared" ref="G62:G67" si="1">SUM(C62:F62)</f>
        <v>0</v>
      </c>
    </row>
    <row r="63" spans="1:10" x14ac:dyDescent="0.25">
      <c r="A63" s="1">
        <v>43437</v>
      </c>
      <c r="B63" s="1" t="s">
        <v>9</v>
      </c>
      <c r="C63">
        <v>0</v>
      </c>
      <c r="D63" s="13">
        <v>0</v>
      </c>
      <c r="E63">
        <v>0</v>
      </c>
      <c r="F63">
        <v>0</v>
      </c>
      <c r="G63">
        <f t="shared" si="1"/>
        <v>0</v>
      </c>
    </row>
    <row r="64" spans="1:10" x14ac:dyDescent="0.25">
      <c r="A64" s="1">
        <v>43438</v>
      </c>
      <c r="B64" s="1" t="s">
        <v>10</v>
      </c>
      <c r="C64">
        <v>0</v>
      </c>
      <c r="D64" s="13">
        <v>0</v>
      </c>
      <c r="E64">
        <v>40</v>
      </c>
      <c r="F64">
        <v>0</v>
      </c>
      <c r="G64">
        <f t="shared" si="1"/>
        <v>40</v>
      </c>
    </row>
    <row r="65" spans="1:7" x14ac:dyDescent="0.25">
      <c r="A65" s="1">
        <v>43439</v>
      </c>
      <c r="B65" s="1" t="s">
        <v>11</v>
      </c>
      <c r="C65">
        <v>0</v>
      </c>
      <c r="D65" s="13">
        <v>0</v>
      </c>
      <c r="E65">
        <v>0</v>
      </c>
      <c r="F65">
        <v>0</v>
      </c>
      <c r="G65">
        <f t="shared" si="1"/>
        <v>0</v>
      </c>
    </row>
    <row r="66" spans="1:7" x14ac:dyDescent="0.25">
      <c r="A66" s="16">
        <v>43440</v>
      </c>
      <c r="B66" s="1" t="s">
        <v>12</v>
      </c>
      <c r="C66">
        <v>0</v>
      </c>
      <c r="D66" s="13">
        <v>0</v>
      </c>
      <c r="E66">
        <v>30</v>
      </c>
      <c r="F66">
        <v>0</v>
      </c>
      <c r="G66">
        <f t="shared" si="1"/>
        <v>30</v>
      </c>
    </row>
    <row r="67" spans="1:7" x14ac:dyDescent="0.25">
      <c r="A67" s="1">
        <v>43441</v>
      </c>
      <c r="B67" s="1" t="s">
        <v>6</v>
      </c>
      <c r="C67">
        <v>0</v>
      </c>
      <c r="D67">
        <v>100</v>
      </c>
      <c r="E67">
        <v>0</v>
      </c>
      <c r="F67">
        <v>0</v>
      </c>
      <c r="G67">
        <f t="shared" si="1"/>
        <v>100</v>
      </c>
    </row>
    <row r="68" spans="1:7" x14ac:dyDescent="0.25">
      <c r="A68" s="53">
        <v>43442</v>
      </c>
      <c r="B68" s="53" t="s">
        <v>7</v>
      </c>
      <c r="C68" s="18">
        <v>0</v>
      </c>
      <c r="D68" s="18">
        <v>0</v>
      </c>
      <c r="E68" s="18">
        <v>0</v>
      </c>
      <c r="F68" s="18">
        <v>0</v>
      </c>
      <c r="G68" s="18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opLeftCell="F12" zoomScale="70" zoomScaleNormal="70" workbookViewId="0">
      <selection activeCell="Q39" sqref="Q39"/>
    </sheetView>
  </sheetViews>
  <sheetFormatPr defaultRowHeight="15" x14ac:dyDescent="0.25"/>
  <cols>
    <col min="1" max="1" width="15.42578125" customWidth="1"/>
    <col min="2" max="2" width="13.7109375" customWidth="1"/>
    <col min="3" max="3" width="13.140625" customWidth="1"/>
    <col min="4" max="4" width="17.7109375" customWidth="1"/>
    <col min="5" max="5" width="17.42578125" customWidth="1"/>
    <col min="6" max="6" width="19" customWidth="1"/>
    <col min="7" max="7" width="20" customWidth="1"/>
    <col min="8" max="8" width="25.5703125" customWidth="1"/>
    <col min="9" max="9" width="15.7109375" customWidth="1"/>
    <col min="10" max="10" width="21.28515625" customWidth="1"/>
    <col min="11" max="11" width="27.140625" customWidth="1"/>
    <col min="13" max="13" width="28.85546875" customWidth="1"/>
    <col min="14" max="14" width="15.5703125" customWidth="1"/>
    <col min="15" max="15" width="30.140625" customWidth="1"/>
    <col min="16" max="16" width="19.7109375" customWidth="1"/>
    <col min="17" max="17" width="21.85546875" customWidth="1"/>
    <col min="18" max="18" width="30.5703125" customWidth="1"/>
  </cols>
  <sheetData>
    <row r="1" spans="1:23" ht="15.75" thickBot="1" x14ac:dyDescent="0.3">
      <c r="A1" s="5"/>
      <c r="B1" s="6"/>
      <c r="C1" s="6"/>
      <c r="D1" s="6"/>
      <c r="E1" s="5"/>
      <c r="F1" s="6"/>
      <c r="G1" s="6"/>
      <c r="H1" s="6"/>
      <c r="I1" s="6" t="s">
        <v>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8" t="s">
        <v>0</v>
      </c>
      <c r="B2" s="9" t="s">
        <v>5</v>
      </c>
      <c r="C2" s="10" t="s">
        <v>2</v>
      </c>
      <c r="D2" s="10" t="s">
        <v>3</v>
      </c>
      <c r="E2" s="8" t="s">
        <v>0</v>
      </c>
      <c r="F2" s="9" t="s">
        <v>5</v>
      </c>
      <c r="G2" s="10" t="s">
        <v>2</v>
      </c>
      <c r="H2" s="10" t="s">
        <v>83</v>
      </c>
      <c r="I2" s="10" t="s">
        <v>4</v>
      </c>
      <c r="J2" s="10" t="s">
        <v>14</v>
      </c>
      <c r="K2" s="10" t="s">
        <v>13</v>
      </c>
      <c r="L2" s="6"/>
      <c r="M2" s="57"/>
      <c r="N2" s="57" t="s">
        <v>2</v>
      </c>
      <c r="O2" s="57" t="s">
        <v>83</v>
      </c>
      <c r="P2" s="57" t="s">
        <v>4</v>
      </c>
      <c r="Q2" s="57" t="s">
        <v>14</v>
      </c>
      <c r="R2" s="57" t="s">
        <v>13</v>
      </c>
      <c r="S2" s="58"/>
      <c r="T2" s="6"/>
      <c r="U2" s="6"/>
      <c r="V2" s="6"/>
      <c r="W2" s="6"/>
    </row>
    <row r="3" spans="1:23" x14ac:dyDescent="0.25">
      <c r="A3" s="1">
        <v>43378</v>
      </c>
      <c r="B3" s="1" t="s">
        <v>6</v>
      </c>
      <c r="C3">
        <v>10</v>
      </c>
      <c r="D3">
        <v>73</v>
      </c>
      <c r="E3" s="1">
        <v>43378</v>
      </c>
      <c r="F3" s="1" t="s">
        <v>6</v>
      </c>
      <c r="G3">
        <v>10</v>
      </c>
      <c r="H3">
        <v>73</v>
      </c>
      <c r="I3">
        <v>30</v>
      </c>
      <c r="J3">
        <v>0</v>
      </c>
      <c r="K3">
        <f>G3+H3+I3+J3</f>
        <v>113</v>
      </c>
      <c r="L3" s="6"/>
      <c r="M3" s="28" t="s">
        <v>2</v>
      </c>
      <c r="N3" s="28"/>
      <c r="O3" s="28"/>
      <c r="P3" s="28"/>
      <c r="Q3" s="28"/>
      <c r="R3" s="28"/>
      <c r="S3" s="6"/>
      <c r="T3" s="6"/>
      <c r="U3" s="6"/>
      <c r="V3" s="6"/>
      <c r="W3" s="6"/>
    </row>
    <row r="4" spans="1:23" x14ac:dyDescent="0.25">
      <c r="A4" s="1">
        <v>43379</v>
      </c>
      <c r="B4" s="1" t="s">
        <v>7</v>
      </c>
      <c r="C4">
        <v>10</v>
      </c>
      <c r="D4">
        <v>150</v>
      </c>
      <c r="E4" s="1">
        <v>43379</v>
      </c>
      <c r="F4" s="1" t="s">
        <v>7</v>
      </c>
      <c r="G4">
        <v>10</v>
      </c>
      <c r="H4">
        <v>150</v>
      </c>
      <c r="I4">
        <v>0</v>
      </c>
      <c r="J4">
        <v>40</v>
      </c>
      <c r="K4">
        <f t="shared" ref="K4:K60" si="0">G4+H4+I4+J4</f>
        <v>200</v>
      </c>
      <c r="L4" s="6"/>
      <c r="M4" s="28" t="s">
        <v>83</v>
      </c>
      <c r="N4" s="28">
        <v>0.12592270272502798</v>
      </c>
      <c r="O4" s="28">
        <v>1</v>
      </c>
      <c r="P4" s="28"/>
      <c r="Q4" s="28"/>
      <c r="R4" s="28"/>
      <c r="S4" s="6"/>
      <c r="T4" s="6"/>
      <c r="U4" s="6"/>
      <c r="V4" s="6"/>
      <c r="W4" s="6"/>
    </row>
    <row r="5" spans="1:23" x14ac:dyDescent="0.25">
      <c r="A5" s="1">
        <v>43380</v>
      </c>
      <c r="B5" s="1" t="s">
        <v>8</v>
      </c>
      <c r="C5">
        <v>10</v>
      </c>
      <c r="D5">
        <v>45</v>
      </c>
      <c r="E5" s="1">
        <v>43380</v>
      </c>
      <c r="F5" s="1" t="s">
        <v>8</v>
      </c>
      <c r="G5">
        <v>10</v>
      </c>
      <c r="H5">
        <v>45</v>
      </c>
      <c r="I5">
        <v>0</v>
      </c>
      <c r="J5">
        <v>0</v>
      </c>
      <c r="K5">
        <f t="shared" si="0"/>
        <v>55</v>
      </c>
      <c r="L5" s="6"/>
      <c r="M5" s="28" t="s">
        <v>4</v>
      </c>
      <c r="N5" s="28">
        <v>-0.10758860134238511</v>
      </c>
      <c r="O5" s="28">
        <v>-0.39585040694869994</v>
      </c>
      <c r="P5" s="28">
        <v>1</v>
      </c>
      <c r="Q5" s="28"/>
      <c r="R5" s="28"/>
      <c r="S5" s="6"/>
      <c r="T5" s="6"/>
      <c r="U5" s="6"/>
      <c r="V5" s="6"/>
      <c r="W5" s="6"/>
    </row>
    <row r="6" spans="1:23" x14ac:dyDescent="0.25">
      <c r="A6" s="1">
        <v>43381</v>
      </c>
      <c r="B6" s="1" t="s">
        <v>9</v>
      </c>
      <c r="C6">
        <v>10</v>
      </c>
      <c r="D6">
        <v>96</v>
      </c>
      <c r="E6" s="1">
        <v>43381</v>
      </c>
      <c r="F6" s="1" t="s">
        <v>9</v>
      </c>
      <c r="G6">
        <v>10</v>
      </c>
      <c r="H6">
        <v>96</v>
      </c>
      <c r="I6">
        <v>30</v>
      </c>
      <c r="J6">
        <v>0</v>
      </c>
      <c r="K6">
        <f t="shared" si="0"/>
        <v>136</v>
      </c>
      <c r="L6" s="6"/>
      <c r="M6" s="28" t="s">
        <v>14</v>
      </c>
      <c r="N6" s="28">
        <v>6.8473396553798735E-2</v>
      </c>
      <c r="O6" s="28">
        <v>0.60620928084344405</v>
      </c>
      <c r="P6" s="28">
        <v>-0.57880388906673552</v>
      </c>
      <c r="Q6" s="28">
        <v>1</v>
      </c>
      <c r="R6" s="28"/>
      <c r="S6" s="6"/>
      <c r="T6" s="6"/>
      <c r="U6" s="6"/>
      <c r="V6" s="6"/>
      <c r="W6" s="6"/>
    </row>
    <row r="7" spans="1:23" ht="15.75" thickBot="1" x14ac:dyDescent="0.3">
      <c r="A7" s="1">
        <v>43382</v>
      </c>
      <c r="B7" s="1" t="s">
        <v>10</v>
      </c>
      <c r="C7">
        <v>10</v>
      </c>
      <c r="D7">
        <v>67</v>
      </c>
      <c r="E7" s="1">
        <v>43382</v>
      </c>
      <c r="F7" s="1" t="s">
        <v>10</v>
      </c>
      <c r="G7">
        <v>10</v>
      </c>
      <c r="H7">
        <v>67</v>
      </c>
      <c r="I7">
        <v>30</v>
      </c>
      <c r="J7">
        <v>0</v>
      </c>
      <c r="K7">
        <f t="shared" si="0"/>
        <v>107</v>
      </c>
      <c r="L7" s="6"/>
      <c r="M7" s="29" t="s">
        <v>13</v>
      </c>
      <c r="N7" s="29">
        <v>0.13149998206515118</v>
      </c>
      <c r="O7" s="29">
        <v>0.98112044650287744</v>
      </c>
      <c r="P7" s="29">
        <v>-0.24894995251482799</v>
      </c>
      <c r="Q7" s="29">
        <v>0.6215805133556167</v>
      </c>
      <c r="R7" s="29">
        <v>1</v>
      </c>
      <c r="S7" s="6"/>
      <c r="T7" s="6"/>
      <c r="U7" s="6"/>
      <c r="V7" s="6"/>
      <c r="W7" s="6"/>
    </row>
    <row r="8" spans="1:23" x14ac:dyDescent="0.25">
      <c r="A8" s="1">
        <v>43383</v>
      </c>
      <c r="B8" s="1" t="s">
        <v>11</v>
      </c>
      <c r="C8">
        <v>10</v>
      </c>
      <c r="D8">
        <v>0</v>
      </c>
      <c r="E8" s="1">
        <v>43383</v>
      </c>
      <c r="F8" s="1" t="s">
        <v>11</v>
      </c>
      <c r="G8">
        <v>10</v>
      </c>
      <c r="H8">
        <v>0</v>
      </c>
      <c r="I8">
        <v>50</v>
      </c>
      <c r="J8">
        <v>0</v>
      </c>
      <c r="K8">
        <f t="shared" si="0"/>
        <v>60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5">
      <c r="A9" s="16">
        <v>43384</v>
      </c>
      <c r="B9" s="1" t="s">
        <v>12</v>
      </c>
      <c r="C9">
        <v>10</v>
      </c>
      <c r="D9">
        <v>0</v>
      </c>
      <c r="E9" s="16">
        <v>43384</v>
      </c>
      <c r="F9" s="1" t="s">
        <v>12</v>
      </c>
      <c r="G9">
        <v>10</v>
      </c>
      <c r="H9">
        <v>0</v>
      </c>
      <c r="I9">
        <v>30</v>
      </c>
      <c r="J9">
        <v>0</v>
      </c>
      <c r="K9" s="32">
        <f t="shared" si="0"/>
        <v>40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5">
      <c r="A10" s="12">
        <v>43385</v>
      </c>
      <c r="B10" s="12" t="s">
        <v>6</v>
      </c>
      <c r="C10" s="13">
        <v>10</v>
      </c>
      <c r="D10">
        <v>0</v>
      </c>
      <c r="E10" s="12">
        <v>43385</v>
      </c>
      <c r="F10" s="12" t="s">
        <v>6</v>
      </c>
      <c r="G10" s="13">
        <v>10</v>
      </c>
      <c r="H10">
        <v>0</v>
      </c>
      <c r="I10" s="13">
        <v>0</v>
      </c>
      <c r="J10">
        <v>0</v>
      </c>
      <c r="K10" s="13">
        <f t="shared" si="0"/>
        <v>10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s="1">
        <v>43386</v>
      </c>
      <c r="B11" s="1" t="s">
        <v>7</v>
      </c>
      <c r="C11">
        <v>10</v>
      </c>
      <c r="D11">
        <v>200</v>
      </c>
      <c r="E11" s="1">
        <v>43386</v>
      </c>
      <c r="F11" s="1" t="s">
        <v>7</v>
      </c>
      <c r="G11">
        <v>10</v>
      </c>
      <c r="H11">
        <v>200</v>
      </c>
      <c r="I11" s="13">
        <v>0</v>
      </c>
      <c r="J11">
        <v>30</v>
      </c>
      <c r="K11">
        <f t="shared" si="0"/>
        <v>240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5.75" thickBot="1" x14ac:dyDescent="0.3">
      <c r="A12" s="1">
        <v>43387</v>
      </c>
      <c r="B12" s="1" t="s">
        <v>8</v>
      </c>
      <c r="C12">
        <v>10</v>
      </c>
      <c r="D12">
        <v>0</v>
      </c>
      <c r="E12" s="1">
        <v>43387</v>
      </c>
      <c r="F12" s="1" t="s">
        <v>8</v>
      </c>
      <c r="G12">
        <v>10</v>
      </c>
      <c r="H12">
        <v>0</v>
      </c>
      <c r="I12">
        <v>30</v>
      </c>
      <c r="J12">
        <v>0</v>
      </c>
      <c r="K12">
        <f t="shared" si="0"/>
        <v>40</v>
      </c>
      <c r="L12" s="6"/>
      <c r="M12" s="6" t="s">
        <v>84</v>
      </c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1">
        <v>43388</v>
      </c>
      <c r="B13" s="1" t="s">
        <v>9</v>
      </c>
      <c r="C13">
        <v>10</v>
      </c>
      <c r="D13">
        <v>50</v>
      </c>
      <c r="E13" s="1">
        <v>43388</v>
      </c>
      <c r="F13" s="1" t="s">
        <v>9</v>
      </c>
      <c r="G13">
        <v>10</v>
      </c>
      <c r="H13">
        <v>50</v>
      </c>
      <c r="I13">
        <v>30</v>
      </c>
      <c r="J13">
        <v>0</v>
      </c>
      <c r="K13">
        <f t="shared" si="0"/>
        <v>90</v>
      </c>
      <c r="L13" s="6"/>
      <c r="M13" s="30"/>
      <c r="N13" s="57" t="s">
        <v>2</v>
      </c>
      <c r="O13" s="57" t="s">
        <v>83</v>
      </c>
      <c r="P13" s="57" t="s">
        <v>4</v>
      </c>
      <c r="Q13" s="57" t="s">
        <v>14</v>
      </c>
      <c r="R13" s="57" t="s">
        <v>13</v>
      </c>
      <c r="S13" s="6"/>
      <c r="T13" s="6"/>
      <c r="U13" s="6"/>
      <c r="V13" s="6"/>
      <c r="W13" s="6"/>
    </row>
    <row r="14" spans="1:23" x14ac:dyDescent="0.25">
      <c r="A14" s="1">
        <v>43389</v>
      </c>
      <c r="B14" s="1" t="s">
        <v>10</v>
      </c>
      <c r="C14">
        <v>10</v>
      </c>
      <c r="D14">
        <v>0</v>
      </c>
      <c r="E14" s="1">
        <v>43389</v>
      </c>
      <c r="F14" s="1" t="s">
        <v>10</v>
      </c>
      <c r="G14">
        <v>10</v>
      </c>
      <c r="H14">
        <v>0</v>
      </c>
      <c r="I14">
        <v>30</v>
      </c>
      <c r="J14">
        <v>0</v>
      </c>
      <c r="K14">
        <f t="shared" si="0"/>
        <v>40</v>
      </c>
      <c r="L14" s="6"/>
      <c r="M14" s="28" t="s">
        <v>80</v>
      </c>
      <c r="N14" s="28">
        <v>1</v>
      </c>
      <c r="O14" s="28"/>
      <c r="P14" s="28"/>
      <c r="Q14" s="28"/>
      <c r="R14" s="28"/>
      <c r="S14" s="6"/>
      <c r="T14" s="6"/>
      <c r="U14" s="6"/>
      <c r="V14" s="6"/>
      <c r="W14" s="6"/>
    </row>
    <row r="15" spans="1:23" x14ac:dyDescent="0.25">
      <c r="A15" s="1">
        <v>43390</v>
      </c>
      <c r="B15" s="1" t="s">
        <v>11</v>
      </c>
      <c r="C15">
        <v>10</v>
      </c>
      <c r="D15">
        <v>0</v>
      </c>
      <c r="E15" s="1">
        <v>43390</v>
      </c>
      <c r="F15" s="1" t="s">
        <v>11</v>
      </c>
      <c r="G15">
        <v>10</v>
      </c>
      <c r="H15">
        <v>0</v>
      </c>
      <c r="I15">
        <v>50</v>
      </c>
      <c r="J15">
        <v>0</v>
      </c>
      <c r="K15">
        <f t="shared" si="0"/>
        <v>60</v>
      </c>
      <c r="L15" s="6"/>
      <c r="M15" s="28" t="s">
        <v>83</v>
      </c>
      <c r="N15" s="28" t="e">
        <v>#DIV/0!</v>
      </c>
      <c r="O15" s="28">
        <v>1</v>
      </c>
      <c r="P15" s="28"/>
      <c r="Q15" s="28"/>
      <c r="R15" s="28"/>
      <c r="S15" s="6"/>
      <c r="T15" s="6"/>
      <c r="U15" s="6"/>
      <c r="V15" s="6"/>
      <c r="W15" s="6"/>
    </row>
    <row r="16" spans="1:23" x14ac:dyDescent="0.25">
      <c r="A16" s="16">
        <v>43391</v>
      </c>
      <c r="B16" s="1" t="s">
        <v>12</v>
      </c>
      <c r="C16">
        <v>10</v>
      </c>
      <c r="D16">
        <v>75</v>
      </c>
      <c r="E16" s="16">
        <v>43391</v>
      </c>
      <c r="F16" s="1" t="s">
        <v>12</v>
      </c>
      <c r="G16">
        <v>10</v>
      </c>
      <c r="H16">
        <v>75</v>
      </c>
      <c r="I16">
        <v>30</v>
      </c>
      <c r="J16">
        <v>0</v>
      </c>
      <c r="K16" s="32">
        <f t="shared" si="0"/>
        <v>115</v>
      </c>
      <c r="L16" s="6"/>
      <c r="M16" s="28" t="s">
        <v>4</v>
      </c>
      <c r="N16" s="28" t="e">
        <v>#DIV/0!</v>
      </c>
      <c r="O16" s="28">
        <v>-0.25013510900921931</v>
      </c>
      <c r="P16" s="28">
        <v>1</v>
      </c>
      <c r="Q16" s="28"/>
      <c r="R16" s="28"/>
      <c r="S16" s="6"/>
      <c r="T16" s="6"/>
      <c r="U16" s="6"/>
      <c r="V16" s="6"/>
      <c r="W16" s="6"/>
    </row>
    <row r="17" spans="1:23" x14ac:dyDescent="0.25">
      <c r="A17" s="12">
        <v>43392</v>
      </c>
      <c r="B17" s="12" t="s">
        <v>6</v>
      </c>
      <c r="C17" s="13">
        <v>10</v>
      </c>
      <c r="D17" s="13">
        <v>0</v>
      </c>
      <c r="E17" s="12">
        <v>43392</v>
      </c>
      <c r="F17" s="12" t="s">
        <v>6</v>
      </c>
      <c r="G17" s="13">
        <v>10</v>
      </c>
      <c r="H17" s="13">
        <v>0</v>
      </c>
      <c r="I17" s="13">
        <v>30</v>
      </c>
      <c r="J17">
        <v>0</v>
      </c>
      <c r="K17" s="13">
        <f t="shared" si="0"/>
        <v>40</v>
      </c>
      <c r="L17" s="6"/>
      <c r="M17" s="28" t="s">
        <v>14</v>
      </c>
      <c r="N17" s="28" t="e">
        <v>#DIV/0!</v>
      </c>
      <c r="O17" s="28">
        <v>-0.14039142657684431</v>
      </c>
      <c r="P17" s="28">
        <v>-0.21070094874455281</v>
      </c>
      <c r="Q17" s="28">
        <v>1</v>
      </c>
      <c r="R17" s="28"/>
      <c r="S17" s="6"/>
      <c r="T17" s="6"/>
      <c r="U17" s="6"/>
      <c r="V17" s="6"/>
      <c r="W17" s="6"/>
    </row>
    <row r="18" spans="1:23" ht="15.75" thickBot="1" x14ac:dyDescent="0.3">
      <c r="A18" s="1">
        <v>43393</v>
      </c>
      <c r="B18" s="1" t="s">
        <v>7</v>
      </c>
      <c r="C18">
        <v>10</v>
      </c>
      <c r="D18">
        <v>298</v>
      </c>
      <c r="E18" s="1">
        <v>43393</v>
      </c>
      <c r="F18" s="1" t="s">
        <v>7</v>
      </c>
      <c r="G18">
        <v>10</v>
      </c>
      <c r="H18">
        <v>298</v>
      </c>
      <c r="I18" s="13">
        <v>0</v>
      </c>
      <c r="J18">
        <v>35</v>
      </c>
      <c r="K18">
        <f t="shared" si="0"/>
        <v>343</v>
      </c>
      <c r="L18" s="6"/>
      <c r="M18" s="29" t="s">
        <v>13</v>
      </c>
      <c r="N18" s="29" t="e">
        <v>#DIV/0!</v>
      </c>
      <c r="O18" s="29">
        <v>0.85050190928034297</v>
      </c>
      <c r="P18" s="29">
        <v>0.18852004527752478</v>
      </c>
      <c r="Q18" s="29">
        <v>8.5314664966551018E-2</v>
      </c>
      <c r="R18" s="29">
        <v>1</v>
      </c>
      <c r="S18" s="6"/>
      <c r="T18" s="6"/>
      <c r="U18" s="6"/>
      <c r="V18" s="6"/>
      <c r="W18" s="6"/>
    </row>
    <row r="19" spans="1:23" x14ac:dyDescent="0.25">
      <c r="A19" s="1">
        <v>43394</v>
      </c>
      <c r="B19" s="1" t="s">
        <v>8</v>
      </c>
      <c r="C19">
        <v>10</v>
      </c>
      <c r="D19">
        <v>0</v>
      </c>
      <c r="E19" s="1">
        <v>43394</v>
      </c>
      <c r="F19" s="1" t="s">
        <v>8</v>
      </c>
      <c r="G19">
        <v>10</v>
      </c>
      <c r="H19">
        <v>0</v>
      </c>
      <c r="I19" s="13">
        <v>0</v>
      </c>
      <c r="J19" s="13">
        <v>0</v>
      </c>
      <c r="K19">
        <f t="shared" si="0"/>
        <v>10</v>
      </c>
      <c r="L19" s="6"/>
      <c r="S19" s="6"/>
      <c r="T19" s="6"/>
      <c r="U19" s="6"/>
      <c r="V19" s="6"/>
      <c r="W19" s="6"/>
    </row>
    <row r="20" spans="1:23" x14ac:dyDescent="0.25">
      <c r="A20" s="1">
        <v>43395</v>
      </c>
      <c r="B20" s="1" t="s">
        <v>9</v>
      </c>
      <c r="C20">
        <v>10</v>
      </c>
      <c r="D20">
        <v>0</v>
      </c>
      <c r="E20" s="1">
        <v>43395</v>
      </c>
      <c r="F20" s="1" t="s">
        <v>9</v>
      </c>
      <c r="G20">
        <v>10</v>
      </c>
      <c r="H20">
        <v>0</v>
      </c>
      <c r="I20">
        <v>30</v>
      </c>
      <c r="J20" s="13">
        <v>0</v>
      </c>
      <c r="K20">
        <f t="shared" si="0"/>
        <v>40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5">
      <c r="A21" s="1">
        <v>43396</v>
      </c>
      <c r="B21" s="1" t="s">
        <v>10</v>
      </c>
      <c r="C21">
        <v>10</v>
      </c>
      <c r="D21">
        <v>64</v>
      </c>
      <c r="E21" s="1">
        <v>43396</v>
      </c>
      <c r="F21" s="1" t="s">
        <v>10</v>
      </c>
      <c r="G21">
        <v>10</v>
      </c>
      <c r="H21">
        <v>64</v>
      </c>
      <c r="I21">
        <v>30</v>
      </c>
      <c r="J21" s="13">
        <v>0</v>
      </c>
      <c r="K21">
        <f t="shared" si="0"/>
        <v>104</v>
      </c>
      <c r="L21" s="6"/>
      <c r="M21" t="s">
        <v>44</v>
      </c>
      <c r="V21" s="6"/>
      <c r="W21" s="6"/>
    </row>
    <row r="22" spans="1:23" ht="15.75" thickBot="1" x14ac:dyDescent="0.3">
      <c r="A22" s="1">
        <v>43397</v>
      </c>
      <c r="B22" s="1" t="s">
        <v>11</v>
      </c>
      <c r="C22">
        <v>10</v>
      </c>
      <c r="D22">
        <v>59</v>
      </c>
      <c r="E22" s="1">
        <v>43397</v>
      </c>
      <c r="F22" s="1" t="s">
        <v>11</v>
      </c>
      <c r="G22">
        <v>10</v>
      </c>
      <c r="H22">
        <v>59</v>
      </c>
      <c r="I22">
        <v>50</v>
      </c>
      <c r="J22" s="13">
        <v>0</v>
      </c>
      <c r="K22">
        <f t="shared" si="0"/>
        <v>119</v>
      </c>
      <c r="L22" s="6"/>
      <c r="V22" s="6"/>
      <c r="W22" s="6"/>
    </row>
    <row r="23" spans="1:23" x14ac:dyDescent="0.25">
      <c r="A23" s="16">
        <v>43398</v>
      </c>
      <c r="B23" s="1" t="s">
        <v>12</v>
      </c>
      <c r="C23">
        <v>10</v>
      </c>
      <c r="D23">
        <v>0</v>
      </c>
      <c r="E23" s="16">
        <v>43398</v>
      </c>
      <c r="F23" s="1" t="s">
        <v>12</v>
      </c>
      <c r="G23">
        <v>10</v>
      </c>
      <c r="H23">
        <v>0</v>
      </c>
      <c r="I23">
        <v>30</v>
      </c>
      <c r="J23" s="13">
        <v>0</v>
      </c>
      <c r="K23" s="32">
        <f t="shared" si="0"/>
        <v>40</v>
      </c>
      <c r="L23" s="6"/>
      <c r="M23" s="31" t="s">
        <v>45</v>
      </c>
      <c r="N23" s="31"/>
      <c r="V23" s="6"/>
      <c r="W23" s="6"/>
    </row>
    <row r="24" spans="1:23" x14ac:dyDescent="0.25">
      <c r="A24" s="12">
        <v>43399</v>
      </c>
      <c r="B24" s="12" t="s">
        <v>6</v>
      </c>
      <c r="C24" s="13">
        <v>10</v>
      </c>
      <c r="D24" s="13">
        <v>0</v>
      </c>
      <c r="E24" s="12">
        <v>43399</v>
      </c>
      <c r="F24" s="12" t="s">
        <v>6</v>
      </c>
      <c r="G24" s="13">
        <v>10</v>
      </c>
      <c r="H24" s="13">
        <v>0</v>
      </c>
      <c r="I24" s="13">
        <v>30</v>
      </c>
      <c r="J24" s="13">
        <v>0</v>
      </c>
      <c r="K24" s="13">
        <f t="shared" si="0"/>
        <v>40</v>
      </c>
      <c r="L24" s="6"/>
      <c r="M24" s="28" t="s">
        <v>46</v>
      </c>
      <c r="N24" s="28">
        <v>1</v>
      </c>
      <c r="V24" s="6"/>
      <c r="W24" s="6"/>
    </row>
    <row r="25" spans="1:23" x14ac:dyDescent="0.25">
      <c r="A25" s="1">
        <v>43400</v>
      </c>
      <c r="B25" s="1" t="s">
        <v>7</v>
      </c>
      <c r="C25">
        <v>10</v>
      </c>
      <c r="D25">
        <v>177</v>
      </c>
      <c r="E25" s="1">
        <v>43400</v>
      </c>
      <c r="F25" s="1" t="s">
        <v>7</v>
      </c>
      <c r="G25">
        <v>10</v>
      </c>
      <c r="H25">
        <v>177</v>
      </c>
      <c r="I25" s="13">
        <v>0</v>
      </c>
      <c r="J25">
        <v>23</v>
      </c>
      <c r="K25">
        <f t="shared" si="0"/>
        <v>210</v>
      </c>
      <c r="L25" s="6"/>
      <c r="M25" s="28" t="s">
        <v>47</v>
      </c>
      <c r="N25" s="28">
        <v>1</v>
      </c>
      <c r="V25" s="6"/>
      <c r="W25" s="6"/>
    </row>
    <row r="26" spans="1:23" x14ac:dyDescent="0.25">
      <c r="A26" s="1">
        <v>43401</v>
      </c>
      <c r="B26" s="1" t="s">
        <v>8</v>
      </c>
      <c r="C26">
        <v>10</v>
      </c>
      <c r="D26">
        <v>84</v>
      </c>
      <c r="E26" s="1">
        <v>43401</v>
      </c>
      <c r="F26" s="1" t="s">
        <v>8</v>
      </c>
      <c r="G26">
        <v>10</v>
      </c>
      <c r="H26">
        <v>84</v>
      </c>
      <c r="I26" s="13">
        <v>0</v>
      </c>
      <c r="J26" s="13">
        <v>0</v>
      </c>
      <c r="K26">
        <f t="shared" si="0"/>
        <v>94</v>
      </c>
      <c r="L26" s="6"/>
      <c r="M26" s="28" t="s">
        <v>48</v>
      </c>
      <c r="N26" s="28">
        <v>1</v>
      </c>
      <c r="V26" s="6"/>
      <c r="W26" s="6"/>
    </row>
    <row r="27" spans="1:23" x14ac:dyDescent="0.25">
      <c r="A27" s="1">
        <v>43402</v>
      </c>
      <c r="B27" s="1" t="s">
        <v>9</v>
      </c>
      <c r="C27">
        <v>10</v>
      </c>
      <c r="D27">
        <v>0</v>
      </c>
      <c r="E27" s="1">
        <v>43402</v>
      </c>
      <c r="F27" s="1" t="s">
        <v>9</v>
      </c>
      <c r="G27">
        <v>10</v>
      </c>
      <c r="H27">
        <v>0</v>
      </c>
      <c r="I27">
        <v>30</v>
      </c>
      <c r="J27" s="13">
        <v>0</v>
      </c>
      <c r="K27">
        <f t="shared" si="0"/>
        <v>40</v>
      </c>
      <c r="L27" s="6"/>
      <c r="M27" s="28" t="s">
        <v>49</v>
      </c>
      <c r="N27" s="28">
        <v>9.8725957782459909E-15</v>
      </c>
      <c r="V27" s="6"/>
      <c r="W27" s="6"/>
    </row>
    <row r="28" spans="1:23" ht="15.75" thickBot="1" x14ac:dyDescent="0.3">
      <c r="A28" s="1">
        <v>43403</v>
      </c>
      <c r="B28" s="1" t="s">
        <v>10</v>
      </c>
      <c r="C28">
        <v>10</v>
      </c>
      <c r="D28">
        <v>83</v>
      </c>
      <c r="E28" s="1">
        <v>43403</v>
      </c>
      <c r="F28" s="1" t="s">
        <v>10</v>
      </c>
      <c r="G28">
        <v>10</v>
      </c>
      <c r="H28">
        <v>83</v>
      </c>
      <c r="I28">
        <v>30</v>
      </c>
      <c r="J28" s="13">
        <v>0</v>
      </c>
      <c r="K28">
        <f t="shared" si="0"/>
        <v>123</v>
      </c>
      <c r="L28" s="6"/>
      <c r="M28" s="29" t="s">
        <v>50</v>
      </c>
      <c r="N28" s="29">
        <v>14</v>
      </c>
      <c r="V28" s="6"/>
      <c r="W28" s="6"/>
    </row>
    <row r="29" spans="1:23" x14ac:dyDescent="0.25">
      <c r="A29" s="1">
        <v>43404</v>
      </c>
      <c r="B29" s="1" t="s">
        <v>11</v>
      </c>
      <c r="C29">
        <v>10</v>
      </c>
      <c r="D29">
        <v>0</v>
      </c>
      <c r="E29" s="1">
        <v>43404</v>
      </c>
      <c r="F29" s="1" t="s">
        <v>11</v>
      </c>
      <c r="G29">
        <v>10</v>
      </c>
      <c r="H29">
        <v>0</v>
      </c>
      <c r="I29">
        <v>50</v>
      </c>
      <c r="J29" s="13">
        <v>0</v>
      </c>
      <c r="K29">
        <f t="shared" si="0"/>
        <v>60</v>
      </c>
      <c r="L29" s="6"/>
      <c r="V29" s="6"/>
      <c r="W29" s="6"/>
    </row>
    <row r="30" spans="1:23" ht="15.75" thickBot="1" x14ac:dyDescent="0.3">
      <c r="A30" s="16">
        <v>43405</v>
      </c>
      <c r="B30" s="1" t="s">
        <v>12</v>
      </c>
      <c r="C30">
        <v>10</v>
      </c>
      <c r="D30">
        <v>0</v>
      </c>
      <c r="E30" s="16">
        <v>43405</v>
      </c>
      <c r="F30" s="1" t="s">
        <v>12</v>
      </c>
      <c r="G30">
        <v>10</v>
      </c>
      <c r="H30">
        <v>0</v>
      </c>
      <c r="I30">
        <v>30</v>
      </c>
      <c r="J30" s="13">
        <v>0</v>
      </c>
      <c r="K30" s="32">
        <f t="shared" si="0"/>
        <v>40</v>
      </c>
      <c r="L30" s="6"/>
      <c r="M30" t="s">
        <v>51</v>
      </c>
      <c r="V30" s="6"/>
      <c r="W30" s="6"/>
    </row>
    <row r="31" spans="1:23" x14ac:dyDescent="0.25">
      <c r="A31" s="12">
        <v>43406</v>
      </c>
      <c r="B31" s="12" t="s">
        <v>6</v>
      </c>
      <c r="C31" s="13">
        <v>10</v>
      </c>
      <c r="D31" s="13">
        <v>0</v>
      </c>
      <c r="E31" s="12">
        <v>43406</v>
      </c>
      <c r="F31" s="12" t="s">
        <v>6</v>
      </c>
      <c r="G31" s="13">
        <v>10</v>
      </c>
      <c r="H31" s="13">
        <v>0</v>
      </c>
      <c r="I31" s="13">
        <v>30</v>
      </c>
      <c r="J31" s="13">
        <v>0</v>
      </c>
      <c r="K31" s="13">
        <f t="shared" si="0"/>
        <v>40</v>
      </c>
      <c r="L31" s="6"/>
      <c r="M31" s="30"/>
      <c r="N31" s="30" t="s">
        <v>56</v>
      </c>
      <c r="O31" s="30" t="s">
        <v>57</v>
      </c>
      <c r="P31" s="30" t="s">
        <v>58</v>
      </c>
      <c r="Q31" s="30" t="s">
        <v>59</v>
      </c>
      <c r="R31" s="30" t="s">
        <v>60</v>
      </c>
      <c r="V31" s="6"/>
      <c r="W31" s="6"/>
    </row>
    <row r="32" spans="1:23" x14ac:dyDescent="0.25">
      <c r="A32" s="1">
        <v>43407</v>
      </c>
      <c r="B32" s="1" t="s">
        <v>7</v>
      </c>
      <c r="C32">
        <v>10</v>
      </c>
      <c r="D32" s="13">
        <v>0</v>
      </c>
      <c r="E32" s="1">
        <v>43407</v>
      </c>
      <c r="F32" s="1" t="s">
        <v>7</v>
      </c>
      <c r="G32">
        <v>10</v>
      </c>
      <c r="H32" s="13">
        <v>0</v>
      </c>
      <c r="I32" s="13">
        <v>0</v>
      </c>
      <c r="J32">
        <v>41</v>
      </c>
      <c r="K32">
        <f t="shared" si="0"/>
        <v>51</v>
      </c>
      <c r="L32" s="6"/>
      <c r="M32" s="28" t="s">
        <v>52</v>
      </c>
      <c r="N32" s="28">
        <v>4</v>
      </c>
      <c r="O32" s="28">
        <v>15814.357142857139</v>
      </c>
      <c r="P32" s="28">
        <v>3953.5892857142849</v>
      </c>
      <c r="Q32" s="28">
        <v>4.0562885323583176E+31</v>
      </c>
      <c r="R32" s="28">
        <v>1.2263212173162047E-140</v>
      </c>
      <c r="V32" s="6"/>
      <c r="W32" s="6"/>
    </row>
    <row r="33" spans="1:23" x14ac:dyDescent="0.25">
      <c r="A33" s="1">
        <v>43408</v>
      </c>
      <c r="B33" s="1" t="s">
        <v>8</v>
      </c>
      <c r="C33">
        <v>10</v>
      </c>
      <c r="D33">
        <v>50</v>
      </c>
      <c r="E33" s="1">
        <v>43408</v>
      </c>
      <c r="F33" s="1" t="s">
        <v>8</v>
      </c>
      <c r="G33">
        <v>10</v>
      </c>
      <c r="H33">
        <v>50</v>
      </c>
      <c r="I33" s="13">
        <v>0</v>
      </c>
      <c r="J33" s="13">
        <v>0</v>
      </c>
      <c r="K33">
        <f t="shared" si="0"/>
        <v>60</v>
      </c>
      <c r="L33" s="6"/>
      <c r="M33" s="28" t="s">
        <v>53</v>
      </c>
      <c r="N33" s="28">
        <v>9</v>
      </c>
      <c r="O33" s="28">
        <v>8.7721332660576513E-28</v>
      </c>
      <c r="P33" s="28">
        <v>9.7468147400640571E-29</v>
      </c>
      <c r="Q33" s="28"/>
      <c r="R33" s="28"/>
      <c r="V33" s="6"/>
      <c r="W33" s="6"/>
    </row>
    <row r="34" spans="1:23" ht="15.75" thickBot="1" x14ac:dyDescent="0.3">
      <c r="A34" s="1">
        <v>43409</v>
      </c>
      <c r="B34" s="1" t="s">
        <v>9</v>
      </c>
      <c r="C34">
        <v>10</v>
      </c>
      <c r="D34">
        <v>0</v>
      </c>
      <c r="E34" s="1">
        <v>43409</v>
      </c>
      <c r="F34" s="1" t="s">
        <v>9</v>
      </c>
      <c r="G34">
        <v>10</v>
      </c>
      <c r="H34">
        <v>0</v>
      </c>
      <c r="I34">
        <v>30</v>
      </c>
      <c r="J34" s="13">
        <v>0</v>
      </c>
      <c r="K34">
        <f t="shared" si="0"/>
        <v>40</v>
      </c>
      <c r="L34" s="6"/>
      <c r="M34" s="29" t="s">
        <v>54</v>
      </c>
      <c r="N34" s="29">
        <v>13</v>
      </c>
      <c r="O34" s="29">
        <v>15814.357142857139</v>
      </c>
      <c r="P34" s="29"/>
      <c r="Q34" s="29"/>
      <c r="R34" s="29"/>
      <c r="V34" s="6"/>
      <c r="W34" s="6"/>
    </row>
    <row r="35" spans="1:23" ht="15.75" thickBot="1" x14ac:dyDescent="0.3">
      <c r="A35" s="1">
        <v>43410</v>
      </c>
      <c r="B35" s="1" t="s">
        <v>10</v>
      </c>
      <c r="C35">
        <v>10</v>
      </c>
      <c r="D35">
        <v>82</v>
      </c>
      <c r="E35" s="1">
        <v>43410</v>
      </c>
      <c r="F35" s="1" t="s">
        <v>10</v>
      </c>
      <c r="G35">
        <v>10</v>
      </c>
      <c r="H35">
        <v>82</v>
      </c>
      <c r="I35">
        <v>30</v>
      </c>
      <c r="J35" s="13">
        <v>0</v>
      </c>
      <c r="K35">
        <f t="shared" si="0"/>
        <v>122</v>
      </c>
      <c r="L35" s="6"/>
      <c r="V35" s="6"/>
      <c r="W35" s="6"/>
    </row>
    <row r="36" spans="1:23" x14ac:dyDescent="0.25">
      <c r="A36" s="1">
        <v>43411</v>
      </c>
      <c r="B36" s="1" t="s">
        <v>11</v>
      </c>
      <c r="C36">
        <v>10</v>
      </c>
      <c r="D36">
        <v>136</v>
      </c>
      <c r="E36" s="12">
        <v>43411</v>
      </c>
      <c r="F36" s="12" t="s">
        <v>11</v>
      </c>
      <c r="G36" s="13">
        <v>10</v>
      </c>
      <c r="H36" s="13">
        <v>136</v>
      </c>
      <c r="I36" s="13">
        <v>50</v>
      </c>
      <c r="J36" s="13">
        <v>0</v>
      </c>
      <c r="K36" s="13">
        <f t="shared" si="0"/>
        <v>196</v>
      </c>
      <c r="L36" s="6"/>
      <c r="M36" s="57"/>
      <c r="N36" s="57" t="s">
        <v>61</v>
      </c>
      <c r="O36" s="57" t="s">
        <v>49</v>
      </c>
      <c r="P36" s="57" t="s">
        <v>62</v>
      </c>
      <c r="Q36" s="57" t="s">
        <v>63</v>
      </c>
      <c r="R36" s="57" t="s">
        <v>64</v>
      </c>
      <c r="S36" s="57" t="s">
        <v>65</v>
      </c>
      <c r="T36" s="57" t="s">
        <v>66</v>
      </c>
      <c r="U36" s="57" t="s">
        <v>67</v>
      </c>
      <c r="V36" s="6"/>
      <c r="W36" s="6"/>
    </row>
    <row r="37" spans="1:23" x14ac:dyDescent="0.25">
      <c r="A37" s="49">
        <v>43412</v>
      </c>
      <c r="B37" s="1" t="s">
        <v>12</v>
      </c>
      <c r="C37">
        <v>10</v>
      </c>
      <c r="D37">
        <v>40</v>
      </c>
      <c r="E37" s="49">
        <v>43412</v>
      </c>
      <c r="F37" s="49" t="s">
        <v>12</v>
      </c>
      <c r="G37" s="20">
        <v>0</v>
      </c>
      <c r="H37" s="20">
        <v>0</v>
      </c>
      <c r="I37" s="20">
        <v>35</v>
      </c>
      <c r="J37" s="20">
        <v>0</v>
      </c>
      <c r="K37" s="20">
        <f t="shared" si="0"/>
        <v>35</v>
      </c>
      <c r="L37" s="6"/>
      <c r="M37" s="28" t="s">
        <v>55</v>
      </c>
      <c r="N37" s="28">
        <v>4.4408920985006262E-15</v>
      </c>
      <c r="O37" s="28">
        <v>3.9640798989598336E-15</v>
      </c>
      <c r="P37" s="28">
        <v>1.1202831960238508</v>
      </c>
      <c r="Q37" s="28">
        <v>0.29159642901073157</v>
      </c>
      <c r="R37" s="28">
        <v>-4.5264796388357472E-15</v>
      </c>
      <c r="S37" s="28">
        <v>1.3408263835837E-14</v>
      </c>
      <c r="T37" s="28">
        <v>-4.5264796388357472E-15</v>
      </c>
      <c r="U37" s="28">
        <v>1.3408263835837E-14</v>
      </c>
      <c r="V37" s="6"/>
      <c r="W37" s="6"/>
    </row>
    <row r="38" spans="1:23" x14ac:dyDescent="0.25">
      <c r="A38" s="49"/>
      <c r="B38" s="1"/>
      <c r="E38" s="49"/>
      <c r="F38" s="49"/>
      <c r="G38" s="20"/>
      <c r="H38" s="20"/>
      <c r="I38" s="20"/>
      <c r="J38" s="20"/>
      <c r="K38" s="20"/>
      <c r="L38" s="6"/>
      <c r="M38" s="28" t="s">
        <v>80</v>
      </c>
      <c r="N38" s="28">
        <v>0</v>
      </c>
      <c r="O38" s="28">
        <v>0</v>
      </c>
      <c r="P38" s="28">
        <v>65535</v>
      </c>
      <c r="Q38" s="28" t="e">
        <v>#NUM!</v>
      </c>
      <c r="R38" s="28">
        <v>0</v>
      </c>
      <c r="S38" s="28">
        <v>0</v>
      </c>
      <c r="T38" s="28">
        <v>0</v>
      </c>
      <c r="U38" s="28">
        <v>0</v>
      </c>
      <c r="V38" s="6"/>
      <c r="W38" s="6"/>
    </row>
    <row r="39" spans="1:23" x14ac:dyDescent="0.25">
      <c r="A39" s="12">
        <v>43413</v>
      </c>
      <c r="B39" s="12" t="s">
        <v>6</v>
      </c>
      <c r="C39" s="13">
        <v>10</v>
      </c>
      <c r="D39" s="13">
        <v>0</v>
      </c>
      <c r="E39" s="12">
        <v>43413</v>
      </c>
      <c r="F39" s="12" t="s">
        <v>6</v>
      </c>
      <c r="G39">
        <v>0</v>
      </c>
      <c r="H39" s="13">
        <v>100</v>
      </c>
      <c r="I39" s="13">
        <v>0</v>
      </c>
      <c r="J39" s="13">
        <v>0</v>
      </c>
      <c r="K39" s="13">
        <f t="shared" si="0"/>
        <v>100</v>
      </c>
      <c r="L39" s="6"/>
      <c r="M39" s="28" t="s">
        <v>83</v>
      </c>
      <c r="N39" s="28">
        <v>0.99999999999999956</v>
      </c>
      <c r="O39" s="28">
        <v>8.0279513666724252E-17</v>
      </c>
      <c r="P39" s="28">
        <v>1.245647805181583E+16</v>
      </c>
      <c r="Q39" s="28" t="e">
        <v>#NUM!</v>
      </c>
      <c r="R39" s="28">
        <v>0.99999999999999933</v>
      </c>
      <c r="S39" s="28">
        <v>0.99999999999999978</v>
      </c>
      <c r="T39" s="28">
        <v>0.99999999999999933</v>
      </c>
      <c r="U39" s="28">
        <v>0.99999999999999978</v>
      </c>
      <c r="V39" s="6"/>
      <c r="W39" s="6"/>
    </row>
    <row r="40" spans="1:23" x14ac:dyDescent="0.25">
      <c r="A40" s="1">
        <v>43414</v>
      </c>
      <c r="B40" s="1" t="s">
        <v>7</v>
      </c>
      <c r="C40">
        <v>10</v>
      </c>
      <c r="D40">
        <v>120</v>
      </c>
      <c r="E40" s="1">
        <v>43414</v>
      </c>
      <c r="F40" s="1" t="s">
        <v>7</v>
      </c>
      <c r="G40">
        <v>0</v>
      </c>
      <c r="H40">
        <v>0</v>
      </c>
      <c r="I40" s="13">
        <v>0</v>
      </c>
      <c r="J40">
        <v>40</v>
      </c>
      <c r="K40">
        <f t="shared" si="0"/>
        <v>40</v>
      </c>
      <c r="L40" s="6"/>
      <c r="M40" s="28" t="s">
        <v>4</v>
      </c>
      <c r="N40" s="28">
        <v>1.0000000000000002</v>
      </c>
      <c r="O40" s="28">
        <v>1.616312984614699E-16</v>
      </c>
      <c r="P40" s="28">
        <v>6186920537784227</v>
      </c>
      <c r="Q40" s="28">
        <v>3.8335399005213715E-139</v>
      </c>
      <c r="R40" s="28">
        <v>0.99999999999999989</v>
      </c>
      <c r="S40" s="28">
        <v>1.0000000000000007</v>
      </c>
      <c r="T40" s="28">
        <v>0.99999999999999989</v>
      </c>
      <c r="U40" s="28">
        <v>1.0000000000000007</v>
      </c>
      <c r="V40" s="6"/>
      <c r="W40" s="6"/>
    </row>
    <row r="41" spans="1:23" ht="15.75" thickBot="1" x14ac:dyDescent="0.3">
      <c r="A41" s="1">
        <v>43415</v>
      </c>
      <c r="B41" s="1" t="s">
        <v>8</v>
      </c>
      <c r="C41">
        <v>10</v>
      </c>
      <c r="D41">
        <v>23</v>
      </c>
      <c r="E41" s="1">
        <v>43415</v>
      </c>
      <c r="F41" s="1" t="s">
        <v>8</v>
      </c>
      <c r="G41">
        <v>0</v>
      </c>
      <c r="H41">
        <v>0</v>
      </c>
      <c r="I41" s="13">
        <v>0</v>
      </c>
      <c r="J41" s="13">
        <v>0</v>
      </c>
      <c r="K41">
        <f t="shared" si="0"/>
        <v>0</v>
      </c>
      <c r="L41" s="6"/>
      <c r="M41" s="28" t="s">
        <v>14</v>
      </c>
      <c r="N41" s="29">
        <v>1.0000000000000002</v>
      </c>
      <c r="O41" s="29">
        <v>2.239113119710227E-16</v>
      </c>
      <c r="P41" s="29">
        <v>4466053953225080.5</v>
      </c>
      <c r="Q41" s="29">
        <v>7.2036921179265426E-138</v>
      </c>
      <c r="R41" s="29">
        <v>0.99999999999999967</v>
      </c>
      <c r="S41" s="29">
        <v>1.0000000000000007</v>
      </c>
      <c r="T41" s="29">
        <v>0.99999999999999967</v>
      </c>
      <c r="U41" s="29">
        <v>1.0000000000000007</v>
      </c>
      <c r="V41" s="6"/>
      <c r="W41" s="6"/>
    </row>
    <row r="42" spans="1:23" x14ac:dyDescent="0.25">
      <c r="A42" s="1">
        <v>43416</v>
      </c>
      <c r="B42" s="1" t="s">
        <v>9</v>
      </c>
      <c r="C42">
        <v>10</v>
      </c>
      <c r="D42">
        <v>74</v>
      </c>
      <c r="E42" s="1">
        <v>43416</v>
      </c>
      <c r="F42" s="1" t="s">
        <v>9</v>
      </c>
      <c r="G42">
        <v>0</v>
      </c>
      <c r="H42">
        <v>0</v>
      </c>
      <c r="I42">
        <v>0</v>
      </c>
      <c r="J42" s="13">
        <v>0</v>
      </c>
      <c r="K42">
        <f t="shared" si="0"/>
        <v>0</v>
      </c>
      <c r="L42" s="6"/>
      <c r="V42" s="6"/>
      <c r="W42" s="6"/>
    </row>
    <row r="43" spans="1:23" x14ac:dyDescent="0.25">
      <c r="A43" s="12">
        <v>43417</v>
      </c>
      <c r="B43" s="12" t="s">
        <v>10</v>
      </c>
      <c r="C43" s="13">
        <v>10</v>
      </c>
      <c r="D43" s="13">
        <v>14</v>
      </c>
      <c r="E43" s="12">
        <v>43417</v>
      </c>
      <c r="F43" s="12" t="s">
        <v>10</v>
      </c>
      <c r="G43">
        <v>0</v>
      </c>
      <c r="H43">
        <v>0</v>
      </c>
      <c r="I43">
        <v>47</v>
      </c>
      <c r="J43" s="13">
        <v>0</v>
      </c>
      <c r="K43" s="13">
        <f t="shared" si="0"/>
        <v>47</v>
      </c>
      <c r="L43" s="6"/>
      <c r="V43" s="6"/>
      <c r="W43" s="6"/>
    </row>
    <row r="44" spans="1:23" x14ac:dyDescent="0.25">
      <c r="A44" s="1">
        <v>43418</v>
      </c>
      <c r="B44" s="1" t="s">
        <v>11</v>
      </c>
      <c r="C44">
        <v>10</v>
      </c>
      <c r="D44">
        <v>95</v>
      </c>
      <c r="E44" s="1">
        <v>43418</v>
      </c>
      <c r="F44" s="1" t="s">
        <v>11</v>
      </c>
      <c r="G44">
        <v>0</v>
      </c>
      <c r="H44">
        <v>0</v>
      </c>
      <c r="I44">
        <v>0</v>
      </c>
      <c r="J44" s="13">
        <v>0</v>
      </c>
      <c r="K44">
        <f t="shared" si="0"/>
        <v>0</v>
      </c>
      <c r="L44" s="6"/>
      <c r="V44" s="6"/>
      <c r="W44" s="6"/>
    </row>
    <row r="45" spans="1:23" x14ac:dyDescent="0.25">
      <c r="A45" s="17">
        <v>43419</v>
      </c>
      <c r="B45" s="1" t="s">
        <v>12</v>
      </c>
      <c r="C45">
        <v>10</v>
      </c>
      <c r="D45">
        <v>0</v>
      </c>
      <c r="E45" s="17">
        <v>43419</v>
      </c>
      <c r="F45" s="45" t="s">
        <v>12</v>
      </c>
      <c r="G45">
        <v>0</v>
      </c>
      <c r="H45" s="32">
        <v>0</v>
      </c>
      <c r="I45">
        <v>30</v>
      </c>
      <c r="J45" s="46">
        <v>0</v>
      </c>
      <c r="K45" s="32">
        <f t="shared" si="0"/>
        <v>30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25">
      <c r="A46" s="12">
        <v>43420</v>
      </c>
      <c r="B46" s="12" t="s">
        <v>6</v>
      </c>
      <c r="C46" s="13">
        <v>10</v>
      </c>
      <c r="D46" s="13">
        <v>0</v>
      </c>
      <c r="E46" s="12">
        <v>43420</v>
      </c>
      <c r="F46" s="12" t="s">
        <v>6</v>
      </c>
      <c r="G46">
        <v>0</v>
      </c>
      <c r="H46" s="13">
        <v>100</v>
      </c>
      <c r="I46">
        <v>0</v>
      </c>
      <c r="J46" s="13">
        <v>0</v>
      </c>
      <c r="K46" s="13">
        <f t="shared" si="0"/>
        <v>100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5">
      <c r="A47" s="1">
        <v>43421</v>
      </c>
      <c r="B47" s="1" t="s">
        <v>7</v>
      </c>
      <c r="C47">
        <v>10</v>
      </c>
      <c r="D47">
        <v>50</v>
      </c>
      <c r="E47" s="1">
        <v>43421</v>
      </c>
      <c r="F47" s="1" t="s">
        <v>7</v>
      </c>
      <c r="G47">
        <v>0</v>
      </c>
      <c r="H47">
        <v>0</v>
      </c>
      <c r="I47">
        <v>0</v>
      </c>
      <c r="J47">
        <v>31</v>
      </c>
      <c r="K47">
        <f t="shared" si="0"/>
        <v>31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25">
      <c r="A48" s="1">
        <v>43422</v>
      </c>
      <c r="B48" s="1" t="s">
        <v>8</v>
      </c>
      <c r="C48">
        <v>10</v>
      </c>
      <c r="D48">
        <v>96</v>
      </c>
      <c r="E48" s="1">
        <v>43422</v>
      </c>
      <c r="F48" s="1" t="s">
        <v>8</v>
      </c>
      <c r="G48">
        <v>0</v>
      </c>
      <c r="H48">
        <v>0</v>
      </c>
      <c r="I48">
        <v>0</v>
      </c>
      <c r="J48" s="13">
        <v>0</v>
      </c>
      <c r="K48">
        <f t="shared" si="0"/>
        <v>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25">
      <c r="A49" s="1">
        <v>43423</v>
      </c>
      <c r="B49" s="1" t="s">
        <v>9</v>
      </c>
      <c r="C49">
        <v>10</v>
      </c>
      <c r="D49">
        <v>0</v>
      </c>
      <c r="E49" s="1">
        <v>43423</v>
      </c>
      <c r="F49" s="1" t="s">
        <v>9</v>
      </c>
      <c r="G49">
        <v>0</v>
      </c>
      <c r="H49">
        <v>0</v>
      </c>
      <c r="I49">
        <v>0</v>
      </c>
      <c r="J49" s="13">
        <v>0</v>
      </c>
      <c r="K49">
        <f t="shared" si="0"/>
        <v>0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25">
      <c r="A50" s="1">
        <v>43424</v>
      </c>
      <c r="B50" s="1" t="s">
        <v>10</v>
      </c>
      <c r="C50">
        <v>10</v>
      </c>
      <c r="D50">
        <v>132</v>
      </c>
      <c r="E50" s="1">
        <v>43424</v>
      </c>
      <c r="F50" s="1" t="s">
        <v>10</v>
      </c>
      <c r="G50">
        <v>0</v>
      </c>
      <c r="H50">
        <v>0</v>
      </c>
      <c r="I50">
        <v>45</v>
      </c>
      <c r="J50" s="13">
        <v>0</v>
      </c>
      <c r="K50">
        <f t="shared" si="0"/>
        <v>45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25">
      <c r="A51" s="1">
        <v>43425</v>
      </c>
      <c r="B51" s="1" t="s">
        <v>11</v>
      </c>
      <c r="C51">
        <v>10</v>
      </c>
      <c r="D51">
        <v>76</v>
      </c>
      <c r="E51" s="12">
        <v>43425</v>
      </c>
      <c r="F51" s="12" t="s">
        <v>11</v>
      </c>
      <c r="G51" s="13">
        <v>0</v>
      </c>
      <c r="H51" s="13">
        <v>0</v>
      </c>
      <c r="I51" s="13">
        <v>0</v>
      </c>
      <c r="J51" s="13">
        <v>0</v>
      </c>
      <c r="K51" s="13">
        <f t="shared" si="0"/>
        <v>0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25">
      <c r="A52" s="16">
        <v>43426</v>
      </c>
      <c r="B52" s="1" t="s">
        <v>12</v>
      </c>
      <c r="C52">
        <v>10</v>
      </c>
      <c r="D52">
        <v>13</v>
      </c>
      <c r="E52" s="50">
        <v>43426</v>
      </c>
      <c r="F52" s="50" t="s">
        <v>12</v>
      </c>
      <c r="G52" s="51">
        <v>0</v>
      </c>
      <c r="H52" s="51">
        <v>0</v>
      </c>
      <c r="I52" s="51">
        <v>30</v>
      </c>
      <c r="J52" s="51">
        <v>0</v>
      </c>
      <c r="K52" s="51">
        <f t="shared" si="0"/>
        <v>30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5">
      <c r="A53" s="12">
        <v>43427</v>
      </c>
      <c r="B53" s="12" t="s">
        <v>6</v>
      </c>
      <c r="C53" s="13">
        <v>10</v>
      </c>
      <c r="D53" s="13">
        <v>100</v>
      </c>
      <c r="E53" s="12">
        <v>43427</v>
      </c>
      <c r="F53" s="12" t="s">
        <v>6</v>
      </c>
      <c r="G53">
        <v>0</v>
      </c>
      <c r="H53" s="13">
        <v>100</v>
      </c>
      <c r="I53">
        <v>0</v>
      </c>
      <c r="J53" s="13">
        <v>0</v>
      </c>
      <c r="K53" s="13">
        <f t="shared" si="0"/>
        <v>100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1">
        <v>43428</v>
      </c>
      <c r="B54" s="1" t="s">
        <v>7</v>
      </c>
      <c r="C54">
        <v>0</v>
      </c>
      <c r="D54" s="13">
        <v>0</v>
      </c>
      <c r="E54" s="1">
        <v>43428</v>
      </c>
      <c r="F54" s="1" t="s">
        <v>7</v>
      </c>
      <c r="G54">
        <v>0</v>
      </c>
      <c r="H54" s="13">
        <v>0</v>
      </c>
      <c r="I54">
        <v>0</v>
      </c>
      <c r="J54" s="13">
        <v>0</v>
      </c>
      <c r="K54">
        <f t="shared" si="0"/>
        <v>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1">
        <v>43429</v>
      </c>
      <c r="B55" s="1" t="s">
        <v>8</v>
      </c>
      <c r="C55">
        <v>0</v>
      </c>
      <c r="D55" s="13">
        <v>0</v>
      </c>
      <c r="E55" s="1">
        <v>43429</v>
      </c>
      <c r="F55" s="1" t="s">
        <v>8</v>
      </c>
      <c r="G55">
        <v>0</v>
      </c>
      <c r="H55" s="13">
        <v>0</v>
      </c>
      <c r="I55">
        <v>0</v>
      </c>
      <c r="J55" s="13">
        <v>0</v>
      </c>
      <c r="K55">
        <f t="shared" si="0"/>
        <v>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1">
        <v>43430</v>
      </c>
      <c r="B56" s="1" t="s">
        <v>9</v>
      </c>
      <c r="C56">
        <v>0</v>
      </c>
      <c r="D56" s="13">
        <v>0</v>
      </c>
      <c r="E56" s="1">
        <v>43430</v>
      </c>
      <c r="F56" s="1" t="s">
        <v>9</v>
      </c>
      <c r="G56">
        <v>0</v>
      </c>
      <c r="H56" s="13">
        <v>0</v>
      </c>
      <c r="I56">
        <v>0</v>
      </c>
      <c r="J56" s="13">
        <v>0</v>
      </c>
      <c r="K56">
        <f t="shared" si="0"/>
        <v>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1">
        <v>43431</v>
      </c>
      <c r="B57" s="1" t="s">
        <v>10</v>
      </c>
      <c r="C57">
        <v>0</v>
      </c>
      <c r="D57" s="13">
        <v>0</v>
      </c>
      <c r="E57" s="1">
        <v>43431</v>
      </c>
      <c r="F57" s="1" t="s">
        <v>10</v>
      </c>
      <c r="G57">
        <v>0</v>
      </c>
      <c r="H57" s="13">
        <v>0</v>
      </c>
      <c r="I57">
        <v>50</v>
      </c>
      <c r="J57" s="13">
        <v>0</v>
      </c>
      <c r="K57">
        <f t="shared" si="0"/>
        <v>50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1">
        <v>43432</v>
      </c>
      <c r="B58" s="1" t="s">
        <v>11</v>
      </c>
      <c r="C58">
        <v>0</v>
      </c>
      <c r="D58" s="13">
        <v>0</v>
      </c>
      <c r="E58" s="1">
        <v>43432</v>
      </c>
      <c r="F58" s="1" t="s">
        <v>11</v>
      </c>
      <c r="G58">
        <v>0</v>
      </c>
      <c r="H58" s="13">
        <v>0</v>
      </c>
      <c r="I58">
        <v>0</v>
      </c>
      <c r="J58" s="13">
        <v>0</v>
      </c>
      <c r="K58">
        <f t="shared" si="0"/>
        <v>0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16">
        <v>43433</v>
      </c>
      <c r="B59" s="1" t="s">
        <v>12</v>
      </c>
      <c r="C59">
        <v>0</v>
      </c>
      <c r="D59" s="13">
        <v>0</v>
      </c>
      <c r="E59" s="16">
        <v>43433</v>
      </c>
      <c r="F59" s="1" t="s">
        <v>12</v>
      </c>
      <c r="G59">
        <v>0</v>
      </c>
      <c r="H59" s="13">
        <v>0</v>
      </c>
      <c r="I59">
        <v>30</v>
      </c>
      <c r="J59" s="13">
        <v>0</v>
      </c>
      <c r="K59" s="32">
        <f t="shared" si="0"/>
        <v>30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12">
        <v>43434</v>
      </c>
      <c r="B60" s="12" t="s">
        <v>6</v>
      </c>
      <c r="C60" s="13">
        <v>0</v>
      </c>
      <c r="D60" s="13">
        <v>100</v>
      </c>
      <c r="E60" s="12">
        <v>43434</v>
      </c>
      <c r="F60" s="12" t="s">
        <v>6</v>
      </c>
      <c r="G60" s="13">
        <v>0</v>
      </c>
      <c r="H60" s="13">
        <v>100</v>
      </c>
      <c r="I60">
        <v>0</v>
      </c>
      <c r="J60" s="13">
        <v>0</v>
      </c>
      <c r="K60" s="13">
        <f t="shared" si="0"/>
        <v>100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1">
        <v>43435</v>
      </c>
      <c r="B61" s="1" t="s">
        <v>7</v>
      </c>
      <c r="C61">
        <v>0</v>
      </c>
      <c r="D61" s="13">
        <v>0</v>
      </c>
      <c r="E61" s="1">
        <v>43435</v>
      </c>
      <c r="F61" s="1" t="s">
        <v>7</v>
      </c>
      <c r="G61">
        <v>0</v>
      </c>
      <c r="H61" s="13">
        <v>0</v>
      </c>
      <c r="I61">
        <v>0</v>
      </c>
      <c r="J61">
        <v>40</v>
      </c>
      <c r="K61">
        <f t="shared" ref="K61:K66" si="1">SUM(G61:J61)</f>
        <v>40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1">
        <v>43436</v>
      </c>
      <c r="B62" s="1" t="s">
        <v>8</v>
      </c>
      <c r="C62">
        <v>0</v>
      </c>
      <c r="D62" s="13">
        <v>0</v>
      </c>
      <c r="E62" s="1">
        <v>43436</v>
      </c>
      <c r="F62" s="1" t="s">
        <v>8</v>
      </c>
      <c r="G62">
        <v>0</v>
      </c>
      <c r="H62" s="13">
        <v>0</v>
      </c>
      <c r="I62">
        <v>0</v>
      </c>
      <c r="J62">
        <v>0</v>
      </c>
      <c r="K62">
        <f t="shared" si="1"/>
        <v>0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1">
        <v>43437</v>
      </c>
      <c r="B63" s="1" t="s">
        <v>9</v>
      </c>
      <c r="C63">
        <v>0</v>
      </c>
      <c r="D63" s="13">
        <v>0</v>
      </c>
      <c r="E63" s="1">
        <v>43437</v>
      </c>
      <c r="F63" s="1" t="s">
        <v>9</v>
      </c>
      <c r="G63">
        <v>0</v>
      </c>
      <c r="H63" s="13">
        <v>0</v>
      </c>
      <c r="I63">
        <v>0</v>
      </c>
      <c r="J63">
        <v>0</v>
      </c>
      <c r="K63">
        <f t="shared" si="1"/>
        <v>0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1">
        <v>43438</v>
      </c>
      <c r="B64" s="1" t="s">
        <v>10</v>
      </c>
      <c r="C64">
        <v>0</v>
      </c>
      <c r="D64" s="13">
        <v>0</v>
      </c>
      <c r="E64" s="1">
        <v>43438</v>
      </c>
      <c r="F64" s="1" t="s">
        <v>10</v>
      </c>
      <c r="G64">
        <v>0</v>
      </c>
      <c r="H64" s="13">
        <v>0</v>
      </c>
      <c r="I64">
        <v>40</v>
      </c>
      <c r="J64">
        <v>0</v>
      </c>
      <c r="K64">
        <f t="shared" si="1"/>
        <v>40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1">
        <v>43439</v>
      </c>
      <c r="B65" s="1" t="s">
        <v>11</v>
      </c>
      <c r="C65">
        <v>0</v>
      </c>
      <c r="D65" s="13">
        <v>0</v>
      </c>
      <c r="E65" s="1">
        <v>43439</v>
      </c>
      <c r="F65" s="1" t="s">
        <v>11</v>
      </c>
      <c r="G65">
        <v>0</v>
      </c>
      <c r="H65" s="13">
        <v>0</v>
      </c>
      <c r="I65">
        <v>0</v>
      </c>
      <c r="J65">
        <v>0</v>
      </c>
      <c r="K65">
        <f t="shared" si="1"/>
        <v>0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16">
        <v>43440</v>
      </c>
      <c r="B66" s="1" t="s">
        <v>12</v>
      </c>
      <c r="C66">
        <v>0</v>
      </c>
      <c r="D66" s="13">
        <v>0</v>
      </c>
      <c r="E66" s="16">
        <v>43440</v>
      </c>
      <c r="F66" s="1" t="s">
        <v>12</v>
      </c>
      <c r="G66">
        <v>0</v>
      </c>
      <c r="H66" s="13">
        <v>0</v>
      </c>
      <c r="I66">
        <v>30</v>
      </c>
      <c r="J66">
        <v>0</v>
      </c>
      <c r="K66">
        <f t="shared" si="1"/>
        <v>30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1">
        <v>43441</v>
      </c>
      <c r="B67" s="1" t="s">
        <v>6</v>
      </c>
      <c r="C67">
        <v>0</v>
      </c>
      <c r="D67">
        <v>100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12">
        <v>43442</v>
      </c>
      <c r="B68" s="12" t="s">
        <v>7</v>
      </c>
      <c r="C68" s="13">
        <v>0</v>
      </c>
      <c r="D68" s="13">
        <v>0</v>
      </c>
      <c r="E68" s="38"/>
      <c r="F68" s="6"/>
      <c r="G68" s="5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zoomScale="60" zoomScaleNormal="60" workbookViewId="0">
      <selection activeCell="L7" sqref="L7"/>
    </sheetView>
  </sheetViews>
  <sheetFormatPr defaultRowHeight="15" x14ac:dyDescent="0.25"/>
  <cols>
    <col min="1" max="1" width="16" customWidth="1"/>
    <col min="2" max="2" width="14.28515625" customWidth="1"/>
    <col min="3" max="3" width="13.7109375" customWidth="1"/>
    <col min="4" max="4" width="17.85546875" customWidth="1"/>
    <col min="5" max="5" width="17" customWidth="1"/>
    <col min="6" max="6" width="20.85546875" customWidth="1"/>
    <col min="7" max="7" width="29.5703125" customWidth="1"/>
    <col min="10" max="10" width="22.28515625" customWidth="1"/>
    <col min="11" max="11" width="46.5703125" customWidth="1"/>
    <col min="12" max="12" width="33.42578125" customWidth="1"/>
    <col min="13" max="13" width="16.5703125" customWidth="1"/>
    <col min="14" max="14" width="16.42578125" customWidth="1"/>
    <col min="15" max="15" width="23.7109375" customWidth="1"/>
    <col min="16" max="16" width="11.5703125" customWidth="1"/>
    <col min="17" max="17" width="17" customWidth="1"/>
    <col min="18" max="18" width="19.85546875" customWidth="1"/>
    <col min="26" max="26" width="32.42578125" customWidth="1"/>
  </cols>
  <sheetData>
    <row r="1" spans="1:22" x14ac:dyDescent="0.25">
      <c r="A1" s="5"/>
      <c r="B1" s="6"/>
      <c r="C1" s="6"/>
      <c r="D1" s="6"/>
      <c r="E1" s="6" t="s">
        <v>1</v>
      </c>
      <c r="F1" s="6"/>
      <c r="G1" s="6"/>
      <c r="H1" s="6"/>
      <c r="I1" s="6"/>
      <c r="J1" t="s">
        <v>44</v>
      </c>
      <c r="S1" s="6"/>
      <c r="T1" s="6"/>
      <c r="U1" s="6"/>
      <c r="V1" s="6"/>
    </row>
    <row r="2" spans="1:22" ht="15.75" thickBot="1" x14ac:dyDescent="0.3">
      <c r="A2" s="8" t="s">
        <v>0</v>
      </c>
      <c r="B2" s="9" t="s">
        <v>5</v>
      </c>
      <c r="C2" s="10" t="s">
        <v>2</v>
      </c>
      <c r="D2" s="10" t="s">
        <v>3</v>
      </c>
      <c r="E2" s="10" t="s">
        <v>4</v>
      </c>
      <c r="F2" s="10" t="s">
        <v>14</v>
      </c>
      <c r="G2" s="10" t="s">
        <v>13</v>
      </c>
      <c r="H2" s="6"/>
      <c r="I2" s="6"/>
      <c r="S2" s="6"/>
      <c r="T2" s="6"/>
      <c r="U2" s="6"/>
      <c r="V2" s="6"/>
    </row>
    <row r="3" spans="1:22" x14ac:dyDescent="0.25">
      <c r="A3" s="1">
        <v>43378</v>
      </c>
      <c r="B3" s="1" t="s">
        <v>6</v>
      </c>
      <c r="C3">
        <v>10</v>
      </c>
      <c r="D3">
        <v>73</v>
      </c>
      <c r="E3">
        <v>30</v>
      </c>
      <c r="F3">
        <v>0</v>
      </c>
      <c r="G3">
        <f>C3+D3+E3+F3</f>
        <v>113</v>
      </c>
      <c r="H3" s="6"/>
      <c r="I3" s="6"/>
      <c r="J3" s="56" t="s">
        <v>45</v>
      </c>
      <c r="K3" s="31"/>
      <c r="S3" s="6"/>
      <c r="T3" s="6"/>
      <c r="U3" s="6"/>
      <c r="V3" s="6"/>
    </row>
    <row r="4" spans="1:22" x14ac:dyDescent="0.25">
      <c r="A4" s="1">
        <v>43379</v>
      </c>
      <c r="B4" s="1" t="s">
        <v>7</v>
      </c>
      <c r="C4">
        <v>10</v>
      </c>
      <c r="D4">
        <v>150</v>
      </c>
      <c r="E4">
        <v>0</v>
      </c>
      <c r="F4">
        <v>40</v>
      </c>
      <c r="G4">
        <f t="shared" ref="G4:G60" si="0">C4+D4+E4+F4</f>
        <v>200</v>
      </c>
      <c r="H4" s="6"/>
      <c r="I4" s="6"/>
      <c r="J4" s="28" t="s">
        <v>46</v>
      </c>
      <c r="K4" s="28">
        <v>1</v>
      </c>
      <c r="S4" s="6"/>
      <c r="T4" s="6"/>
      <c r="U4" s="6"/>
      <c r="V4" s="6"/>
    </row>
    <row r="5" spans="1:22" x14ac:dyDescent="0.25">
      <c r="A5" s="1">
        <v>43380</v>
      </c>
      <c r="B5" s="1" t="s">
        <v>8</v>
      </c>
      <c r="C5">
        <v>10</v>
      </c>
      <c r="D5">
        <v>45</v>
      </c>
      <c r="E5">
        <v>0</v>
      </c>
      <c r="F5">
        <v>0</v>
      </c>
      <c r="G5">
        <f t="shared" si="0"/>
        <v>55</v>
      </c>
      <c r="H5" s="6"/>
      <c r="I5" s="6"/>
      <c r="J5" s="28" t="s">
        <v>47</v>
      </c>
      <c r="K5" s="28">
        <v>1</v>
      </c>
      <c r="S5" s="6"/>
      <c r="T5" s="6"/>
      <c r="U5" s="6"/>
      <c r="V5" s="6"/>
    </row>
    <row r="6" spans="1:22" x14ac:dyDescent="0.25">
      <c r="A6" s="1">
        <v>43381</v>
      </c>
      <c r="B6" s="1" t="s">
        <v>9</v>
      </c>
      <c r="C6">
        <v>10</v>
      </c>
      <c r="D6">
        <v>96</v>
      </c>
      <c r="E6">
        <v>30</v>
      </c>
      <c r="F6">
        <v>0</v>
      </c>
      <c r="G6">
        <f t="shared" si="0"/>
        <v>136</v>
      </c>
      <c r="H6" s="6"/>
      <c r="I6" s="6"/>
      <c r="J6" s="28" t="s">
        <v>48</v>
      </c>
      <c r="K6" s="28">
        <v>1</v>
      </c>
      <c r="S6" s="6"/>
      <c r="T6" s="6"/>
      <c r="U6" s="6"/>
      <c r="V6" s="6"/>
    </row>
    <row r="7" spans="1:22" x14ac:dyDescent="0.25">
      <c r="A7" s="1">
        <v>43382</v>
      </c>
      <c r="B7" s="1" t="s">
        <v>10</v>
      </c>
      <c r="C7">
        <v>10</v>
      </c>
      <c r="D7">
        <v>67</v>
      </c>
      <c r="E7">
        <v>30</v>
      </c>
      <c r="F7">
        <v>0</v>
      </c>
      <c r="G7">
        <f t="shared" si="0"/>
        <v>107</v>
      </c>
      <c r="H7" s="6"/>
      <c r="I7" s="6"/>
      <c r="J7" s="28" t="s">
        <v>49</v>
      </c>
      <c r="K7" s="28">
        <v>2.1861125633163729E-14</v>
      </c>
      <c r="S7" s="6"/>
      <c r="T7" s="6"/>
      <c r="U7" s="6"/>
      <c r="V7" s="6"/>
    </row>
    <row r="8" spans="1:22" ht="15.75" thickBot="1" x14ac:dyDescent="0.3">
      <c r="A8" s="1">
        <v>43383</v>
      </c>
      <c r="B8" s="1" t="s">
        <v>11</v>
      </c>
      <c r="C8">
        <v>10</v>
      </c>
      <c r="D8">
        <v>0</v>
      </c>
      <c r="E8">
        <v>50</v>
      </c>
      <c r="F8">
        <v>0</v>
      </c>
      <c r="G8">
        <f t="shared" si="0"/>
        <v>60</v>
      </c>
      <c r="H8" s="6"/>
      <c r="I8" s="6"/>
      <c r="J8" s="29" t="s">
        <v>50</v>
      </c>
      <c r="K8" s="29">
        <v>35</v>
      </c>
      <c r="S8" s="6"/>
      <c r="T8" s="6"/>
      <c r="U8" s="6"/>
      <c r="V8" s="6"/>
    </row>
    <row r="9" spans="1:22" x14ac:dyDescent="0.25">
      <c r="A9" s="16">
        <v>43384</v>
      </c>
      <c r="B9" s="1" t="s">
        <v>12</v>
      </c>
      <c r="C9">
        <v>10</v>
      </c>
      <c r="D9">
        <v>0</v>
      </c>
      <c r="E9">
        <v>30</v>
      </c>
      <c r="F9">
        <v>0</v>
      </c>
      <c r="G9" s="32">
        <f t="shared" si="0"/>
        <v>40</v>
      </c>
      <c r="H9" s="6"/>
      <c r="I9" s="6"/>
      <c r="S9" s="6"/>
      <c r="T9" s="6"/>
      <c r="U9" s="6"/>
      <c r="V9" s="6"/>
    </row>
    <row r="10" spans="1:22" ht="15.75" thickBot="1" x14ac:dyDescent="0.3">
      <c r="A10" s="12">
        <v>43385</v>
      </c>
      <c r="B10" s="12" t="s">
        <v>6</v>
      </c>
      <c r="C10" s="13">
        <v>10</v>
      </c>
      <c r="D10">
        <v>0</v>
      </c>
      <c r="E10" s="13">
        <v>0</v>
      </c>
      <c r="F10">
        <v>0</v>
      </c>
      <c r="G10" s="13">
        <f t="shared" si="0"/>
        <v>10</v>
      </c>
      <c r="H10" s="6"/>
      <c r="I10" s="6"/>
      <c r="J10" t="s">
        <v>51</v>
      </c>
      <c r="S10" s="6"/>
      <c r="T10" s="6"/>
      <c r="U10" s="6"/>
      <c r="V10" s="6"/>
    </row>
    <row r="11" spans="1:22" x14ac:dyDescent="0.25">
      <c r="A11" s="1">
        <v>43386</v>
      </c>
      <c r="B11" s="1" t="s">
        <v>7</v>
      </c>
      <c r="C11">
        <v>10</v>
      </c>
      <c r="D11">
        <v>200</v>
      </c>
      <c r="E11" s="13">
        <v>0</v>
      </c>
      <c r="F11">
        <v>30</v>
      </c>
      <c r="G11">
        <f t="shared" si="0"/>
        <v>240</v>
      </c>
      <c r="H11" s="6"/>
      <c r="I11" s="6"/>
      <c r="J11" s="57"/>
      <c r="K11" s="57" t="s">
        <v>56</v>
      </c>
      <c r="L11" s="57" t="s">
        <v>57</v>
      </c>
      <c r="M11" s="57" t="s">
        <v>58</v>
      </c>
      <c r="N11" s="57" t="s">
        <v>59</v>
      </c>
      <c r="O11" s="57" t="s">
        <v>60</v>
      </c>
      <c r="P11" s="24"/>
      <c r="S11" s="6"/>
      <c r="T11" s="6"/>
      <c r="U11" s="6"/>
      <c r="V11" s="6"/>
    </row>
    <row r="12" spans="1:22" x14ac:dyDescent="0.25">
      <c r="A12" s="1">
        <v>43387</v>
      </c>
      <c r="B12" s="1" t="s">
        <v>8</v>
      </c>
      <c r="C12">
        <v>10</v>
      </c>
      <c r="D12">
        <v>0</v>
      </c>
      <c r="E12">
        <v>30</v>
      </c>
      <c r="F12">
        <v>0</v>
      </c>
      <c r="G12">
        <f t="shared" si="0"/>
        <v>40</v>
      </c>
      <c r="H12" s="6"/>
      <c r="I12" s="6"/>
      <c r="J12" s="28" t="s">
        <v>52</v>
      </c>
      <c r="K12" s="28"/>
      <c r="L12" s="28"/>
      <c r="M12" s="28"/>
      <c r="N12" s="28"/>
      <c r="O12" s="28"/>
      <c r="S12" s="6"/>
      <c r="T12" s="6"/>
      <c r="U12" s="6"/>
      <c r="V12" s="6"/>
    </row>
    <row r="13" spans="1:22" x14ac:dyDescent="0.25">
      <c r="A13" s="1">
        <v>43388</v>
      </c>
      <c r="B13" s="1" t="s">
        <v>9</v>
      </c>
      <c r="C13">
        <v>10</v>
      </c>
      <c r="D13">
        <v>50</v>
      </c>
      <c r="E13">
        <v>30</v>
      </c>
      <c r="F13">
        <v>0</v>
      </c>
      <c r="G13">
        <f t="shared" si="0"/>
        <v>90</v>
      </c>
      <c r="H13" s="6"/>
      <c r="I13" s="6"/>
      <c r="J13" s="28" t="s">
        <v>53</v>
      </c>
      <c r="K13" s="28">
        <v>30</v>
      </c>
      <c r="L13" s="28">
        <v>1.4337264418469048E-26</v>
      </c>
      <c r="M13" s="28">
        <v>4.7790881394896822E-28</v>
      </c>
      <c r="N13" s="28"/>
      <c r="O13" s="28"/>
      <c r="S13" s="6"/>
      <c r="T13" s="6"/>
      <c r="U13" s="6"/>
      <c r="V13" s="6"/>
    </row>
    <row r="14" spans="1:22" ht="15.75" thickBot="1" x14ac:dyDescent="0.3">
      <c r="A14" s="1">
        <v>43389</v>
      </c>
      <c r="B14" s="1" t="s">
        <v>10</v>
      </c>
      <c r="C14">
        <v>10</v>
      </c>
      <c r="D14">
        <v>0</v>
      </c>
      <c r="E14">
        <v>30</v>
      </c>
      <c r="F14">
        <v>0</v>
      </c>
      <c r="G14">
        <f t="shared" si="0"/>
        <v>40</v>
      </c>
      <c r="H14" s="6"/>
      <c r="I14" s="6"/>
      <c r="J14" s="29" t="s">
        <v>54</v>
      </c>
      <c r="K14" s="29">
        <v>34</v>
      </c>
      <c r="L14" s="29">
        <v>180640.74285714279</v>
      </c>
      <c r="M14" s="29"/>
      <c r="N14" s="29"/>
      <c r="O14" s="29"/>
      <c r="S14" s="6"/>
      <c r="T14" s="6"/>
      <c r="U14" s="6"/>
      <c r="V14" s="6"/>
    </row>
    <row r="15" spans="1:22" ht="15.75" thickBot="1" x14ac:dyDescent="0.3">
      <c r="A15" s="1">
        <v>43390</v>
      </c>
      <c r="B15" s="1" t="s">
        <v>11</v>
      </c>
      <c r="C15">
        <v>10</v>
      </c>
      <c r="D15">
        <v>0</v>
      </c>
      <c r="E15">
        <v>50</v>
      </c>
      <c r="F15">
        <v>0</v>
      </c>
      <c r="G15">
        <f t="shared" si="0"/>
        <v>60</v>
      </c>
      <c r="H15" s="6"/>
      <c r="I15" s="6"/>
      <c r="S15" s="6"/>
      <c r="T15" s="6"/>
      <c r="U15" s="6"/>
      <c r="V15" s="6"/>
    </row>
    <row r="16" spans="1:22" x14ac:dyDescent="0.25">
      <c r="A16" s="16">
        <v>43391</v>
      </c>
      <c r="B16" s="1" t="s">
        <v>12</v>
      </c>
      <c r="C16">
        <v>10</v>
      </c>
      <c r="D16">
        <v>75</v>
      </c>
      <c r="E16">
        <v>30</v>
      </c>
      <c r="F16">
        <v>0</v>
      </c>
      <c r="G16" s="32">
        <f t="shared" si="0"/>
        <v>115</v>
      </c>
      <c r="H16" s="6"/>
      <c r="I16" s="6"/>
      <c r="J16" s="30"/>
      <c r="K16" s="57" t="s">
        <v>61</v>
      </c>
      <c r="L16" s="57" t="s">
        <v>49</v>
      </c>
      <c r="M16" s="57" t="s">
        <v>62</v>
      </c>
      <c r="N16" s="57" t="s">
        <v>63</v>
      </c>
      <c r="O16" s="57" t="s">
        <v>64</v>
      </c>
      <c r="P16" s="57" t="s">
        <v>65</v>
      </c>
      <c r="Q16" s="57" t="s">
        <v>66</v>
      </c>
      <c r="R16" s="57" t="s">
        <v>67</v>
      </c>
      <c r="S16" s="6"/>
      <c r="T16" s="6"/>
      <c r="U16" s="6"/>
      <c r="V16" s="6"/>
    </row>
    <row r="17" spans="1:34" x14ac:dyDescent="0.25">
      <c r="A17" s="12">
        <v>43392</v>
      </c>
      <c r="B17" s="12" t="s">
        <v>6</v>
      </c>
      <c r="C17" s="13">
        <v>10</v>
      </c>
      <c r="D17" s="13">
        <v>0</v>
      </c>
      <c r="E17" s="13">
        <v>30</v>
      </c>
      <c r="F17">
        <v>0</v>
      </c>
      <c r="G17" s="13">
        <f t="shared" si="0"/>
        <v>40</v>
      </c>
      <c r="H17" s="6"/>
      <c r="I17" s="6"/>
      <c r="J17" s="28" t="s">
        <v>55</v>
      </c>
      <c r="K17" s="28">
        <v>3.0198066269804258E-14</v>
      </c>
      <c r="L17" s="28">
        <v>2.3821133519401694E-14</v>
      </c>
      <c r="M17" s="28">
        <v>1.267700642591534</v>
      </c>
      <c r="N17" s="28">
        <v>0.21465631019263598</v>
      </c>
      <c r="O17" s="28">
        <v>-1.8451178594743986E-14</v>
      </c>
      <c r="P17" s="28">
        <v>7.8847311134352502E-14</v>
      </c>
      <c r="Q17" s="28">
        <v>-1.8451178594743986E-14</v>
      </c>
      <c r="R17" s="28">
        <v>7.8847311134352502E-14</v>
      </c>
      <c r="S17" s="6"/>
      <c r="T17" s="6"/>
      <c r="U17" s="6"/>
      <c r="V17" s="6"/>
    </row>
    <row r="18" spans="1:34" x14ac:dyDescent="0.25">
      <c r="A18" s="1">
        <v>43393</v>
      </c>
      <c r="B18" s="1" t="s">
        <v>7</v>
      </c>
      <c r="C18">
        <v>10</v>
      </c>
      <c r="D18">
        <v>298</v>
      </c>
      <c r="E18" s="13">
        <v>0</v>
      </c>
      <c r="F18">
        <v>35</v>
      </c>
      <c r="G18">
        <f t="shared" si="0"/>
        <v>343</v>
      </c>
      <c r="H18" s="6"/>
      <c r="I18" s="6"/>
      <c r="J18" s="28" t="s">
        <v>2</v>
      </c>
      <c r="K18" s="28">
        <v>0.99999999999999967</v>
      </c>
      <c r="L18" s="28">
        <v>2.2425548073422275E-15</v>
      </c>
      <c r="M18" s="28">
        <v>445919982301415.19</v>
      </c>
      <c r="N18" s="28">
        <v>0</v>
      </c>
      <c r="O18" s="28">
        <v>0.99999999999999512</v>
      </c>
      <c r="P18" s="28">
        <v>1.0000000000000042</v>
      </c>
      <c r="Q18" s="28">
        <v>0.99999999999999512</v>
      </c>
      <c r="R18" s="28">
        <v>1.0000000000000042</v>
      </c>
      <c r="S18" s="6"/>
      <c r="T18" s="6"/>
      <c r="U18" s="6"/>
      <c r="V18" s="6"/>
    </row>
    <row r="19" spans="1:34" x14ac:dyDescent="0.25">
      <c r="A19" s="1">
        <v>43394</v>
      </c>
      <c r="B19" s="1" t="s">
        <v>8</v>
      </c>
      <c r="C19">
        <v>10</v>
      </c>
      <c r="D19">
        <v>0</v>
      </c>
      <c r="E19" s="13">
        <v>0</v>
      </c>
      <c r="F19" s="13">
        <v>0</v>
      </c>
      <c r="G19">
        <f t="shared" si="0"/>
        <v>10</v>
      </c>
      <c r="H19" s="6"/>
      <c r="I19" s="6"/>
      <c r="J19" s="28" t="s">
        <v>3</v>
      </c>
      <c r="K19" s="28">
        <v>0.99999999999999956</v>
      </c>
      <c r="L19" s="28">
        <v>6.7249292956206544E-17</v>
      </c>
      <c r="M19" s="28">
        <v>1.4870044814466826E+16</v>
      </c>
      <c r="N19" s="28">
        <v>0</v>
      </c>
      <c r="O19" s="28">
        <v>0.99999999999999944</v>
      </c>
      <c r="P19" s="28">
        <v>0.99999999999999967</v>
      </c>
      <c r="Q19" s="28">
        <v>0.99999999999999944</v>
      </c>
      <c r="R19" s="28">
        <v>0.99999999999999967</v>
      </c>
      <c r="S19" s="6"/>
      <c r="T19" s="6"/>
      <c r="U19" s="6"/>
      <c r="V19" s="6"/>
    </row>
    <row r="20" spans="1:34" x14ac:dyDescent="0.25">
      <c r="A20" s="1">
        <v>43395</v>
      </c>
      <c r="B20" s="1" t="s">
        <v>9</v>
      </c>
      <c r="C20">
        <v>10</v>
      </c>
      <c r="D20">
        <v>0</v>
      </c>
      <c r="E20">
        <v>30</v>
      </c>
      <c r="F20" s="13">
        <v>0</v>
      </c>
      <c r="G20">
        <f t="shared" si="0"/>
        <v>40</v>
      </c>
      <c r="H20" s="6"/>
      <c r="I20" s="6"/>
      <c r="J20" s="28" t="s">
        <v>4</v>
      </c>
      <c r="K20" s="28">
        <v>1.0000000000000002</v>
      </c>
      <c r="L20" s="28">
        <v>2.7035515296522959E-16</v>
      </c>
      <c r="M20" s="28">
        <v>3698838320749930</v>
      </c>
      <c r="N20" s="28">
        <v>0</v>
      </c>
      <c r="O20" s="28">
        <v>0.99999999999999967</v>
      </c>
      <c r="P20" s="28">
        <v>1.0000000000000007</v>
      </c>
      <c r="Q20" s="28">
        <v>0.99999999999999967</v>
      </c>
      <c r="R20" s="28">
        <v>1.0000000000000007</v>
      </c>
      <c r="S20" s="6"/>
      <c r="T20" s="6"/>
      <c r="U20" s="6"/>
      <c r="V20" s="6"/>
    </row>
    <row r="21" spans="1:34" ht="15.75" thickBot="1" x14ac:dyDescent="0.3">
      <c r="A21" s="1">
        <v>43396</v>
      </c>
      <c r="B21" s="1" t="s">
        <v>10</v>
      </c>
      <c r="C21">
        <v>10</v>
      </c>
      <c r="D21">
        <v>64</v>
      </c>
      <c r="E21">
        <v>30</v>
      </c>
      <c r="F21" s="13">
        <v>0</v>
      </c>
      <c r="G21">
        <f t="shared" si="0"/>
        <v>104</v>
      </c>
      <c r="H21" s="6"/>
      <c r="I21" s="6"/>
      <c r="J21" s="29" t="s">
        <v>14</v>
      </c>
      <c r="K21" s="29">
        <v>0.999999999999999</v>
      </c>
      <c r="L21" s="29">
        <v>4.3412080915819375E-16</v>
      </c>
      <c r="M21" s="29">
        <v>2303506256562787</v>
      </c>
      <c r="N21" s="29">
        <v>0</v>
      </c>
      <c r="O21" s="29">
        <v>0.99999999999999811</v>
      </c>
      <c r="P21" s="29">
        <v>0.99999999999999989</v>
      </c>
      <c r="Q21" s="29">
        <v>0.99999999999999811</v>
      </c>
      <c r="R21" s="29">
        <v>0.99999999999999989</v>
      </c>
      <c r="S21" s="6"/>
      <c r="T21" s="6"/>
      <c r="U21" s="6"/>
      <c r="V21" s="6"/>
    </row>
    <row r="22" spans="1:34" x14ac:dyDescent="0.25">
      <c r="A22" s="1">
        <v>43397</v>
      </c>
      <c r="B22" s="1" t="s">
        <v>11</v>
      </c>
      <c r="C22">
        <v>10</v>
      </c>
      <c r="D22">
        <v>59</v>
      </c>
      <c r="E22">
        <v>50</v>
      </c>
      <c r="F22" s="13">
        <v>0</v>
      </c>
      <c r="G22">
        <f t="shared" si="0"/>
        <v>119</v>
      </c>
      <c r="H22" s="6"/>
      <c r="I22" s="6"/>
      <c r="S22" s="6"/>
      <c r="T22" s="6"/>
      <c r="U22" s="6"/>
      <c r="V22" s="6"/>
    </row>
    <row r="23" spans="1:34" x14ac:dyDescent="0.25">
      <c r="A23" s="16">
        <v>43398</v>
      </c>
      <c r="B23" s="1" t="s">
        <v>12</v>
      </c>
      <c r="C23">
        <v>10</v>
      </c>
      <c r="D23">
        <v>0</v>
      </c>
      <c r="E23">
        <v>30</v>
      </c>
      <c r="F23" s="13">
        <v>0</v>
      </c>
      <c r="G23" s="32">
        <f t="shared" si="0"/>
        <v>40</v>
      </c>
      <c r="H23" s="6"/>
      <c r="I23" s="6"/>
      <c r="S23" s="6"/>
      <c r="T23" s="6"/>
      <c r="U23" s="6"/>
      <c r="V23" s="6"/>
    </row>
    <row r="24" spans="1:34" x14ac:dyDescent="0.25">
      <c r="A24" s="12">
        <v>43399</v>
      </c>
      <c r="B24" s="12" t="s">
        <v>6</v>
      </c>
      <c r="C24" s="13">
        <v>10</v>
      </c>
      <c r="D24" s="13">
        <v>0</v>
      </c>
      <c r="E24" s="13">
        <v>30</v>
      </c>
      <c r="F24" s="13">
        <v>0</v>
      </c>
      <c r="G24" s="13">
        <f t="shared" si="0"/>
        <v>40</v>
      </c>
      <c r="H24" s="6"/>
      <c r="I24" s="6"/>
      <c r="S24" s="6"/>
      <c r="T24" s="6"/>
      <c r="U24" s="6"/>
      <c r="V24" s="6"/>
    </row>
    <row r="25" spans="1:34" x14ac:dyDescent="0.25">
      <c r="A25" s="1">
        <v>43400</v>
      </c>
      <c r="B25" s="1" t="s">
        <v>7</v>
      </c>
      <c r="C25">
        <v>10</v>
      </c>
      <c r="D25">
        <v>177</v>
      </c>
      <c r="E25" s="13">
        <v>0</v>
      </c>
      <c r="F25">
        <v>23</v>
      </c>
      <c r="G25">
        <f t="shared" si="0"/>
        <v>210</v>
      </c>
      <c r="H25" s="6"/>
      <c r="I25" s="6"/>
      <c r="J25" s="48" t="s">
        <v>85</v>
      </c>
      <c r="K25" s="6"/>
      <c r="L25" s="6"/>
      <c r="S25" s="6"/>
      <c r="T25" s="6"/>
      <c r="U25" s="6"/>
      <c r="V25" s="6"/>
    </row>
    <row r="26" spans="1:34" x14ac:dyDescent="0.25">
      <c r="A26" s="1">
        <v>43401</v>
      </c>
      <c r="B26" s="1" t="s">
        <v>8</v>
      </c>
      <c r="C26">
        <v>10</v>
      </c>
      <c r="D26">
        <v>84</v>
      </c>
      <c r="E26" s="13">
        <v>0</v>
      </c>
      <c r="F26" s="13">
        <v>0</v>
      </c>
      <c r="G26">
        <f t="shared" si="0"/>
        <v>94</v>
      </c>
      <c r="H26" s="6"/>
      <c r="I26" s="6"/>
      <c r="J26" t="s">
        <v>44</v>
      </c>
      <c r="S26" s="6"/>
      <c r="T26" s="6"/>
      <c r="U26" s="6"/>
      <c r="V26" s="6"/>
    </row>
    <row r="27" spans="1:34" ht="15.75" thickBot="1" x14ac:dyDescent="0.3">
      <c r="A27" s="1">
        <v>43402</v>
      </c>
      <c r="B27" s="1" t="s">
        <v>9</v>
      </c>
      <c r="C27">
        <v>10</v>
      </c>
      <c r="D27">
        <v>0</v>
      </c>
      <c r="E27">
        <v>30</v>
      </c>
      <c r="F27" s="13">
        <v>0</v>
      </c>
      <c r="G27">
        <f t="shared" si="0"/>
        <v>40</v>
      </c>
      <c r="H27" s="6"/>
      <c r="I27" s="6"/>
      <c r="S27" s="6"/>
      <c r="T27" s="6"/>
      <c r="U27" s="6"/>
      <c r="V27" s="6"/>
    </row>
    <row r="28" spans="1:34" x14ac:dyDescent="0.25">
      <c r="A28" s="1">
        <v>43403</v>
      </c>
      <c r="B28" s="1" t="s">
        <v>10</v>
      </c>
      <c r="C28">
        <v>10</v>
      </c>
      <c r="D28">
        <v>83</v>
      </c>
      <c r="E28">
        <v>30</v>
      </c>
      <c r="F28" s="13">
        <v>0</v>
      </c>
      <c r="G28">
        <f t="shared" si="0"/>
        <v>123</v>
      </c>
      <c r="H28" s="6"/>
      <c r="I28" s="6"/>
      <c r="J28" s="56" t="s">
        <v>45</v>
      </c>
      <c r="K28" s="56"/>
      <c r="S28" s="6"/>
      <c r="T28" s="6"/>
      <c r="U28" s="6"/>
      <c r="V28" s="6"/>
    </row>
    <row r="29" spans="1:34" x14ac:dyDescent="0.25">
      <c r="A29" s="1">
        <v>43404</v>
      </c>
      <c r="B29" s="1" t="s">
        <v>11</v>
      </c>
      <c r="C29">
        <v>10</v>
      </c>
      <c r="D29">
        <v>0</v>
      </c>
      <c r="E29">
        <v>50</v>
      </c>
      <c r="F29" s="13">
        <v>0</v>
      </c>
      <c r="G29">
        <f t="shared" si="0"/>
        <v>60</v>
      </c>
      <c r="H29" s="6"/>
      <c r="I29" s="6"/>
      <c r="J29" s="28" t="s">
        <v>46</v>
      </c>
      <c r="K29" s="28">
        <v>1</v>
      </c>
      <c r="S29" s="6"/>
      <c r="T29" s="6"/>
      <c r="U29" s="6"/>
      <c r="V29" s="6"/>
    </row>
    <row r="30" spans="1:34" x14ac:dyDescent="0.25">
      <c r="A30" s="16">
        <v>43405</v>
      </c>
      <c r="B30" s="1" t="s">
        <v>12</v>
      </c>
      <c r="C30">
        <v>10</v>
      </c>
      <c r="D30">
        <v>0</v>
      </c>
      <c r="E30">
        <v>30</v>
      </c>
      <c r="F30" s="13">
        <v>0</v>
      </c>
      <c r="G30" s="32">
        <f t="shared" si="0"/>
        <v>40</v>
      </c>
      <c r="H30" s="6"/>
      <c r="I30" s="6"/>
      <c r="J30" s="28" t="s">
        <v>47</v>
      </c>
      <c r="K30" s="28">
        <v>1</v>
      </c>
      <c r="S30" s="6"/>
      <c r="T30" s="6"/>
      <c r="U30" s="6"/>
      <c r="V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x14ac:dyDescent="0.25">
      <c r="A31" s="12">
        <v>43406</v>
      </c>
      <c r="B31" s="12" t="s">
        <v>6</v>
      </c>
      <c r="C31" s="13">
        <v>10</v>
      </c>
      <c r="D31" s="13">
        <v>0</v>
      </c>
      <c r="E31" s="13">
        <v>30</v>
      </c>
      <c r="F31" s="13">
        <v>0</v>
      </c>
      <c r="G31" s="13">
        <f t="shared" si="0"/>
        <v>40</v>
      </c>
      <c r="H31" s="6"/>
      <c r="I31" s="6"/>
      <c r="J31" s="28" t="s">
        <v>48</v>
      </c>
      <c r="K31" s="28">
        <v>1</v>
      </c>
      <c r="S31" s="6"/>
      <c r="T31" s="6"/>
      <c r="U31" s="6"/>
      <c r="V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x14ac:dyDescent="0.25">
      <c r="A32" s="1">
        <v>43407</v>
      </c>
      <c r="B32" s="1" t="s">
        <v>7</v>
      </c>
      <c r="C32">
        <v>10</v>
      </c>
      <c r="D32" s="13">
        <v>0</v>
      </c>
      <c r="E32" s="13">
        <v>0</v>
      </c>
      <c r="F32">
        <v>41</v>
      </c>
      <c r="G32">
        <f t="shared" si="0"/>
        <v>51</v>
      </c>
      <c r="H32" s="6"/>
      <c r="I32" s="6"/>
      <c r="J32" s="28" t="s">
        <v>49</v>
      </c>
      <c r="K32" s="28">
        <v>1.1599665158551906E-14</v>
      </c>
      <c r="S32" s="6"/>
      <c r="T32" s="6"/>
      <c r="U32" s="6"/>
      <c r="V32" s="6"/>
      <c r="Z32" s="47"/>
      <c r="AA32" s="47"/>
      <c r="AB32" s="6"/>
      <c r="AC32" s="6"/>
      <c r="AD32" s="6"/>
      <c r="AE32" s="6"/>
      <c r="AF32" s="6"/>
      <c r="AG32" s="6"/>
      <c r="AH32" s="6"/>
    </row>
    <row r="33" spans="1:34" ht="15.75" thickBot="1" x14ac:dyDescent="0.3">
      <c r="A33" s="1">
        <v>43408</v>
      </c>
      <c r="B33" s="1" t="s">
        <v>8</v>
      </c>
      <c r="C33">
        <v>10</v>
      </c>
      <c r="D33">
        <v>50</v>
      </c>
      <c r="E33" s="13">
        <v>0</v>
      </c>
      <c r="F33" s="13">
        <v>0</v>
      </c>
      <c r="G33">
        <f t="shared" si="0"/>
        <v>60</v>
      </c>
      <c r="H33" s="6"/>
      <c r="I33" s="6"/>
      <c r="J33" s="29" t="s">
        <v>50</v>
      </c>
      <c r="K33" s="29">
        <v>28</v>
      </c>
      <c r="S33" s="6"/>
      <c r="T33" s="6"/>
      <c r="U33" s="6"/>
      <c r="V33" s="6"/>
      <c r="Z33" s="28"/>
      <c r="AA33" s="28"/>
      <c r="AB33" s="6"/>
      <c r="AC33" s="6"/>
      <c r="AD33" s="6"/>
      <c r="AE33" s="6"/>
      <c r="AF33" s="6"/>
      <c r="AG33" s="6"/>
      <c r="AH33" s="6"/>
    </row>
    <row r="34" spans="1:34" x14ac:dyDescent="0.25">
      <c r="A34" s="1">
        <v>43409</v>
      </c>
      <c r="B34" s="1" t="s">
        <v>9</v>
      </c>
      <c r="C34">
        <v>10</v>
      </c>
      <c r="D34">
        <v>0</v>
      </c>
      <c r="E34">
        <v>30</v>
      </c>
      <c r="F34" s="13">
        <v>0</v>
      </c>
      <c r="G34">
        <f t="shared" si="0"/>
        <v>40</v>
      </c>
      <c r="H34" s="6"/>
      <c r="I34" s="6"/>
      <c r="S34" s="6"/>
      <c r="T34" s="6"/>
      <c r="U34" s="6"/>
      <c r="V34" s="6"/>
      <c r="Z34" s="28"/>
      <c r="AA34" s="28"/>
      <c r="AB34" s="6"/>
      <c r="AC34" s="6"/>
      <c r="AD34" s="6"/>
      <c r="AE34" s="6"/>
      <c r="AF34" s="6"/>
      <c r="AG34" s="6"/>
      <c r="AH34" s="6"/>
    </row>
    <row r="35" spans="1:34" ht="15.75" thickBot="1" x14ac:dyDescent="0.3">
      <c r="A35" s="1">
        <v>43410</v>
      </c>
      <c r="B35" s="1" t="s">
        <v>10</v>
      </c>
      <c r="C35">
        <v>10</v>
      </c>
      <c r="D35">
        <v>82</v>
      </c>
      <c r="E35">
        <v>30</v>
      </c>
      <c r="F35" s="13">
        <v>0</v>
      </c>
      <c r="G35">
        <f t="shared" si="0"/>
        <v>122</v>
      </c>
      <c r="H35" s="6"/>
      <c r="I35" s="6"/>
      <c r="J35" t="s">
        <v>51</v>
      </c>
      <c r="S35" s="6"/>
      <c r="T35" s="6"/>
      <c r="U35" s="6"/>
      <c r="V35" s="6"/>
      <c r="Z35" s="28"/>
      <c r="AA35" s="28"/>
      <c r="AB35" s="6"/>
      <c r="AC35" s="6"/>
      <c r="AD35" s="6"/>
      <c r="AE35" s="6"/>
      <c r="AF35" s="6"/>
      <c r="AG35" s="6"/>
      <c r="AH35" s="6"/>
    </row>
    <row r="36" spans="1:34" x14ac:dyDescent="0.25">
      <c r="A36" s="12">
        <v>43411</v>
      </c>
      <c r="B36" s="12" t="s">
        <v>11</v>
      </c>
      <c r="C36" s="13">
        <v>10</v>
      </c>
      <c r="D36" s="13">
        <v>136</v>
      </c>
      <c r="E36" s="13">
        <v>50</v>
      </c>
      <c r="F36" s="13">
        <v>0</v>
      </c>
      <c r="G36" s="13">
        <f t="shared" si="0"/>
        <v>196</v>
      </c>
      <c r="H36" s="6"/>
      <c r="I36" s="6"/>
      <c r="J36" s="30"/>
      <c r="K36" s="30" t="s">
        <v>56</v>
      </c>
      <c r="L36" s="30" t="s">
        <v>57</v>
      </c>
      <c r="M36" s="30" t="s">
        <v>58</v>
      </c>
      <c r="N36" s="30" t="s">
        <v>59</v>
      </c>
      <c r="O36" s="30" t="s">
        <v>60</v>
      </c>
      <c r="S36" s="6"/>
      <c r="T36" s="6"/>
      <c r="U36" s="6"/>
      <c r="V36" s="6"/>
      <c r="Z36" s="28"/>
      <c r="AA36" s="28"/>
      <c r="AB36" s="6"/>
      <c r="AC36" s="6"/>
      <c r="AD36" s="6"/>
      <c r="AE36" s="6"/>
      <c r="AF36" s="6"/>
      <c r="AG36" s="6"/>
      <c r="AH36" s="6"/>
    </row>
    <row r="37" spans="1:34" x14ac:dyDescent="0.25">
      <c r="A37" s="49">
        <v>43412</v>
      </c>
      <c r="B37" s="49" t="s">
        <v>12</v>
      </c>
      <c r="C37" s="20">
        <v>0</v>
      </c>
      <c r="D37" s="20">
        <v>0</v>
      </c>
      <c r="E37" s="20">
        <v>35</v>
      </c>
      <c r="F37" s="20">
        <v>0</v>
      </c>
      <c r="G37" s="20">
        <f t="shared" si="0"/>
        <v>35</v>
      </c>
      <c r="H37" s="6"/>
      <c r="I37" s="6"/>
      <c r="J37" s="28" t="s">
        <v>52</v>
      </c>
      <c r="K37" s="28">
        <v>4</v>
      </c>
      <c r="L37" s="28">
        <v>32488.964285714279</v>
      </c>
      <c r="M37" s="28">
        <v>8122.2410714285697</v>
      </c>
      <c r="N37" s="28">
        <v>6.0364967294438055E+31</v>
      </c>
      <c r="O37" s="28">
        <v>0</v>
      </c>
      <c r="S37" s="6"/>
      <c r="T37" s="6"/>
      <c r="U37" s="6"/>
      <c r="V37" s="6"/>
      <c r="Z37" s="28"/>
      <c r="AA37" s="28"/>
      <c r="AB37" s="6"/>
      <c r="AC37" s="6"/>
      <c r="AD37" s="6"/>
      <c r="AE37" s="6"/>
      <c r="AF37" s="6"/>
      <c r="AG37" s="6"/>
      <c r="AH37" s="6"/>
    </row>
    <row r="38" spans="1:34" x14ac:dyDescent="0.25">
      <c r="A38" s="49"/>
      <c r="B38" s="49"/>
      <c r="C38" s="20"/>
      <c r="D38" s="20"/>
      <c r="E38" s="20"/>
      <c r="F38" s="20"/>
      <c r="G38" s="20"/>
      <c r="H38" s="6"/>
      <c r="I38" s="6"/>
      <c r="J38" s="28" t="s">
        <v>53</v>
      </c>
      <c r="K38" s="28">
        <v>23</v>
      </c>
      <c r="L38" s="28">
        <v>3.0947013311820293E-27</v>
      </c>
      <c r="M38" s="28">
        <v>1.3455223179052301E-28</v>
      </c>
      <c r="N38" s="28"/>
      <c r="O38" s="28"/>
      <c r="S38" s="6"/>
      <c r="T38" s="6"/>
      <c r="U38" s="6"/>
      <c r="V38" s="6"/>
      <c r="Z38" s="28"/>
      <c r="AA38" s="28"/>
      <c r="AB38" s="6"/>
      <c r="AC38" s="6"/>
      <c r="AD38" s="6"/>
      <c r="AE38" s="6"/>
      <c r="AF38" s="6"/>
      <c r="AG38" s="6"/>
      <c r="AH38" s="6"/>
    </row>
    <row r="39" spans="1:34" ht="15.75" thickBot="1" x14ac:dyDescent="0.3">
      <c r="A39" s="12">
        <v>43413</v>
      </c>
      <c r="B39" s="12" t="s">
        <v>6</v>
      </c>
      <c r="C39">
        <v>0</v>
      </c>
      <c r="D39" s="13">
        <v>100</v>
      </c>
      <c r="E39" s="13">
        <v>0</v>
      </c>
      <c r="F39" s="13">
        <v>0</v>
      </c>
      <c r="G39" s="13">
        <f t="shared" si="0"/>
        <v>100</v>
      </c>
      <c r="H39" s="6"/>
      <c r="I39" s="6"/>
      <c r="J39" s="29" t="s">
        <v>54</v>
      </c>
      <c r="K39" s="29">
        <v>27</v>
      </c>
      <c r="L39" s="29">
        <v>32488.964285714279</v>
      </c>
      <c r="M39" s="29"/>
      <c r="N39" s="29"/>
      <c r="O39" s="29"/>
      <c r="S39" s="6"/>
      <c r="T39" s="6"/>
      <c r="U39" s="6"/>
      <c r="V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5.75" thickBot="1" x14ac:dyDescent="0.3">
      <c r="A40" s="1">
        <v>43414</v>
      </c>
      <c r="B40" s="1" t="s">
        <v>7</v>
      </c>
      <c r="C40">
        <v>0</v>
      </c>
      <c r="D40">
        <v>0</v>
      </c>
      <c r="E40" s="13">
        <v>0</v>
      </c>
      <c r="F40">
        <v>40</v>
      </c>
      <c r="G40">
        <f t="shared" si="0"/>
        <v>40</v>
      </c>
      <c r="H40" s="6"/>
      <c r="I40" s="6"/>
      <c r="S40" s="6"/>
      <c r="T40" s="6"/>
      <c r="U40" s="6"/>
      <c r="V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x14ac:dyDescent="0.25">
      <c r="A41" s="1">
        <v>43415</v>
      </c>
      <c r="B41" s="1" t="s">
        <v>8</v>
      </c>
      <c r="C41">
        <v>0</v>
      </c>
      <c r="D41">
        <v>0</v>
      </c>
      <c r="E41" s="13">
        <v>0</v>
      </c>
      <c r="F41" s="13">
        <v>0</v>
      </c>
      <c r="G41">
        <f t="shared" si="0"/>
        <v>0</v>
      </c>
      <c r="H41" s="6"/>
      <c r="I41" s="6"/>
      <c r="J41" s="30"/>
      <c r="K41" s="57" t="s">
        <v>61</v>
      </c>
      <c r="L41" s="57" t="s">
        <v>49</v>
      </c>
      <c r="M41" s="57" t="s">
        <v>62</v>
      </c>
      <c r="N41" s="57" t="s">
        <v>63</v>
      </c>
      <c r="O41" s="57" t="s">
        <v>64</v>
      </c>
      <c r="P41" s="57" t="s">
        <v>65</v>
      </c>
      <c r="Q41" s="57" t="s">
        <v>66</v>
      </c>
      <c r="R41" s="57" t="s">
        <v>67</v>
      </c>
      <c r="S41" s="6"/>
      <c r="T41" s="6"/>
      <c r="U41" s="6"/>
      <c r="V41" s="6"/>
      <c r="Z41" s="44"/>
      <c r="AA41" s="44"/>
      <c r="AB41" s="44"/>
      <c r="AC41" s="44"/>
      <c r="AD41" s="44"/>
      <c r="AE41" s="44"/>
      <c r="AF41" s="6"/>
      <c r="AG41" s="6"/>
      <c r="AH41" s="6"/>
    </row>
    <row r="42" spans="1:34" x14ac:dyDescent="0.25">
      <c r="A42" s="1">
        <v>43416</v>
      </c>
      <c r="B42" s="1" t="s">
        <v>9</v>
      </c>
      <c r="C42">
        <v>0</v>
      </c>
      <c r="D42">
        <v>0</v>
      </c>
      <c r="E42">
        <v>0</v>
      </c>
      <c r="F42" s="13">
        <v>0</v>
      </c>
      <c r="G42">
        <f t="shared" si="0"/>
        <v>0</v>
      </c>
      <c r="H42" s="6"/>
      <c r="I42" s="6"/>
      <c r="J42" s="28" t="s">
        <v>55</v>
      </c>
      <c r="K42" s="28">
        <v>-1.7763568394002505E-15</v>
      </c>
      <c r="L42" s="28">
        <v>3.1691930810134295E-15</v>
      </c>
      <c r="M42" s="28">
        <v>-0.5605076099788201</v>
      </c>
      <c r="N42" s="28">
        <v>0.58055278140816902</v>
      </c>
      <c r="O42" s="28">
        <v>-8.3323322253260755E-15</v>
      </c>
      <c r="P42" s="28">
        <v>4.7796185465255746E-15</v>
      </c>
      <c r="Q42" s="28">
        <v>-8.3323322253260755E-15</v>
      </c>
      <c r="R42" s="28">
        <v>4.7796185465255746E-15</v>
      </c>
      <c r="S42" s="6"/>
      <c r="T42" s="6"/>
      <c r="U42" s="6"/>
      <c r="V42" s="6"/>
      <c r="Z42" s="28"/>
      <c r="AA42" s="28"/>
      <c r="AB42" s="28"/>
      <c r="AC42" s="28"/>
      <c r="AD42" s="28"/>
      <c r="AE42" s="28"/>
      <c r="AF42" s="6"/>
      <c r="AG42" s="6"/>
      <c r="AH42" s="6"/>
    </row>
    <row r="43" spans="1:34" x14ac:dyDescent="0.25">
      <c r="A43" s="12">
        <v>43417</v>
      </c>
      <c r="B43" s="12" t="s">
        <v>10</v>
      </c>
      <c r="C43">
        <v>0</v>
      </c>
      <c r="D43">
        <v>0</v>
      </c>
      <c r="E43">
        <v>47</v>
      </c>
      <c r="F43" s="13">
        <v>0</v>
      </c>
      <c r="G43" s="13">
        <f t="shared" si="0"/>
        <v>47</v>
      </c>
      <c r="H43" s="6"/>
      <c r="I43" s="6"/>
      <c r="J43" s="28" t="s">
        <v>2</v>
      </c>
      <c r="K43" s="28">
        <v>0</v>
      </c>
      <c r="L43" s="28">
        <v>0</v>
      </c>
      <c r="M43" s="28">
        <v>65535</v>
      </c>
      <c r="N43" s="28" t="e">
        <v>#NUM!</v>
      </c>
      <c r="O43" s="28">
        <v>0</v>
      </c>
      <c r="P43" s="28">
        <v>0</v>
      </c>
      <c r="Q43" s="28">
        <v>0</v>
      </c>
      <c r="R43" s="28">
        <v>0</v>
      </c>
      <c r="S43" s="6"/>
      <c r="T43" s="6"/>
      <c r="U43" s="6"/>
      <c r="V43" s="6"/>
      <c r="Z43" s="28"/>
      <c r="AA43" s="28"/>
      <c r="AB43" s="28"/>
      <c r="AC43" s="28"/>
      <c r="AD43" s="28"/>
      <c r="AE43" s="28"/>
      <c r="AF43" s="6"/>
      <c r="AG43" s="6"/>
      <c r="AH43" s="6"/>
    </row>
    <row r="44" spans="1:34" x14ac:dyDescent="0.25">
      <c r="A44" s="1">
        <v>43418</v>
      </c>
      <c r="B44" s="1" t="s">
        <v>11</v>
      </c>
      <c r="C44">
        <v>0</v>
      </c>
      <c r="D44">
        <v>0</v>
      </c>
      <c r="E44">
        <v>0</v>
      </c>
      <c r="F44" s="13">
        <v>0</v>
      </c>
      <c r="G44">
        <f t="shared" si="0"/>
        <v>0</v>
      </c>
      <c r="H44" s="6"/>
      <c r="I44" s="6"/>
      <c r="J44" s="28" t="s">
        <v>3</v>
      </c>
      <c r="K44" s="28">
        <v>0.99999999999999989</v>
      </c>
      <c r="L44" s="28">
        <v>6.6092240643190586E-17</v>
      </c>
      <c r="M44" s="28">
        <v>1.5130369166914132E+16</v>
      </c>
      <c r="N44" s="28" t="e">
        <v>#NUM!</v>
      </c>
      <c r="O44" s="28">
        <v>0.99999999999999978</v>
      </c>
      <c r="P44" s="28">
        <v>1</v>
      </c>
      <c r="Q44" s="28">
        <v>0.99999999999999978</v>
      </c>
      <c r="R44" s="28">
        <v>1</v>
      </c>
      <c r="S44" s="6"/>
      <c r="T44" s="6"/>
      <c r="U44" s="6"/>
      <c r="V44" s="6"/>
      <c r="Z44" s="28"/>
      <c r="AA44" s="28"/>
      <c r="AB44" s="28"/>
      <c r="AC44" s="28"/>
      <c r="AD44" s="28"/>
      <c r="AE44" s="28"/>
      <c r="AF44" s="6"/>
      <c r="AG44" s="6"/>
      <c r="AH44" s="6"/>
    </row>
    <row r="45" spans="1:34" x14ac:dyDescent="0.25">
      <c r="A45" s="17">
        <v>43419</v>
      </c>
      <c r="B45" s="45" t="s">
        <v>12</v>
      </c>
      <c r="C45">
        <v>0</v>
      </c>
      <c r="D45" s="32">
        <v>0</v>
      </c>
      <c r="E45">
        <v>30</v>
      </c>
      <c r="F45" s="46">
        <v>0</v>
      </c>
      <c r="G45" s="32">
        <f t="shared" si="0"/>
        <v>30</v>
      </c>
      <c r="H45" s="6"/>
      <c r="I45" s="6"/>
      <c r="J45" s="28" t="s">
        <v>4</v>
      </c>
      <c r="K45" s="28">
        <v>0.99999999999999989</v>
      </c>
      <c r="L45" s="28">
        <v>1.3306613329572137E-16</v>
      </c>
      <c r="M45" s="28">
        <v>7515060182726103</v>
      </c>
      <c r="N45" s="28">
        <v>0</v>
      </c>
      <c r="O45" s="28">
        <v>0.99999999999999967</v>
      </c>
      <c r="P45" s="28">
        <v>1.0000000000000002</v>
      </c>
      <c r="Q45" s="28">
        <v>0.99999999999999967</v>
      </c>
      <c r="R45" s="28">
        <v>1.0000000000000002</v>
      </c>
      <c r="S45" s="6"/>
      <c r="T45" s="6"/>
      <c r="U45" s="6"/>
      <c r="V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5.75" thickBot="1" x14ac:dyDescent="0.3">
      <c r="A46" s="12">
        <v>43420</v>
      </c>
      <c r="B46" s="12" t="s">
        <v>6</v>
      </c>
      <c r="C46">
        <v>0</v>
      </c>
      <c r="D46" s="13">
        <v>100</v>
      </c>
      <c r="E46">
        <v>0</v>
      </c>
      <c r="F46" s="13">
        <v>0</v>
      </c>
      <c r="G46" s="13">
        <f t="shared" si="0"/>
        <v>100</v>
      </c>
      <c r="H46" s="6"/>
      <c r="I46" s="6"/>
      <c r="J46" s="29" t="s">
        <v>14</v>
      </c>
      <c r="K46" s="29">
        <v>1.0000000000000007</v>
      </c>
      <c r="L46" s="29">
        <v>1.9870558772972927E-16</v>
      </c>
      <c r="M46" s="29">
        <v>5032571108972322</v>
      </c>
      <c r="N46" s="29">
        <v>0</v>
      </c>
      <c r="O46" s="29">
        <v>1.0000000000000002</v>
      </c>
      <c r="P46" s="29">
        <v>1.0000000000000011</v>
      </c>
      <c r="Q46" s="29">
        <v>1.0000000000000002</v>
      </c>
      <c r="R46" s="29">
        <v>1.0000000000000011</v>
      </c>
      <c r="S46" s="6"/>
      <c r="T46" s="6"/>
      <c r="U46" s="6"/>
      <c r="V46" s="6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 x14ac:dyDescent="0.25">
      <c r="A47" s="1">
        <v>43421</v>
      </c>
      <c r="B47" s="1" t="s">
        <v>7</v>
      </c>
      <c r="C47">
        <v>0</v>
      </c>
      <c r="D47">
        <v>0</v>
      </c>
      <c r="E47">
        <v>0</v>
      </c>
      <c r="F47">
        <v>31</v>
      </c>
      <c r="G47">
        <f t="shared" si="0"/>
        <v>31</v>
      </c>
      <c r="H47" s="6"/>
      <c r="I47" s="6"/>
      <c r="S47" s="6"/>
      <c r="T47" s="6"/>
      <c r="U47" s="6"/>
      <c r="V47" s="6"/>
      <c r="Z47" s="28"/>
      <c r="AA47" s="28"/>
      <c r="AB47" s="28"/>
      <c r="AC47" s="28"/>
      <c r="AD47" s="28"/>
      <c r="AE47" s="28"/>
      <c r="AF47" s="28"/>
      <c r="AG47" s="28"/>
      <c r="AH47" s="28"/>
    </row>
    <row r="48" spans="1:34" x14ac:dyDescent="0.25">
      <c r="A48" s="1">
        <v>43422</v>
      </c>
      <c r="B48" s="1" t="s">
        <v>8</v>
      </c>
      <c r="C48">
        <v>0</v>
      </c>
      <c r="D48">
        <v>0</v>
      </c>
      <c r="E48">
        <v>0</v>
      </c>
      <c r="F48" s="13">
        <v>0</v>
      </c>
      <c r="G48">
        <f t="shared" si="0"/>
        <v>0</v>
      </c>
      <c r="H48" s="6"/>
      <c r="I48" s="6"/>
      <c r="S48" s="47"/>
      <c r="T48" s="47"/>
      <c r="U48" s="6"/>
      <c r="V48" s="6"/>
      <c r="Z48" s="28"/>
      <c r="AA48" s="28"/>
      <c r="AB48" s="28"/>
      <c r="AC48" s="28"/>
      <c r="AD48" s="28"/>
      <c r="AE48" s="28"/>
      <c r="AF48" s="28"/>
      <c r="AG48" s="28"/>
      <c r="AH48" s="28"/>
    </row>
    <row r="49" spans="1:34" x14ac:dyDescent="0.25">
      <c r="A49" s="1">
        <v>43423</v>
      </c>
      <c r="B49" s="1" t="s">
        <v>9</v>
      </c>
      <c r="C49">
        <v>0</v>
      </c>
      <c r="D49">
        <v>0</v>
      </c>
      <c r="E49">
        <v>0</v>
      </c>
      <c r="F49" s="13">
        <v>0</v>
      </c>
      <c r="G49">
        <f t="shared" si="0"/>
        <v>0</v>
      </c>
      <c r="H49" s="6"/>
      <c r="I49" s="6"/>
      <c r="S49" s="28"/>
      <c r="T49" s="28"/>
      <c r="U49" s="6"/>
      <c r="V49" s="6"/>
      <c r="Z49" s="28"/>
      <c r="AA49" s="28"/>
      <c r="AB49" s="28"/>
      <c r="AC49" s="28"/>
      <c r="AD49" s="28"/>
      <c r="AE49" s="28"/>
      <c r="AF49" s="28"/>
      <c r="AG49" s="28"/>
      <c r="AH49" s="28"/>
    </row>
    <row r="50" spans="1:34" x14ac:dyDescent="0.25">
      <c r="A50" s="1">
        <v>43424</v>
      </c>
      <c r="B50" s="1" t="s">
        <v>10</v>
      </c>
      <c r="C50">
        <v>0</v>
      </c>
      <c r="D50">
        <v>0</v>
      </c>
      <c r="E50">
        <v>45</v>
      </c>
      <c r="F50" s="13">
        <v>0</v>
      </c>
      <c r="G50">
        <f t="shared" si="0"/>
        <v>45</v>
      </c>
      <c r="H50" s="6"/>
      <c r="I50" s="6"/>
      <c r="J50" s="6"/>
      <c r="K50" s="6"/>
      <c r="L50" s="6"/>
      <c r="S50" s="28"/>
      <c r="T50" s="28"/>
      <c r="U50" s="6"/>
      <c r="V50" s="6"/>
      <c r="Z50" s="28"/>
      <c r="AA50" s="28"/>
      <c r="AB50" s="28"/>
      <c r="AC50" s="28"/>
      <c r="AD50" s="28"/>
      <c r="AE50" s="28"/>
      <c r="AF50" s="28"/>
      <c r="AG50" s="28"/>
      <c r="AH50" s="28"/>
    </row>
    <row r="51" spans="1:34" x14ac:dyDescent="0.25">
      <c r="A51" s="12">
        <v>43425</v>
      </c>
      <c r="B51" s="12" t="s">
        <v>11</v>
      </c>
      <c r="C51" s="13">
        <v>0</v>
      </c>
      <c r="D51" s="13">
        <v>0</v>
      </c>
      <c r="E51" s="13">
        <v>0</v>
      </c>
      <c r="F51" s="13">
        <v>0</v>
      </c>
      <c r="G51" s="13">
        <f t="shared" si="0"/>
        <v>0</v>
      </c>
      <c r="H51" s="6"/>
      <c r="I51" s="6"/>
      <c r="J51" s="6"/>
      <c r="K51" s="6"/>
      <c r="L51" s="6"/>
      <c r="S51" s="28"/>
      <c r="T51" s="28"/>
      <c r="U51" s="6"/>
      <c r="V51" s="6"/>
      <c r="Z51" s="28"/>
      <c r="AA51" s="28"/>
      <c r="AB51" s="28"/>
      <c r="AC51" s="28"/>
      <c r="AD51" s="28"/>
      <c r="AE51" s="28"/>
      <c r="AF51" s="28"/>
      <c r="AG51" s="28"/>
      <c r="AH51" s="28"/>
    </row>
    <row r="52" spans="1:34" x14ac:dyDescent="0.25">
      <c r="A52" s="50">
        <v>43426</v>
      </c>
      <c r="B52" s="50" t="s">
        <v>12</v>
      </c>
      <c r="C52" s="51">
        <v>0</v>
      </c>
      <c r="D52" s="51">
        <v>0</v>
      </c>
      <c r="E52" s="51">
        <v>30</v>
      </c>
      <c r="F52" s="51">
        <v>0</v>
      </c>
      <c r="G52" s="51">
        <f t="shared" si="0"/>
        <v>30</v>
      </c>
      <c r="H52" s="6"/>
      <c r="I52" s="6"/>
      <c r="J52" s="44"/>
      <c r="K52" s="44"/>
      <c r="L52" s="44"/>
      <c r="S52" s="28"/>
      <c r="T52" s="28"/>
      <c r="U52" s="6"/>
      <c r="V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x14ac:dyDescent="0.25">
      <c r="A53" s="12">
        <v>43427</v>
      </c>
      <c r="B53" s="12" t="s">
        <v>6</v>
      </c>
      <c r="C53">
        <v>0</v>
      </c>
      <c r="D53" s="13">
        <v>100</v>
      </c>
      <c r="E53">
        <v>0</v>
      </c>
      <c r="F53" s="13">
        <v>0</v>
      </c>
      <c r="G53" s="13">
        <f t="shared" si="0"/>
        <v>100</v>
      </c>
      <c r="H53" s="6"/>
      <c r="I53" s="6"/>
      <c r="J53" s="28"/>
      <c r="K53" s="28"/>
      <c r="L53" s="28"/>
      <c r="S53" s="28"/>
      <c r="T53" s="28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x14ac:dyDescent="0.25">
      <c r="A54" s="1">
        <v>43428</v>
      </c>
      <c r="B54" s="1" t="s">
        <v>7</v>
      </c>
      <c r="C54">
        <v>0</v>
      </c>
      <c r="D54" s="13">
        <v>0</v>
      </c>
      <c r="E54">
        <v>0</v>
      </c>
      <c r="F54" s="13">
        <v>0</v>
      </c>
      <c r="G54">
        <f t="shared" si="0"/>
        <v>0</v>
      </c>
      <c r="H54" s="6"/>
      <c r="I54" s="6"/>
      <c r="J54" s="28"/>
      <c r="K54" s="28"/>
      <c r="L54" s="28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x14ac:dyDescent="0.25">
      <c r="A55" s="1">
        <v>43429</v>
      </c>
      <c r="B55" s="1" t="s">
        <v>8</v>
      </c>
      <c r="C55">
        <v>0</v>
      </c>
      <c r="D55" s="13">
        <v>0</v>
      </c>
      <c r="E55">
        <v>0</v>
      </c>
      <c r="F55" s="13">
        <v>0</v>
      </c>
      <c r="G55">
        <f t="shared" si="0"/>
        <v>0</v>
      </c>
      <c r="H55" s="6"/>
      <c r="I55" s="6"/>
      <c r="J55" s="28"/>
      <c r="K55" s="28"/>
      <c r="L55" s="28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x14ac:dyDescent="0.25">
      <c r="A56" s="1">
        <v>43430</v>
      </c>
      <c r="B56" s="1" t="s">
        <v>9</v>
      </c>
      <c r="C56">
        <v>0</v>
      </c>
      <c r="D56" s="13">
        <v>0</v>
      </c>
      <c r="E56">
        <v>0</v>
      </c>
      <c r="F56" s="13">
        <v>0</v>
      </c>
      <c r="G56">
        <f t="shared" si="0"/>
        <v>0</v>
      </c>
      <c r="H56" s="6"/>
      <c r="I56" s="6"/>
      <c r="J56" s="28"/>
      <c r="K56" s="28"/>
      <c r="L56" s="28"/>
      <c r="S56" s="44"/>
      <c r="T56" s="44"/>
      <c r="U56" s="44"/>
      <c r="V56" s="44"/>
      <c r="W56" s="44"/>
      <c r="X56" s="44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x14ac:dyDescent="0.25">
      <c r="A57" s="1">
        <v>43431</v>
      </c>
      <c r="B57" s="1" t="s">
        <v>10</v>
      </c>
      <c r="C57">
        <v>0</v>
      </c>
      <c r="D57" s="13">
        <v>0</v>
      </c>
      <c r="E57">
        <v>50</v>
      </c>
      <c r="F57" s="13">
        <v>0</v>
      </c>
      <c r="G57">
        <f t="shared" si="0"/>
        <v>50</v>
      </c>
      <c r="H57" s="6"/>
      <c r="I57" s="6"/>
      <c r="J57" s="28"/>
      <c r="K57" s="28"/>
      <c r="L57" s="28"/>
      <c r="S57" s="28"/>
      <c r="T57" s="28"/>
      <c r="U57" s="28"/>
      <c r="V57" s="28"/>
      <c r="W57" s="28"/>
      <c r="X57" s="28"/>
      <c r="Y57" s="6"/>
      <c r="Z57" s="44"/>
      <c r="AA57" s="44"/>
      <c r="AB57" s="44"/>
      <c r="AC57" s="6"/>
      <c r="AD57" s="6"/>
      <c r="AE57" s="6"/>
      <c r="AF57" s="6"/>
      <c r="AG57" s="6"/>
      <c r="AH57" s="6"/>
    </row>
    <row r="58" spans="1:34" x14ac:dyDescent="0.25">
      <c r="A58" s="1">
        <v>43432</v>
      </c>
      <c r="B58" s="1" t="s">
        <v>11</v>
      </c>
      <c r="C58">
        <v>0</v>
      </c>
      <c r="D58" s="13">
        <v>0</v>
      </c>
      <c r="E58">
        <v>0</v>
      </c>
      <c r="F58" s="13">
        <v>0</v>
      </c>
      <c r="G58">
        <f t="shared" si="0"/>
        <v>0</v>
      </c>
      <c r="H58" s="6"/>
      <c r="I58" s="6"/>
      <c r="J58" s="28"/>
      <c r="K58" s="28"/>
      <c r="L58" s="28"/>
      <c r="S58" s="28"/>
      <c r="T58" s="28"/>
      <c r="U58" s="28"/>
      <c r="V58" s="28"/>
      <c r="W58" s="28"/>
      <c r="X58" s="28"/>
      <c r="Y58" s="6"/>
      <c r="Z58" s="28"/>
      <c r="AA58" s="28"/>
      <c r="AB58" s="28"/>
      <c r="AC58" s="6"/>
      <c r="AD58" s="6"/>
      <c r="AE58" s="6"/>
      <c r="AF58" s="6"/>
      <c r="AG58" s="6"/>
      <c r="AH58" s="6"/>
    </row>
    <row r="59" spans="1:34" x14ac:dyDescent="0.25">
      <c r="A59" s="16">
        <v>43433</v>
      </c>
      <c r="B59" s="1" t="s">
        <v>12</v>
      </c>
      <c r="C59">
        <v>0</v>
      </c>
      <c r="D59" s="13">
        <v>0</v>
      </c>
      <c r="E59">
        <v>30</v>
      </c>
      <c r="F59" s="13">
        <v>0</v>
      </c>
      <c r="G59" s="32">
        <f t="shared" si="0"/>
        <v>30</v>
      </c>
      <c r="H59" s="6"/>
      <c r="I59" s="6"/>
      <c r="J59" s="28"/>
      <c r="K59" s="28"/>
      <c r="L59" s="28"/>
      <c r="S59" s="28"/>
      <c r="T59" s="28"/>
      <c r="U59" s="28"/>
      <c r="V59" s="28"/>
      <c r="W59" s="28"/>
      <c r="X59" s="28"/>
      <c r="Y59" s="6"/>
      <c r="Z59" s="28"/>
      <c r="AA59" s="28"/>
      <c r="AB59" s="28"/>
      <c r="AC59" s="6"/>
      <c r="AD59" s="6"/>
      <c r="AE59" s="6"/>
      <c r="AF59" s="6"/>
      <c r="AG59" s="6"/>
      <c r="AH59" s="6"/>
    </row>
    <row r="60" spans="1:34" x14ac:dyDescent="0.25">
      <c r="A60" s="12">
        <v>43434</v>
      </c>
      <c r="B60" s="12" t="s">
        <v>6</v>
      </c>
      <c r="C60" s="13">
        <v>0</v>
      </c>
      <c r="D60" s="13">
        <v>100</v>
      </c>
      <c r="E60">
        <v>0</v>
      </c>
      <c r="F60" s="13">
        <v>0</v>
      </c>
      <c r="G60" s="13">
        <f t="shared" si="0"/>
        <v>100</v>
      </c>
      <c r="H60" s="6"/>
      <c r="I60" s="6"/>
      <c r="J60" s="28"/>
      <c r="K60" s="28"/>
      <c r="L60" s="28"/>
      <c r="S60" s="6"/>
      <c r="T60" s="6"/>
      <c r="U60" s="6"/>
      <c r="V60" s="6"/>
      <c r="W60" s="6"/>
      <c r="X60" s="6"/>
      <c r="Y60" s="6"/>
      <c r="Z60" s="28"/>
      <c r="AA60" s="28"/>
      <c r="AB60" s="28"/>
      <c r="AC60" s="6"/>
      <c r="AD60" s="6"/>
      <c r="AE60" s="6"/>
      <c r="AF60" s="6"/>
      <c r="AG60" s="6"/>
      <c r="AH60" s="6"/>
    </row>
    <row r="61" spans="1:34" x14ac:dyDescent="0.25">
      <c r="A61" s="1">
        <v>43435</v>
      </c>
      <c r="B61" s="1" t="s">
        <v>7</v>
      </c>
      <c r="C61">
        <v>0</v>
      </c>
      <c r="D61" s="13">
        <v>0</v>
      </c>
      <c r="E61">
        <v>0</v>
      </c>
      <c r="F61">
        <v>40</v>
      </c>
      <c r="G61">
        <f t="shared" ref="G61:G66" si="1">SUM(C61:F61)</f>
        <v>40</v>
      </c>
      <c r="H61" s="6"/>
      <c r="I61" s="6"/>
      <c r="J61" s="28"/>
      <c r="K61" s="28"/>
      <c r="L61" s="28"/>
      <c r="S61" s="44"/>
      <c r="T61" s="44"/>
      <c r="U61" s="44"/>
      <c r="V61" s="44"/>
      <c r="W61" s="44"/>
      <c r="X61" s="44"/>
      <c r="Y61" s="44"/>
      <c r="Z61" s="28"/>
      <c r="AA61" s="28"/>
      <c r="AB61" s="28"/>
      <c r="AC61" s="6"/>
      <c r="AD61" s="6"/>
      <c r="AE61" s="6"/>
      <c r="AF61" s="6"/>
      <c r="AG61" s="6"/>
      <c r="AH61" s="6"/>
    </row>
    <row r="62" spans="1:34" x14ac:dyDescent="0.25">
      <c r="A62" s="1">
        <v>43436</v>
      </c>
      <c r="B62" s="1" t="s">
        <v>8</v>
      </c>
      <c r="C62">
        <v>0</v>
      </c>
      <c r="D62" s="13">
        <v>0</v>
      </c>
      <c r="E62">
        <v>0</v>
      </c>
      <c r="F62">
        <v>0</v>
      </c>
      <c r="G62">
        <f t="shared" si="1"/>
        <v>0</v>
      </c>
      <c r="H62" s="6"/>
      <c r="I62" s="6"/>
      <c r="J62" s="28"/>
      <c r="K62" s="28"/>
      <c r="L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6"/>
      <c r="AD62" s="6"/>
      <c r="AE62" s="6"/>
      <c r="AF62" s="6"/>
      <c r="AG62" s="6"/>
      <c r="AH62" s="6"/>
    </row>
    <row r="63" spans="1:34" x14ac:dyDescent="0.25">
      <c r="A63" s="1">
        <v>43437</v>
      </c>
      <c r="B63" s="1" t="s">
        <v>9</v>
      </c>
      <c r="C63">
        <v>0</v>
      </c>
      <c r="D63" s="13">
        <v>0</v>
      </c>
      <c r="E63">
        <v>0</v>
      </c>
      <c r="F63">
        <v>0</v>
      </c>
      <c r="G63">
        <f t="shared" si="1"/>
        <v>0</v>
      </c>
      <c r="H63" s="6"/>
      <c r="I63" s="6"/>
      <c r="J63" s="28"/>
      <c r="K63" s="28"/>
      <c r="L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6"/>
      <c r="AD63" s="6"/>
      <c r="AE63" s="6"/>
      <c r="AF63" s="6"/>
      <c r="AG63" s="6"/>
      <c r="AH63" s="6"/>
    </row>
    <row r="64" spans="1:34" x14ac:dyDescent="0.25">
      <c r="A64" s="1">
        <v>43438</v>
      </c>
      <c r="B64" s="1" t="s">
        <v>10</v>
      </c>
      <c r="C64">
        <v>0</v>
      </c>
      <c r="D64" s="13">
        <v>0</v>
      </c>
      <c r="E64">
        <v>40</v>
      </c>
      <c r="F64">
        <v>0</v>
      </c>
      <c r="G64">
        <f t="shared" si="1"/>
        <v>40</v>
      </c>
      <c r="H64" s="6"/>
      <c r="I64" s="6"/>
      <c r="J64" s="28"/>
      <c r="K64" s="28"/>
      <c r="L64" s="28"/>
      <c r="S64" s="6"/>
      <c r="T64" s="6"/>
      <c r="U64" s="6"/>
      <c r="V64" s="6"/>
      <c r="W64" s="6"/>
      <c r="X64" s="6"/>
      <c r="Y64" s="6"/>
      <c r="Z64" s="28"/>
      <c r="AA64" s="28"/>
      <c r="AB64" s="28"/>
      <c r="AC64" s="6"/>
      <c r="AD64" s="6"/>
      <c r="AE64" s="6"/>
      <c r="AF64" s="6"/>
      <c r="AG64" s="6"/>
      <c r="AH64" s="6"/>
    </row>
    <row r="65" spans="1:34" x14ac:dyDescent="0.25">
      <c r="A65" s="1">
        <v>43439</v>
      </c>
      <c r="B65" s="1" t="s">
        <v>11</v>
      </c>
      <c r="C65">
        <v>0</v>
      </c>
      <c r="D65" s="13">
        <v>0</v>
      </c>
      <c r="E65">
        <v>0</v>
      </c>
      <c r="F65">
        <v>0</v>
      </c>
      <c r="G65">
        <f t="shared" si="1"/>
        <v>0</v>
      </c>
      <c r="H65" s="6"/>
      <c r="I65" s="6"/>
      <c r="J65" s="28"/>
      <c r="K65" s="28"/>
      <c r="L65" s="28"/>
      <c r="S65" s="6"/>
      <c r="T65" s="6"/>
      <c r="U65" s="6"/>
      <c r="V65" s="6"/>
      <c r="W65" s="6"/>
      <c r="X65" s="6"/>
      <c r="Y65" s="6"/>
      <c r="Z65" s="28"/>
      <c r="AA65" s="28"/>
      <c r="AB65" s="28"/>
      <c r="AC65" s="6"/>
      <c r="AD65" s="6"/>
      <c r="AE65" s="6"/>
      <c r="AF65" s="6"/>
      <c r="AG65" s="6"/>
      <c r="AH65" s="6"/>
    </row>
    <row r="66" spans="1:34" x14ac:dyDescent="0.25">
      <c r="A66" s="16">
        <v>43440</v>
      </c>
      <c r="B66" s="1" t="s">
        <v>12</v>
      </c>
      <c r="C66">
        <v>0</v>
      </c>
      <c r="D66" s="13">
        <v>0</v>
      </c>
      <c r="E66">
        <v>30</v>
      </c>
      <c r="F66">
        <v>0</v>
      </c>
      <c r="G66">
        <f t="shared" si="1"/>
        <v>30</v>
      </c>
      <c r="H66" s="6"/>
      <c r="I66" s="6"/>
      <c r="J66" s="28"/>
      <c r="K66" s="28"/>
      <c r="L66" s="28"/>
      <c r="S66" s="6"/>
      <c r="T66" s="6"/>
      <c r="U66" s="6"/>
      <c r="V66" s="6"/>
      <c r="W66" s="6"/>
      <c r="X66" s="6"/>
      <c r="Y66" s="6"/>
      <c r="Z66" s="28"/>
      <c r="AA66" s="28"/>
      <c r="AB66" s="28"/>
      <c r="AC66" s="6"/>
      <c r="AD66" s="6"/>
      <c r="AE66" s="6"/>
      <c r="AF66" s="6"/>
      <c r="AG66" s="6"/>
      <c r="AH66" s="6"/>
    </row>
    <row r="67" spans="1:34" x14ac:dyDescent="0.25">
      <c r="A67" s="34"/>
      <c r="B67" s="34"/>
      <c r="C67" s="6"/>
      <c r="D67" s="6"/>
      <c r="E67" s="6"/>
      <c r="F67" s="6"/>
      <c r="G67" s="6"/>
      <c r="H67" s="6"/>
      <c r="I67" s="6"/>
      <c r="J67" s="28"/>
      <c r="K67" s="28"/>
      <c r="L67" s="28"/>
      <c r="S67" s="6"/>
      <c r="T67" s="6"/>
      <c r="U67" s="6"/>
      <c r="V67" s="6"/>
      <c r="Z67" s="28"/>
      <c r="AA67" s="28"/>
      <c r="AB67" s="28"/>
      <c r="AC67" s="6"/>
      <c r="AD67" s="6"/>
      <c r="AE67" s="6"/>
      <c r="AF67" s="6"/>
      <c r="AG67" s="6"/>
      <c r="AH67" s="6"/>
    </row>
    <row r="68" spans="1:34" x14ac:dyDescent="0.25">
      <c r="A68" s="37"/>
      <c r="B68" s="37"/>
      <c r="C68" s="38"/>
      <c r="D68" s="38"/>
      <c r="E68" s="38"/>
      <c r="F68" s="6"/>
      <c r="G68" s="38"/>
      <c r="H68" s="6"/>
      <c r="I68" s="6"/>
      <c r="J68" s="28"/>
      <c r="K68" s="28"/>
      <c r="L68" s="28"/>
      <c r="S68" s="6"/>
      <c r="T68" s="6"/>
      <c r="U68" s="6"/>
      <c r="V68" s="6"/>
      <c r="Z68" s="28"/>
      <c r="AA68" s="28"/>
      <c r="AB68" s="28"/>
      <c r="AC68" s="6"/>
      <c r="AD68" s="6"/>
      <c r="AE68" s="6"/>
      <c r="AF68" s="6"/>
      <c r="AG68" s="6"/>
      <c r="AH68" s="6"/>
    </row>
    <row r="69" spans="1:34" x14ac:dyDescent="0.25">
      <c r="A69" s="6"/>
      <c r="B69" s="6"/>
      <c r="C69" s="6"/>
      <c r="D69" s="6"/>
      <c r="E69" s="6"/>
      <c r="F69" s="6"/>
      <c r="G69" s="6"/>
      <c r="H69" s="6"/>
      <c r="I69" s="6"/>
      <c r="J69" s="28"/>
      <c r="K69" s="28"/>
      <c r="L69" s="28"/>
      <c r="S69" s="6"/>
      <c r="T69" s="6"/>
      <c r="U69" s="6"/>
      <c r="V69" s="6"/>
      <c r="Z69" s="28"/>
      <c r="AA69" s="28"/>
      <c r="AB69" s="28"/>
      <c r="AC69" s="6"/>
      <c r="AD69" s="6"/>
      <c r="AE69" s="6"/>
      <c r="AF69" s="6"/>
      <c r="AG69" s="6"/>
      <c r="AH69" s="6"/>
    </row>
    <row r="70" spans="1:34" x14ac:dyDescent="0.25">
      <c r="A70" s="6"/>
      <c r="B70" s="6"/>
      <c r="C70" s="6"/>
      <c r="D70" s="6"/>
      <c r="E70" s="6"/>
      <c r="F70" s="6"/>
      <c r="G70" s="6"/>
      <c r="H70" s="6"/>
      <c r="I70" s="6"/>
      <c r="J70" s="28"/>
      <c r="K70" s="28"/>
      <c r="L70" s="28"/>
      <c r="S70" s="6"/>
      <c r="T70" s="6"/>
      <c r="U70" s="6"/>
      <c r="V70" s="6"/>
      <c r="Z70" s="28"/>
      <c r="AA70" s="28"/>
      <c r="AB70" s="28"/>
      <c r="AC70" s="6"/>
      <c r="AD70" s="6"/>
      <c r="AE70" s="6"/>
      <c r="AF70" s="6"/>
      <c r="AG70" s="6"/>
      <c r="AH70" s="6"/>
    </row>
    <row r="71" spans="1:34" x14ac:dyDescent="0.25">
      <c r="A71" s="6"/>
      <c r="B71" s="6"/>
      <c r="C71" s="6"/>
      <c r="D71" s="6"/>
      <c r="E71" s="6"/>
      <c r="F71" s="6"/>
      <c r="G71" s="6"/>
      <c r="H71" s="6"/>
      <c r="I71" s="6"/>
      <c r="J71" s="28"/>
      <c r="K71" s="28"/>
      <c r="L71" s="28"/>
      <c r="S71" s="6"/>
      <c r="T71" s="6"/>
      <c r="U71" s="6"/>
      <c r="V71" s="6"/>
      <c r="Z71" s="28"/>
      <c r="AA71" s="28"/>
      <c r="AB71" s="28"/>
      <c r="AC71" s="6"/>
      <c r="AD71" s="6"/>
      <c r="AE71" s="6"/>
      <c r="AF71" s="6"/>
      <c r="AG71" s="6"/>
      <c r="AH71" s="6"/>
    </row>
    <row r="72" spans="1:34" x14ac:dyDescent="0.25">
      <c r="A72" s="6"/>
      <c r="B72" s="6"/>
      <c r="C72" s="6"/>
      <c r="D72" s="6"/>
      <c r="E72" s="6"/>
      <c r="F72" s="6"/>
      <c r="G72" s="6"/>
      <c r="H72" s="6"/>
      <c r="I72" s="6"/>
      <c r="J72" s="28"/>
      <c r="K72" s="28"/>
      <c r="L72" s="28"/>
      <c r="S72" s="6"/>
      <c r="T72" s="6"/>
      <c r="U72" s="6"/>
      <c r="V72" s="6"/>
      <c r="Z72" s="28"/>
      <c r="AA72" s="28"/>
      <c r="AB72" s="28"/>
      <c r="AC72" s="6"/>
      <c r="AD72" s="6"/>
      <c r="AE72" s="6"/>
      <c r="AF72" s="6"/>
      <c r="AG72" s="6"/>
      <c r="AH72" s="6"/>
    </row>
    <row r="73" spans="1:34" x14ac:dyDescent="0.25">
      <c r="A73" s="6"/>
      <c r="B73" s="6"/>
      <c r="C73" s="6"/>
      <c r="D73" s="6"/>
      <c r="E73" s="6"/>
      <c r="F73" s="6"/>
      <c r="G73" s="6"/>
      <c r="H73" s="6"/>
      <c r="I73" s="6"/>
      <c r="J73" s="28"/>
      <c r="K73" s="28"/>
      <c r="L73" s="28"/>
      <c r="S73" s="6"/>
      <c r="T73" s="6"/>
      <c r="U73" s="6"/>
      <c r="V73" s="6"/>
      <c r="Z73" s="28"/>
      <c r="AA73" s="28"/>
      <c r="AB73" s="28"/>
      <c r="AC73" s="6"/>
      <c r="AD73" s="6"/>
      <c r="AE73" s="6"/>
      <c r="AF73" s="6"/>
      <c r="AG73" s="6"/>
      <c r="AH73" s="6"/>
    </row>
    <row r="74" spans="1:34" x14ac:dyDescent="0.25">
      <c r="A74" s="6"/>
      <c r="B74" s="6"/>
      <c r="C74" s="6"/>
      <c r="D74" s="6"/>
      <c r="E74" s="6"/>
      <c r="F74" s="6"/>
      <c r="G74" s="6"/>
      <c r="H74" s="6"/>
      <c r="I74" s="6"/>
      <c r="J74" s="28"/>
      <c r="K74" s="28"/>
      <c r="L74" s="28"/>
      <c r="S74" s="6"/>
      <c r="T74" s="6"/>
      <c r="U74" s="6"/>
      <c r="V74" s="6"/>
      <c r="Z74" s="28"/>
      <c r="AA74" s="28"/>
      <c r="AB74" s="28"/>
      <c r="AC74" s="6"/>
      <c r="AD74" s="6"/>
      <c r="AE74" s="6"/>
      <c r="AF74" s="6"/>
      <c r="AG74" s="6"/>
      <c r="AH74" s="6"/>
    </row>
    <row r="75" spans="1:34" x14ac:dyDescent="0.25">
      <c r="A75" s="6"/>
      <c r="B75" s="6"/>
      <c r="C75" s="6"/>
      <c r="D75" s="6"/>
      <c r="E75" s="6"/>
      <c r="F75" s="6"/>
      <c r="G75" s="6"/>
      <c r="H75" s="6"/>
      <c r="I75" s="6"/>
      <c r="J75" s="28"/>
      <c r="K75" s="28"/>
      <c r="L75" s="28"/>
      <c r="S75" s="6"/>
      <c r="T75" s="6"/>
      <c r="U75" s="6"/>
      <c r="V75" s="6"/>
      <c r="Z75" s="28"/>
      <c r="AA75" s="28"/>
      <c r="AB75" s="28"/>
      <c r="AC75" s="6"/>
      <c r="AD75" s="6"/>
      <c r="AE75" s="6"/>
      <c r="AF75" s="6"/>
      <c r="AG75" s="6"/>
      <c r="AH75" s="6"/>
    </row>
    <row r="76" spans="1:34" x14ac:dyDescent="0.25">
      <c r="A76" s="6"/>
      <c r="B76" s="6"/>
      <c r="C76" s="6"/>
      <c r="D76" s="6"/>
      <c r="E76" s="6"/>
      <c r="F76" s="6"/>
      <c r="G76" s="6"/>
      <c r="H76" s="6"/>
      <c r="I76" s="6"/>
      <c r="J76" s="28"/>
      <c r="K76" s="28"/>
      <c r="L76" s="28"/>
      <c r="S76" s="6"/>
      <c r="T76" s="6"/>
      <c r="U76" s="6"/>
      <c r="V76" s="6"/>
      <c r="Z76" s="28"/>
      <c r="AA76" s="28"/>
      <c r="AB76" s="28"/>
      <c r="AC76" s="6"/>
      <c r="AD76" s="6"/>
      <c r="AE76" s="6"/>
      <c r="AF76" s="6"/>
      <c r="AG76" s="6"/>
      <c r="AH76" s="6"/>
    </row>
    <row r="77" spans="1:34" x14ac:dyDescent="0.25">
      <c r="A77" s="6"/>
      <c r="B77" s="6"/>
      <c r="C77" s="6"/>
      <c r="D77" s="6"/>
      <c r="E77" s="6"/>
      <c r="F77" s="6"/>
      <c r="G77" s="6"/>
      <c r="H77" s="6"/>
      <c r="I77" s="6"/>
      <c r="J77" s="28"/>
      <c r="K77" s="28"/>
      <c r="L77" s="28"/>
      <c r="S77" s="6"/>
      <c r="T77" s="6"/>
      <c r="U77" s="6"/>
      <c r="V77" s="6"/>
      <c r="Z77" s="28"/>
      <c r="AA77" s="28"/>
      <c r="AB77" s="28"/>
      <c r="AC77" s="6"/>
      <c r="AD77" s="6"/>
      <c r="AE77" s="6"/>
      <c r="AF77" s="6"/>
      <c r="AG77" s="6"/>
      <c r="AH77" s="6"/>
    </row>
    <row r="78" spans="1:34" x14ac:dyDescent="0.25">
      <c r="A78" s="6"/>
      <c r="B78" s="6"/>
      <c r="C78" s="6"/>
      <c r="D78" s="6"/>
      <c r="E78" s="6"/>
      <c r="F78" s="6"/>
      <c r="G78" s="6"/>
      <c r="H78" s="6"/>
      <c r="I78" s="6"/>
      <c r="J78" s="28"/>
      <c r="K78" s="28"/>
      <c r="L78" s="28"/>
      <c r="S78" s="6"/>
      <c r="T78" s="6"/>
      <c r="U78" s="6"/>
      <c r="V78" s="6"/>
      <c r="Z78" s="28"/>
      <c r="AA78" s="28"/>
      <c r="AB78" s="28"/>
      <c r="AC78" s="6"/>
      <c r="AD78" s="6"/>
      <c r="AE78" s="6"/>
      <c r="AF78" s="6"/>
      <c r="AG78" s="6"/>
      <c r="AH78" s="6"/>
    </row>
    <row r="79" spans="1:34" x14ac:dyDescent="0.25">
      <c r="A79" s="6"/>
      <c r="B79" s="6"/>
      <c r="C79" s="6"/>
      <c r="D79" s="6"/>
      <c r="E79" s="6"/>
      <c r="F79" s="6"/>
      <c r="G79" s="6"/>
      <c r="H79" s="6"/>
      <c r="I79" s="6"/>
      <c r="J79" s="28"/>
      <c r="K79" s="28"/>
      <c r="L79" s="28"/>
      <c r="S79" s="6"/>
      <c r="T79" s="6"/>
      <c r="U79" s="6"/>
      <c r="V79" s="6"/>
      <c r="Z79" s="28"/>
      <c r="AA79" s="28"/>
      <c r="AB79" s="28"/>
      <c r="AC79" s="6"/>
      <c r="AD79" s="6"/>
      <c r="AE79" s="6"/>
      <c r="AF79" s="6"/>
      <c r="AG79" s="6"/>
      <c r="AH79" s="6"/>
    </row>
    <row r="80" spans="1:34" x14ac:dyDescent="0.25">
      <c r="A80" s="6"/>
      <c r="B80" s="6"/>
      <c r="C80" s="6"/>
      <c r="D80" s="6"/>
      <c r="E80" s="6"/>
      <c r="F80" s="6"/>
      <c r="G80" s="6"/>
      <c r="H80" s="6"/>
      <c r="I80" s="6"/>
      <c r="J80" s="28"/>
      <c r="K80" s="28"/>
      <c r="L80" s="28"/>
      <c r="S80" s="6"/>
      <c r="T80" s="6"/>
      <c r="U80" s="6"/>
      <c r="V80" s="6"/>
      <c r="Z80" s="28"/>
      <c r="AA80" s="28"/>
      <c r="AB80" s="28"/>
      <c r="AC80" s="6"/>
      <c r="AD80" s="6"/>
      <c r="AE80" s="6"/>
      <c r="AF80" s="6"/>
      <c r="AG80" s="6"/>
      <c r="AH80" s="6"/>
    </row>
    <row r="81" spans="1:34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Z81" s="28"/>
      <c r="AA81" s="28"/>
      <c r="AB81" s="28"/>
      <c r="AC81" s="6"/>
      <c r="AD81" s="6"/>
      <c r="AE81" s="6"/>
      <c r="AF81" s="6"/>
      <c r="AG81" s="6"/>
      <c r="AH81" s="6"/>
    </row>
    <row r="82" spans="1:34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Z82" s="28"/>
      <c r="AA82" s="28"/>
      <c r="AB82" s="28"/>
      <c r="AC82" s="6"/>
      <c r="AD82" s="6"/>
      <c r="AE82" s="6"/>
      <c r="AF82" s="6"/>
      <c r="AG82" s="6"/>
      <c r="AH82" s="6"/>
    </row>
    <row r="83" spans="1:34" x14ac:dyDescent="0.25">
      <c r="J83" s="6"/>
      <c r="K83" s="6"/>
      <c r="L83" s="6"/>
      <c r="Z83" s="28"/>
      <c r="AA83" s="28"/>
      <c r="AB83" s="28"/>
      <c r="AC83" s="6"/>
      <c r="AD83" s="6"/>
      <c r="AE83" s="6"/>
      <c r="AF83" s="6"/>
      <c r="AG83" s="6"/>
      <c r="AH83" s="6"/>
    </row>
    <row r="84" spans="1:34" x14ac:dyDescent="0.25">
      <c r="J84" s="6"/>
      <c r="K84" s="6"/>
      <c r="L84" s="6"/>
      <c r="Z84" s="28"/>
      <c r="AA84" s="28"/>
      <c r="AB84" s="28"/>
      <c r="AC84" s="6"/>
      <c r="AD84" s="6"/>
      <c r="AE84" s="6"/>
      <c r="AF84" s="6"/>
      <c r="AG84" s="6"/>
      <c r="AH84" s="6"/>
    </row>
    <row r="85" spans="1:34" x14ac:dyDescent="0.25">
      <c r="J85" s="6"/>
      <c r="K85" s="6"/>
      <c r="L85" s="6"/>
      <c r="Z85" s="28"/>
      <c r="AA85" s="28"/>
      <c r="AB85" s="28"/>
      <c r="AC85" s="6"/>
      <c r="AD85" s="6"/>
      <c r="AE85" s="6"/>
      <c r="AF85" s="6"/>
      <c r="AG85" s="6"/>
      <c r="AH85" s="6"/>
    </row>
    <row r="86" spans="1:34" x14ac:dyDescent="0.25">
      <c r="Z86" s="28"/>
      <c r="AA86" s="28"/>
      <c r="AB86" s="28"/>
      <c r="AC86" s="6"/>
      <c r="AD86" s="6"/>
      <c r="AE86" s="6"/>
      <c r="AF86" s="6"/>
      <c r="AG86" s="6"/>
      <c r="AH86" s="6"/>
    </row>
    <row r="87" spans="1:34" x14ac:dyDescent="0.25">
      <c r="Z87" s="28"/>
      <c r="AA87" s="28"/>
      <c r="AB87" s="28"/>
      <c r="AC87" s="6"/>
      <c r="AD87" s="6"/>
      <c r="AE87" s="6"/>
      <c r="AF87" s="6"/>
      <c r="AG87" s="6"/>
      <c r="AH87" s="6"/>
    </row>
    <row r="88" spans="1:34" x14ac:dyDescent="0.25">
      <c r="Z88" s="28"/>
      <c r="AA88" s="28"/>
      <c r="AB88" s="28"/>
      <c r="AC88" s="6"/>
      <c r="AD88" s="6"/>
      <c r="AE88" s="6"/>
      <c r="AF88" s="6"/>
      <c r="AG88" s="6"/>
      <c r="AH88" s="6"/>
    </row>
    <row r="89" spans="1:34" x14ac:dyDescent="0.25">
      <c r="Z89" s="28"/>
      <c r="AA89" s="28"/>
      <c r="AB89" s="28"/>
      <c r="AC89" s="6"/>
      <c r="AD89" s="6"/>
      <c r="AE89" s="6"/>
      <c r="AF89" s="6"/>
      <c r="AG89" s="6"/>
      <c r="AH89" s="6"/>
    </row>
    <row r="90" spans="1:34" x14ac:dyDescent="0.25">
      <c r="Z90" s="28"/>
      <c r="AA90" s="28"/>
      <c r="AB90" s="28"/>
      <c r="AC90" s="6"/>
      <c r="AD90" s="6"/>
      <c r="AE90" s="6"/>
      <c r="AF90" s="6"/>
      <c r="AG90" s="6"/>
      <c r="AH90" s="6"/>
    </row>
    <row r="91" spans="1:34" x14ac:dyDescent="0.25">
      <c r="Z91" s="28"/>
      <c r="AA91" s="28"/>
      <c r="AB91" s="28"/>
      <c r="AC91" s="6"/>
      <c r="AD91" s="6"/>
      <c r="AE91" s="6"/>
      <c r="AF91" s="6"/>
      <c r="AG91" s="6"/>
      <c r="AH91" s="6"/>
    </row>
    <row r="92" spans="1:34" x14ac:dyDescent="0.25">
      <c r="Z92" s="28"/>
      <c r="AA92" s="28"/>
      <c r="AB92" s="28"/>
      <c r="AC92" s="6"/>
      <c r="AD92" s="6"/>
      <c r="AE92" s="6"/>
      <c r="AF92" s="6"/>
      <c r="AG92" s="6"/>
      <c r="AH92" s="6"/>
    </row>
    <row r="93" spans="1:34" x14ac:dyDescent="0.25">
      <c r="Z93" s="28"/>
      <c r="AA93" s="28"/>
      <c r="AB93" s="28"/>
      <c r="AC93" s="6"/>
      <c r="AD93" s="6"/>
      <c r="AE93" s="6"/>
      <c r="AF93" s="6"/>
      <c r="AG93" s="6"/>
      <c r="AH93" s="6"/>
    </row>
    <row r="94" spans="1:34" x14ac:dyDescent="0.25">
      <c r="Z94" s="28"/>
      <c r="AA94" s="28"/>
      <c r="AB94" s="28"/>
      <c r="AC94" s="6"/>
      <c r="AD94" s="6"/>
      <c r="AE94" s="6"/>
      <c r="AF94" s="6"/>
      <c r="AG94" s="6"/>
      <c r="AH94" s="6"/>
    </row>
    <row r="95" spans="1:34" x14ac:dyDescent="0.25">
      <c r="Z95" s="28"/>
      <c r="AA95" s="28"/>
      <c r="AB95" s="28"/>
      <c r="AC95" s="6"/>
      <c r="AD95" s="6"/>
      <c r="AE95" s="6"/>
      <c r="AF95" s="6"/>
      <c r="AG95" s="6"/>
      <c r="AH95" s="6"/>
    </row>
    <row r="96" spans="1:34" x14ac:dyDescent="0.25">
      <c r="Z96" s="28"/>
      <c r="AA96" s="28"/>
      <c r="AB96" s="28"/>
      <c r="AC96" s="6"/>
      <c r="AD96" s="6"/>
      <c r="AE96" s="6"/>
      <c r="AF96" s="6"/>
      <c r="AG96" s="6"/>
      <c r="AH96" s="6"/>
    </row>
    <row r="97" spans="26:34" x14ac:dyDescent="0.25">
      <c r="Z97" s="28"/>
      <c r="AA97" s="28"/>
      <c r="AB97" s="28"/>
      <c r="AC97" s="6"/>
      <c r="AD97" s="6"/>
      <c r="AE97" s="6"/>
      <c r="AF97" s="6"/>
      <c r="AG97" s="6"/>
      <c r="AH97" s="6"/>
    </row>
    <row r="98" spans="26:34" x14ac:dyDescent="0.25">
      <c r="Z98" s="28"/>
      <c r="AA98" s="28"/>
      <c r="AB98" s="28"/>
      <c r="AC98" s="6"/>
      <c r="AD98" s="6"/>
      <c r="AE98" s="6"/>
      <c r="AF98" s="6"/>
      <c r="AG98" s="6"/>
      <c r="AH98" s="6"/>
    </row>
    <row r="99" spans="26:34" x14ac:dyDescent="0.25">
      <c r="Z99" s="28"/>
      <c r="AA99" s="28"/>
      <c r="AB99" s="28"/>
      <c r="AC99" s="6"/>
      <c r="AD99" s="6"/>
      <c r="AE99" s="6"/>
      <c r="AF99" s="6"/>
      <c r="AG99" s="6"/>
      <c r="AH99" s="6"/>
    </row>
    <row r="100" spans="26:34" x14ac:dyDescent="0.25">
      <c r="Z100" s="28"/>
      <c r="AA100" s="28"/>
      <c r="AB100" s="28"/>
      <c r="AC100" s="6"/>
      <c r="AD100" s="6"/>
      <c r="AE100" s="6"/>
      <c r="AF100" s="6"/>
      <c r="AG100" s="6"/>
      <c r="AH100" s="6"/>
    </row>
    <row r="101" spans="26:34" x14ac:dyDescent="0.25">
      <c r="Z101" s="28"/>
      <c r="AA101" s="28"/>
      <c r="AB101" s="28"/>
      <c r="AC101" s="6"/>
      <c r="AD101" s="6"/>
      <c r="AE101" s="6"/>
      <c r="AF101" s="6"/>
      <c r="AG101" s="6"/>
      <c r="AH101" s="6"/>
    </row>
    <row r="102" spans="26:34" x14ac:dyDescent="0.25">
      <c r="Z102" s="28"/>
      <c r="AA102" s="28"/>
      <c r="AB102" s="28"/>
      <c r="AC102" s="6"/>
      <c r="AD102" s="6"/>
      <c r="AE102" s="6"/>
      <c r="AF102" s="6"/>
      <c r="AG102" s="6"/>
      <c r="AH102" s="6"/>
    </row>
    <row r="103" spans="26:34" x14ac:dyDescent="0.25">
      <c r="Z103" s="28"/>
      <c r="AA103" s="28"/>
      <c r="AB103" s="28"/>
      <c r="AC103" s="6"/>
      <c r="AD103" s="6"/>
      <c r="AE103" s="6"/>
      <c r="AF103" s="6"/>
      <c r="AG103" s="6"/>
      <c r="AH103" s="6"/>
    </row>
    <row r="104" spans="26:34" x14ac:dyDescent="0.25">
      <c r="Z104" s="28"/>
      <c r="AA104" s="28"/>
      <c r="AB104" s="28"/>
      <c r="AC104" s="6"/>
      <c r="AD104" s="6"/>
      <c r="AE104" s="6"/>
      <c r="AF104" s="6"/>
      <c r="AG104" s="6"/>
      <c r="AH104" s="6"/>
    </row>
    <row r="105" spans="26:34" x14ac:dyDescent="0.25">
      <c r="Z105" s="28"/>
      <c r="AA105" s="28"/>
      <c r="AB105" s="28"/>
      <c r="AC105" s="6"/>
      <c r="AD105" s="6"/>
      <c r="AE105" s="6"/>
      <c r="AF105" s="6"/>
      <c r="AG105" s="6"/>
      <c r="AH105" s="6"/>
    </row>
    <row r="106" spans="26:34" x14ac:dyDescent="0.25">
      <c r="Z106" s="28"/>
      <c r="AA106" s="28"/>
      <c r="AB106" s="28"/>
      <c r="AC106" s="6"/>
      <c r="AD106" s="6"/>
      <c r="AE106" s="6"/>
      <c r="AF106" s="6"/>
      <c r="AG106" s="6"/>
      <c r="AH106" s="6"/>
    </row>
    <row r="107" spans="26:34" x14ac:dyDescent="0.25">
      <c r="Z107" s="28"/>
      <c r="AA107" s="28"/>
      <c r="AB107" s="28"/>
      <c r="AC107" s="6"/>
      <c r="AD107" s="6"/>
      <c r="AE107" s="6"/>
      <c r="AF107" s="6"/>
      <c r="AG107" s="6"/>
      <c r="AH107" s="6"/>
    </row>
    <row r="108" spans="26:34" x14ac:dyDescent="0.25">
      <c r="Z108" s="28"/>
      <c r="AA108" s="28"/>
      <c r="AB108" s="28"/>
      <c r="AC108" s="6"/>
      <c r="AD108" s="6"/>
      <c r="AE108" s="6"/>
      <c r="AF108" s="6"/>
      <c r="AG108" s="6"/>
      <c r="AH108" s="6"/>
    </row>
    <row r="109" spans="26:34" x14ac:dyDescent="0.25">
      <c r="Z109" s="28"/>
      <c r="AA109" s="28"/>
      <c r="AB109" s="28"/>
      <c r="AC109" s="6"/>
      <c r="AD109" s="6"/>
      <c r="AE109" s="6"/>
      <c r="AF109" s="6"/>
      <c r="AG109" s="6"/>
      <c r="AH109" s="6"/>
    </row>
    <row r="110" spans="26:34" x14ac:dyDescent="0.25">
      <c r="Z110" s="28"/>
      <c r="AA110" s="28"/>
      <c r="AB110" s="28"/>
      <c r="AC110" s="6"/>
      <c r="AD110" s="6"/>
      <c r="AE110" s="6"/>
      <c r="AF110" s="6"/>
      <c r="AG110" s="6"/>
      <c r="AH110" s="6"/>
    </row>
    <row r="111" spans="26:34" x14ac:dyDescent="0.25">
      <c r="Z111" s="28"/>
      <c r="AA111" s="28"/>
      <c r="AB111" s="28"/>
      <c r="AC111" s="6"/>
      <c r="AD111" s="6"/>
      <c r="AE111" s="6"/>
      <c r="AF111" s="6"/>
      <c r="AG111" s="6"/>
      <c r="AH111" s="6"/>
    </row>
    <row r="112" spans="26:34" x14ac:dyDescent="0.25">
      <c r="Z112" s="28"/>
      <c r="AA112" s="28"/>
      <c r="AB112" s="28"/>
      <c r="AC112" s="6"/>
      <c r="AD112" s="6"/>
      <c r="AE112" s="6"/>
      <c r="AF112" s="6"/>
      <c r="AG112" s="6"/>
      <c r="AH112" s="6"/>
    </row>
    <row r="113" spans="26:34" x14ac:dyDescent="0.25">
      <c r="Z113" s="28"/>
      <c r="AA113" s="28"/>
      <c r="AB113" s="28"/>
      <c r="AC113" s="6"/>
      <c r="AD113" s="6"/>
      <c r="AE113" s="6"/>
      <c r="AF113" s="6"/>
      <c r="AG113" s="6"/>
      <c r="AH113" s="6"/>
    </row>
    <row r="114" spans="26:34" x14ac:dyDescent="0.25">
      <c r="Z114" s="28"/>
      <c r="AA114" s="28"/>
      <c r="AB114" s="28"/>
      <c r="AC114" s="6"/>
      <c r="AD114" s="6"/>
      <c r="AE114" s="6"/>
      <c r="AF114" s="6"/>
      <c r="AG114" s="6"/>
      <c r="AH114" s="6"/>
    </row>
    <row r="115" spans="26:34" x14ac:dyDescent="0.25">
      <c r="Z115" s="28"/>
      <c r="AA115" s="28"/>
      <c r="AB115" s="28"/>
      <c r="AC115" s="6"/>
      <c r="AD115" s="6"/>
      <c r="AE115" s="6"/>
      <c r="AF115" s="6"/>
      <c r="AG115" s="6"/>
      <c r="AH115" s="6"/>
    </row>
    <row r="116" spans="26:34" x14ac:dyDescent="0.25">
      <c r="Z116" s="28"/>
      <c r="AA116" s="28"/>
      <c r="AB116" s="28"/>
      <c r="AC116" s="6"/>
      <c r="AD116" s="6"/>
      <c r="AE116" s="6"/>
      <c r="AF116" s="6"/>
      <c r="AG116" s="6"/>
      <c r="AH116" s="6"/>
    </row>
    <row r="117" spans="26:34" x14ac:dyDescent="0.25">
      <c r="Z117" s="28"/>
      <c r="AA117" s="28"/>
      <c r="AB117" s="28"/>
      <c r="AC117" s="6"/>
      <c r="AD117" s="6"/>
      <c r="AE117" s="6"/>
      <c r="AF117" s="6"/>
      <c r="AG117" s="6"/>
      <c r="AH117" s="6"/>
    </row>
    <row r="118" spans="26:34" x14ac:dyDescent="0.25">
      <c r="Z118" s="28"/>
      <c r="AA118" s="28"/>
      <c r="AB118" s="28"/>
      <c r="AC118" s="6"/>
      <c r="AD118" s="6"/>
      <c r="AE118" s="6"/>
      <c r="AF118" s="6"/>
      <c r="AG118" s="6"/>
      <c r="AH118" s="6"/>
    </row>
    <row r="119" spans="26:34" x14ac:dyDescent="0.25">
      <c r="Z119" s="28"/>
      <c r="AA119" s="28"/>
      <c r="AB119" s="28"/>
      <c r="AC119" s="6"/>
      <c r="AD119" s="6"/>
      <c r="AE119" s="6"/>
      <c r="AF119" s="6"/>
      <c r="AG119" s="6"/>
      <c r="AH119" s="6"/>
    </row>
    <row r="120" spans="26:34" x14ac:dyDescent="0.25">
      <c r="Z120" s="28"/>
      <c r="AA120" s="28"/>
      <c r="AB120" s="28"/>
      <c r="AC120" s="6"/>
      <c r="AD120" s="6"/>
      <c r="AE120" s="6"/>
      <c r="AF120" s="6"/>
      <c r="AG120" s="6"/>
      <c r="AH120" s="6"/>
    </row>
    <row r="121" spans="26:34" x14ac:dyDescent="0.25">
      <c r="Z121" s="28"/>
      <c r="AA121" s="28"/>
      <c r="AB121" s="28"/>
      <c r="AC121" s="6"/>
      <c r="AD121" s="6"/>
      <c r="AE121" s="6"/>
      <c r="AF121" s="6"/>
      <c r="AG121" s="6"/>
      <c r="AH121" s="6"/>
    </row>
    <row r="122" spans="26:34" x14ac:dyDescent="0.25">
      <c r="Z122" s="28"/>
      <c r="AA122" s="28"/>
      <c r="AB122" s="28"/>
      <c r="AC122" s="6"/>
      <c r="AD122" s="6"/>
      <c r="AE122" s="6"/>
      <c r="AF122" s="6"/>
      <c r="AG122" s="6"/>
      <c r="AH12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B23" zoomScale="80" zoomScaleNormal="80" workbookViewId="0">
      <selection activeCell="O28" sqref="O28"/>
    </sheetView>
  </sheetViews>
  <sheetFormatPr defaultRowHeight="15" x14ac:dyDescent="0.25"/>
  <cols>
    <col min="1" max="1" width="14.140625" customWidth="1"/>
    <col min="2" max="2" width="11.85546875" customWidth="1"/>
    <col min="3" max="3" width="9" customWidth="1"/>
    <col min="4" max="4" width="14.140625" customWidth="1"/>
    <col min="5" max="5" width="15.5703125" customWidth="1"/>
    <col min="6" max="6" width="17" customWidth="1"/>
    <col min="7" max="7" width="26.140625" customWidth="1"/>
    <col min="8" max="8" width="13.5703125" customWidth="1"/>
    <col min="10" max="10" width="13.42578125" customWidth="1"/>
  </cols>
  <sheetData>
    <row r="1" spans="1:10" ht="15.75" thickBot="1" x14ac:dyDescent="0.3">
      <c r="A1" s="5"/>
      <c r="B1" s="6"/>
      <c r="C1" s="6"/>
      <c r="D1" s="6"/>
      <c r="E1" s="6" t="s">
        <v>1</v>
      </c>
      <c r="F1" s="6"/>
      <c r="G1" s="6"/>
    </row>
    <row r="2" spans="1:10" x14ac:dyDescent="0.25">
      <c r="A2" s="8" t="s">
        <v>0</v>
      </c>
      <c r="B2" s="9" t="s">
        <v>5</v>
      </c>
      <c r="C2" s="10" t="s">
        <v>2</v>
      </c>
      <c r="D2" s="10" t="s">
        <v>3</v>
      </c>
      <c r="E2" s="10" t="s">
        <v>4</v>
      </c>
      <c r="F2" s="10" t="s">
        <v>14</v>
      </c>
      <c r="G2" s="11" t="s">
        <v>13</v>
      </c>
      <c r="I2" s="31" t="s">
        <v>27</v>
      </c>
      <c r="J2" s="31"/>
    </row>
    <row r="3" spans="1:10" x14ac:dyDescent="0.25">
      <c r="A3" s="33">
        <v>43378</v>
      </c>
      <c r="B3" s="34" t="s">
        <v>6</v>
      </c>
      <c r="C3" s="6">
        <v>10</v>
      </c>
      <c r="D3" s="6">
        <v>73</v>
      </c>
      <c r="E3" s="6">
        <v>30</v>
      </c>
      <c r="F3" s="6">
        <v>0</v>
      </c>
      <c r="G3" s="2">
        <f>C3+D3+E3+F3</f>
        <v>113</v>
      </c>
      <c r="I3" s="28"/>
      <c r="J3" s="28"/>
    </row>
    <row r="4" spans="1:10" x14ac:dyDescent="0.25">
      <c r="A4" s="33">
        <v>43379</v>
      </c>
      <c r="B4" s="34" t="s">
        <v>7</v>
      </c>
      <c r="C4" s="6">
        <v>10</v>
      </c>
      <c r="D4" s="6">
        <v>150</v>
      </c>
      <c r="E4" s="6">
        <v>0</v>
      </c>
      <c r="F4" s="6">
        <v>40</v>
      </c>
      <c r="G4" s="2">
        <f t="shared" ref="G4:G67" si="0">C4+D4+E4+F4</f>
        <v>200</v>
      </c>
      <c r="I4" s="28" t="s">
        <v>68</v>
      </c>
      <c r="J4" s="28">
        <v>91.371428571428567</v>
      </c>
    </row>
    <row r="5" spans="1:10" x14ac:dyDescent="0.25">
      <c r="A5" s="33">
        <v>43380</v>
      </c>
      <c r="B5" s="34" t="s">
        <v>8</v>
      </c>
      <c r="C5" s="6">
        <v>10</v>
      </c>
      <c r="D5" s="6">
        <v>45</v>
      </c>
      <c r="E5" s="6">
        <v>0</v>
      </c>
      <c r="F5" s="6">
        <v>0</v>
      </c>
      <c r="G5" s="2">
        <f t="shared" si="0"/>
        <v>55</v>
      </c>
      <c r="I5" s="28" t="s">
        <v>49</v>
      </c>
      <c r="J5" s="28">
        <v>12.218259219026962</v>
      </c>
    </row>
    <row r="6" spans="1:10" x14ac:dyDescent="0.25">
      <c r="A6" s="33">
        <v>43381</v>
      </c>
      <c r="B6" s="34" t="s">
        <v>9</v>
      </c>
      <c r="C6" s="6">
        <v>10</v>
      </c>
      <c r="D6" s="6">
        <v>96</v>
      </c>
      <c r="E6" s="6">
        <v>30</v>
      </c>
      <c r="F6" s="6">
        <v>0</v>
      </c>
      <c r="G6" s="2">
        <f t="shared" si="0"/>
        <v>136</v>
      </c>
      <c r="I6" s="28" t="s">
        <v>69</v>
      </c>
      <c r="J6" s="28">
        <v>60</v>
      </c>
    </row>
    <row r="7" spans="1:10" x14ac:dyDescent="0.25">
      <c r="A7" s="33">
        <v>43382</v>
      </c>
      <c r="B7" s="34" t="s">
        <v>10</v>
      </c>
      <c r="C7" s="6">
        <v>10</v>
      </c>
      <c r="D7" s="6">
        <v>67</v>
      </c>
      <c r="E7" s="6">
        <v>30</v>
      </c>
      <c r="F7" s="6">
        <v>0</v>
      </c>
      <c r="G7" s="2">
        <f t="shared" si="0"/>
        <v>107</v>
      </c>
      <c r="I7" s="28" t="s">
        <v>70</v>
      </c>
      <c r="J7" s="28">
        <v>40</v>
      </c>
    </row>
    <row r="8" spans="1:10" x14ac:dyDescent="0.25">
      <c r="A8" s="33">
        <v>43383</v>
      </c>
      <c r="B8" s="34" t="s">
        <v>11</v>
      </c>
      <c r="C8" s="6">
        <v>10</v>
      </c>
      <c r="D8" s="6">
        <v>0</v>
      </c>
      <c r="E8" s="6">
        <v>50</v>
      </c>
      <c r="F8" s="6">
        <v>0</v>
      </c>
      <c r="G8" s="2">
        <f t="shared" si="0"/>
        <v>60</v>
      </c>
      <c r="I8" s="28" t="s">
        <v>71</v>
      </c>
      <c r="J8" s="28">
        <v>72.284196350355913</v>
      </c>
    </row>
    <row r="9" spans="1:10" x14ac:dyDescent="0.25">
      <c r="A9" s="35">
        <v>43384</v>
      </c>
      <c r="B9" s="34" t="s">
        <v>12</v>
      </c>
      <c r="C9" s="6">
        <v>10</v>
      </c>
      <c r="D9" s="6">
        <v>0</v>
      </c>
      <c r="E9" s="6">
        <v>30</v>
      </c>
      <c r="F9" s="6">
        <v>0</v>
      </c>
      <c r="G9" s="2">
        <f t="shared" si="0"/>
        <v>40</v>
      </c>
      <c r="I9" s="28" t="s">
        <v>72</v>
      </c>
      <c r="J9" s="28">
        <v>5225.0050420168072</v>
      </c>
    </row>
    <row r="10" spans="1:10" x14ac:dyDescent="0.25">
      <c r="A10" s="36">
        <v>43385</v>
      </c>
      <c r="B10" s="37" t="s">
        <v>6</v>
      </c>
      <c r="C10" s="38">
        <v>10</v>
      </c>
      <c r="D10" s="6">
        <v>0</v>
      </c>
      <c r="E10" s="38">
        <v>0</v>
      </c>
      <c r="F10" s="6">
        <v>0</v>
      </c>
      <c r="G10" s="14">
        <f t="shared" si="0"/>
        <v>10</v>
      </c>
      <c r="I10" s="28" t="s">
        <v>73</v>
      </c>
      <c r="J10" s="28">
        <v>3.3151184165783265</v>
      </c>
    </row>
    <row r="11" spans="1:10" x14ac:dyDescent="0.25">
      <c r="A11" s="33">
        <v>43386</v>
      </c>
      <c r="B11" s="34" t="s">
        <v>7</v>
      </c>
      <c r="C11" s="6">
        <v>10</v>
      </c>
      <c r="D11" s="6">
        <v>200</v>
      </c>
      <c r="E11" s="38">
        <v>0</v>
      </c>
      <c r="F11" s="6">
        <v>30</v>
      </c>
      <c r="G11" s="2">
        <f t="shared" si="0"/>
        <v>240</v>
      </c>
      <c r="I11" s="28" t="s">
        <v>74</v>
      </c>
      <c r="J11" s="28">
        <v>1.7100168341713702</v>
      </c>
    </row>
    <row r="12" spans="1:10" x14ac:dyDescent="0.25">
      <c r="A12" s="33">
        <v>43387</v>
      </c>
      <c r="B12" s="34" t="s">
        <v>8</v>
      </c>
      <c r="C12" s="6">
        <v>10</v>
      </c>
      <c r="D12" s="6">
        <v>0</v>
      </c>
      <c r="E12" s="6">
        <v>30</v>
      </c>
      <c r="F12" s="6">
        <v>0</v>
      </c>
      <c r="G12" s="2">
        <f t="shared" si="0"/>
        <v>40</v>
      </c>
      <c r="I12" s="28" t="s">
        <v>75</v>
      </c>
      <c r="J12" s="28">
        <v>333</v>
      </c>
    </row>
    <row r="13" spans="1:10" x14ac:dyDescent="0.25">
      <c r="A13" s="33">
        <v>43388</v>
      </c>
      <c r="B13" s="34" t="s">
        <v>9</v>
      </c>
      <c r="C13" s="6">
        <v>10</v>
      </c>
      <c r="D13" s="6">
        <v>50</v>
      </c>
      <c r="E13" s="6">
        <v>30</v>
      </c>
      <c r="F13" s="6">
        <v>0</v>
      </c>
      <c r="G13" s="2">
        <f t="shared" si="0"/>
        <v>90</v>
      </c>
      <c r="I13" s="28" t="s">
        <v>76</v>
      </c>
      <c r="J13" s="28">
        <v>10</v>
      </c>
    </row>
    <row r="14" spans="1:10" x14ac:dyDescent="0.25">
      <c r="A14" s="33">
        <v>43389</v>
      </c>
      <c r="B14" s="34" t="s">
        <v>10</v>
      </c>
      <c r="C14" s="6">
        <v>10</v>
      </c>
      <c r="D14" s="6">
        <v>0</v>
      </c>
      <c r="E14" s="6">
        <v>30</v>
      </c>
      <c r="F14" s="6">
        <v>0</v>
      </c>
      <c r="G14" s="2">
        <f t="shared" si="0"/>
        <v>40</v>
      </c>
      <c r="I14" s="28" t="s">
        <v>77</v>
      </c>
      <c r="J14" s="28">
        <v>343</v>
      </c>
    </row>
    <row r="15" spans="1:10" x14ac:dyDescent="0.25">
      <c r="A15" s="33">
        <v>43390</v>
      </c>
      <c r="B15" s="34" t="s">
        <v>11</v>
      </c>
      <c r="C15" s="6">
        <v>10</v>
      </c>
      <c r="D15" s="6">
        <v>0</v>
      </c>
      <c r="E15" s="6">
        <v>50</v>
      </c>
      <c r="F15" s="6">
        <v>0</v>
      </c>
      <c r="G15" s="2">
        <f t="shared" si="0"/>
        <v>60</v>
      </c>
      <c r="I15" s="28" t="s">
        <v>25</v>
      </c>
      <c r="J15" s="28">
        <v>3198</v>
      </c>
    </row>
    <row r="16" spans="1:10" ht="15.75" thickBot="1" x14ac:dyDescent="0.3">
      <c r="A16" s="35">
        <v>43391</v>
      </c>
      <c r="B16" s="34" t="s">
        <v>12</v>
      </c>
      <c r="C16" s="6">
        <v>10</v>
      </c>
      <c r="D16" s="6">
        <v>75</v>
      </c>
      <c r="E16" s="6">
        <v>30</v>
      </c>
      <c r="F16" s="6">
        <v>0</v>
      </c>
      <c r="G16" s="2">
        <f t="shared" si="0"/>
        <v>115</v>
      </c>
      <c r="I16" s="29" t="s">
        <v>78</v>
      </c>
      <c r="J16" s="29">
        <v>35</v>
      </c>
    </row>
    <row r="17" spans="1:10" x14ac:dyDescent="0.25">
      <c r="A17" s="36">
        <v>43392</v>
      </c>
      <c r="B17" s="37" t="s">
        <v>6</v>
      </c>
      <c r="C17" s="38">
        <v>10</v>
      </c>
      <c r="D17" s="38">
        <v>0</v>
      </c>
      <c r="E17" s="38">
        <v>30</v>
      </c>
      <c r="F17" s="6">
        <v>0</v>
      </c>
      <c r="G17" s="14">
        <f t="shared" si="0"/>
        <v>40</v>
      </c>
    </row>
    <row r="18" spans="1:10" ht="15.75" thickBot="1" x14ac:dyDescent="0.3">
      <c r="A18" s="33">
        <v>43393</v>
      </c>
      <c r="B18" s="34" t="s">
        <v>7</v>
      </c>
      <c r="C18" s="6">
        <v>10</v>
      </c>
      <c r="D18" s="6">
        <v>298</v>
      </c>
      <c r="E18" s="38">
        <v>0</v>
      </c>
      <c r="F18" s="6">
        <v>35</v>
      </c>
      <c r="G18" s="2">
        <f t="shared" si="0"/>
        <v>343</v>
      </c>
    </row>
    <row r="19" spans="1:10" x14ac:dyDescent="0.25">
      <c r="A19" s="33">
        <v>43394</v>
      </c>
      <c r="B19" s="34" t="s">
        <v>8</v>
      </c>
      <c r="C19" s="6">
        <v>10</v>
      </c>
      <c r="D19" s="6">
        <v>0</v>
      </c>
      <c r="E19" s="38">
        <v>0</v>
      </c>
      <c r="F19" s="38">
        <v>0</v>
      </c>
      <c r="G19" s="2">
        <f t="shared" si="0"/>
        <v>10</v>
      </c>
      <c r="I19" s="31" t="s">
        <v>28</v>
      </c>
      <c r="J19" s="31"/>
    </row>
    <row r="20" spans="1:10" x14ac:dyDescent="0.25">
      <c r="A20" s="33">
        <v>43395</v>
      </c>
      <c r="B20" s="34" t="s">
        <v>9</v>
      </c>
      <c r="C20" s="6">
        <v>10</v>
      </c>
      <c r="D20" s="6">
        <v>0</v>
      </c>
      <c r="E20" s="6">
        <v>30</v>
      </c>
      <c r="F20" s="38">
        <v>0</v>
      </c>
      <c r="G20" s="2">
        <f t="shared" si="0"/>
        <v>40</v>
      </c>
      <c r="I20" s="28"/>
      <c r="J20" s="28"/>
    </row>
    <row r="21" spans="1:10" x14ac:dyDescent="0.25">
      <c r="A21" s="33">
        <v>43396</v>
      </c>
      <c r="B21" s="34" t="s">
        <v>10</v>
      </c>
      <c r="C21" s="6">
        <v>10</v>
      </c>
      <c r="D21" s="6">
        <v>64</v>
      </c>
      <c r="E21" s="6">
        <v>30</v>
      </c>
      <c r="F21" s="38">
        <v>0</v>
      </c>
      <c r="G21" s="2">
        <f t="shared" si="0"/>
        <v>104</v>
      </c>
      <c r="I21" s="28" t="s">
        <v>68</v>
      </c>
      <c r="J21" s="28">
        <v>30.571428571428573</v>
      </c>
    </row>
    <row r="22" spans="1:10" x14ac:dyDescent="0.25">
      <c r="A22" s="33">
        <v>43397</v>
      </c>
      <c r="B22" s="34" t="s">
        <v>11</v>
      </c>
      <c r="C22" s="6">
        <v>10</v>
      </c>
      <c r="D22" s="6">
        <v>59</v>
      </c>
      <c r="E22" s="6">
        <v>50</v>
      </c>
      <c r="F22" s="38">
        <v>0</v>
      </c>
      <c r="G22" s="2">
        <f t="shared" si="0"/>
        <v>119</v>
      </c>
      <c r="I22" s="28" t="s">
        <v>49</v>
      </c>
      <c r="J22" s="28">
        <v>9.3277998098996306</v>
      </c>
    </row>
    <row r="23" spans="1:10" x14ac:dyDescent="0.25">
      <c r="A23" s="35">
        <v>43398</v>
      </c>
      <c r="B23" s="34" t="s">
        <v>12</v>
      </c>
      <c r="C23" s="6">
        <v>10</v>
      </c>
      <c r="D23" s="6">
        <v>0</v>
      </c>
      <c r="E23" s="6">
        <v>30</v>
      </c>
      <c r="F23" s="38">
        <v>0</v>
      </c>
      <c r="G23" s="2">
        <f t="shared" si="0"/>
        <v>40</v>
      </c>
      <c r="I23" s="28" t="s">
        <v>69</v>
      </c>
      <c r="J23" s="28">
        <v>30.5</v>
      </c>
    </row>
    <row r="24" spans="1:10" x14ac:dyDescent="0.25">
      <c r="A24" s="36">
        <v>43399</v>
      </c>
      <c r="B24" s="37" t="s">
        <v>6</v>
      </c>
      <c r="C24" s="38">
        <v>10</v>
      </c>
      <c r="D24" s="38">
        <v>0</v>
      </c>
      <c r="E24" s="38">
        <v>30</v>
      </c>
      <c r="F24" s="38">
        <v>0</v>
      </c>
      <c r="G24" s="14">
        <f t="shared" si="0"/>
        <v>40</v>
      </c>
      <c r="I24" s="28" t="s">
        <v>70</v>
      </c>
      <c r="J24" s="28">
        <v>0</v>
      </c>
    </row>
    <row r="25" spans="1:10" x14ac:dyDescent="0.25">
      <c r="A25" s="33">
        <v>43400</v>
      </c>
      <c r="B25" s="34" t="s">
        <v>7</v>
      </c>
      <c r="C25" s="6">
        <v>10</v>
      </c>
      <c r="D25" s="6">
        <v>177</v>
      </c>
      <c r="E25" s="38">
        <v>0</v>
      </c>
      <c r="F25" s="6">
        <v>23</v>
      </c>
      <c r="G25" s="2">
        <f t="shared" si="0"/>
        <v>210</v>
      </c>
      <c r="I25" s="28" t="s">
        <v>71</v>
      </c>
      <c r="J25" s="28">
        <v>34.901431061059519</v>
      </c>
    </row>
    <row r="26" spans="1:10" x14ac:dyDescent="0.25">
      <c r="A26" s="33">
        <v>43401</v>
      </c>
      <c r="B26" s="34" t="s">
        <v>8</v>
      </c>
      <c r="C26" s="6">
        <v>10</v>
      </c>
      <c r="D26" s="6">
        <v>84</v>
      </c>
      <c r="E26" s="38">
        <v>0</v>
      </c>
      <c r="F26" s="38">
        <v>0</v>
      </c>
      <c r="G26" s="2">
        <f t="shared" si="0"/>
        <v>94</v>
      </c>
      <c r="I26" s="28" t="s">
        <v>72</v>
      </c>
      <c r="J26" s="28">
        <v>1218.1098901098901</v>
      </c>
    </row>
    <row r="27" spans="1:10" x14ac:dyDescent="0.25">
      <c r="A27" s="33">
        <v>43402</v>
      </c>
      <c r="B27" s="34" t="s">
        <v>9</v>
      </c>
      <c r="C27" s="6">
        <v>10</v>
      </c>
      <c r="D27" s="6">
        <v>0</v>
      </c>
      <c r="E27" s="6">
        <v>30</v>
      </c>
      <c r="F27" s="38">
        <v>0</v>
      </c>
      <c r="G27" s="2">
        <f t="shared" si="0"/>
        <v>40</v>
      </c>
      <c r="I27" s="28" t="s">
        <v>73</v>
      </c>
      <c r="J27" s="28">
        <v>0.43437836798582286</v>
      </c>
    </row>
    <row r="28" spans="1:10" x14ac:dyDescent="0.25">
      <c r="A28" s="33">
        <v>43403</v>
      </c>
      <c r="B28" s="34" t="s">
        <v>10</v>
      </c>
      <c r="C28" s="6">
        <v>10</v>
      </c>
      <c r="D28" s="6">
        <v>83</v>
      </c>
      <c r="E28" s="6">
        <v>30</v>
      </c>
      <c r="F28" s="38">
        <v>0</v>
      </c>
      <c r="G28" s="2">
        <f t="shared" si="0"/>
        <v>123</v>
      </c>
      <c r="I28" s="28" t="s">
        <v>74</v>
      </c>
      <c r="J28" s="28">
        <v>1.0686896043023932</v>
      </c>
    </row>
    <row r="29" spans="1:10" x14ac:dyDescent="0.25">
      <c r="A29" s="33">
        <v>43404</v>
      </c>
      <c r="B29" s="34" t="s">
        <v>11</v>
      </c>
      <c r="C29" s="6">
        <v>10</v>
      </c>
      <c r="D29" s="6">
        <v>0</v>
      </c>
      <c r="E29" s="6">
        <v>50</v>
      </c>
      <c r="F29" s="38">
        <v>0</v>
      </c>
      <c r="G29" s="2">
        <f t="shared" si="0"/>
        <v>60</v>
      </c>
      <c r="I29" s="28" t="s">
        <v>75</v>
      </c>
      <c r="J29" s="28">
        <v>100</v>
      </c>
    </row>
    <row r="30" spans="1:10" x14ac:dyDescent="0.25">
      <c r="A30" s="35">
        <v>43405</v>
      </c>
      <c r="B30" s="34" t="s">
        <v>12</v>
      </c>
      <c r="C30" s="6">
        <v>10</v>
      </c>
      <c r="D30" s="6">
        <v>0</v>
      </c>
      <c r="E30" s="6">
        <v>30</v>
      </c>
      <c r="F30" s="38">
        <v>0</v>
      </c>
      <c r="G30" s="2">
        <f t="shared" si="0"/>
        <v>40</v>
      </c>
      <c r="I30" s="28" t="s">
        <v>76</v>
      </c>
      <c r="J30" s="28">
        <v>0</v>
      </c>
    </row>
    <row r="31" spans="1:10" x14ac:dyDescent="0.25">
      <c r="A31" s="36">
        <v>43406</v>
      </c>
      <c r="B31" s="37" t="s">
        <v>6</v>
      </c>
      <c r="C31" s="38">
        <v>10</v>
      </c>
      <c r="D31" s="38">
        <v>0</v>
      </c>
      <c r="E31" s="38">
        <v>30</v>
      </c>
      <c r="F31" s="38">
        <v>0</v>
      </c>
      <c r="G31" s="14">
        <f t="shared" si="0"/>
        <v>40</v>
      </c>
      <c r="I31" s="28" t="s">
        <v>77</v>
      </c>
      <c r="J31" s="28">
        <v>100</v>
      </c>
    </row>
    <row r="32" spans="1:10" x14ac:dyDescent="0.25">
      <c r="A32" s="33">
        <v>43407</v>
      </c>
      <c r="B32" s="34" t="s">
        <v>7</v>
      </c>
      <c r="C32" s="6">
        <v>10</v>
      </c>
      <c r="D32" s="38">
        <v>0</v>
      </c>
      <c r="E32" s="38">
        <v>0</v>
      </c>
      <c r="F32" s="6">
        <v>41</v>
      </c>
      <c r="G32" s="2">
        <f t="shared" si="0"/>
        <v>51</v>
      </c>
      <c r="I32" s="28" t="s">
        <v>25</v>
      </c>
      <c r="J32" s="28">
        <v>428</v>
      </c>
    </row>
    <row r="33" spans="1:16" ht="15.75" thickBot="1" x14ac:dyDescent="0.3">
      <c r="A33" s="33">
        <v>43408</v>
      </c>
      <c r="B33" s="34" t="s">
        <v>8</v>
      </c>
      <c r="C33" s="6">
        <v>10</v>
      </c>
      <c r="D33" s="6">
        <v>50</v>
      </c>
      <c r="E33" s="38">
        <v>0</v>
      </c>
      <c r="F33" s="38">
        <v>0</v>
      </c>
      <c r="G33" s="2">
        <f t="shared" si="0"/>
        <v>60</v>
      </c>
      <c r="I33" s="29" t="s">
        <v>78</v>
      </c>
      <c r="J33" s="29">
        <v>14</v>
      </c>
    </row>
    <row r="34" spans="1:16" x14ac:dyDescent="0.25">
      <c r="A34" s="33">
        <v>43409</v>
      </c>
      <c r="B34" s="34" t="s">
        <v>9</v>
      </c>
      <c r="C34" s="6">
        <v>10</v>
      </c>
      <c r="D34" s="6">
        <v>0</v>
      </c>
      <c r="E34" s="6">
        <v>30</v>
      </c>
      <c r="F34" s="38">
        <v>0</v>
      </c>
      <c r="G34" s="2">
        <f t="shared" si="0"/>
        <v>40</v>
      </c>
    </row>
    <row r="35" spans="1:16" x14ac:dyDescent="0.25">
      <c r="A35" s="33">
        <v>43410</v>
      </c>
      <c r="B35" s="34" t="s">
        <v>10</v>
      </c>
      <c r="C35" s="6">
        <v>10</v>
      </c>
      <c r="D35" s="6">
        <v>82</v>
      </c>
      <c r="E35" s="6">
        <v>30</v>
      </c>
      <c r="F35" s="38">
        <v>0</v>
      </c>
      <c r="G35" s="2">
        <f t="shared" si="0"/>
        <v>122</v>
      </c>
      <c r="I35" s="24" t="s">
        <v>109</v>
      </c>
    </row>
    <row r="36" spans="1:16" x14ac:dyDescent="0.25">
      <c r="A36" s="33">
        <v>43411</v>
      </c>
      <c r="B36" s="34" t="s">
        <v>11</v>
      </c>
      <c r="C36" s="6">
        <v>10</v>
      </c>
      <c r="D36" s="6">
        <v>136</v>
      </c>
      <c r="E36" s="6">
        <v>50</v>
      </c>
      <c r="F36" s="38">
        <v>0</v>
      </c>
      <c r="G36" s="2">
        <f t="shared" si="0"/>
        <v>196</v>
      </c>
      <c r="I36" t="s">
        <v>86</v>
      </c>
      <c r="J36" s="59" t="s">
        <v>88</v>
      </c>
    </row>
    <row r="37" spans="1:16" x14ac:dyDescent="0.25">
      <c r="A37" s="35">
        <v>43412</v>
      </c>
      <c r="B37" s="34" t="s">
        <v>12</v>
      </c>
      <c r="C37" s="6">
        <v>10</v>
      </c>
      <c r="D37" s="6">
        <v>40</v>
      </c>
      <c r="E37" s="6">
        <v>30</v>
      </c>
      <c r="F37" s="38">
        <v>0</v>
      </c>
      <c r="G37" s="2">
        <f t="shared" si="0"/>
        <v>80</v>
      </c>
      <c r="I37" t="s">
        <v>87</v>
      </c>
      <c r="J37" s="59" t="s">
        <v>89</v>
      </c>
    </row>
    <row r="38" spans="1:16" x14ac:dyDescent="0.25">
      <c r="A38" s="36">
        <v>43413</v>
      </c>
      <c r="B38" s="37" t="s">
        <v>6</v>
      </c>
      <c r="C38" s="38">
        <v>10</v>
      </c>
      <c r="D38" s="38">
        <v>0</v>
      </c>
      <c r="E38" s="38">
        <v>0</v>
      </c>
      <c r="F38" s="38">
        <v>0</v>
      </c>
      <c r="G38" s="14">
        <f t="shared" si="0"/>
        <v>10</v>
      </c>
      <c r="I38" t="s">
        <v>86</v>
      </c>
      <c r="J38" t="s">
        <v>90</v>
      </c>
    </row>
    <row r="39" spans="1:16" x14ac:dyDescent="0.25">
      <c r="A39" s="33">
        <v>43414</v>
      </c>
      <c r="B39" s="34" t="s">
        <v>7</v>
      </c>
      <c r="C39" s="6">
        <v>10</v>
      </c>
      <c r="D39" s="6">
        <v>120</v>
      </c>
      <c r="E39" s="38">
        <v>0</v>
      </c>
      <c r="F39" s="6">
        <v>37</v>
      </c>
      <c r="G39" s="2">
        <f t="shared" si="0"/>
        <v>167</v>
      </c>
      <c r="I39" t="s">
        <v>87</v>
      </c>
      <c r="J39" t="s">
        <v>91</v>
      </c>
    </row>
    <row r="40" spans="1:16" x14ac:dyDescent="0.25">
      <c r="A40" s="33">
        <v>43415</v>
      </c>
      <c r="B40" s="34" t="s">
        <v>8</v>
      </c>
      <c r="C40" s="6">
        <v>10</v>
      </c>
      <c r="D40" s="6">
        <v>23</v>
      </c>
      <c r="E40" s="38">
        <v>0</v>
      </c>
      <c r="F40" s="38">
        <v>0</v>
      </c>
      <c r="G40" s="2">
        <f t="shared" si="0"/>
        <v>33</v>
      </c>
      <c r="I40" t="s">
        <v>92</v>
      </c>
      <c r="J40">
        <v>0.05</v>
      </c>
    </row>
    <row r="41" spans="1:16" x14ac:dyDescent="0.25">
      <c r="A41" s="33">
        <v>43416</v>
      </c>
      <c r="B41" s="34" t="s">
        <v>9</v>
      </c>
      <c r="C41" s="6">
        <v>10</v>
      </c>
      <c r="D41" s="6">
        <v>74</v>
      </c>
      <c r="E41" s="6">
        <v>30</v>
      </c>
      <c r="F41" s="38">
        <v>0</v>
      </c>
      <c r="G41" s="2">
        <f t="shared" si="0"/>
        <v>114</v>
      </c>
      <c r="J41" t="s">
        <v>108</v>
      </c>
      <c r="O41" t="s">
        <v>105</v>
      </c>
      <c r="P41" t="s">
        <v>101</v>
      </c>
    </row>
    <row r="42" spans="1:16" x14ac:dyDescent="0.25">
      <c r="A42" s="36">
        <v>43417</v>
      </c>
      <c r="B42" s="37" t="s">
        <v>10</v>
      </c>
      <c r="C42" s="38">
        <v>10</v>
      </c>
      <c r="D42" s="38">
        <v>14</v>
      </c>
      <c r="E42" s="38">
        <v>30</v>
      </c>
      <c r="F42" s="38">
        <v>0</v>
      </c>
      <c r="G42" s="14">
        <f t="shared" si="0"/>
        <v>54</v>
      </c>
      <c r="J42" t="s">
        <v>93</v>
      </c>
      <c r="O42" t="s">
        <v>103</v>
      </c>
      <c r="P42" t="s">
        <v>102</v>
      </c>
    </row>
    <row r="43" spans="1:16" x14ac:dyDescent="0.25">
      <c r="A43" s="33">
        <v>43418</v>
      </c>
      <c r="B43" s="34" t="s">
        <v>11</v>
      </c>
      <c r="C43" s="6">
        <v>10</v>
      </c>
      <c r="D43" s="6">
        <v>95</v>
      </c>
      <c r="E43" s="6">
        <v>50</v>
      </c>
      <c r="F43" s="38">
        <v>0</v>
      </c>
      <c r="G43" s="2">
        <f t="shared" si="0"/>
        <v>155</v>
      </c>
      <c r="J43" t="s">
        <v>94</v>
      </c>
      <c r="P43" t="s">
        <v>104</v>
      </c>
    </row>
    <row r="44" spans="1:16" x14ac:dyDescent="0.25">
      <c r="A44" s="39">
        <v>43419</v>
      </c>
      <c r="B44" s="34" t="s">
        <v>12</v>
      </c>
      <c r="C44" s="6">
        <v>10</v>
      </c>
      <c r="D44" s="6">
        <v>0</v>
      </c>
      <c r="E44" s="6">
        <v>30</v>
      </c>
      <c r="F44" s="38">
        <v>0</v>
      </c>
      <c r="G44" s="2">
        <f t="shared" si="0"/>
        <v>40</v>
      </c>
      <c r="J44" t="s">
        <v>95</v>
      </c>
      <c r="O44" t="s">
        <v>105</v>
      </c>
      <c r="P44">
        <v>-1831.15</v>
      </c>
    </row>
    <row r="45" spans="1:16" x14ac:dyDescent="0.25">
      <c r="A45" s="36">
        <v>43420</v>
      </c>
      <c r="B45" s="37" t="s">
        <v>6</v>
      </c>
      <c r="C45" s="38">
        <v>10</v>
      </c>
      <c r="D45" s="38">
        <v>0</v>
      </c>
      <c r="E45" s="38">
        <v>30</v>
      </c>
      <c r="F45" s="38">
        <v>0</v>
      </c>
      <c r="G45" s="14">
        <f t="shared" si="0"/>
        <v>40</v>
      </c>
      <c r="J45" t="s">
        <v>97</v>
      </c>
      <c r="O45" t="s">
        <v>106</v>
      </c>
      <c r="P45">
        <v>3.3599999999999998E-2</v>
      </c>
    </row>
    <row r="46" spans="1:16" x14ac:dyDescent="0.25">
      <c r="A46" s="33">
        <v>43421</v>
      </c>
      <c r="B46" s="34" t="s">
        <v>7</v>
      </c>
      <c r="C46" s="6">
        <v>10</v>
      </c>
      <c r="D46" s="6">
        <v>50</v>
      </c>
      <c r="E46" s="38">
        <v>0</v>
      </c>
      <c r="F46" s="6">
        <v>25</v>
      </c>
      <c r="G46" s="2">
        <f t="shared" si="0"/>
        <v>85</v>
      </c>
      <c r="J46" t="s">
        <v>96</v>
      </c>
      <c r="O46" t="s">
        <v>107</v>
      </c>
      <c r="P46">
        <f>1-P45</f>
        <v>0.96640000000000004</v>
      </c>
    </row>
    <row r="47" spans="1:16" x14ac:dyDescent="0.25">
      <c r="A47" s="33">
        <v>43422</v>
      </c>
      <c r="B47" s="34" t="s">
        <v>8</v>
      </c>
      <c r="C47" s="6">
        <v>10</v>
      </c>
      <c r="D47" s="6">
        <v>96</v>
      </c>
      <c r="E47" s="38">
        <v>0</v>
      </c>
      <c r="F47" s="38">
        <v>0</v>
      </c>
      <c r="G47" s="2">
        <f t="shared" si="0"/>
        <v>106</v>
      </c>
      <c r="J47" t="s">
        <v>98</v>
      </c>
      <c r="P47">
        <f>P46</f>
        <v>0.96640000000000004</v>
      </c>
    </row>
    <row r="48" spans="1:16" x14ac:dyDescent="0.25">
      <c r="A48" s="33">
        <v>43423</v>
      </c>
      <c r="B48" s="34" t="s">
        <v>9</v>
      </c>
      <c r="C48" s="6">
        <v>10</v>
      </c>
      <c r="D48" s="6">
        <v>0</v>
      </c>
      <c r="E48" s="6">
        <v>30</v>
      </c>
      <c r="F48" s="38">
        <v>0</v>
      </c>
      <c r="G48" s="2">
        <f t="shared" si="0"/>
        <v>40</v>
      </c>
      <c r="J48" t="s">
        <v>99</v>
      </c>
    </row>
    <row r="49" spans="1:10" x14ac:dyDescent="0.25">
      <c r="A49" s="33">
        <v>43424</v>
      </c>
      <c r="B49" s="34" t="s">
        <v>10</v>
      </c>
      <c r="C49" s="6">
        <v>10</v>
      </c>
      <c r="D49" s="6">
        <v>132</v>
      </c>
      <c r="E49" s="6">
        <v>30</v>
      </c>
      <c r="F49" s="38">
        <v>0</v>
      </c>
      <c r="G49" s="2">
        <f t="shared" si="0"/>
        <v>172</v>
      </c>
      <c r="J49" t="s">
        <v>100</v>
      </c>
    </row>
    <row r="50" spans="1:10" x14ac:dyDescent="0.25">
      <c r="A50" s="33">
        <v>43425</v>
      </c>
      <c r="B50" s="34" t="s">
        <v>11</v>
      </c>
      <c r="C50" s="6">
        <v>10</v>
      </c>
      <c r="D50" s="6">
        <v>76</v>
      </c>
      <c r="E50" s="6">
        <v>50</v>
      </c>
      <c r="F50" s="38">
        <v>0</v>
      </c>
      <c r="G50" s="2">
        <f t="shared" si="0"/>
        <v>136</v>
      </c>
    </row>
    <row r="51" spans="1:10" x14ac:dyDescent="0.25">
      <c r="A51" s="35">
        <v>43426</v>
      </c>
      <c r="B51" s="34" t="s">
        <v>12</v>
      </c>
      <c r="C51" s="6">
        <v>10</v>
      </c>
      <c r="D51" s="6">
        <v>13</v>
      </c>
      <c r="E51" s="6">
        <v>30</v>
      </c>
      <c r="F51" s="38">
        <v>0</v>
      </c>
      <c r="G51" s="2">
        <f t="shared" si="0"/>
        <v>53</v>
      </c>
    </row>
    <row r="52" spans="1:10" x14ac:dyDescent="0.25">
      <c r="A52" s="36">
        <v>43427</v>
      </c>
      <c r="B52" s="37" t="s">
        <v>6</v>
      </c>
      <c r="C52" s="38">
        <v>10</v>
      </c>
      <c r="D52" s="38">
        <v>100</v>
      </c>
      <c r="E52" s="38">
        <v>30</v>
      </c>
      <c r="F52" s="38">
        <v>0</v>
      </c>
      <c r="G52" s="14">
        <f t="shared" si="0"/>
        <v>140</v>
      </c>
    </row>
    <row r="53" spans="1:10" x14ac:dyDescent="0.25">
      <c r="A53" s="33">
        <v>43428</v>
      </c>
      <c r="B53" s="34" t="s">
        <v>7</v>
      </c>
      <c r="C53" s="6">
        <v>0</v>
      </c>
      <c r="D53" s="38">
        <v>0</v>
      </c>
      <c r="E53" s="38">
        <v>0</v>
      </c>
      <c r="F53" s="38">
        <v>0</v>
      </c>
      <c r="G53" s="2">
        <f t="shared" si="0"/>
        <v>0</v>
      </c>
    </row>
    <row r="54" spans="1:10" x14ac:dyDescent="0.25">
      <c r="A54" s="33">
        <v>43429</v>
      </c>
      <c r="B54" s="34" t="s">
        <v>8</v>
      </c>
      <c r="C54" s="6">
        <v>0</v>
      </c>
      <c r="D54" s="38">
        <v>0</v>
      </c>
      <c r="E54" s="6">
        <v>50</v>
      </c>
      <c r="F54" s="38">
        <v>0</v>
      </c>
      <c r="G54" s="2">
        <f t="shared" si="0"/>
        <v>50</v>
      </c>
    </row>
    <row r="55" spans="1:10" x14ac:dyDescent="0.25">
      <c r="A55" s="33">
        <v>43430</v>
      </c>
      <c r="B55" s="34" t="s">
        <v>9</v>
      </c>
      <c r="C55" s="6">
        <v>0</v>
      </c>
      <c r="D55" s="38">
        <v>0</v>
      </c>
      <c r="E55" s="6">
        <v>0</v>
      </c>
      <c r="F55" s="38">
        <v>0</v>
      </c>
      <c r="G55" s="2">
        <f t="shared" si="0"/>
        <v>0</v>
      </c>
    </row>
    <row r="56" spans="1:10" x14ac:dyDescent="0.25">
      <c r="A56" s="33">
        <v>43431</v>
      </c>
      <c r="B56" s="34" t="s">
        <v>10</v>
      </c>
      <c r="C56" s="6">
        <v>0</v>
      </c>
      <c r="D56" s="38">
        <v>0</v>
      </c>
      <c r="E56" s="6">
        <v>0</v>
      </c>
      <c r="F56" s="38">
        <v>0</v>
      </c>
      <c r="G56" s="2">
        <f t="shared" si="0"/>
        <v>0</v>
      </c>
    </row>
    <row r="57" spans="1:10" x14ac:dyDescent="0.25">
      <c r="A57" s="33">
        <v>43432</v>
      </c>
      <c r="B57" s="34" t="s">
        <v>11</v>
      </c>
      <c r="C57" s="6">
        <v>0</v>
      </c>
      <c r="D57" s="38">
        <v>0</v>
      </c>
      <c r="E57" s="6">
        <v>30</v>
      </c>
      <c r="F57" s="38">
        <v>0</v>
      </c>
      <c r="G57" s="2">
        <f t="shared" si="0"/>
        <v>30</v>
      </c>
    </row>
    <row r="58" spans="1:10" x14ac:dyDescent="0.25">
      <c r="A58" s="35">
        <v>43433</v>
      </c>
      <c r="B58" s="34" t="s">
        <v>12</v>
      </c>
      <c r="C58" s="6">
        <v>0</v>
      </c>
      <c r="D58" s="38">
        <v>0</v>
      </c>
      <c r="E58" s="6">
        <v>0</v>
      </c>
      <c r="F58" s="38">
        <v>0</v>
      </c>
      <c r="G58" s="2">
        <f t="shared" si="0"/>
        <v>0</v>
      </c>
    </row>
    <row r="59" spans="1:10" x14ac:dyDescent="0.25">
      <c r="A59" s="36">
        <v>43434</v>
      </c>
      <c r="B59" s="37" t="s">
        <v>6</v>
      </c>
      <c r="C59" s="38">
        <v>0</v>
      </c>
      <c r="D59" s="38">
        <v>100</v>
      </c>
      <c r="E59" s="38">
        <v>0</v>
      </c>
      <c r="F59" s="38">
        <v>0</v>
      </c>
      <c r="G59" s="14">
        <f t="shared" si="0"/>
        <v>100</v>
      </c>
    </row>
    <row r="60" spans="1:10" x14ac:dyDescent="0.25">
      <c r="A60" s="33">
        <v>43435</v>
      </c>
      <c r="B60" s="34" t="s">
        <v>7</v>
      </c>
      <c r="C60" s="6">
        <v>0</v>
      </c>
      <c r="D60" s="38">
        <v>0</v>
      </c>
      <c r="E60" s="6">
        <v>40</v>
      </c>
      <c r="F60" s="6">
        <v>40</v>
      </c>
      <c r="G60" s="2">
        <f>SUM(C60:F60)</f>
        <v>80</v>
      </c>
    </row>
    <row r="61" spans="1:10" x14ac:dyDescent="0.25">
      <c r="A61" s="33">
        <v>43436</v>
      </c>
      <c r="B61" s="34" t="s">
        <v>8</v>
      </c>
      <c r="C61" s="6">
        <v>0</v>
      </c>
      <c r="D61" s="38">
        <v>0</v>
      </c>
      <c r="E61" s="6">
        <v>0</v>
      </c>
      <c r="F61" s="6">
        <v>0</v>
      </c>
      <c r="G61" s="2">
        <f t="shared" ref="G61:G66" si="1">SUM(C61:F61)</f>
        <v>0</v>
      </c>
    </row>
    <row r="62" spans="1:10" x14ac:dyDescent="0.25">
      <c r="A62" s="33">
        <v>43437</v>
      </c>
      <c r="B62" s="34" t="s">
        <v>9</v>
      </c>
      <c r="C62" s="6">
        <v>0</v>
      </c>
      <c r="D62" s="38">
        <v>0</v>
      </c>
      <c r="E62" s="6">
        <v>0</v>
      </c>
      <c r="F62" s="6">
        <v>0</v>
      </c>
      <c r="G62" s="2">
        <f t="shared" si="1"/>
        <v>0</v>
      </c>
    </row>
    <row r="63" spans="1:10" x14ac:dyDescent="0.25">
      <c r="A63" s="33">
        <v>43438</v>
      </c>
      <c r="B63" s="34" t="s">
        <v>10</v>
      </c>
      <c r="C63" s="6">
        <v>0</v>
      </c>
      <c r="D63" s="38">
        <v>0</v>
      </c>
      <c r="E63" s="6">
        <v>0</v>
      </c>
      <c r="F63" s="6">
        <v>0</v>
      </c>
      <c r="G63" s="2">
        <f t="shared" si="1"/>
        <v>0</v>
      </c>
    </row>
    <row r="64" spans="1:10" x14ac:dyDescent="0.25">
      <c r="A64" s="33">
        <v>43439</v>
      </c>
      <c r="B64" s="34" t="s">
        <v>11</v>
      </c>
      <c r="C64" s="6">
        <v>0</v>
      </c>
      <c r="D64" s="38">
        <v>0</v>
      </c>
      <c r="E64" s="6">
        <v>30</v>
      </c>
      <c r="F64" s="6">
        <v>0</v>
      </c>
      <c r="G64" s="2">
        <f t="shared" si="1"/>
        <v>30</v>
      </c>
    </row>
    <row r="65" spans="1:7" x14ac:dyDescent="0.25">
      <c r="A65" s="35">
        <v>43440</v>
      </c>
      <c r="B65" s="34" t="s">
        <v>12</v>
      </c>
      <c r="C65" s="6">
        <v>0</v>
      </c>
      <c r="D65" s="38">
        <v>0</v>
      </c>
      <c r="E65" s="6">
        <v>0</v>
      </c>
      <c r="F65" s="6">
        <v>0</v>
      </c>
      <c r="G65" s="2">
        <f t="shared" si="1"/>
        <v>0</v>
      </c>
    </row>
    <row r="66" spans="1:7" x14ac:dyDescent="0.25">
      <c r="A66" s="33">
        <v>43441</v>
      </c>
      <c r="B66" s="34" t="s">
        <v>6</v>
      </c>
      <c r="C66" s="6">
        <v>0</v>
      </c>
      <c r="D66" s="6">
        <v>100</v>
      </c>
      <c r="E66" s="6">
        <v>0</v>
      </c>
      <c r="F66" s="6">
        <v>0</v>
      </c>
      <c r="G66" s="2">
        <f t="shared" si="1"/>
        <v>100</v>
      </c>
    </row>
    <row r="67" spans="1:7" x14ac:dyDescent="0.25">
      <c r="A67" s="40">
        <v>43442</v>
      </c>
      <c r="B67" s="41" t="s">
        <v>7</v>
      </c>
      <c r="C67" s="42">
        <v>0</v>
      </c>
      <c r="D67" s="42">
        <v>0</v>
      </c>
      <c r="E67" s="42">
        <v>0</v>
      </c>
      <c r="F67" s="7">
        <v>0</v>
      </c>
      <c r="G67" s="4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opLeftCell="O1" workbookViewId="0">
      <selection activeCell="AF34" sqref="AF34"/>
    </sheetView>
  </sheetViews>
  <sheetFormatPr defaultRowHeight="15" x14ac:dyDescent="0.25"/>
  <cols>
    <col min="1" max="1" width="13.28515625" customWidth="1"/>
    <col min="2" max="2" width="9.140625" customWidth="1"/>
    <col min="3" max="3" width="9.140625" hidden="1" customWidth="1"/>
    <col min="4" max="4" width="14.28515625" hidden="1" customWidth="1"/>
    <col min="5" max="5" width="15" hidden="1" customWidth="1"/>
    <col min="6" max="6" width="16.42578125" hidden="1" customWidth="1"/>
    <col min="7" max="7" width="10.28515625" customWidth="1"/>
    <col min="9" max="10" width="9.140625" customWidth="1"/>
  </cols>
  <sheetData>
    <row r="1" spans="1:27" x14ac:dyDescent="0.25">
      <c r="A1" s="5"/>
      <c r="B1" s="6"/>
      <c r="C1" s="6"/>
      <c r="D1" s="6"/>
      <c r="E1" s="6" t="s">
        <v>1</v>
      </c>
      <c r="F1" s="6"/>
      <c r="G1" s="6"/>
      <c r="I1" s="60"/>
      <c r="J1" s="60"/>
      <c r="K1" s="60" t="s">
        <v>110</v>
      </c>
      <c r="L1" s="60"/>
      <c r="M1" s="60"/>
      <c r="N1" s="67" t="s">
        <v>125</v>
      </c>
      <c r="P1" s="60"/>
      <c r="Q1" s="60" t="s">
        <v>110</v>
      </c>
      <c r="R1" s="60"/>
      <c r="S1" s="60"/>
      <c r="T1" s="60"/>
      <c r="U1" s="60"/>
      <c r="V1" s="67" t="s">
        <v>126</v>
      </c>
      <c r="X1" s="60"/>
      <c r="Y1" s="60" t="s">
        <v>110</v>
      </c>
      <c r="Z1" s="60"/>
      <c r="AA1" s="60"/>
    </row>
    <row r="2" spans="1:27" x14ac:dyDescent="0.25">
      <c r="A2" s="8"/>
      <c r="B2" s="9"/>
      <c r="C2" s="10"/>
      <c r="D2" s="10"/>
      <c r="E2" s="10"/>
      <c r="F2" s="10"/>
      <c r="G2" s="10"/>
      <c r="I2" s="62"/>
      <c r="J2" s="61" t="s">
        <v>111</v>
      </c>
      <c r="K2" s="61" t="s">
        <v>112</v>
      </c>
      <c r="L2" s="61" t="s">
        <v>113</v>
      </c>
      <c r="M2" s="61" t="s">
        <v>114</v>
      </c>
      <c r="N2" s="62"/>
      <c r="O2" t="s">
        <v>132</v>
      </c>
      <c r="P2" s="61" t="s">
        <v>111</v>
      </c>
      <c r="Q2" s="61" t="s">
        <v>112</v>
      </c>
      <c r="R2" s="61" t="s">
        <v>113</v>
      </c>
      <c r="S2" s="61" t="s">
        <v>114</v>
      </c>
      <c r="T2" s="62"/>
      <c r="U2" s="62"/>
      <c r="W2" t="s">
        <v>132</v>
      </c>
      <c r="X2" s="61" t="s">
        <v>127</v>
      </c>
      <c r="Y2" s="61" t="s">
        <v>128</v>
      </c>
      <c r="Z2" s="61" t="s">
        <v>113</v>
      </c>
      <c r="AA2" s="61" t="s">
        <v>114</v>
      </c>
    </row>
    <row r="3" spans="1:27" x14ac:dyDescent="0.25">
      <c r="A3" s="1">
        <v>43378</v>
      </c>
      <c r="B3" s="1" t="s">
        <v>6</v>
      </c>
      <c r="C3">
        <v>10</v>
      </c>
      <c r="D3">
        <v>73</v>
      </c>
      <c r="E3">
        <v>30</v>
      </c>
      <c r="F3">
        <v>0</v>
      </c>
      <c r="G3">
        <f>C3+D3+E3+F3</f>
        <v>113</v>
      </c>
      <c r="H3" s="62" t="s">
        <v>115</v>
      </c>
      <c r="I3" s="62">
        <f>SUM(G3:G9)</f>
        <v>711</v>
      </c>
      <c r="K3" s="62">
        <f>SUM(I3:I11)/9</f>
        <v>440.66666666666669</v>
      </c>
      <c r="L3">
        <v>1440.98</v>
      </c>
      <c r="N3" s="6"/>
      <c r="O3">
        <v>1</v>
      </c>
      <c r="Q3">
        <v>63.951610000000002</v>
      </c>
      <c r="R3">
        <f>3.27*Q3</f>
        <v>209.1217647</v>
      </c>
      <c r="S3">
        <f>0*Q3</f>
        <v>0</v>
      </c>
      <c r="W3">
        <v>1</v>
      </c>
      <c r="X3">
        <v>113</v>
      </c>
      <c r="Y3">
        <v>90.085710000000006</v>
      </c>
      <c r="Z3">
        <v>260.197</v>
      </c>
      <c r="AA3">
        <v>-149.542</v>
      </c>
    </row>
    <row r="4" spans="1:27" x14ac:dyDescent="0.25">
      <c r="A4" s="1">
        <v>43379</v>
      </c>
      <c r="B4" s="1" t="s">
        <v>7</v>
      </c>
      <c r="C4">
        <v>10</v>
      </c>
      <c r="D4">
        <v>150</v>
      </c>
      <c r="E4">
        <v>0</v>
      </c>
      <c r="F4">
        <v>40</v>
      </c>
      <c r="G4">
        <f t="shared" ref="G4:G59" si="0">C4+D4+E4+F4</f>
        <v>200</v>
      </c>
      <c r="H4" s="6" t="s">
        <v>116</v>
      </c>
      <c r="I4" s="6">
        <f>SUM(G10:G16)</f>
        <v>595</v>
      </c>
      <c r="J4">
        <v>116</v>
      </c>
      <c r="K4" s="62">
        <v>440.66669999999999</v>
      </c>
      <c r="L4">
        <v>1440.98</v>
      </c>
      <c r="N4" s="6"/>
      <c r="O4">
        <v>2</v>
      </c>
      <c r="P4">
        <f>ABS(G4-G3)</f>
        <v>87</v>
      </c>
      <c r="Q4">
        <v>63.951610000000002</v>
      </c>
      <c r="R4">
        <v>209.12180000000001</v>
      </c>
      <c r="S4">
        <f t="shared" ref="S4:S37" si="1">0*Q4</f>
        <v>0</v>
      </c>
      <c r="W4">
        <v>2</v>
      </c>
      <c r="X4">
        <v>200</v>
      </c>
      <c r="Y4">
        <v>90.085710000000006</v>
      </c>
      <c r="Z4">
        <v>260.197</v>
      </c>
      <c r="AA4">
        <v>-149.542</v>
      </c>
    </row>
    <row r="5" spans="1:27" x14ac:dyDescent="0.25">
      <c r="A5" s="1">
        <v>43380</v>
      </c>
      <c r="B5" s="1" t="s">
        <v>8</v>
      </c>
      <c r="C5">
        <v>10</v>
      </c>
      <c r="D5">
        <v>45</v>
      </c>
      <c r="E5">
        <v>0</v>
      </c>
      <c r="F5">
        <v>0</v>
      </c>
      <c r="G5">
        <f t="shared" si="0"/>
        <v>55</v>
      </c>
      <c r="H5" t="s">
        <v>117</v>
      </c>
      <c r="I5">
        <f>SUM(G17:G23)</f>
        <v>696</v>
      </c>
      <c r="J5">
        <f t="shared" ref="J5:J11" si="2">I5-I4</f>
        <v>101</v>
      </c>
      <c r="K5" s="62">
        <v>440.66669999999999</v>
      </c>
      <c r="L5">
        <v>1440.98</v>
      </c>
      <c r="N5" s="6"/>
      <c r="O5">
        <v>3</v>
      </c>
      <c r="P5">
        <f t="shared" ref="P5:P37" si="3">ABS(G5-G4)</f>
        <v>145</v>
      </c>
      <c r="Q5">
        <v>63.951610000000002</v>
      </c>
      <c r="R5">
        <v>209.12180000000001</v>
      </c>
      <c r="S5">
        <f t="shared" si="1"/>
        <v>0</v>
      </c>
      <c r="W5">
        <v>3</v>
      </c>
      <c r="X5">
        <v>55</v>
      </c>
      <c r="Y5">
        <v>90.085710000000006</v>
      </c>
      <c r="Z5">
        <v>260.197</v>
      </c>
      <c r="AA5">
        <v>-149.542</v>
      </c>
    </row>
    <row r="6" spans="1:27" x14ac:dyDescent="0.25">
      <c r="A6" s="1">
        <v>43381</v>
      </c>
      <c r="B6" s="1" t="s">
        <v>9</v>
      </c>
      <c r="C6">
        <v>10</v>
      </c>
      <c r="D6">
        <v>96</v>
      </c>
      <c r="E6">
        <v>30</v>
      </c>
      <c r="F6">
        <v>0</v>
      </c>
      <c r="G6">
        <f t="shared" si="0"/>
        <v>136</v>
      </c>
      <c r="H6" t="s">
        <v>118</v>
      </c>
      <c r="I6">
        <f>SUM(G24:G30)</f>
        <v>607</v>
      </c>
      <c r="J6">
        <v>89</v>
      </c>
      <c r="K6" s="62">
        <v>440.66669999999999</v>
      </c>
      <c r="L6">
        <v>1440.98</v>
      </c>
      <c r="N6" s="6"/>
      <c r="O6">
        <v>4</v>
      </c>
      <c r="P6">
        <f t="shared" si="3"/>
        <v>81</v>
      </c>
      <c r="Q6">
        <v>63.951610000000002</v>
      </c>
      <c r="R6">
        <v>209.12180000000001</v>
      </c>
      <c r="S6">
        <f t="shared" si="1"/>
        <v>0</v>
      </c>
      <c r="W6">
        <v>4</v>
      </c>
      <c r="X6">
        <v>136</v>
      </c>
      <c r="Y6">
        <v>90.085710000000006</v>
      </c>
      <c r="Z6">
        <v>260.197</v>
      </c>
      <c r="AA6">
        <v>-149.542</v>
      </c>
    </row>
    <row r="7" spans="1:27" x14ac:dyDescent="0.25">
      <c r="A7" s="1">
        <v>43382</v>
      </c>
      <c r="B7" s="1" t="s">
        <v>10</v>
      </c>
      <c r="C7">
        <v>10</v>
      </c>
      <c r="D7">
        <v>67</v>
      </c>
      <c r="E7">
        <v>30</v>
      </c>
      <c r="F7">
        <v>0</v>
      </c>
      <c r="G7">
        <f t="shared" si="0"/>
        <v>107</v>
      </c>
      <c r="H7" t="s">
        <v>119</v>
      </c>
      <c r="I7">
        <f>SUM(G31:G37)</f>
        <v>544</v>
      </c>
      <c r="J7">
        <v>63</v>
      </c>
      <c r="K7" s="62">
        <v>440.66669999999999</v>
      </c>
      <c r="L7">
        <v>1440.98</v>
      </c>
      <c r="O7">
        <v>5</v>
      </c>
      <c r="P7">
        <f t="shared" si="3"/>
        <v>29</v>
      </c>
      <c r="Q7">
        <v>63.951610000000002</v>
      </c>
      <c r="R7">
        <v>209.12180000000001</v>
      </c>
      <c r="S7">
        <f t="shared" si="1"/>
        <v>0</v>
      </c>
      <c r="W7">
        <v>5</v>
      </c>
      <c r="X7">
        <v>107</v>
      </c>
      <c r="Y7">
        <v>90.085710000000006</v>
      </c>
      <c r="Z7">
        <v>260.197</v>
      </c>
      <c r="AA7">
        <v>-149.542</v>
      </c>
    </row>
    <row r="8" spans="1:27" x14ac:dyDescent="0.25">
      <c r="A8" s="1">
        <v>43383</v>
      </c>
      <c r="B8" s="1" t="s">
        <v>11</v>
      </c>
      <c r="C8">
        <v>10</v>
      </c>
      <c r="D8">
        <v>0</v>
      </c>
      <c r="E8">
        <v>50</v>
      </c>
      <c r="F8">
        <v>0</v>
      </c>
      <c r="G8">
        <f t="shared" si="0"/>
        <v>60</v>
      </c>
      <c r="H8" t="s">
        <v>120</v>
      </c>
      <c r="I8">
        <f>SUM(G38:G44)</f>
        <v>217</v>
      </c>
      <c r="J8">
        <v>327</v>
      </c>
      <c r="K8" s="62">
        <v>440.66669999999999</v>
      </c>
      <c r="L8">
        <v>1440.98</v>
      </c>
      <c r="O8">
        <v>6</v>
      </c>
      <c r="P8">
        <f t="shared" si="3"/>
        <v>47</v>
      </c>
      <c r="Q8">
        <v>63.951610000000002</v>
      </c>
      <c r="R8">
        <v>209.12180000000001</v>
      </c>
      <c r="S8">
        <f t="shared" si="1"/>
        <v>0</v>
      </c>
      <c r="W8">
        <v>6</v>
      </c>
      <c r="X8">
        <v>60</v>
      </c>
      <c r="Y8">
        <v>90.085710000000006</v>
      </c>
      <c r="Z8">
        <v>260.197</v>
      </c>
      <c r="AA8">
        <v>-149.542</v>
      </c>
    </row>
    <row r="9" spans="1:27" x14ac:dyDescent="0.25">
      <c r="A9" s="63">
        <v>43384</v>
      </c>
      <c r="B9" s="63" t="s">
        <v>12</v>
      </c>
      <c r="C9" s="64">
        <v>10</v>
      </c>
      <c r="D9" s="64">
        <v>0</v>
      </c>
      <c r="E9" s="64">
        <v>30</v>
      </c>
      <c r="F9" s="64">
        <v>0</v>
      </c>
      <c r="G9" s="65">
        <f t="shared" si="0"/>
        <v>40</v>
      </c>
      <c r="H9" t="s">
        <v>121</v>
      </c>
      <c r="I9">
        <f>SUM(G45:G51)</f>
        <v>206</v>
      </c>
      <c r="J9">
        <v>11</v>
      </c>
      <c r="K9" s="62">
        <v>440.66669999999999</v>
      </c>
      <c r="L9">
        <v>1440.98</v>
      </c>
      <c r="O9">
        <v>7</v>
      </c>
      <c r="P9">
        <f t="shared" si="3"/>
        <v>20</v>
      </c>
      <c r="Q9">
        <v>63.951610000000002</v>
      </c>
      <c r="R9">
        <v>209.12180000000001</v>
      </c>
      <c r="S9">
        <f t="shared" si="1"/>
        <v>0</v>
      </c>
      <c r="W9">
        <v>7</v>
      </c>
      <c r="X9" s="65">
        <v>40</v>
      </c>
      <c r="Y9">
        <v>90.085710000000006</v>
      </c>
      <c r="Z9">
        <v>260.197</v>
      </c>
      <c r="AA9">
        <v>-149.542</v>
      </c>
    </row>
    <row r="10" spans="1:27" x14ac:dyDescent="0.25">
      <c r="A10" s="12">
        <v>43385</v>
      </c>
      <c r="B10" s="12" t="s">
        <v>6</v>
      </c>
      <c r="C10" s="13">
        <v>10</v>
      </c>
      <c r="D10">
        <v>0</v>
      </c>
      <c r="E10" s="13">
        <v>0</v>
      </c>
      <c r="F10">
        <v>0</v>
      </c>
      <c r="G10" s="13">
        <f t="shared" si="0"/>
        <v>10</v>
      </c>
      <c r="H10" t="s">
        <v>122</v>
      </c>
      <c r="I10">
        <f>SUM(G52:G58)</f>
        <v>180</v>
      </c>
      <c r="J10">
        <v>26</v>
      </c>
      <c r="K10" s="62">
        <v>440.66669999999999</v>
      </c>
      <c r="L10">
        <v>1440.98</v>
      </c>
      <c r="O10">
        <v>8</v>
      </c>
      <c r="P10">
        <f t="shared" si="3"/>
        <v>30</v>
      </c>
      <c r="Q10">
        <v>63.951610000000002</v>
      </c>
      <c r="R10">
        <v>209.12180000000001</v>
      </c>
      <c r="S10">
        <f t="shared" si="1"/>
        <v>0</v>
      </c>
      <c r="W10">
        <v>8</v>
      </c>
      <c r="X10" s="13">
        <v>10</v>
      </c>
      <c r="Y10">
        <v>90.085710000000006</v>
      </c>
      <c r="Z10">
        <v>260.197</v>
      </c>
      <c r="AA10">
        <v>-149.542</v>
      </c>
    </row>
    <row r="11" spans="1:27" x14ac:dyDescent="0.25">
      <c r="A11" s="1">
        <v>43386</v>
      </c>
      <c r="B11" s="1" t="s">
        <v>7</v>
      </c>
      <c r="C11">
        <v>10</v>
      </c>
      <c r="D11">
        <v>200</v>
      </c>
      <c r="E11" s="13">
        <v>0</v>
      </c>
      <c r="F11">
        <v>30</v>
      </c>
      <c r="G11">
        <f t="shared" si="0"/>
        <v>240</v>
      </c>
      <c r="H11" t="s">
        <v>123</v>
      </c>
      <c r="I11">
        <f>SUM(G59:G65)</f>
        <v>210</v>
      </c>
      <c r="J11">
        <f t="shared" si="2"/>
        <v>30</v>
      </c>
      <c r="K11" s="62">
        <v>440.66669999999999</v>
      </c>
      <c r="L11">
        <v>1440.98</v>
      </c>
      <c r="O11">
        <v>9</v>
      </c>
      <c r="P11">
        <v>0</v>
      </c>
      <c r="Q11">
        <v>63.951610000000002</v>
      </c>
      <c r="R11">
        <v>209.12180000000001</v>
      </c>
      <c r="S11">
        <f t="shared" si="1"/>
        <v>0</v>
      </c>
      <c r="W11">
        <v>9</v>
      </c>
      <c r="X11" s="13">
        <v>240</v>
      </c>
      <c r="Y11">
        <v>90.085710000000006</v>
      </c>
      <c r="Z11">
        <v>260.197</v>
      </c>
      <c r="AA11">
        <v>-149.542</v>
      </c>
    </row>
    <row r="12" spans="1:27" x14ac:dyDescent="0.25">
      <c r="A12" s="1">
        <v>43387</v>
      </c>
      <c r="B12" s="1" t="s">
        <v>8</v>
      </c>
      <c r="C12">
        <v>10</v>
      </c>
      <c r="D12">
        <v>0</v>
      </c>
      <c r="E12">
        <v>30</v>
      </c>
      <c r="F12">
        <v>0</v>
      </c>
      <c r="G12">
        <f t="shared" si="0"/>
        <v>40</v>
      </c>
      <c r="O12">
        <v>10</v>
      </c>
      <c r="P12">
        <f t="shared" si="3"/>
        <v>200</v>
      </c>
      <c r="Q12">
        <v>63.951610000000002</v>
      </c>
      <c r="R12">
        <v>209.12180000000001</v>
      </c>
      <c r="S12">
        <f t="shared" si="1"/>
        <v>0</v>
      </c>
      <c r="W12">
        <v>10</v>
      </c>
      <c r="X12" s="13">
        <v>40</v>
      </c>
      <c r="Y12">
        <v>90.085710000000006</v>
      </c>
      <c r="Z12">
        <v>260.197</v>
      </c>
      <c r="AA12">
        <v>-149.542</v>
      </c>
    </row>
    <row r="13" spans="1:27" x14ac:dyDescent="0.25">
      <c r="A13" s="1">
        <v>43388</v>
      </c>
      <c r="B13" s="1" t="s">
        <v>9</v>
      </c>
      <c r="C13">
        <v>10</v>
      </c>
      <c r="D13">
        <v>50</v>
      </c>
      <c r="E13">
        <v>30</v>
      </c>
      <c r="F13">
        <v>0</v>
      </c>
      <c r="G13">
        <f t="shared" si="0"/>
        <v>90</v>
      </c>
      <c r="I13" t="s">
        <v>124</v>
      </c>
      <c r="J13" s="62">
        <v>440.66669999999999</v>
      </c>
      <c r="O13">
        <v>11</v>
      </c>
      <c r="P13">
        <f t="shared" si="3"/>
        <v>50</v>
      </c>
      <c r="Q13">
        <v>63.951610000000002</v>
      </c>
      <c r="R13">
        <v>209.12180000000001</v>
      </c>
      <c r="S13">
        <f t="shared" si="1"/>
        <v>0</v>
      </c>
      <c r="W13">
        <v>11</v>
      </c>
      <c r="X13" s="13">
        <v>90</v>
      </c>
      <c r="Y13">
        <v>90.085710000000006</v>
      </c>
      <c r="Z13">
        <v>260.197</v>
      </c>
      <c r="AA13">
        <v>-149.542</v>
      </c>
    </row>
    <row r="14" spans="1:27" x14ac:dyDescent="0.25">
      <c r="A14" s="1">
        <v>43389</v>
      </c>
      <c r="B14" s="1" t="s">
        <v>10</v>
      </c>
      <c r="C14">
        <v>10</v>
      </c>
      <c r="D14">
        <v>0</v>
      </c>
      <c r="E14">
        <v>30</v>
      </c>
      <c r="F14">
        <v>0</v>
      </c>
      <c r="G14">
        <f t="shared" si="0"/>
        <v>40</v>
      </c>
      <c r="I14" t="s">
        <v>113</v>
      </c>
      <c r="J14">
        <f>3.27*J13</f>
        <v>1440.9801090000001</v>
      </c>
      <c r="O14">
        <v>12</v>
      </c>
      <c r="P14">
        <f t="shared" si="3"/>
        <v>50</v>
      </c>
      <c r="Q14">
        <v>63.951610000000002</v>
      </c>
      <c r="R14">
        <v>209.12180000000001</v>
      </c>
      <c r="S14">
        <f t="shared" si="1"/>
        <v>0</v>
      </c>
      <c r="W14">
        <v>12</v>
      </c>
      <c r="X14" s="13">
        <v>40</v>
      </c>
      <c r="Y14">
        <v>90.085710000000006</v>
      </c>
      <c r="Z14">
        <v>260.197</v>
      </c>
      <c r="AA14">
        <v>-149.542</v>
      </c>
    </row>
    <row r="15" spans="1:27" x14ac:dyDescent="0.25">
      <c r="A15" s="1">
        <v>43390</v>
      </c>
      <c r="B15" s="1" t="s">
        <v>11</v>
      </c>
      <c r="C15">
        <v>10</v>
      </c>
      <c r="D15">
        <v>0</v>
      </c>
      <c r="E15">
        <v>50</v>
      </c>
      <c r="F15">
        <v>0</v>
      </c>
      <c r="G15">
        <f t="shared" si="0"/>
        <v>60</v>
      </c>
      <c r="O15">
        <v>13</v>
      </c>
      <c r="P15">
        <f t="shared" si="3"/>
        <v>20</v>
      </c>
      <c r="Q15">
        <v>63.951610000000002</v>
      </c>
      <c r="R15">
        <v>209.12180000000001</v>
      </c>
      <c r="S15">
        <f t="shared" si="1"/>
        <v>0</v>
      </c>
      <c r="W15">
        <v>13</v>
      </c>
      <c r="X15" s="13">
        <v>60</v>
      </c>
      <c r="Y15">
        <v>90.085710000000006</v>
      </c>
      <c r="Z15">
        <v>260.197</v>
      </c>
      <c r="AA15">
        <v>-149.542</v>
      </c>
    </row>
    <row r="16" spans="1:27" x14ac:dyDescent="0.25">
      <c r="A16" s="63">
        <v>43391</v>
      </c>
      <c r="B16" s="63" t="s">
        <v>12</v>
      </c>
      <c r="C16" s="64">
        <v>10</v>
      </c>
      <c r="D16" s="64">
        <v>75</v>
      </c>
      <c r="E16" s="64">
        <v>30</v>
      </c>
      <c r="F16" s="64">
        <v>0</v>
      </c>
      <c r="G16" s="65">
        <f t="shared" si="0"/>
        <v>115</v>
      </c>
      <c r="O16">
        <v>14</v>
      </c>
      <c r="P16">
        <f t="shared" si="3"/>
        <v>55</v>
      </c>
      <c r="Q16">
        <v>63.951610000000002</v>
      </c>
      <c r="R16">
        <v>209.12180000000001</v>
      </c>
      <c r="S16">
        <f t="shared" si="1"/>
        <v>0</v>
      </c>
      <c r="W16">
        <v>14</v>
      </c>
      <c r="X16" s="65">
        <v>115</v>
      </c>
      <c r="Y16">
        <v>90.085710000000006</v>
      </c>
      <c r="Z16">
        <v>260.197</v>
      </c>
      <c r="AA16">
        <v>-149.542</v>
      </c>
    </row>
    <row r="17" spans="1:29" x14ac:dyDescent="0.25">
      <c r="A17" s="12">
        <v>43392</v>
      </c>
      <c r="B17" s="12" t="s">
        <v>6</v>
      </c>
      <c r="C17" s="13">
        <v>10</v>
      </c>
      <c r="D17" s="13">
        <v>0</v>
      </c>
      <c r="E17" s="13">
        <v>30</v>
      </c>
      <c r="F17">
        <v>0</v>
      </c>
      <c r="G17" s="13">
        <f t="shared" si="0"/>
        <v>40</v>
      </c>
      <c r="O17">
        <v>15</v>
      </c>
      <c r="P17">
        <f t="shared" si="3"/>
        <v>75</v>
      </c>
      <c r="Q17">
        <v>63.951610000000002</v>
      </c>
      <c r="R17">
        <v>209.12180000000001</v>
      </c>
      <c r="S17">
        <f t="shared" si="1"/>
        <v>0</v>
      </c>
      <c r="W17">
        <v>15</v>
      </c>
      <c r="X17" s="13">
        <v>40</v>
      </c>
      <c r="Y17">
        <v>90.085710000000006</v>
      </c>
      <c r="Z17">
        <v>260.197</v>
      </c>
      <c r="AA17">
        <v>-149.542</v>
      </c>
    </row>
    <row r="18" spans="1:29" x14ac:dyDescent="0.25">
      <c r="A18" s="1">
        <v>43393</v>
      </c>
      <c r="B18" s="1" t="s">
        <v>7</v>
      </c>
      <c r="C18">
        <v>10</v>
      </c>
      <c r="D18">
        <v>298</v>
      </c>
      <c r="E18" s="13">
        <v>0</v>
      </c>
      <c r="F18">
        <v>35</v>
      </c>
      <c r="G18">
        <f t="shared" si="0"/>
        <v>343</v>
      </c>
      <c r="O18">
        <v>16</v>
      </c>
      <c r="P18">
        <v>0</v>
      </c>
      <c r="Q18">
        <v>63.951610000000002</v>
      </c>
      <c r="R18">
        <v>209.12180000000001</v>
      </c>
      <c r="S18">
        <f t="shared" si="1"/>
        <v>0</v>
      </c>
      <c r="W18">
        <v>16</v>
      </c>
      <c r="X18" s="13">
        <v>0</v>
      </c>
      <c r="Y18">
        <v>90.085710000000006</v>
      </c>
      <c r="Z18">
        <v>260.197</v>
      </c>
      <c r="AA18">
        <v>-149.542</v>
      </c>
    </row>
    <row r="19" spans="1:29" x14ac:dyDescent="0.25">
      <c r="A19" s="1">
        <v>43394</v>
      </c>
      <c r="B19" s="1" t="s">
        <v>8</v>
      </c>
      <c r="C19">
        <v>10</v>
      </c>
      <c r="D19">
        <v>0</v>
      </c>
      <c r="E19" s="13">
        <v>0</v>
      </c>
      <c r="F19" s="13">
        <v>0</v>
      </c>
      <c r="G19">
        <f t="shared" si="0"/>
        <v>10</v>
      </c>
      <c r="O19">
        <v>17</v>
      </c>
      <c r="P19">
        <v>0</v>
      </c>
      <c r="Q19">
        <v>63.951610000000002</v>
      </c>
      <c r="R19">
        <v>209.12180000000001</v>
      </c>
      <c r="S19">
        <f t="shared" si="1"/>
        <v>0</v>
      </c>
      <c r="W19">
        <v>17</v>
      </c>
      <c r="X19" s="13">
        <v>10</v>
      </c>
      <c r="Y19">
        <v>90.085710000000006</v>
      </c>
      <c r="Z19">
        <v>260.197</v>
      </c>
      <c r="AA19">
        <v>-149.542</v>
      </c>
    </row>
    <row r="20" spans="1:29" x14ac:dyDescent="0.25">
      <c r="A20" s="1">
        <v>43395</v>
      </c>
      <c r="B20" s="1" t="s">
        <v>9</v>
      </c>
      <c r="C20">
        <v>10</v>
      </c>
      <c r="D20">
        <v>0</v>
      </c>
      <c r="E20">
        <v>30</v>
      </c>
      <c r="F20" s="13">
        <v>0</v>
      </c>
      <c r="G20">
        <f t="shared" si="0"/>
        <v>40</v>
      </c>
      <c r="O20">
        <v>18</v>
      </c>
      <c r="P20">
        <f t="shared" si="3"/>
        <v>30</v>
      </c>
      <c r="Q20">
        <v>63.951610000000002</v>
      </c>
      <c r="R20">
        <v>209.12180000000001</v>
      </c>
      <c r="S20">
        <f t="shared" si="1"/>
        <v>0</v>
      </c>
      <c r="W20">
        <v>18</v>
      </c>
      <c r="X20" s="13">
        <v>40</v>
      </c>
      <c r="Y20">
        <v>90.085710000000006</v>
      </c>
      <c r="Z20">
        <v>260.197</v>
      </c>
      <c r="AA20">
        <v>-149.542</v>
      </c>
    </row>
    <row r="21" spans="1:29" x14ac:dyDescent="0.25">
      <c r="A21" s="1">
        <v>43396</v>
      </c>
      <c r="B21" s="1" t="s">
        <v>10</v>
      </c>
      <c r="C21">
        <v>10</v>
      </c>
      <c r="D21">
        <v>64</v>
      </c>
      <c r="E21">
        <v>30</v>
      </c>
      <c r="F21" s="13">
        <v>0</v>
      </c>
      <c r="G21">
        <f t="shared" si="0"/>
        <v>104</v>
      </c>
      <c r="O21">
        <v>19</v>
      </c>
      <c r="P21">
        <f t="shared" si="3"/>
        <v>64</v>
      </c>
      <c r="Q21">
        <v>63.951610000000002</v>
      </c>
      <c r="R21">
        <v>209.12180000000001</v>
      </c>
      <c r="S21">
        <f t="shared" si="1"/>
        <v>0</v>
      </c>
      <c r="W21">
        <v>19</v>
      </c>
      <c r="X21" s="13">
        <v>104</v>
      </c>
      <c r="Y21">
        <v>90.085710000000006</v>
      </c>
      <c r="Z21">
        <v>260.197</v>
      </c>
      <c r="AA21">
        <v>-149.542</v>
      </c>
    </row>
    <row r="22" spans="1:29" x14ac:dyDescent="0.25">
      <c r="A22" s="1">
        <v>43397</v>
      </c>
      <c r="B22" s="1" t="s">
        <v>11</v>
      </c>
      <c r="C22">
        <v>10</v>
      </c>
      <c r="D22">
        <v>59</v>
      </c>
      <c r="E22">
        <v>50</v>
      </c>
      <c r="F22" s="13">
        <v>0</v>
      </c>
      <c r="G22">
        <f t="shared" si="0"/>
        <v>119</v>
      </c>
      <c r="O22">
        <v>20</v>
      </c>
      <c r="P22">
        <f t="shared" si="3"/>
        <v>15</v>
      </c>
      <c r="Q22">
        <v>63.951610000000002</v>
      </c>
      <c r="R22">
        <v>209.12180000000001</v>
      </c>
      <c r="S22">
        <f t="shared" si="1"/>
        <v>0</v>
      </c>
      <c r="W22">
        <v>20</v>
      </c>
      <c r="X22" s="13">
        <v>119</v>
      </c>
      <c r="Y22">
        <v>90.085710000000006</v>
      </c>
      <c r="Z22">
        <v>260.197</v>
      </c>
      <c r="AA22">
        <v>-149.542</v>
      </c>
    </row>
    <row r="23" spans="1:29" x14ac:dyDescent="0.25">
      <c r="A23" s="63">
        <v>43398</v>
      </c>
      <c r="B23" s="63" t="s">
        <v>12</v>
      </c>
      <c r="C23" s="64">
        <v>10</v>
      </c>
      <c r="D23" s="64">
        <v>0</v>
      </c>
      <c r="E23" s="64">
        <v>30</v>
      </c>
      <c r="F23" s="64">
        <v>0</v>
      </c>
      <c r="G23" s="65">
        <f t="shared" si="0"/>
        <v>40</v>
      </c>
      <c r="O23">
        <v>21</v>
      </c>
      <c r="P23">
        <f t="shared" si="3"/>
        <v>79</v>
      </c>
      <c r="Q23">
        <v>63.951610000000002</v>
      </c>
      <c r="R23">
        <v>209.12180000000001</v>
      </c>
      <c r="S23">
        <f t="shared" si="1"/>
        <v>0</v>
      </c>
      <c r="W23">
        <v>21</v>
      </c>
      <c r="X23" s="65">
        <v>40</v>
      </c>
      <c r="Y23">
        <v>90.085710000000006</v>
      </c>
      <c r="Z23">
        <v>260.197</v>
      </c>
      <c r="AA23">
        <v>-149.542</v>
      </c>
    </row>
    <row r="24" spans="1:29" x14ac:dyDescent="0.25">
      <c r="A24" s="12">
        <v>43399</v>
      </c>
      <c r="B24" s="12" t="s">
        <v>6</v>
      </c>
      <c r="C24" s="13">
        <v>10</v>
      </c>
      <c r="D24" s="13">
        <v>0</v>
      </c>
      <c r="E24" s="13">
        <v>30</v>
      </c>
      <c r="F24" s="13">
        <v>0</v>
      </c>
      <c r="G24" s="13">
        <f t="shared" si="0"/>
        <v>40</v>
      </c>
      <c r="O24">
        <v>22</v>
      </c>
      <c r="P24">
        <f t="shared" si="3"/>
        <v>0</v>
      </c>
      <c r="Q24">
        <v>63.951610000000002</v>
      </c>
      <c r="R24">
        <v>209.12180000000001</v>
      </c>
      <c r="S24">
        <f t="shared" si="1"/>
        <v>0</v>
      </c>
      <c r="W24">
        <v>22</v>
      </c>
      <c r="X24" s="13">
        <v>40</v>
      </c>
      <c r="Y24">
        <v>90.085710000000006</v>
      </c>
      <c r="Z24">
        <v>260.197</v>
      </c>
      <c r="AA24">
        <v>-149.542</v>
      </c>
    </row>
    <row r="25" spans="1:29" x14ac:dyDescent="0.25">
      <c r="A25" s="1">
        <v>43400</v>
      </c>
      <c r="B25" s="1" t="s">
        <v>7</v>
      </c>
      <c r="C25">
        <v>10</v>
      </c>
      <c r="D25">
        <v>177</v>
      </c>
      <c r="E25" s="13">
        <v>0</v>
      </c>
      <c r="F25">
        <v>23</v>
      </c>
      <c r="G25">
        <f t="shared" si="0"/>
        <v>210</v>
      </c>
      <c r="O25">
        <v>23</v>
      </c>
      <c r="P25">
        <f t="shared" si="3"/>
        <v>170</v>
      </c>
      <c r="Q25">
        <v>63.951610000000002</v>
      </c>
      <c r="R25">
        <v>209.12180000000001</v>
      </c>
      <c r="S25">
        <f t="shared" si="1"/>
        <v>0</v>
      </c>
      <c r="W25">
        <v>23</v>
      </c>
      <c r="X25" s="13">
        <v>210</v>
      </c>
      <c r="Y25">
        <v>90.085710000000006</v>
      </c>
      <c r="Z25">
        <v>260.197</v>
      </c>
      <c r="AA25">
        <v>-149.542</v>
      </c>
    </row>
    <row r="26" spans="1:29" x14ac:dyDescent="0.25">
      <c r="A26" s="1">
        <v>43401</v>
      </c>
      <c r="B26" s="1" t="s">
        <v>8</v>
      </c>
      <c r="C26">
        <v>10</v>
      </c>
      <c r="D26">
        <v>84</v>
      </c>
      <c r="E26" s="13">
        <v>0</v>
      </c>
      <c r="F26" s="13">
        <v>0</v>
      </c>
      <c r="G26">
        <f t="shared" si="0"/>
        <v>94</v>
      </c>
      <c r="O26">
        <v>24</v>
      </c>
      <c r="P26">
        <f t="shared" si="3"/>
        <v>116</v>
      </c>
      <c r="Q26">
        <v>63.951610000000002</v>
      </c>
      <c r="R26">
        <v>209.12180000000001</v>
      </c>
      <c r="S26">
        <f t="shared" si="1"/>
        <v>0</v>
      </c>
      <c r="W26">
        <v>24</v>
      </c>
      <c r="X26" s="13">
        <v>94</v>
      </c>
      <c r="Y26">
        <v>90.085710000000006</v>
      </c>
      <c r="Z26">
        <v>260.197</v>
      </c>
      <c r="AA26">
        <v>-149.542</v>
      </c>
    </row>
    <row r="27" spans="1:29" x14ac:dyDescent="0.25">
      <c r="A27" s="1">
        <v>43402</v>
      </c>
      <c r="B27" s="1" t="s">
        <v>9</v>
      </c>
      <c r="C27">
        <v>10</v>
      </c>
      <c r="D27">
        <v>0</v>
      </c>
      <c r="E27">
        <v>30</v>
      </c>
      <c r="F27" s="13">
        <v>0</v>
      </c>
      <c r="G27">
        <f t="shared" si="0"/>
        <v>40</v>
      </c>
      <c r="O27">
        <v>25</v>
      </c>
      <c r="P27">
        <f t="shared" si="3"/>
        <v>54</v>
      </c>
      <c r="Q27">
        <v>63.951610000000002</v>
      </c>
      <c r="R27">
        <v>209.12180000000001</v>
      </c>
      <c r="S27">
        <f t="shared" si="1"/>
        <v>0</v>
      </c>
      <c r="W27">
        <v>25</v>
      </c>
      <c r="X27" s="13">
        <v>40</v>
      </c>
      <c r="Y27">
        <v>90.085710000000006</v>
      </c>
      <c r="Z27">
        <v>260.197</v>
      </c>
      <c r="AA27">
        <v>-149.542</v>
      </c>
    </row>
    <row r="28" spans="1:29" x14ac:dyDescent="0.25">
      <c r="A28" s="1">
        <v>43403</v>
      </c>
      <c r="B28" s="1" t="s">
        <v>10</v>
      </c>
      <c r="C28">
        <v>10</v>
      </c>
      <c r="D28">
        <v>83</v>
      </c>
      <c r="E28">
        <v>30</v>
      </c>
      <c r="F28" s="13">
        <v>0</v>
      </c>
      <c r="G28">
        <f t="shared" si="0"/>
        <v>123</v>
      </c>
      <c r="O28">
        <v>26</v>
      </c>
      <c r="P28">
        <f t="shared" si="3"/>
        <v>83</v>
      </c>
      <c r="Q28">
        <v>63.951610000000002</v>
      </c>
      <c r="R28">
        <v>209.12180000000001</v>
      </c>
      <c r="S28">
        <f t="shared" si="1"/>
        <v>0</v>
      </c>
      <c r="W28">
        <v>26</v>
      </c>
      <c r="X28" s="13">
        <v>123</v>
      </c>
      <c r="Y28">
        <v>90.085710000000006</v>
      </c>
      <c r="Z28">
        <v>260.197</v>
      </c>
      <c r="AA28">
        <v>-149.542</v>
      </c>
    </row>
    <row r="29" spans="1:29" x14ac:dyDescent="0.25">
      <c r="A29" s="1">
        <v>43404</v>
      </c>
      <c r="B29" s="1" t="s">
        <v>11</v>
      </c>
      <c r="C29">
        <v>10</v>
      </c>
      <c r="D29">
        <v>0</v>
      </c>
      <c r="E29">
        <v>50</v>
      </c>
      <c r="F29" s="13">
        <v>0</v>
      </c>
      <c r="G29">
        <f t="shared" si="0"/>
        <v>60</v>
      </c>
      <c r="O29">
        <v>27</v>
      </c>
      <c r="P29">
        <f t="shared" si="3"/>
        <v>63</v>
      </c>
      <c r="Q29">
        <v>63.951610000000002</v>
      </c>
      <c r="R29">
        <v>209.12180000000001</v>
      </c>
      <c r="S29">
        <f t="shared" si="1"/>
        <v>0</v>
      </c>
      <c r="W29">
        <v>27</v>
      </c>
      <c r="X29" s="13">
        <v>60</v>
      </c>
      <c r="Y29">
        <v>90.085710000000006</v>
      </c>
      <c r="Z29">
        <v>260.197</v>
      </c>
      <c r="AA29">
        <v>-149.542</v>
      </c>
    </row>
    <row r="30" spans="1:29" x14ac:dyDescent="0.25">
      <c r="A30" s="63">
        <v>43405</v>
      </c>
      <c r="B30" s="63" t="s">
        <v>12</v>
      </c>
      <c r="C30" s="64">
        <v>10</v>
      </c>
      <c r="D30" s="64">
        <v>0</v>
      </c>
      <c r="E30" s="64">
        <v>30</v>
      </c>
      <c r="F30" s="64">
        <v>0</v>
      </c>
      <c r="G30" s="65">
        <f t="shared" si="0"/>
        <v>40</v>
      </c>
      <c r="O30">
        <v>28</v>
      </c>
      <c r="P30">
        <f t="shared" si="3"/>
        <v>20</v>
      </c>
      <c r="Q30">
        <v>63.951610000000002</v>
      </c>
      <c r="R30">
        <v>209.12180000000001</v>
      </c>
      <c r="S30">
        <f t="shared" si="1"/>
        <v>0</v>
      </c>
      <c r="W30">
        <v>28</v>
      </c>
      <c r="X30" s="65">
        <v>40</v>
      </c>
      <c r="Y30">
        <v>90.085710000000006</v>
      </c>
      <c r="Z30">
        <v>260.197</v>
      </c>
      <c r="AA30">
        <v>-149.542</v>
      </c>
      <c r="AC30" t="s">
        <v>133</v>
      </c>
    </row>
    <row r="31" spans="1:29" x14ac:dyDescent="0.25">
      <c r="A31" s="12">
        <v>43406</v>
      </c>
      <c r="B31" s="12" t="s">
        <v>6</v>
      </c>
      <c r="C31" s="13">
        <v>10</v>
      </c>
      <c r="D31" s="13">
        <v>0</v>
      </c>
      <c r="E31" s="13">
        <v>30</v>
      </c>
      <c r="F31" s="13">
        <v>0</v>
      </c>
      <c r="G31" s="13">
        <f t="shared" si="0"/>
        <v>40</v>
      </c>
      <c r="O31">
        <v>29</v>
      </c>
      <c r="P31">
        <f t="shared" si="3"/>
        <v>0</v>
      </c>
      <c r="Q31">
        <v>63.951610000000002</v>
      </c>
      <c r="R31">
        <v>209.12180000000001</v>
      </c>
      <c r="S31">
        <f t="shared" si="1"/>
        <v>0</v>
      </c>
      <c r="W31">
        <v>29</v>
      </c>
      <c r="X31" s="13">
        <v>40</v>
      </c>
      <c r="Y31">
        <v>90.085710000000006</v>
      </c>
      <c r="Z31">
        <v>260.197</v>
      </c>
      <c r="AA31">
        <v>-149.542</v>
      </c>
    </row>
    <row r="32" spans="1:29" x14ac:dyDescent="0.25">
      <c r="A32" s="1">
        <v>43407</v>
      </c>
      <c r="B32" s="1" t="s">
        <v>7</v>
      </c>
      <c r="C32">
        <v>10</v>
      </c>
      <c r="D32" s="13">
        <v>0</v>
      </c>
      <c r="E32" s="13">
        <v>0</v>
      </c>
      <c r="F32">
        <v>41</v>
      </c>
      <c r="G32">
        <f t="shared" si="0"/>
        <v>51</v>
      </c>
      <c r="O32">
        <v>30</v>
      </c>
      <c r="P32">
        <f t="shared" si="3"/>
        <v>11</v>
      </c>
      <c r="Q32">
        <v>63.951610000000002</v>
      </c>
      <c r="R32">
        <v>209.12180000000001</v>
      </c>
      <c r="S32">
        <f t="shared" si="1"/>
        <v>0</v>
      </c>
      <c r="W32">
        <v>30</v>
      </c>
      <c r="X32" s="13">
        <v>51</v>
      </c>
      <c r="Y32">
        <v>90.085710000000006</v>
      </c>
      <c r="Z32">
        <v>260.197</v>
      </c>
      <c r="AA32">
        <v>-149.542</v>
      </c>
    </row>
    <row r="33" spans="1:27" x14ac:dyDescent="0.25">
      <c r="A33" s="1">
        <v>43408</v>
      </c>
      <c r="B33" s="1" t="s">
        <v>8</v>
      </c>
      <c r="C33">
        <v>10</v>
      </c>
      <c r="D33">
        <v>50</v>
      </c>
      <c r="E33" s="13">
        <v>0</v>
      </c>
      <c r="F33" s="13">
        <v>0</v>
      </c>
      <c r="G33">
        <f t="shared" si="0"/>
        <v>60</v>
      </c>
      <c r="O33">
        <v>31</v>
      </c>
      <c r="P33">
        <f t="shared" si="3"/>
        <v>9</v>
      </c>
      <c r="Q33">
        <v>63.951610000000002</v>
      </c>
      <c r="R33">
        <v>209.12180000000001</v>
      </c>
      <c r="S33">
        <f t="shared" si="1"/>
        <v>0</v>
      </c>
      <c r="W33">
        <v>31</v>
      </c>
      <c r="X33" s="13">
        <v>60</v>
      </c>
      <c r="Y33">
        <v>90.085710000000006</v>
      </c>
      <c r="Z33">
        <v>260.197</v>
      </c>
      <c r="AA33">
        <v>-149.542</v>
      </c>
    </row>
    <row r="34" spans="1:27" x14ac:dyDescent="0.25">
      <c r="A34" s="1">
        <v>43409</v>
      </c>
      <c r="B34" s="1" t="s">
        <v>9</v>
      </c>
      <c r="C34">
        <v>10</v>
      </c>
      <c r="D34">
        <v>0</v>
      </c>
      <c r="E34">
        <v>30</v>
      </c>
      <c r="F34" s="13">
        <v>0</v>
      </c>
      <c r="G34">
        <f t="shared" si="0"/>
        <v>40</v>
      </c>
      <c r="O34">
        <v>32</v>
      </c>
      <c r="P34">
        <f t="shared" si="3"/>
        <v>20</v>
      </c>
      <c r="Q34">
        <v>63.951610000000002</v>
      </c>
      <c r="R34">
        <v>209.12180000000001</v>
      </c>
      <c r="S34">
        <f t="shared" si="1"/>
        <v>0</v>
      </c>
      <c r="W34">
        <v>32</v>
      </c>
      <c r="X34" s="13">
        <v>40</v>
      </c>
      <c r="Y34">
        <v>90.085710000000006</v>
      </c>
      <c r="Z34">
        <v>260.197</v>
      </c>
      <c r="AA34">
        <v>-149.542</v>
      </c>
    </row>
    <row r="35" spans="1:27" x14ac:dyDescent="0.25">
      <c r="A35" s="1">
        <v>43410</v>
      </c>
      <c r="B35" s="1" t="s">
        <v>10</v>
      </c>
      <c r="C35">
        <v>10</v>
      </c>
      <c r="D35">
        <v>82</v>
      </c>
      <c r="E35">
        <v>30</v>
      </c>
      <c r="F35" s="13">
        <v>0</v>
      </c>
      <c r="G35">
        <f t="shared" si="0"/>
        <v>122</v>
      </c>
      <c r="O35">
        <v>33</v>
      </c>
      <c r="P35">
        <f t="shared" si="3"/>
        <v>82</v>
      </c>
      <c r="Q35">
        <v>63.951610000000002</v>
      </c>
      <c r="R35">
        <v>209.12180000000001</v>
      </c>
      <c r="S35">
        <f t="shared" si="1"/>
        <v>0</v>
      </c>
      <c r="W35">
        <v>33</v>
      </c>
      <c r="X35" s="13">
        <v>122</v>
      </c>
      <c r="Y35">
        <v>90.085710000000006</v>
      </c>
      <c r="Z35">
        <v>260.197</v>
      </c>
      <c r="AA35">
        <v>-149.542</v>
      </c>
    </row>
    <row r="36" spans="1:27" x14ac:dyDescent="0.25">
      <c r="A36" s="12">
        <v>43411</v>
      </c>
      <c r="B36" s="12" t="s">
        <v>11</v>
      </c>
      <c r="C36" s="13">
        <v>10</v>
      </c>
      <c r="D36" s="13">
        <v>136</v>
      </c>
      <c r="E36" s="13">
        <v>50</v>
      </c>
      <c r="F36" s="13">
        <v>0</v>
      </c>
      <c r="G36" s="13">
        <f t="shared" si="0"/>
        <v>196</v>
      </c>
      <c r="O36">
        <v>34</v>
      </c>
      <c r="P36">
        <f t="shared" si="3"/>
        <v>74</v>
      </c>
      <c r="Q36">
        <v>63.951610000000002</v>
      </c>
      <c r="R36">
        <v>209.12180000000001</v>
      </c>
      <c r="S36">
        <f t="shared" si="1"/>
        <v>0</v>
      </c>
      <c r="W36">
        <v>34</v>
      </c>
      <c r="X36" s="13">
        <v>196</v>
      </c>
      <c r="Y36">
        <v>90.085710000000006</v>
      </c>
      <c r="Z36">
        <v>260.197</v>
      </c>
      <c r="AA36">
        <v>-149.542</v>
      </c>
    </row>
    <row r="37" spans="1:27" x14ac:dyDescent="0.25">
      <c r="A37" s="49">
        <v>43412</v>
      </c>
      <c r="B37" s="49" t="s">
        <v>12</v>
      </c>
      <c r="C37" s="20">
        <v>0</v>
      </c>
      <c r="D37" s="20">
        <v>0</v>
      </c>
      <c r="E37" s="20">
        <v>35</v>
      </c>
      <c r="F37" s="20">
        <v>0</v>
      </c>
      <c r="G37" s="20">
        <f t="shared" si="0"/>
        <v>35</v>
      </c>
      <c r="O37">
        <v>35</v>
      </c>
      <c r="P37">
        <f t="shared" si="3"/>
        <v>161</v>
      </c>
      <c r="Q37">
        <v>63.951610000000002</v>
      </c>
      <c r="R37">
        <v>209.12180000000001</v>
      </c>
      <c r="S37">
        <f t="shared" si="1"/>
        <v>0</v>
      </c>
      <c r="W37">
        <v>35</v>
      </c>
      <c r="X37" s="20">
        <v>35</v>
      </c>
      <c r="Y37">
        <v>90.085710000000006</v>
      </c>
      <c r="Z37">
        <v>260.197</v>
      </c>
      <c r="AA37">
        <v>-149.542</v>
      </c>
    </row>
    <row r="38" spans="1:27" x14ac:dyDescent="0.25">
      <c r="A38" s="12">
        <v>43413</v>
      </c>
      <c r="B38" s="12" t="s">
        <v>6</v>
      </c>
      <c r="C38">
        <v>0</v>
      </c>
      <c r="D38" s="13">
        <v>100</v>
      </c>
      <c r="E38" s="13">
        <v>0</v>
      </c>
      <c r="F38" s="13">
        <v>0</v>
      </c>
      <c r="G38" s="13">
        <f t="shared" si="0"/>
        <v>100</v>
      </c>
    </row>
    <row r="39" spans="1:27" x14ac:dyDescent="0.25">
      <c r="A39" s="1">
        <v>43414</v>
      </c>
      <c r="B39" s="1" t="s">
        <v>7</v>
      </c>
      <c r="C39">
        <v>0</v>
      </c>
      <c r="D39">
        <v>0</v>
      </c>
      <c r="E39" s="13">
        <v>0</v>
      </c>
      <c r="F39">
        <v>40</v>
      </c>
      <c r="G39">
        <f t="shared" si="0"/>
        <v>40</v>
      </c>
    </row>
    <row r="40" spans="1:27" x14ac:dyDescent="0.25">
      <c r="A40" s="1">
        <v>43415</v>
      </c>
      <c r="B40" s="1" t="s">
        <v>8</v>
      </c>
      <c r="C40">
        <v>0</v>
      </c>
      <c r="D40">
        <v>0</v>
      </c>
      <c r="E40" s="13">
        <v>0</v>
      </c>
      <c r="F40" s="13">
        <v>0</v>
      </c>
      <c r="G40">
        <f t="shared" si="0"/>
        <v>0</v>
      </c>
    </row>
    <row r="41" spans="1:27" x14ac:dyDescent="0.25">
      <c r="A41" s="1">
        <v>43416</v>
      </c>
      <c r="B41" s="1" t="s">
        <v>9</v>
      </c>
      <c r="C41">
        <v>0</v>
      </c>
      <c r="D41">
        <v>0</v>
      </c>
      <c r="E41">
        <v>0</v>
      </c>
      <c r="F41" s="13">
        <v>0</v>
      </c>
      <c r="G41">
        <f t="shared" si="0"/>
        <v>0</v>
      </c>
      <c r="Q41" t="s">
        <v>124</v>
      </c>
      <c r="R41">
        <v>63.951610000000002</v>
      </c>
      <c r="W41" t="s">
        <v>129</v>
      </c>
      <c r="X41">
        <f>AVERAGE(X3:X37)</f>
        <v>80.285714285714292</v>
      </c>
    </row>
    <row r="42" spans="1:27" x14ac:dyDescent="0.25">
      <c r="A42" s="12">
        <v>43417</v>
      </c>
      <c r="B42" s="12" t="s">
        <v>10</v>
      </c>
      <c r="C42">
        <v>0</v>
      </c>
      <c r="D42">
        <v>0</v>
      </c>
      <c r="E42">
        <v>47</v>
      </c>
      <c r="F42" s="13">
        <v>0</v>
      </c>
      <c r="G42" s="13">
        <f t="shared" si="0"/>
        <v>47</v>
      </c>
      <c r="Q42" t="s">
        <v>113</v>
      </c>
      <c r="R42">
        <v>209.12180000000001</v>
      </c>
      <c r="W42" s="60" t="s">
        <v>130</v>
      </c>
      <c r="X42" s="60"/>
      <c r="Y42">
        <f>X41+(2.66*Q3)</f>
        <v>250.39699688571432</v>
      </c>
    </row>
    <row r="43" spans="1:27" x14ac:dyDescent="0.25">
      <c r="A43" s="1">
        <v>43418</v>
      </c>
      <c r="B43" s="1" t="s">
        <v>11</v>
      </c>
      <c r="C43">
        <v>0</v>
      </c>
      <c r="D43">
        <v>0</v>
      </c>
      <c r="E43">
        <v>0</v>
      </c>
      <c r="F43" s="13">
        <v>0</v>
      </c>
      <c r="G43">
        <f t="shared" si="0"/>
        <v>0</v>
      </c>
      <c r="Q43" t="s">
        <v>114</v>
      </c>
      <c r="R43">
        <v>0</v>
      </c>
      <c r="W43" s="60" t="s">
        <v>131</v>
      </c>
      <c r="X43" s="60"/>
      <c r="Y43">
        <f>X41-(2.66*Y37)</f>
        <v>-159.34227431428576</v>
      </c>
    </row>
    <row r="44" spans="1:27" x14ac:dyDescent="0.25">
      <c r="A44" s="66">
        <v>43419</v>
      </c>
      <c r="B44" s="66" t="s">
        <v>12</v>
      </c>
      <c r="C44" s="64">
        <v>0</v>
      </c>
      <c r="D44" s="65">
        <v>0</v>
      </c>
      <c r="E44" s="64">
        <v>30</v>
      </c>
      <c r="F44" s="65">
        <v>0</v>
      </c>
      <c r="G44" s="65">
        <f t="shared" si="0"/>
        <v>30</v>
      </c>
    </row>
    <row r="45" spans="1:27" x14ac:dyDescent="0.25">
      <c r="A45" s="12">
        <v>43420</v>
      </c>
      <c r="B45" s="12" t="s">
        <v>6</v>
      </c>
      <c r="C45">
        <v>0</v>
      </c>
      <c r="D45" s="13">
        <v>100</v>
      </c>
      <c r="E45">
        <v>0</v>
      </c>
      <c r="F45" s="13">
        <v>0</v>
      </c>
      <c r="G45" s="13">
        <f t="shared" si="0"/>
        <v>100</v>
      </c>
    </row>
    <row r="46" spans="1:27" x14ac:dyDescent="0.25">
      <c r="A46" s="1">
        <v>43421</v>
      </c>
      <c r="B46" s="1" t="s">
        <v>7</v>
      </c>
      <c r="C46">
        <v>0</v>
      </c>
      <c r="D46">
        <v>0</v>
      </c>
      <c r="E46">
        <v>0</v>
      </c>
      <c r="F46">
        <v>31</v>
      </c>
      <c r="G46">
        <f t="shared" si="0"/>
        <v>31</v>
      </c>
    </row>
    <row r="47" spans="1:27" x14ac:dyDescent="0.25">
      <c r="A47" s="1">
        <v>43422</v>
      </c>
      <c r="B47" s="1" t="s">
        <v>8</v>
      </c>
      <c r="C47">
        <v>0</v>
      </c>
      <c r="D47">
        <v>0</v>
      </c>
      <c r="E47">
        <v>0</v>
      </c>
      <c r="F47" s="13">
        <v>0</v>
      </c>
      <c r="G47">
        <f t="shared" si="0"/>
        <v>0</v>
      </c>
    </row>
    <row r="48" spans="1:27" x14ac:dyDescent="0.25">
      <c r="A48" s="1">
        <v>43423</v>
      </c>
      <c r="B48" s="1" t="s">
        <v>9</v>
      </c>
      <c r="C48">
        <v>0</v>
      </c>
      <c r="D48">
        <v>0</v>
      </c>
      <c r="E48">
        <v>0</v>
      </c>
      <c r="F48" s="13">
        <v>0</v>
      </c>
      <c r="G48">
        <f t="shared" si="0"/>
        <v>0</v>
      </c>
    </row>
    <row r="49" spans="1:7" x14ac:dyDescent="0.25">
      <c r="A49" s="1">
        <v>43424</v>
      </c>
      <c r="B49" s="1" t="s">
        <v>10</v>
      </c>
      <c r="C49">
        <v>0</v>
      </c>
      <c r="D49">
        <v>0</v>
      </c>
      <c r="E49">
        <v>45</v>
      </c>
      <c r="F49" s="13">
        <v>0</v>
      </c>
      <c r="G49">
        <f t="shared" si="0"/>
        <v>45</v>
      </c>
    </row>
    <row r="50" spans="1:7" x14ac:dyDescent="0.25">
      <c r="A50" s="12">
        <v>43425</v>
      </c>
      <c r="B50" s="12" t="s">
        <v>11</v>
      </c>
      <c r="C50" s="13">
        <v>0</v>
      </c>
      <c r="D50" s="13">
        <v>0</v>
      </c>
      <c r="E50" s="13">
        <v>0</v>
      </c>
      <c r="F50" s="13">
        <v>0</v>
      </c>
      <c r="G50" s="13">
        <f t="shared" si="0"/>
        <v>0</v>
      </c>
    </row>
    <row r="51" spans="1:7" x14ac:dyDescent="0.25">
      <c r="A51" s="63">
        <v>43426</v>
      </c>
      <c r="B51" s="63" t="s">
        <v>12</v>
      </c>
      <c r="C51" s="64">
        <v>0</v>
      </c>
      <c r="D51" s="64">
        <v>0</v>
      </c>
      <c r="E51" s="64">
        <v>30</v>
      </c>
      <c r="F51" s="64">
        <v>0</v>
      </c>
      <c r="G51" s="64">
        <f t="shared" si="0"/>
        <v>30</v>
      </c>
    </row>
    <row r="52" spans="1:7" x14ac:dyDescent="0.25">
      <c r="A52" s="12">
        <v>43427</v>
      </c>
      <c r="B52" s="12" t="s">
        <v>6</v>
      </c>
      <c r="C52">
        <v>0</v>
      </c>
      <c r="D52" s="13">
        <v>100</v>
      </c>
      <c r="E52">
        <v>0</v>
      </c>
      <c r="F52" s="13">
        <v>0</v>
      </c>
      <c r="G52" s="13">
        <f t="shared" si="0"/>
        <v>100</v>
      </c>
    </row>
    <row r="53" spans="1:7" x14ac:dyDescent="0.25">
      <c r="A53" s="1">
        <v>43428</v>
      </c>
      <c r="B53" s="1" t="s">
        <v>7</v>
      </c>
      <c r="C53">
        <v>0</v>
      </c>
      <c r="D53" s="13">
        <v>0</v>
      </c>
      <c r="E53">
        <v>0</v>
      </c>
      <c r="F53" s="13">
        <v>0</v>
      </c>
      <c r="G53">
        <f t="shared" si="0"/>
        <v>0</v>
      </c>
    </row>
    <row r="54" spans="1:7" x14ac:dyDescent="0.25">
      <c r="A54" s="1">
        <v>43429</v>
      </c>
      <c r="B54" s="1" t="s">
        <v>8</v>
      </c>
      <c r="C54">
        <v>0</v>
      </c>
      <c r="D54" s="13">
        <v>0</v>
      </c>
      <c r="E54">
        <v>0</v>
      </c>
      <c r="F54" s="13">
        <v>0</v>
      </c>
      <c r="G54">
        <f t="shared" si="0"/>
        <v>0</v>
      </c>
    </row>
    <row r="55" spans="1:7" x14ac:dyDescent="0.25">
      <c r="A55" s="1">
        <v>43430</v>
      </c>
      <c r="B55" s="1" t="s">
        <v>9</v>
      </c>
      <c r="C55">
        <v>0</v>
      </c>
      <c r="D55" s="13">
        <v>0</v>
      </c>
      <c r="E55">
        <v>0</v>
      </c>
      <c r="F55" s="13">
        <v>0</v>
      </c>
      <c r="G55">
        <f t="shared" si="0"/>
        <v>0</v>
      </c>
    </row>
    <row r="56" spans="1:7" x14ac:dyDescent="0.25">
      <c r="A56" s="1">
        <v>43431</v>
      </c>
      <c r="B56" s="1" t="s">
        <v>10</v>
      </c>
      <c r="C56">
        <v>0</v>
      </c>
      <c r="D56" s="13">
        <v>0</v>
      </c>
      <c r="E56">
        <v>50</v>
      </c>
      <c r="F56" s="13">
        <v>0</v>
      </c>
      <c r="G56">
        <f t="shared" si="0"/>
        <v>50</v>
      </c>
    </row>
    <row r="57" spans="1:7" x14ac:dyDescent="0.25">
      <c r="A57" s="1">
        <v>43432</v>
      </c>
      <c r="B57" s="1" t="s">
        <v>11</v>
      </c>
      <c r="C57">
        <v>0</v>
      </c>
      <c r="D57" s="13">
        <v>0</v>
      </c>
      <c r="E57">
        <v>0</v>
      </c>
      <c r="F57" s="13">
        <v>0</v>
      </c>
      <c r="G57">
        <f t="shared" si="0"/>
        <v>0</v>
      </c>
    </row>
    <row r="58" spans="1:7" x14ac:dyDescent="0.25">
      <c r="A58" s="63">
        <v>43433</v>
      </c>
      <c r="B58" s="63" t="s">
        <v>12</v>
      </c>
      <c r="C58" s="64">
        <v>0</v>
      </c>
      <c r="D58" s="64">
        <v>0</v>
      </c>
      <c r="E58" s="64">
        <v>30</v>
      </c>
      <c r="F58" s="64">
        <v>0</v>
      </c>
      <c r="G58" s="65">
        <f t="shared" si="0"/>
        <v>30</v>
      </c>
    </row>
    <row r="59" spans="1:7" x14ac:dyDescent="0.25">
      <c r="A59" s="12">
        <v>43434</v>
      </c>
      <c r="B59" s="12" t="s">
        <v>6</v>
      </c>
      <c r="C59" s="13">
        <v>0</v>
      </c>
      <c r="D59" s="13">
        <v>100</v>
      </c>
      <c r="E59">
        <v>0</v>
      </c>
      <c r="F59" s="13">
        <v>0</v>
      </c>
      <c r="G59" s="13">
        <f t="shared" si="0"/>
        <v>100</v>
      </c>
    </row>
    <row r="60" spans="1:7" x14ac:dyDescent="0.25">
      <c r="A60" s="1">
        <v>43435</v>
      </c>
      <c r="B60" s="1" t="s">
        <v>7</v>
      </c>
      <c r="C60">
        <v>0</v>
      </c>
      <c r="D60" s="13">
        <v>0</v>
      </c>
      <c r="E60">
        <v>0</v>
      </c>
      <c r="F60">
        <v>40</v>
      </c>
      <c r="G60">
        <f>SUM(C60:F60)</f>
        <v>40</v>
      </c>
    </row>
    <row r="61" spans="1:7" x14ac:dyDescent="0.25">
      <c r="A61" s="1">
        <v>43436</v>
      </c>
      <c r="B61" s="1" t="s">
        <v>8</v>
      </c>
      <c r="C61">
        <v>0</v>
      </c>
      <c r="D61" s="13">
        <v>0</v>
      </c>
      <c r="E61">
        <v>0</v>
      </c>
      <c r="F61">
        <v>0</v>
      </c>
      <c r="G61">
        <f t="shared" ref="G61:G65" si="4">SUM(C61:F61)</f>
        <v>0</v>
      </c>
    </row>
    <row r="62" spans="1:7" x14ac:dyDescent="0.25">
      <c r="A62" s="1">
        <v>43437</v>
      </c>
      <c r="B62" s="1" t="s">
        <v>9</v>
      </c>
      <c r="C62">
        <v>0</v>
      </c>
      <c r="D62" s="13">
        <v>0</v>
      </c>
      <c r="E62">
        <v>0</v>
      </c>
      <c r="F62">
        <v>0</v>
      </c>
      <c r="G62">
        <f t="shared" si="4"/>
        <v>0</v>
      </c>
    </row>
    <row r="63" spans="1:7" x14ac:dyDescent="0.25">
      <c r="A63" s="1">
        <v>43438</v>
      </c>
      <c r="B63" s="1" t="s">
        <v>10</v>
      </c>
      <c r="C63">
        <v>0</v>
      </c>
      <c r="D63" s="13">
        <v>0</v>
      </c>
      <c r="E63">
        <v>40</v>
      </c>
      <c r="F63">
        <v>0</v>
      </c>
      <c r="G63">
        <f t="shared" si="4"/>
        <v>40</v>
      </c>
    </row>
    <row r="64" spans="1:7" x14ac:dyDescent="0.25">
      <c r="A64" s="1">
        <v>43439</v>
      </c>
      <c r="B64" s="1" t="s">
        <v>11</v>
      </c>
      <c r="C64">
        <v>0</v>
      </c>
      <c r="D64" s="13">
        <v>0</v>
      </c>
      <c r="E64">
        <v>0</v>
      </c>
      <c r="F64">
        <v>0</v>
      </c>
      <c r="G64">
        <f t="shared" si="4"/>
        <v>0</v>
      </c>
    </row>
    <row r="65" spans="1:7" x14ac:dyDescent="0.25">
      <c r="A65" s="63">
        <v>43440</v>
      </c>
      <c r="B65" s="63" t="s">
        <v>12</v>
      </c>
      <c r="C65" s="64">
        <v>0</v>
      </c>
      <c r="D65" s="64">
        <v>0</v>
      </c>
      <c r="E65" s="64">
        <v>30</v>
      </c>
      <c r="F65" s="64">
        <v>0</v>
      </c>
      <c r="G65" s="64">
        <f t="shared" si="4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&amp; SQL</vt:lpstr>
      <vt:lpstr>Descriptive Statistics BaseLine</vt:lpstr>
      <vt:lpstr>Correlation</vt:lpstr>
      <vt:lpstr>Regression</vt:lpstr>
      <vt:lpstr>Hypotesis Testing</vt:lpstr>
      <vt:lpstr>Control chart (Moving range)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Yodit Ayalew</dc:creator>
  <cp:lastModifiedBy>Yodit Ayalew</cp:lastModifiedBy>
  <dcterms:created xsi:type="dcterms:W3CDTF">2018-11-15T20:45:25Z</dcterms:created>
  <dcterms:modified xsi:type="dcterms:W3CDTF">2018-12-11T04:34:54Z</dcterms:modified>
</cp:coreProperties>
</file>