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.xml" ContentType="application/vnd.openxmlformats-officedocument.themeOverrid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4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5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6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7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8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9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0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1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2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3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14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15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16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17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18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9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20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2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MIS\MIS\media\ReportDirector\"/>
    </mc:Choice>
  </mc:AlternateContent>
  <bookViews>
    <workbookView xWindow="0" yWindow="0" windowWidth="20496" windowHeight="7620"/>
  </bookViews>
  <sheets>
    <sheet name="Sheet1" sheetId="2" r:id="rId1"/>
    <sheet name="PF Cases" sheetId="11" r:id="rId2"/>
    <sheet name="Weekly Cases" sheetId="12" r:id="rId3"/>
    <sheet name="Khmer Graph" sheetId="8" r:id="rId4"/>
    <sheet name="Line Chart" sheetId="10" r:id="rId5"/>
    <sheet name="Data1" sheetId="7" state="hidden" r:id="rId6"/>
    <sheet name="Data2" sheetId="9" state="hidden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2" l="1"/>
  <c r="E28" i="2"/>
  <c r="G28" i="2"/>
  <c r="I28" i="2"/>
  <c r="K28" i="2"/>
  <c r="M28" i="2"/>
  <c r="C28" i="2"/>
  <c r="BV35" i="11" l="1"/>
  <c r="BU35" i="11"/>
  <c r="BT35" i="11"/>
  <c r="BS35" i="11"/>
  <c r="BR35" i="11"/>
  <c r="BQ35" i="11"/>
  <c r="BP35" i="11"/>
  <c r="BO35" i="11"/>
  <c r="BN35" i="11"/>
  <c r="BM35" i="11"/>
  <c r="BL35" i="11"/>
  <c r="BK35" i="11"/>
  <c r="BJ35" i="11"/>
  <c r="BI35" i="11"/>
  <c r="BH35" i="11"/>
  <c r="BG35" i="11"/>
  <c r="BF35" i="11"/>
  <c r="BE35" i="11"/>
  <c r="BD35" i="11"/>
  <c r="BC35" i="11"/>
  <c r="BB35" i="11"/>
  <c r="BA35" i="11"/>
  <c r="AZ35" i="11"/>
  <c r="AY35" i="11"/>
  <c r="AX35" i="11"/>
  <c r="AW35" i="11"/>
  <c r="AV35" i="11"/>
  <c r="AU35" i="11"/>
  <c r="AT35" i="11"/>
  <c r="AS35" i="11"/>
  <c r="AR35" i="11"/>
  <c r="AQ35" i="11"/>
  <c r="AP35" i="11"/>
  <c r="AO35" i="11"/>
  <c r="AN35" i="11"/>
  <c r="AM35" i="11"/>
  <c r="AL35" i="11"/>
  <c r="AK35" i="11"/>
  <c r="AJ35" i="11"/>
  <c r="AI35" i="11"/>
  <c r="AH35" i="11"/>
  <c r="AG35" i="11"/>
  <c r="AF35" i="11"/>
  <c r="AE35" i="11"/>
  <c r="AD35" i="11"/>
  <c r="AC35" i="11"/>
  <c r="AB35" i="11"/>
  <c r="AA35" i="11"/>
  <c r="Z35" i="11"/>
  <c r="Y35" i="11"/>
  <c r="X35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E30" i="11"/>
  <c r="A4" i="7" l="1"/>
  <c r="B1" i="7" s="1"/>
  <c r="D173" i="2" l="1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C173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C205" i="2"/>
  <c r="A6" i="7" l="1"/>
  <c r="AA86" i="2" l="1"/>
  <c r="AB86" i="2"/>
  <c r="AD86" i="2"/>
  <c r="AA87" i="2"/>
  <c r="AB87" i="2"/>
  <c r="AD87" i="2"/>
  <c r="AA88" i="2"/>
  <c r="AB88" i="2"/>
  <c r="AD88" i="2"/>
  <c r="AA89" i="2"/>
  <c r="AB89" i="2"/>
  <c r="AD89" i="2"/>
  <c r="AA54" i="2" l="1"/>
  <c r="AD54" i="2" s="1"/>
  <c r="AB54" i="2"/>
  <c r="AE54" i="2" s="1"/>
  <c r="AA55" i="2"/>
  <c r="AD55" i="2" s="1"/>
  <c r="AB55" i="2"/>
  <c r="AE55" i="2" s="1"/>
  <c r="AA56" i="2"/>
  <c r="AD56" i="2" s="1"/>
  <c r="AB56" i="2"/>
  <c r="AE56" i="2" s="1"/>
  <c r="AA57" i="2"/>
  <c r="AD57" i="2" s="1"/>
  <c r="AB57" i="2"/>
  <c r="AE57" i="2" s="1"/>
  <c r="O25" i="2" l="1"/>
  <c r="O26" i="2"/>
  <c r="O18" i="2"/>
  <c r="O17" i="2"/>
  <c r="O19" i="2" l="1"/>
  <c r="O27" i="2"/>
  <c r="N26" i="2"/>
  <c r="N25" i="2"/>
  <c r="L26" i="2"/>
  <c r="L25" i="2"/>
  <c r="J26" i="2"/>
  <c r="J25" i="2"/>
  <c r="M27" i="2"/>
  <c r="K27" i="2"/>
  <c r="L27" i="2" s="1"/>
  <c r="I27" i="2"/>
  <c r="J27" i="2" s="1"/>
  <c r="D17" i="2"/>
  <c r="D18" i="2"/>
  <c r="F17" i="2"/>
  <c r="F18" i="2"/>
  <c r="H17" i="2"/>
  <c r="H18" i="2"/>
  <c r="J17" i="2"/>
  <c r="J18" i="2"/>
  <c r="L17" i="2"/>
  <c r="L18" i="2"/>
  <c r="N17" i="2"/>
  <c r="N18" i="2"/>
  <c r="M19" i="2"/>
  <c r="K19" i="2"/>
  <c r="L19" i="2" s="1"/>
  <c r="I19" i="2"/>
  <c r="J19" i="2" s="1"/>
  <c r="N19" i="2" l="1"/>
  <c r="N27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65" i="2"/>
  <c r="B10" i="7" l="1"/>
  <c r="B9" i="7"/>
  <c r="B8" i="7"/>
  <c r="B7" i="7"/>
  <c r="AD63" i="2" l="1"/>
  <c r="AB63" i="2"/>
  <c r="AA63" i="2"/>
  <c r="P178" i="2" l="1"/>
  <c r="C178" i="2"/>
  <c r="B177" i="2"/>
  <c r="P146" i="2"/>
  <c r="C146" i="2"/>
  <c r="B145" i="2"/>
  <c r="Z123" i="2" l="1"/>
  <c r="X123" i="2"/>
  <c r="Y123" i="2"/>
  <c r="W123" i="2"/>
  <c r="AD64" i="2"/>
  <c r="AC64" i="2"/>
  <c r="Z64" i="2"/>
  <c r="Y64" i="2"/>
  <c r="AB64" i="2"/>
  <c r="AA64" i="2"/>
  <c r="X64" i="2"/>
  <c r="W64" i="2"/>
  <c r="M8" i="2" l="1"/>
  <c r="L8" i="2"/>
  <c r="L7" i="2"/>
  <c r="J7" i="2"/>
  <c r="G7" i="2"/>
  <c r="B2" i="7" l="1"/>
  <c r="B3" i="7"/>
  <c r="Z124" i="2" l="1"/>
  <c r="Z125" i="2" s="1"/>
  <c r="Z126" i="2" s="1"/>
  <c r="Z127" i="2" s="1"/>
  <c r="Z128" i="2" s="1"/>
  <c r="Z129" i="2" s="1"/>
  <c r="Z130" i="2" s="1"/>
  <c r="Z131" i="2" s="1"/>
  <c r="Z132" i="2" s="1"/>
  <c r="Z133" i="2" s="1"/>
  <c r="Z134" i="2" s="1"/>
  <c r="Z135" i="2" s="1"/>
  <c r="AB35" i="2" l="1"/>
  <c r="AE35" i="2" s="1"/>
  <c r="AB36" i="2"/>
  <c r="AE36" i="2" s="1"/>
  <c r="AB37" i="2"/>
  <c r="AE37" i="2" s="1"/>
  <c r="AB38" i="2"/>
  <c r="AE38" i="2" s="1"/>
  <c r="AB39" i="2"/>
  <c r="AE39" i="2" s="1"/>
  <c r="AB40" i="2"/>
  <c r="AE40" i="2" s="1"/>
  <c r="AB41" i="2"/>
  <c r="AE41" i="2" s="1"/>
  <c r="AB42" i="2"/>
  <c r="AE42" i="2" s="1"/>
  <c r="AB43" i="2"/>
  <c r="AE43" i="2" s="1"/>
  <c r="AB44" i="2"/>
  <c r="AE44" i="2" s="1"/>
  <c r="AB45" i="2"/>
  <c r="AE45" i="2" s="1"/>
  <c r="AB46" i="2"/>
  <c r="AE46" i="2" s="1"/>
  <c r="AB47" i="2"/>
  <c r="AE47" i="2" s="1"/>
  <c r="AB48" i="2"/>
  <c r="AE48" i="2" s="1"/>
  <c r="AB49" i="2"/>
  <c r="AE49" i="2" s="1"/>
  <c r="AB50" i="2"/>
  <c r="AE50" i="2" s="1"/>
  <c r="AB51" i="2"/>
  <c r="AE51" i="2" s="1"/>
  <c r="AB52" i="2"/>
  <c r="AE52" i="2" s="1"/>
  <c r="AB53" i="2"/>
  <c r="AE53" i="2" s="1"/>
  <c r="AB58" i="2"/>
  <c r="AE58" i="2" s="1"/>
  <c r="AB34" i="2"/>
  <c r="AE34" i="2" s="1"/>
  <c r="AA35" i="2"/>
  <c r="AD35" i="2" s="1"/>
  <c r="AA36" i="2"/>
  <c r="AD36" i="2" s="1"/>
  <c r="AA37" i="2"/>
  <c r="AD37" i="2" s="1"/>
  <c r="AA38" i="2"/>
  <c r="AD38" i="2" s="1"/>
  <c r="AA39" i="2"/>
  <c r="AD39" i="2" s="1"/>
  <c r="AA40" i="2"/>
  <c r="AD40" i="2" s="1"/>
  <c r="AA41" i="2"/>
  <c r="AD41" i="2" s="1"/>
  <c r="AA42" i="2"/>
  <c r="AD42" i="2" s="1"/>
  <c r="AA43" i="2"/>
  <c r="AD43" i="2" s="1"/>
  <c r="AA44" i="2"/>
  <c r="AD44" i="2" s="1"/>
  <c r="AA45" i="2"/>
  <c r="AD45" i="2" s="1"/>
  <c r="AA46" i="2"/>
  <c r="AD46" i="2" s="1"/>
  <c r="AA47" i="2"/>
  <c r="AD47" i="2" s="1"/>
  <c r="AA48" i="2"/>
  <c r="AD48" i="2" s="1"/>
  <c r="AA49" i="2"/>
  <c r="AD49" i="2" s="1"/>
  <c r="AA50" i="2"/>
  <c r="AD50" i="2" s="1"/>
  <c r="AA51" i="2"/>
  <c r="AD51" i="2" s="1"/>
  <c r="AA52" i="2"/>
  <c r="AD52" i="2" s="1"/>
  <c r="AA53" i="2"/>
  <c r="AD53" i="2" s="1"/>
  <c r="AA58" i="2"/>
  <c r="AD58" i="2" s="1"/>
  <c r="AA34" i="2"/>
  <c r="AD34" i="2" s="1"/>
  <c r="AB59" i="2" l="1"/>
  <c r="AA59" i="2"/>
  <c r="E59" i="2" l="1"/>
  <c r="X124" i="2" l="1"/>
  <c r="X125" i="2" s="1"/>
  <c r="X126" i="2" s="1"/>
  <c r="X127" i="2" s="1"/>
  <c r="X128" i="2" s="1"/>
  <c r="X129" i="2" s="1"/>
  <c r="X130" i="2" s="1"/>
  <c r="X131" i="2" s="1"/>
  <c r="X132" i="2" s="1"/>
  <c r="X133" i="2" s="1"/>
  <c r="X134" i="2" s="1"/>
  <c r="X135" i="2" s="1"/>
  <c r="AC59" i="2"/>
  <c r="AD59" i="2" l="1"/>
  <c r="AE59" i="2"/>
  <c r="Z59" i="2"/>
  <c r="Y59" i="2"/>
  <c r="X59" i="2" l="1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D59" i="2"/>
  <c r="C59" i="2"/>
  <c r="E9" i="2"/>
  <c r="F7" i="2" s="1"/>
  <c r="G27" i="2" l="1"/>
  <c r="G19" i="2"/>
  <c r="H19" i="2" s="1"/>
  <c r="M7" i="2"/>
  <c r="C9" i="2"/>
  <c r="D7" i="2" s="1"/>
  <c r="J9" i="2" l="1"/>
  <c r="I9" i="2"/>
  <c r="M9" i="2" s="1"/>
  <c r="G9" i="2" l="1"/>
  <c r="E27" i="2"/>
  <c r="C27" i="2"/>
  <c r="F26" i="2"/>
  <c r="H25" i="2"/>
  <c r="E19" i="2"/>
  <c r="F19" i="2" s="1"/>
  <c r="C19" i="2"/>
  <c r="D19" i="2" s="1"/>
  <c r="K7" i="2"/>
  <c r="K8" i="2"/>
  <c r="J8" i="2"/>
  <c r="H9" i="2"/>
  <c r="L9" i="2" s="1"/>
  <c r="G8" i="2"/>
  <c r="D25" i="2" l="1"/>
  <c r="F25" i="2"/>
  <c r="D8" i="2"/>
  <c r="D26" i="2"/>
  <c r="F8" i="2"/>
  <c r="K9" i="2"/>
  <c r="H26" i="2"/>
  <c r="D27" i="2"/>
  <c r="F27" i="2" l="1"/>
  <c r="H27" i="2"/>
</calcChain>
</file>

<file path=xl/sharedStrings.xml><?xml version="1.0" encoding="utf-8"?>
<sst xmlns="http://schemas.openxmlformats.org/spreadsheetml/2006/main" count="678" uniqueCount="171">
  <si>
    <t>Month</t>
  </si>
  <si>
    <t>Banteay Meanchey</t>
  </si>
  <si>
    <t>Battambang</t>
  </si>
  <si>
    <t>Kampong Cham</t>
  </si>
  <si>
    <t>Kampong Chhnang</t>
  </si>
  <si>
    <t>Kampong Speu</t>
  </si>
  <si>
    <t>Kampong Thom</t>
  </si>
  <si>
    <t>Kampot</t>
  </si>
  <si>
    <t>Kep</t>
  </si>
  <si>
    <t>Koh Kong</t>
  </si>
  <si>
    <t>Kratie</t>
  </si>
  <si>
    <t>Mondul Kiri</t>
  </si>
  <si>
    <t>Oddar Meanchey</t>
  </si>
  <si>
    <t>Pailin</t>
  </si>
  <si>
    <t>Preah Vihear</t>
  </si>
  <si>
    <t>Pursat</t>
  </si>
  <si>
    <t>Ratanakiri</t>
  </si>
  <si>
    <t>Siemreap</t>
  </si>
  <si>
    <t>Stung Treng</t>
  </si>
  <si>
    <t>Takeo</t>
  </si>
  <si>
    <t>Tbong Khmum</t>
  </si>
  <si>
    <t>Grand Total</t>
  </si>
  <si>
    <t>Case, N (%)</t>
  </si>
  <si>
    <t>Death, N</t>
  </si>
  <si>
    <t>IR/1000</t>
  </si>
  <si>
    <t>MR/100, 000</t>
  </si>
  <si>
    <t>Pop</t>
  </si>
  <si>
    <t>%</t>
  </si>
  <si>
    <t>% Change</t>
  </si>
  <si>
    <t>Public Health Facilities</t>
  </si>
  <si>
    <t>VMW</t>
  </si>
  <si>
    <t>Total</t>
  </si>
  <si>
    <t>Pf</t>
  </si>
  <si>
    <t>Pv</t>
  </si>
  <si>
    <t>Mix</t>
  </si>
  <si>
    <t>Case</t>
  </si>
  <si>
    <t>C</t>
  </si>
  <si>
    <t>D</t>
  </si>
  <si>
    <t>Population</t>
  </si>
  <si>
    <t>MR/100000</t>
  </si>
  <si>
    <t>Death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</si>
  <si>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</si>
  <si>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</si>
  <si>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</si>
  <si>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</si>
  <si>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</si>
  <si>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</si>
  <si>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</si>
  <si>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</si>
  <si>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</si>
  <si>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</si>
  <si>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</si>
  <si>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</si>
  <si>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Preah Sihanouk</t>
  </si>
  <si>
    <t>Province</t>
  </si>
  <si>
    <t>Inc/1000</t>
  </si>
  <si>
    <t>Number of malaria cases by province, (Public Health Facilities &amp; VMWs)</t>
  </si>
  <si>
    <t>Comparison of Malaria Incidence Rate (IR) by province</t>
  </si>
  <si>
    <t>Number of Monthly Cumulative Malaria Cases, (Public Health Facilities &amp; VMWs)</t>
  </si>
  <si>
    <t>បន្ទាយមានជ័យ</t>
  </si>
  <si>
    <t>បាត់ដំបង</t>
  </si>
  <si>
    <t>កំពង់ចាម</t>
  </si>
  <si>
    <t>កំពង់ឆ្នាំង</t>
  </si>
  <si>
    <t>កំពង់ស្ពឺ</t>
  </si>
  <si>
    <t>កំពង់ធំ</t>
  </si>
  <si>
    <t>កំពត</t>
  </si>
  <si>
    <t>កែប</t>
  </si>
  <si>
    <t>កោះកុង</t>
  </si>
  <si>
    <t>ក្រចេះ</t>
  </si>
  <si>
    <t>មណ្ឌលគីរី</t>
  </si>
  <si>
    <t>ឧត្តរមានជ័យ</t>
  </si>
  <si>
    <t>ប៉ៃលិន</t>
  </si>
  <si>
    <t>ព្រះសីហនុ</t>
  </si>
  <si>
    <t>ព្រះវិហារ</t>
  </si>
  <si>
    <t>ពោធិ៍សាត់</t>
  </si>
  <si>
    <t>រតនៈគីរី</t>
  </si>
  <si>
    <t>សៀមរាប</t>
  </si>
  <si>
    <t>ស្ទឹងត្រែង</t>
  </si>
  <si>
    <t>តាកែវ</t>
  </si>
  <si>
    <t>ត្បូងឃ្មុំ</t>
  </si>
  <si>
    <t>២០១៩</t>
  </si>
  <si>
    <t>២០១៥</t>
  </si>
  <si>
    <t>២០១៦</t>
  </si>
  <si>
    <t>២០១៧</t>
  </si>
  <si>
    <t>២០១៨</t>
  </si>
  <si>
    <t>២០២០</t>
  </si>
  <si>
    <t>២០២១</t>
  </si>
  <si>
    <t>២០២២</t>
  </si>
  <si>
    <t>២០២៣</t>
  </si>
  <si>
    <t>២០២៤</t>
  </si>
  <si>
    <t>២០២៥</t>
  </si>
  <si>
    <t>២០២៦</t>
  </si>
  <si>
    <t>២០២៧</t>
  </si>
  <si>
    <t>២០២៨</t>
  </si>
  <si>
    <t>២០២៩</t>
  </si>
  <si>
    <t>២០៣០</t>
  </si>
  <si>
    <t>មករា</t>
  </si>
  <si>
    <t>កុម្ភៈ</t>
  </si>
  <si>
    <t>មិនា</t>
  </si>
  <si>
    <t>មេសា</t>
  </si>
  <si>
    <t>ឧសភា</t>
  </si>
  <si>
    <t>មិថុនា</t>
  </si>
  <si>
    <t>កក្តដា</t>
  </si>
  <si>
    <t>សីហា</t>
  </si>
  <si>
    <t>កញ្ញា</t>
  </si>
  <si>
    <t>តុលា</t>
  </si>
  <si>
    <t>វិច្ឆិកា</t>
  </si>
  <si>
    <t>ធ្នូ</t>
  </si>
  <si>
    <t>១២៣</t>
  </si>
  <si>
    <t>៤៥៦</t>
  </si>
  <si>
    <t>positive last year</t>
  </si>
  <si>
    <t>positive this year</t>
  </si>
  <si>
    <t>Year</t>
  </si>
  <si>
    <t>Total of Positive</t>
  </si>
  <si>
    <t>Total of Pf</t>
  </si>
  <si>
    <t>Total of Pv</t>
  </si>
  <si>
    <t>Total of Mix</t>
  </si>
  <si>
    <t>2018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</si>
  <si>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</si>
  <si>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</si>
  <si>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</si>
  <si>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</si>
  <si>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</si>
  <si>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</si>
  <si>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</si>
  <si>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</si>
  <si>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</si>
  <si>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</si>
  <si>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</si>
  <si>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</si>
  <si>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2019</t>
  </si>
  <si>
    <t>2020</t>
  </si>
  <si>
    <t>Endemic Area</t>
  </si>
  <si>
    <t>Summary of Malaria situation January-December, 2021</t>
  </si>
  <si>
    <t>Table 1: Malaria treated cases and deaths, Jan-Dec, 2020 and 2021</t>
  </si>
  <si>
    <t>Table 2: Malaria confirmed cases by species, Jan-Dec, 2020 and 2021</t>
  </si>
  <si>
    <t>Jan-Dec, 2020</t>
  </si>
  <si>
    <t>Jan-Dec, 2021</t>
  </si>
  <si>
    <t>Malaria treated cases by province (Public health facilities &amp; VMWs), Jan-Dec, 2021</t>
  </si>
  <si>
    <t>ករណីគ្រុនចាញ់សរុប</t>
  </si>
  <si>
    <t>ករណីគ្រុនចាញ់សន្ធំ (Pf)</t>
  </si>
  <si>
    <t>ករណីគ្រុនចាញ់លាប់​ (Pv)</t>
  </si>
  <si>
    <t>កក្កដា</t>
  </si>
  <si>
    <t>វិច្ឆកា</t>
  </si>
  <si>
    <t>Pm</t>
  </si>
  <si>
    <t>Po</t>
  </si>
  <si>
    <t>Pk</t>
  </si>
  <si>
    <t>Kandal</t>
  </si>
  <si>
    <t>កណ្តាល</t>
  </si>
  <si>
    <t>Phnom Penh</t>
  </si>
  <si>
    <t>ភ្នំពេញ</t>
  </si>
  <si>
    <t>Prey Veng</t>
  </si>
  <si>
    <t>ព្រៃវែង</t>
  </si>
  <si>
    <t>Siem Reap</t>
  </si>
  <si>
    <t>Svay Rieng</t>
  </si>
  <si>
    <t>ស្វាយរៀង</t>
  </si>
  <si>
    <t>pf+mix last year</t>
  </si>
  <si>
    <t>pf+mix this year</t>
  </si>
  <si>
    <t>៧</t>
  </si>
  <si>
    <t>៨</t>
  </si>
  <si>
    <t>Week</t>
  </si>
  <si>
    <t>OD</t>
  </si>
  <si>
    <t>HC</t>
  </si>
  <si>
    <t>Commune</t>
  </si>
  <si>
    <t>Village</t>
  </si>
  <si>
    <t>LC</t>
  </si>
  <si>
    <t>1</t>
  </si>
  <si>
    <t>L1</t>
  </si>
  <si>
    <t>IMP</t>
  </si>
  <si>
    <t>Reduced in %</t>
  </si>
  <si>
    <t>Pf + Mix Reduced 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</si>
</sst>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\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5" fillId="0" borderId="0" applyFill="0" applyProtection="0"/>
    <xf numFmtId="0" fontId="6" fillId="0" borderId="0" applyFill="0" applyProtection="0"/>
  </cellStyleXfs>
  <cellXfs count="115">
    <xf numFmtId="0" fontId="0" fillId="0" borderId="0" xfId="0"/>
    <xf numFmtId="0" fontId="0" fillId="0" borderId="0" xfId="0" applyBorder="1"/>
    <xf numFmtId="0" fontId="0" fillId="0" borderId="4" xfId="0" applyBorder="1"/>
    <xf numFmtId="0" fontId="2" fillId="0" borderId="5" xfId="0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0" xfId="0" applyFill="1" applyBorder="1"/>
    <xf numFmtId="0" fontId="0" fillId="0" borderId="0" xfId="0" applyNumberFormat="1" applyBorder="1"/>
    <xf numFmtId="0" fontId="4" fillId="0" borderId="0" xfId="0" applyFont="1"/>
    <xf numFmtId="0" fontId="0" fillId="0" borderId="0" xfId="0" applyNumberFormat="1"/>
    <xf numFmtId="3" fontId="0" fillId="0" borderId="0" xfId="0" applyNumberFormat="1"/>
    <xf numFmtId="0" fontId="2" fillId="0" borderId="6" xfId="0" applyFon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8" xfId="0" applyNumberFormat="1" applyBorder="1"/>
    <xf numFmtId="164" fontId="0" fillId="0" borderId="8" xfId="0" applyNumberFormat="1" applyBorder="1"/>
    <xf numFmtId="0" fontId="0" fillId="0" borderId="4" xfId="0" applyBorder="1" applyAlignment="1">
      <alignment vertical="center"/>
    </xf>
    <xf numFmtId="0" fontId="0" fillId="0" borderId="5" xfId="0" applyNumberFormat="1" applyBorder="1" applyAlignment="1">
      <alignment horizontal="right" vertical="center"/>
    </xf>
    <xf numFmtId="9" fontId="0" fillId="0" borderId="5" xfId="1" applyFont="1" applyBorder="1" applyAlignment="1">
      <alignment horizontal="right" vertical="center"/>
    </xf>
    <xf numFmtId="9" fontId="0" fillId="2" borderId="5" xfId="1" applyFont="1" applyFill="1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2" fontId="0" fillId="0" borderId="5" xfId="0" applyNumberFormat="1" applyBorder="1" applyAlignment="1">
      <alignment horizontal="right" vertical="center"/>
    </xf>
    <xf numFmtId="0" fontId="0" fillId="0" borderId="7" xfId="0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9" fontId="2" fillId="0" borderId="8" xfId="1" applyFont="1" applyBorder="1" applyAlignment="1">
      <alignment horizontal="right" vertical="center"/>
    </xf>
    <xf numFmtId="9" fontId="2" fillId="2" borderId="8" xfId="1" applyFont="1" applyFill="1" applyBorder="1" applyAlignment="1">
      <alignment horizontal="right" vertical="center"/>
    </xf>
    <xf numFmtId="2" fontId="2" fillId="0" borderId="8" xfId="0" applyNumberFormat="1" applyFont="1" applyBorder="1" applyAlignment="1">
      <alignment horizontal="right" vertical="center"/>
    </xf>
    <xf numFmtId="0" fontId="0" fillId="0" borderId="13" xfId="0" applyBorder="1" applyAlignment="1">
      <alignment vertical="center"/>
    </xf>
    <xf numFmtId="9" fontId="0" fillId="0" borderId="12" xfId="1" applyFont="1" applyBorder="1" applyAlignment="1">
      <alignment vertical="center"/>
    </xf>
    <xf numFmtId="9" fontId="0" fillId="0" borderId="14" xfId="1" applyFont="1" applyBorder="1" applyAlignment="1">
      <alignment vertical="center"/>
    </xf>
    <xf numFmtId="0" fontId="0" fillId="0" borderId="15" xfId="0" applyBorder="1" applyAlignment="1">
      <alignment vertical="center"/>
    </xf>
    <xf numFmtId="9" fontId="0" fillId="0" borderId="11" xfId="1" applyFont="1" applyBorder="1" applyAlignment="1">
      <alignment vertical="center"/>
    </xf>
    <xf numFmtId="9" fontId="0" fillId="0" borderId="15" xfId="1" applyFont="1" applyBorder="1" applyAlignment="1">
      <alignment vertical="center"/>
    </xf>
    <xf numFmtId="0" fontId="0" fillId="0" borderId="17" xfId="0" applyNumberFormat="1" applyFill="1" applyBorder="1"/>
    <xf numFmtId="0" fontId="0" fillId="0" borderId="13" xfId="0" applyNumberFormat="1" applyFill="1" applyBorder="1"/>
    <xf numFmtId="0" fontId="0" fillId="0" borderId="16" xfId="0" applyNumberFormat="1" applyFill="1" applyBorder="1"/>
    <xf numFmtId="164" fontId="0" fillId="0" borderId="13" xfId="0" applyNumberFormat="1" applyFill="1" applyBorder="1"/>
    <xf numFmtId="164" fontId="0" fillId="0" borderId="22" xfId="0" applyNumberFormat="1" applyFill="1" applyBorder="1"/>
    <xf numFmtId="164" fontId="0" fillId="0" borderId="9" xfId="0" applyNumberFormat="1" applyFill="1" applyBorder="1"/>
    <xf numFmtId="0" fontId="0" fillId="0" borderId="15" xfId="0" applyNumberFormat="1" applyFill="1" applyBorder="1"/>
    <xf numFmtId="0" fontId="0" fillId="0" borderId="0" xfId="0" applyNumberFormat="1" applyFill="1" applyBorder="1"/>
    <xf numFmtId="165" fontId="0" fillId="0" borderId="0" xfId="0" applyNumberFormat="1" applyBorder="1"/>
    <xf numFmtId="165" fontId="0" fillId="0" borderId="0" xfId="0" applyNumberFormat="1"/>
    <xf numFmtId="0" fontId="2" fillId="0" borderId="0" xfId="0" applyFont="1"/>
    <xf numFmtId="0" fontId="2" fillId="0" borderId="1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0" fillId="0" borderId="27" xfId="0" applyBorder="1" applyAlignment="1">
      <alignment vertical="center"/>
    </xf>
    <xf numFmtId="0" fontId="0" fillId="0" borderId="0" xfId="0" applyBorder="1" applyAlignment="1">
      <alignment vertical="center"/>
    </xf>
    <xf numFmtId="0" fontId="2" fillId="0" borderId="22" xfId="0" applyFont="1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0" xfId="0" applyBorder="1" applyAlignment="1">
      <alignment vertical="center"/>
    </xf>
    <xf numFmtId="9" fontId="0" fillId="0" borderId="21" xfId="1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2" fillId="0" borderId="20" xfId="0" applyFont="1" applyBorder="1" applyAlignment="1">
      <alignment horizontal="center"/>
    </xf>
    <xf numFmtId="0" fontId="2" fillId="0" borderId="20" xfId="0" applyFont="1" applyBorder="1" applyAlignment="1">
      <alignment vertical="center"/>
    </xf>
    <xf numFmtId="0" fontId="0" fillId="0" borderId="21" xfId="0" applyBorder="1" applyAlignment="1">
      <alignment vertical="center"/>
    </xf>
    <xf numFmtId="9" fontId="0" fillId="0" borderId="31" xfId="1" applyFont="1" applyBorder="1" applyAlignment="1">
      <alignment vertical="center"/>
    </xf>
    <xf numFmtId="0" fontId="2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166" fontId="0" fillId="0" borderId="5" xfId="1" applyNumberFormat="1" applyFont="1" applyBorder="1"/>
    <xf numFmtId="166" fontId="2" fillId="0" borderId="5" xfId="1" applyNumberFormat="1" applyFont="1" applyBorder="1"/>
    <xf numFmtId="166" fontId="2" fillId="0" borderId="6" xfId="1" applyNumberFormat="1" applyFont="1" applyBorder="1"/>
    <xf numFmtId="166" fontId="2" fillId="0" borderId="8" xfId="1" applyNumberFormat="1" applyFont="1" applyBorder="1"/>
    <xf numFmtId="166" fontId="2" fillId="0" borderId="9" xfId="1" applyNumberFormat="1" applyFont="1" applyBorder="1"/>
    <xf numFmtId="0" fontId="0" fillId="0" borderId="0" xfId="0" applyAlignment="1"/>
    <xf numFmtId="49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49" fontId="0" fillId="0" borderId="0" xfId="0" applyNumberFormat="1" applyAlignment="1"/>
    <xf numFmtId="0" fontId="0" fillId="0" borderId="33" xfId="0" applyFill="1" applyBorder="1"/>
    <xf numFmtId="0" fontId="0" fillId="0" borderId="33" xfId="0" applyBorder="1"/>
    <xf numFmtId="0" fontId="0" fillId="0" borderId="5" xfId="0" applyFont="1" applyBorder="1" applyAlignment="1">
      <alignment horizontal="left" vertical="center"/>
    </xf>
    <xf numFmtId="0" fontId="0" fillId="0" borderId="5" xfId="0" applyFont="1" applyBorder="1" applyAlignment="1">
      <alignment horizontal="right"/>
    </xf>
    <xf numFmtId="0" fontId="0" fillId="0" borderId="5" xfId="0" applyFont="1" applyBorder="1" applyAlignment="1">
      <alignment horizontal="left"/>
    </xf>
    <xf numFmtId="0" fontId="0" fillId="0" borderId="4" xfId="0" applyFont="1" applyBorder="1" applyAlignment="1">
      <alignment horizontal="left" vertical="center"/>
    </xf>
    <xf numFmtId="0" fontId="0" fillId="0" borderId="4" xfId="0" applyFont="1" applyBorder="1" applyAlignment="1">
      <alignment horizontal="left"/>
    </xf>
    <xf numFmtId="0" fontId="2" fillId="0" borderId="8" xfId="0" applyFont="1" applyBorder="1"/>
    <xf numFmtId="0" fontId="2" fillId="0" borderId="9" xfId="0" applyFont="1" applyBorder="1"/>
    <xf numFmtId="0" fontId="0" fillId="0" borderId="6" xfId="0" applyFont="1" applyBorder="1" applyAlignment="1">
      <alignment horizontal="right"/>
    </xf>
    <xf numFmtId="0" fontId="2" fillId="3" borderId="8" xfId="0" applyFont="1" applyFill="1" applyBorder="1" applyAlignment="1">
      <alignment horizontal="right" vertical="center"/>
    </xf>
    <xf numFmtId="0" fontId="0" fillId="3" borderId="30" xfId="0" applyFill="1" applyBorder="1" applyAlignment="1">
      <alignment vertical="center"/>
    </xf>
    <xf numFmtId="0" fontId="7" fillId="3" borderId="30" xfId="0" applyFont="1" applyFill="1" applyBorder="1" applyAlignment="1">
      <alignment vertical="center"/>
    </xf>
    <xf numFmtId="0" fontId="7" fillId="3" borderId="0" xfId="0" applyFont="1" applyFill="1" applyBorder="1" applyAlignment="1">
      <alignment horizontal="right" vertical="center"/>
    </xf>
    <xf numFmtId="9" fontId="8" fillId="0" borderId="8" xfId="1" applyFont="1" applyBorder="1" applyAlignment="1">
      <alignment horizontal="right" vertical="center"/>
    </xf>
    <xf numFmtId="0" fontId="0" fillId="0" borderId="0" xfId="0" applyFill="1" applyBorder="1" applyAlignment="1">
      <alignment horizontal="right"/>
    </xf>
    <xf numFmtId="9" fontId="0" fillId="0" borderId="0" xfId="1" applyNumberFormat="1" applyFont="1"/>
    <xf numFmtId="9" fontId="7" fillId="3" borderId="0" xfId="1" applyNumberFormat="1" applyFont="1" applyFill="1"/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17" fontId="2" fillId="0" borderId="32" xfId="0" applyNumberFormat="1" applyFon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4">
    <cellStyle name="Normal" xfId="0" builtinId="0"/>
    <cellStyle name="Normal 2" xfId="2"/>
    <cellStyle name="Normal 3" xfId="3"/>
    <cellStyle name="Percent" xfId="1" builtinId="5"/>
  </cellStyles>
  <dxfs count="0"/>
  <tableStyles count="0" defaultTableStyle="TableStyleMedium2" defaultPivotStyle="PivotStyleLight16"/>
  <colors>
    <mruColors>
      <color rgb="FF1F4E79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Data1!$B$1</c:f>
          <c:strCache>
            <c:ptCount val="1"/>
            <c:pt idx="0">
              <c:v>Number of malaria cases by province, (Public Health Facilities &amp; VMWs), Jan-Sep 2017 and 2018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616710240241256E-2"/>
          <c:y val="0.16037356279579007"/>
          <c:w val="0.93238611164529483"/>
          <c:h val="0.581871444510270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Sheet1!$W$64</c:f>
              <c:strCache>
                <c:ptCount val="1"/>
                <c:pt idx="0">
                  <c:v>2020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Sheet1!$T$65:$T$89</c:f>
              <c:strCache>
                <c:ptCount val="25"/>
                <c:pt idx="0">
                  <c:v>Banteay Meanchey</c:v>
                </c:pt>
                <c:pt idx="1">
                  <c:v>Battambang</c:v>
                </c:pt>
                <c:pt idx="2">
                  <c:v>Kampong Cham</c:v>
                </c:pt>
                <c:pt idx="3">
                  <c:v>Kampong Chhnang</c:v>
                </c:pt>
                <c:pt idx="4">
                  <c:v>Kampong Speu</c:v>
                </c:pt>
                <c:pt idx="5">
                  <c:v>Kampong Thom</c:v>
                </c:pt>
                <c:pt idx="6">
                  <c:v>Kampot</c:v>
                </c:pt>
                <c:pt idx="7">
                  <c:v>Kandal</c:v>
                </c:pt>
                <c:pt idx="8">
                  <c:v>Kep</c:v>
                </c:pt>
                <c:pt idx="9">
                  <c:v>Koh Kong</c:v>
                </c:pt>
                <c:pt idx="10">
                  <c:v>Kratie</c:v>
                </c:pt>
                <c:pt idx="11">
                  <c:v>Mondul Kiri</c:v>
                </c:pt>
                <c:pt idx="12">
                  <c:v>Oddar Meanchey</c:v>
                </c:pt>
                <c:pt idx="13">
                  <c:v>Pailin</c:v>
                </c:pt>
                <c:pt idx="14">
                  <c:v>Phnom Penh</c:v>
                </c:pt>
                <c:pt idx="15">
                  <c:v>Preah Sihanouk</c:v>
                </c:pt>
                <c:pt idx="16">
                  <c:v>Preah Vihear</c:v>
                </c:pt>
                <c:pt idx="17">
                  <c:v>Prey Veng</c:v>
                </c:pt>
                <c:pt idx="18">
                  <c:v>Pursat</c:v>
                </c:pt>
                <c:pt idx="19">
                  <c:v>Ratanakiri</c:v>
                </c:pt>
                <c:pt idx="20">
                  <c:v>Siem Reap</c:v>
                </c:pt>
                <c:pt idx="21">
                  <c:v>Stung Treng</c:v>
                </c:pt>
                <c:pt idx="22">
                  <c:v>Svay Rieng</c:v>
                </c:pt>
                <c:pt idx="23">
                  <c:v>Takeo</c:v>
                </c:pt>
                <c:pt idx="24">
                  <c:v>Tbong Khmum</c:v>
                </c:pt>
              </c:strCache>
            </c:strRef>
          </c:cat>
          <c:val>
            <c:numRef>
              <c:f>Sheet1!$W$65:$W$85</c:f>
              <c:numCache>
                <c:formatCode>General</c:formatCode>
                <c:ptCount val="21"/>
              </c:numCache>
            </c:numRef>
          </c:val>
          <c:extLst>
            <c:ext xmlns:c16="http://schemas.microsoft.com/office/drawing/2014/chart" uri="{C3380CC4-5D6E-409C-BE32-E72D297353CC}">
              <c16:uniqueId val="{00000000-4A13-4D93-8974-49AC8B89AC0A}"/>
            </c:ext>
          </c:extLst>
        </c:ser>
        <c:ser>
          <c:idx val="1"/>
          <c:order val="1"/>
          <c:tx>
            <c:strRef>
              <c:f>Sheet1!$X$64</c:f>
              <c:strCache>
                <c:ptCount val="1"/>
                <c:pt idx="0">
                  <c:v>2021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Sheet1!$T$65:$T$89</c:f>
              <c:strCache>
                <c:ptCount val="25"/>
                <c:pt idx="0">
                  <c:v>Banteay Meanchey</c:v>
                </c:pt>
                <c:pt idx="1">
                  <c:v>Battambang</c:v>
                </c:pt>
                <c:pt idx="2">
                  <c:v>Kampong Cham</c:v>
                </c:pt>
                <c:pt idx="3">
                  <c:v>Kampong Chhnang</c:v>
                </c:pt>
                <c:pt idx="4">
                  <c:v>Kampong Speu</c:v>
                </c:pt>
                <c:pt idx="5">
                  <c:v>Kampong Thom</c:v>
                </c:pt>
                <c:pt idx="6">
                  <c:v>Kampot</c:v>
                </c:pt>
                <c:pt idx="7">
                  <c:v>Kandal</c:v>
                </c:pt>
                <c:pt idx="8">
                  <c:v>Kep</c:v>
                </c:pt>
                <c:pt idx="9">
                  <c:v>Koh Kong</c:v>
                </c:pt>
                <c:pt idx="10">
                  <c:v>Kratie</c:v>
                </c:pt>
                <c:pt idx="11">
                  <c:v>Mondul Kiri</c:v>
                </c:pt>
                <c:pt idx="12">
                  <c:v>Oddar Meanchey</c:v>
                </c:pt>
                <c:pt idx="13">
                  <c:v>Pailin</c:v>
                </c:pt>
                <c:pt idx="14">
                  <c:v>Phnom Penh</c:v>
                </c:pt>
                <c:pt idx="15">
                  <c:v>Preah Sihanouk</c:v>
                </c:pt>
                <c:pt idx="16">
                  <c:v>Preah Vihear</c:v>
                </c:pt>
                <c:pt idx="17">
                  <c:v>Prey Veng</c:v>
                </c:pt>
                <c:pt idx="18">
                  <c:v>Pursat</c:v>
                </c:pt>
                <c:pt idx="19">
                  <c:v>Ratanakiri</c:v>
                </c:pt>
                <c:pt idx="20">
                  <c:v>Siem Reap</c:v>
                </c:pt>
                <c:pt idx="21">
                  <c:v>Stung Treng</c:v>
                </c:pt>
                <c:pt idx="22">
                  <c:v>Svay Rieng</c:v>
                </c:pt>
                <c:pt idx="23">
                  <c:v>Takeo</c:v>
                </c:pt>
                <c:pt idx="24">
                  <c:v>Tbong Khmum</c:v>
                </c:pt>
              </c:strCache>
            </c:strRef>
          </c:cat>
          <c:val>
            <c:numRef>
              <c:f>Sheet1!$X$65:$X$89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1-4A13-4D93-8974-49AC8B89A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79809376"/>
        <c:axId val="379810552"/>
      </c:barChart>
      <c:catAx>
        <c:axId val="37980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10552"/>
        <c:crosses val="autoZero"/>
        <c:auto val="1"/>
        <c:lblAlgn val="ctr"/>
        <c:lblOffset val="100"/>
        <c:noMultiLvlLbl val="0"/>
      </c:catAx>
      <c:valAx>
        <c:axId val="37981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cases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0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Malaria Cases Distribution by Species and Month in Kampot,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Data2!$C$2</c:f>
              <c:strCache>
                <c:ptCount val="1"/>
                <c:pt idx="0">
                  <c:v>Total of Positive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rgbClr val="00B050"/>
                </a:solidFill>
                <a:prstDash val="sysDash"/>
                <a:tailEnd type="stealt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8548323351472961E-3"/>
                  <c:y val="-0.176411453593426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6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multiLvlStrRef>
              <c:f>Data2!$A$3:$B$38</c:f>
              <c:multiLvlStrCache>
                <c:ptCount val="36"/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08</c:v>
                  </c:pt>
                  <c:pt idx="8">
                    <c:v>09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05</c:v>
                  </c:pt>
                  <c:pt idx="17">
                    <c:v>06</c:v>
                  </c:pt>
                  <c:pt idx="18">
                    <c:v>07</c:v>
                  </c:pt>
                  <c:pt idx="19">
                    <c:v>08</c:v>
                  </c:pt>
                  <c:pt idx="20">
                    <c:v>09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01</c:v>
                  </c:pt>
                  <c:pt idx="25">
                    <c:v>02</c:v>
                  </c:pt>
                  <c:pt idx="26">
                    <c:v>03</c:v>
                  </c:pt>
                  <c:pt idx="27">
                    <c:v>04</c:v>
                  </c:pt>
                  <c:pt idx="28">
                    <c:v>05</c:v>
                  </c:pt>
                  <c:pt idx="29">
                    <c:v>06</c:v>
                  </c:pt>
                  <c:pt idx="30">
                    <c:v>07</c:v>
                  </c:pt>
                  <c:pt idx="31">
                    <c:v>08</c:v>
                  </c:pt>
                  <c:pt idx="32">
                    <c:v>09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Data2!$C$3:$C$38</c:f>
              <c:numCache>
                <c:formatCode>General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3-4D9D-BD97-AC14BD310D97}"/>
            </c:ext>
          </c:extLst>
        </c:ser>
        <c:ser>
          <c:idx val="1"/>
          <c:order val="1"/>
          <c:tx>
            <c:strRef>
              <c:f>Data2!$D$2</c:f>
              <c:strCache>
                <c:ptCount val="1"/>
                <c:pt idx="0">
                  <c:v>Total of Pf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multiLvlStrRef>
              <c:f>Data2!$A$3:$B$38</c:f>
              <c:multiLvlStrCache>
                <c:ptCount val="36"/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08</c:v>
                  </c:pt>
                  <c:pt idx="8">
                    <c:v>09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05</c:v>
                  </c:pt>
                  <c:pt idx="17">
                    <c:v>06</c:v>
                  </c:pt>
                  <c:pt idx="18">
                    <c:v>07</c:v>
                  </c:pt>
                  <c:pt idx="19">
                    <c:v>08</c:v>
                  </c:pt>
                  <c:pt idx="20">
                    <c:v>09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01</c:v>
                  </c:pt>
                  <c:pt idx="25">
                    <c:v>02</c:v>
                  </c:pt>
                  <c:pt idx="26">
                    <c:v>03</c:v>
                  </c:pt>
                  <c:pt idx="27">
                    <c:v>04</c:v>
                  </c:pt>
                  <c:pt idx="28">
                    <c:v>05</c:v>
                  </c:pt>
                  <c:pt idx="29">
                    <c:v>06</c:v>
                  </c:pt>
                  <c:pt idx="30">
                    <c:v>07</c:v>
                  </c:pt>
                  <c:pt idx="31">
                    <c:v>08</c:v>
                  </c:pt>
                  <c:pt idx="32">
                    <c:v>09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Data2!$D$3:$D$38</c:f>
              <c:numCache>
                <c:formatCode>General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D3-4D9D-BD97-AC14BD310D97}"/>
            </c:ext>
          </c:extLst>
        </c:ser>
        <c:ser>
          <c:idx val="2"/>
          <c:order val="2"/>
          <c:tx>
            <c:strRef>
              <c:f>Data2!$E$2</c:f>
              <c:strCache>
                <c:ptCount val="1"/>
                <c:pt idx="0">
                  <c:v>Total of Pv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multiLvlStrRef>
              <c:f>Data2!$A$3:$B$38</c:f>
              <c:multiLvlStrCache>
                <c:ptCount val="36"/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08</c:v>
                  </c:pt>
                  <c:pt idx="8">
                    <c:v>09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05</c:v>
                  </c:pt>
                  <c:pt idx="17">
                    <c:v>06</c:v>
                  </c:pt>
                  <c:pt idx="18">
                    <c:v>07</c:v>
                  </c:pt>
                  <c:pt idx="19">
                    <c:v>08</c:v>
                  </c:pt>
                  <c:pt idx="20">
                    <c:v>09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01</c:v>
                  </c:pt>
                  <c:pt idx="25">
                    <c:v>02</c:v>
                  </c:pt>
                  <c:pt idx="26">
                    <c:v>03</c:v>
                  </c:pt>
                  <c:pt idx="27">
                    <c:v>04</c:v>
                  </c:pt>
                  <c:pt idx="28">
                    <c:v>05</c:v>
                  </c:pt>
                  <c:pt idx="29">
                    <c:v>06</c:v>
                  </c:pt>
                  <c:pt idx="30">
                    <c:v>07</c:v>
                  </c:pt>
                  <c:pt idx="31">
                    <c:v>08</c:v>
                  </c:pt>
                  <c:pt idx="32">
                    <c:v>09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Data2!$E$3:$E$38</c:f>
              <c:numCache>
                <c:formatCode>General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D3-4D9D-BD97-AC14BD310D97}"/>
            </c:ext>
          </c:extLst>
        </c:ser>
        <c:ser>
          <c:idx val="3"/>
          <c:order val="3"/>
          <c:tx>
            <c:strRef>
              <c:f>Data2!$F$2</c:f>
              <c:strCache>
                <c:ptCount val="1"/>
                <c:pt idx="0">
                  <c:v>Total of Mix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multiLvlStrRef>
              <c:f>Data2!$A$3:$B$38</c:f>
              <c:multiLvlStrCache>
                <c:ptCount val="36"/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08</c:v>
                  </c:pt>
                  <c:pt idx="8">
                    <c:v>09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05</c:v>
                  </c:pt>
                  <c:pt idx="17">
                    <c:v>06</c:v>
                  </c:pt>
                  <c:pt idx="18">
                    <c:v>07</c:v>
                  </c:pt>
                  <c:pt idx="19">
                    <c:v>08</c:v>
                  </c:pt>
                  <c:pt idx="20">
                    <c:v>09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01</c:v>
                  </c:pt>
                  <c:pt idx="25">
                    <c:v>02</c:v>
                  </c:pt>
                  <c:pt idx="26">
                    <c:v>03</c:v>
                  </c:pt>
                  <c:pt idx="27">
                    <c:v>04</c:v>
                  </c:pt>
                  <c:pt idx="28">
                    <c:v>05</c:v>
                  </c:pt>
                  <c:pt idx="29">
                    <c:v>06</c:v>
                  </c:pt>
                  <c:pt idx="30">
                    <c:v>07</c:v>
                  </c:pt>
                  <c:pt idx="31">
                    <c:v>08</c:v>
                  </c:pt>
                  <c:pt idx="32">
                    <c:v>09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Data2!$F$3:$F$38</c:f>
              <c:numCache>
                <c:formatCode>General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D3-4D9D-BD97-AC14BD310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262096"/>
        <c:axId val="86259184"/>
      </c:lineChart>
      <c:catAx>
        <c:axId val="8626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9184"/>
        <c:crosses val="autoZero"/>
        <c:auto val="1"/>
        <c:lblAlgn val="ctr"/>
        <c:lblOffset val="100"/>
        <c:noMultiLvlLbl val="0"/>
      </c:catAx>
      <c:valAx>
        <c:axId val="86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malaria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6209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Malaria Cases Distribution by Species and Month in Kratie,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Data2!$C$2</c:f>
              <c:strCache>
                <c:ptCount val="1"/>
                <c:pt idx="0">
                  <c:v>Total of Positive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rgbClr val="00B050"/>
                </a:solidFill>
                <a:prstDash val="sysDash"/>
                <a:tailEnd type="stealt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8548323351472961E-3"/>
                  <c:y val="-0.176411453593426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6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multiLvlStrRef>
              <c:f>Data2!$A$3:$B$38</c:f>
              <c:multiLvlStrCache>
                <c:ptCount val="36"/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08</c:v>
                  </c:pt>
                  <c:pt idx="8">
                    <c:v>09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05</c:v>
                  </c:pt>
                  <c:pt idx="17">
                    <c:v>06</c:v>
                  </c:pt>
                  <c:pt idx="18">
                    <c:v>07</c:v>
                  </c:pt>
                  <c:pt idx="19">
                    <c:v>08</c:v>
                  </c:pt>
                  <c:pt idx="20">
                    <c:v>09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01</c:v>
                  </c:pt>
                  <c:pt idx="25">
                    <c:v>02</c:v>
                  </c:pt>
                  <c:pt idx="26">
                    <c:v>03</c:v>
                  </c:pt>
                  <c:pt idx="27">
                    <c:v>04</c:v>
                  </c:pt>
                  <c:pt idx="28">
                    <c:v>05</c:v>
                  </c:pt>
                  <c:pt idx="29">
                    <c:v>06</c:v>
                  </c:pt>
                  <c:pt idx="30">
                    <c:v>07</c:v>
                  </c:pt>
                  <c:pt idx="31">
                    <c:v>08</c:v>
                  </c:pt>
                  <c:pt idx="32">
                    <c:v>09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Data2!$C$3:$C$38</c:f>
              <c:numCache>
                <c:formatCode>General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C-4D00-BDA0-5AF74D0A9BE8}"/>
            </c:ext>
          </c:extLst>
        </c:ser>
        <c:ser>
          <c:idx val="1"/>
          <c:order val="1"/>
          <c:tx>
            <c:strRef>
              <c:f>Data2!$D$2</c:f>
              <c:strCache>
                <c:ptCount val="1"/>
                <c:pt idx="0">
                  <c:v>Total of Pf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multiLvlStrRef>
              <c:f>Data2!$A$3:$B$38</c:f>
              <c:multiLvlStrCache>
                <c:ptCount val="36"/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08</c:v>
                  </c:pt>
                  <c:pt idx="8">
                    <c:v>09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05</c:v>
                  </c:pt>
                  <c:pt idx="17">
                    <c:v>06</c:v>
                  </c:pt>
                  <c:pt idx="18">
                    <c:v>07</c:v>
                  </c:pt>
                  <c:pt idx="19">
                    <c:v>08</c:v>
                  </c:pt>
                  <c:pt idx="20">
                    <c:v>09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01</c:v>
                  </c:pt>
                  <c:pt idx="25">
                    <c:v>02</c:v>
                  </c:pt>
                  <c:pt idx="26">
                    <c:v>03</c:v>
                  </c:pt>
                  <c:pt idx="27">
                    <c:v>04</c:v>
                  </c:pt>
                  <c:pt idx="28">
                    <c:v>05</c:v>
                  </c:pt>
                  <c:pt idx="29">
                    <c:v>06</c:v>
                  </c:pt>
                  <c:pt idx="30">
                    <c:v>07</c:v>
                  </c:pt>
                  <c:pt idx="31">
                    <c:v>08</c:v>
                  </c:pt>
                  <c:pt idx="32">
                    <c:v>09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Data2!$D$3:$D$38</c:f>
              <c:numCache>
                <c:formatCode>General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3C-4D00-BDA0-5AF74D0A9BE8}"/>
            </c:ext>
          </c:extLst>
        </c:ser>
        <c:ser>
          <c:idx val="2"/>
          <c:order val="2"/>
          <c:tx>
            <c:strRef>
              <c:f>Data2!$E$2</c:f>
              <c:strCache>
                <c:ptCount val="1"/>
                <c:pt idx="0">
                  <c:v>Total of Pv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multiLvlStrRef>
              <c:f>Data2!$A$3:$B$38</c:f>
              <c:multiLvlStrCache>
                <c:ptCount val="36"/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08</c:v>
                  </c:pt>
                  <c:pt idx="8">
                    <c:v>09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05</c:v>
                  </c:pt>
                  <c:pt idx="17">
                    <c:v>06</c:v>
                  </c:pt>
                  <c:pt idx="18">
                    <c:v>07</c:v>
                  </c:pt>
                  <c:pt idx="19">
                    <c:v>08</c:v>
                  </c:pt>
                  <c:pt idx="20">
                    <c:v>09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01</c:v>
                  </c:pt>
                  <c:pt idx="25">
                    <c:v>02</c:v>
                  </c:pt>
                  <c:pt idx="26">
                    <c:v>03</c:v>
                  </c:pt>
                  <c:pt idx="27">
                    <c:v>04</c:v>
                  </c:pt>
                  <c:pt idx="28">
                    <c:v>05</c:v>
                  </c:pt>
                  <c:pt idx="29">
                    <c:v>06</c:v>
                  </c:pt>
                  <c:pt idx="30">
                    <c:v>07</c:v>
                  </c:pt>
                  <c:pt idx="31">
                    <c:v>08</c:v>
                  </c:pt>
                  <c:pt idx="32">
                    <c:v>09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Data2!$E$3:$E$38</c:f>
              <c:numCache>
                <c:formatCode>General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3C-4D00-BDA0-5AF74D0A9BE8}"/>
            </c:ext>
          </c:extLst>
        </c:ser>
        <c:ser>
          <c:idx val="3"/>
          <c:order val="3"/>
          <c:tx>
            <c:strRef>
              <c:f>Data2!$F$2</c:f>
              <c:strCache>
                <c:ptCount val="1"/>
                <c:pt idx="0">
                  <c:v>Total of Mix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multiLvlStrRef>
              <c:f>Data2!$A$3:$B$38</c:f>
              <c:multiLvlStrCache>
                <c:ptCount val="36"/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08</c:v>
                  </c:pt>
                  <c:pt idx="8">
                    <c:v>09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05</c:v>
                  </c:pt>
                  <c:pt idx="17">
                    <c:v>06</c:v>
                  </c:pt>
                  <c:pt idx="18">
                    <c:v>07</c:v>
                  </c:pt>
                  <c:pt idx="19">
                    <c:v>08</c:v>
                  </c:pt>
                  <c:pt idx="20">
                    <c:v>09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01</c:v>
                  </c:pt>
                  <c:pt idx="25">
                    <c:v>02</c:v>
                  </c:pt>
                  <c:pt idx="26">
                    <c:v>03</c:v>
                  </c:pt>
                  <c:pt idx="27">
                    <c:v>04</c:v>
                  </c:pt>
                  <c:pt idx="28">
                    <c:v>05</c:v>
                  </c:pt>
                  <c:pt idx="29">
                    <c:v>06</c:v>
                  </c:pt>
                  <c:pt idx="30">
                    <c:v>07</c:v>
                  </c:pt>
                  <c:pt idx="31">
                    <c:v>08</c:v>
                  </c:pt>
                  <c:pt idx="32">
                    <c:v>09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Data2!$F$3:$F$38</c:f>
              <c:numCache>
                <c:formatCode>General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3C-4D00-BDA0-5AF74D0A9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262096"/>
        <c:axId val="86259184"/>
      </c:lineChart>
      <c:catAx>
        <c:axId val="8626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9184"/>
        <c:crosses val="autoZero"/>
        <c:auto val="1"/>
        <c:lblAlgn val="ctr"/>
        <c:lblOffset val="100"/>
        <c:noMultiLvlLbl val="0"/>
      </c:catAx>
      <c:valAx>
        <c:axId val="86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malaria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6209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Malaria Cases Distribution by Species and Month in Preah Vihear,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Data2!$C$2</c:f>
              <c:strCache>
                <c:ptCount val="1"/>
                <c:pt idx="0">
                  <c:v>Total of Positive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rgbClr val="00B050"/>
                </a:solidFill>
                <a:prstDash val="sysDash"/>
                <a:tailEnd type="stealt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8548323351472961E-3"/>
                  <c:y val="-0.176411453593426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6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multiLvlStrRef>
              <c:f>Data2!$A$3:$B$38</c:f>
              <c:multiLvlStrCache>
                <c:ptCount val="36"/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08</c:v>
                  </c:pt>
                  <c:pt idx="8">
                    <c:v>09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05</c:v>
                  </c:pt>
                  <c:pt idx="17">
                    <c:v>06</c:v>
                  </c:pt>
                  <c:pt idx="18">
                    <c:v>07</c:v>
                  </c:pt>
                  <c:pt idx="19">
                    <c:v>08</c:v>
                  </c:pt>
                  <c:pt idx="20">
                    <c:v>09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01</c:v>
                  </c:pt>
                  <c:pt idx="25">
                    <c:v>02</c:v>
                  </c:pt>
                  <c:pt idx="26">
                    <c:v>03</c:v>
                  </c:pt>
                  <c:pt idx="27">
                    <c:v>04</c:v>
                  </c:pt>
                  <c:pt idx="28">
                    <c:v>05</c:v>
                  </c:pt>
                  <c:pt idx="29">
                    <c:v>06</c:v>
                  </c:pt>
                  <c:pt idx="30">
                    <c:v>07</c:v>
                  </c:pt>
                  <c:pt idx="31">
                    <c:v>08</c:v>
                  </c:pt>
                  <c:pt idx="32">
                    <c:v>09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Data2!$C$3:$C$38</c:f>
              <c:numCache>
                <c:formatCode>General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EA-4F40-B554-1E3588ED2A81}"/>
            </c:ext>
          </c:extLst>
        </c:ser>
        <c:ser>
          <c:idx val="1"/>
          <c:order val="1"/>
          <c:tx>
            <c:strRef>
              <c:f>Data2!$D$2</c:f>
              <c:strCache>
                <c:ptCount val="1"/>
                <c:pt idx="0">
                  <c:v>Total of Pf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multiLvlStrRef>
              <c:f>Data2!$A$3:$B$38</c:f>
              <c:multiLvlStrCache>
                <c:ptCount val="36"/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08</c:v>
                  </c:pt>
                  <c:pt idx="8">
                    <c:v>09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05</c:v>
                  </c:pt>
                  <c:pt idx="17">
                    <c:v>06</c:v>
                  </c:pt>
                  <c:pt idx="18">
                    <c:v>07</c:v>
                  </c:pt>
                  <c:pt idx="19">
                    <c:v>08</c:v>
                  </c:pt>
                  <c:pt idx="20">
                    <c:v>09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01</c:v>
                  </c:pt>
                  <c:pt idx="25">
                    <c:v>02</c:v>
                  </c:pt>
                  <c:pt idx="26">
                    <c:v>03</c:v>
                  </c:pt>
                  <c:pt idx="27">
                    <c:v>04</c:v>
                  </c:pt>
                  <c:pt idx="28">
                    <c:v>05</c:v>
                  </c:pt>
                  <c:pt idx="29">
                    <c:v>06</c:v>
                  </c:pt>
                  <c:pt idx="30">
                    <c:v>07</c:v>
                  </c:pt>
                  <c:pt idx="31">
                    <c:v>08</c:v>
                  </c:pt>
                  <c:pt idx="32">
                    <c:v>09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Data2!$D$3:$D$38</c:f>
              <c:numCache>
                <c:formatCode>General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EA-4F40-B554-1E3588ED2A81}"/>
            </c:ext>
          </c:extLst>
        </c:ser>
        <c:ser>
          <c:idx val="2"/>
          <c:order val="2"/>
          <c:tx>
            <c:strRef>
              <c:f>Data2!$E$2</c:f>
              <c:strCache>
                <c:ptCount val="1"/>
                <c:pt idx="0">
                  <c:v>Total of Pv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multiLvlStrRef>
              <c:f>Data2!$A$3:$B$38</c:f>
              <c:multiLvlStrCache>
                <c:ptCount val="36"/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08</c:v>
                  </c:pt>
                  <c:pt idx="8">
                    <c:v>09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05</c:v>
                  </c:pt>
                  <c:pt idx="17">
                    <c:v>06</c:v>
                  </c:pt>
                  <c:pt idx="18">
                    <c:v>07</c:v>
                  </c:pt>
                  <c:pt idx="19">
                    <c:v>08</c:v>
                  </c:pt>
                  <c:pt idx="20">
                    <c:v>09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01</c:v>
                  </c:pt>
                  <c:pt idx="25">
                    <c:v>02</c:v>
                  </c:pt>
                  <c:pt idx="26">
                    <c:v>03</c:v>
                  </c:pt>
                  <c:pt idx="27">
                    <c:v>04</c:v>
                  </c:pt>
                  <c:pt idx="28">
                    <c:v>05</c:v>
                  </c:pt>
                  <c:pt idx="29">
                    <c:v>06</c:v>
                  </c:pt>
                  <c:pt idx="30">
                    <c:v>07</c:v>
                  </c:pt>
                  <c:pt idx="31">
                    <c:v>08</c:v>
                  </c:pt>
                  <c:pt idx="32">
                    <c:v>09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Data2!$E$3:$E$38</c:f>
              <c:numCache>
                <c:formatCode>General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EA-4F40-B554-1E3588ED2A81}"/>
            </c:ext>
          </c:extLst>
        </c:ser>
        <c:ser>
          <c:idx val="3"/>
          <c:order val="3"/>
          <c:tx>
            <c:strRef>
              <c:f>Data2!$F$2</c:f>
              <c:strCache>
                <c:ptCount val="1"/>
                <c:pt idx="0">
                  <c:v>Total of Mix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multiLvlStrRef>
              <c:f>Data2!$A$3:$B$38</c:f>
              <c:multiLvlStrCache>
                <c:ptCount val="36"/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08</c:v>
                  </c:pt>
                  <c:pt idx="8">
                    <c:v>09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05</c:v>
                  </c:pt>
                  <c:pt idx="17">
                    <c:v>06</c:v>
                  </c:pt>
                  <c:pt idx="18">
                    <c:v>07</c:v>
                  </c:pt>
                  <c:pt idx="19">
                    <c:v>08</c:v>
                  </c:pt>
                  <c:pt idx="20">
                    <c:v>09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01</c:v>
                  </c:pt>
                  <c:pt idx="25">
                    <c:v>02</c:v>
                  </c:pt>
                  <c:pt idx="26">
                    <c:v>03</c:v>
                  </c:pt>
                  <c:pt idx="27">
                    <c:v>04</c:v>
                  </c:pt>
                  <c:pt idx="28">
                    <c:v>05</c:v>
                  </c:pt>
                  <c:pt idx="29">
                    <c:v>06</c:v>
                  </c:pt>
                  <c:pt idx="30">
                    <c:v>07</c:v>
                  </c:pt>
                  <c:pt idx="31">
                    <c:v>08</c:v>
                  </c:pt>
                  <c:pt idx="32">
                    <c:v>09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Data2!$F$3:$F$38</c:f>
              <c:numCache>
                <c:formatCode>General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EA-4F40-B554-1E3588ED2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262096"/>
        <c:axId val="86259184"/>
      </c:lineChart>
      <c:catAx>
        <c:axId val="8626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9184"/>
        <c:crosses val="autoZero"/>
        <c:auto val="1"/>
        <c:lblAlgn val="ctr"/>
        <c:lblOffset val="100"/>
        <c:noMultiLvlLbl val="0"/>
      </c:catAx>
      <c:valAx>
        <c:axId val="86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malaria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6209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Malaria Cases Distribution by Species and Month in Ratanakiri,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Data2!$C$2</c:f>
              <c:strCache>
                <c:ptCount val="1"/>
                <c:pt idx="0">
                  <c:v>Total of Positive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rgbClr val="00B050"/>
                </a:solidFill>
                <a:prstDash val="sysDash"/>
                <a:tailEnd type="stealt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8548323351472961E-3"/>
                  <c:y val="-0.176411453593426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6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multiLvlStrRef>
              <c:f>Data2!$A$3:$B$38</c:f>
              <c:multiLvlStrCache>
                <c:ptCount val="36"/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08</c:v>
                  </c:pt>
                  <c:pt idx="8">
                    <c:v>09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05</c:v>
                  </c:pt>
                  <c:pt idx="17">
                    <c:v>06</c:v>
                  </c:pt>
                  <c:pt idx="18">
                    <c:v>07</c:v>
                  </c:pt>
                  <c:pt idx="19">
                    <c:v>08</c:v>
                  </c:pt>
                  <c:pt idx="20">
                    <c:v>09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01</c:v>
                  </c:pt>
                  <c:pt idx="25">
                    <c:v>02</c:v>
                  </c:pt>
                  <c:pt idx="26">
                    <c:v>03</c:v>
                  </c:pt>
                  <c:pt idx="27">
                    <c:v>04</c:v>
                  </c:pt>
                  <c:pt idx="28">
                    <c:v>05</c:v>
                  </c:pt>
                  <c:pt idx="29">
                    <c:v>06</c:v>
                  </c:pt>
                  <c:pt idx="30">
                    <c:v>07</c:v>
                  </c:pt>
                  <c:pt idx="31">
                    <c:v>08</c:v>
                  </c:pt>
                  <c:pt idx="32">
                    <c:v>09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Data2!$C$3:$C$38</c:f>
              <c:numCache>
                <c:formatCode>General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DB-4680-A53B-D98995DEAE46}"/>
            </c:ext>
          </c:extLst>
        </c:ser>
        <c:ser>
          <c:idx val="1"/>
          <c:order val="1"/>
          <c:tx>
            <c:strRef>
              <c:f>Data2!$D$2</c:f>
              <c:strCache>
                <c:ptCount val="1"/>
                <c:pt idx="0">
                  <c:v>Total of Pf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multiLvlStrRef>
              <c:f>Data2!$A$3:$B$38</c:f>
              <c:multiLvlStrCache>
                <c:ptCount val="36"/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08</c:v>
                  </c:pt>
                  <c:pt idx="8">
                    <c:v>09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05</c:v>
                  </c:pt>
                  <c:pt idx="17">
                    <c:v>06</c:v>
                  </c:pt>
                  <c:pt idx="18">
                    <c:v>07</c:v>
                  </c:pt>
                  <c:pt idx="19">
                    <c:v>08</c:v>
                  </c:pt>
                  <c:pt idx="20">
                    <c:v>09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01</c:v>
                  </c:pt>
                  <c:pt idx="25">
                    <c:v>02</c:v>
                  </c:pt>
                  <c:pt idx="26">
                    <c:v>03</c:v>
                  </c:pt>
                  <c:pt idx="27">
                    <c:v>04</c:v>
                  </c:pt>
                  <c:pt idx="28">
                    <c:v>05</c:v>
                  </c:pt>
                  <c:pt idx="29">
                    <c:v>06</c:v>
                  </c:pt>
                  <c:pt idx="30">
                    <c:v>07</c:v>
                  </c:pt>
                  <c:pt idx="31">
                    <c:v>08</c:v>
                  </c:pt>
                  <c:pt idx="32">
                    <c:v>09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Data2!$D$3:$D$38</c:f>
              <c:numCache>
                <c:formatCode>General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DB-4680-A53B-D98995DEAE46}"/>
            </c:ext>
          </c:extLst>
        </c:ser>
        <c:ser>
          <c:idx val="2"/>
          <c:order val="2"/>
          <c:tx>
            <c:strRef>
              <c:f>Data2!$E$2</c:f>
              <c:strCache>
                <c:ptCount val="1"/>
                <c:pt idx="0">
                  <c:v>Total of Pv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multiLvlStrRef>
              <c:f>Data2!$A$3:$B$38</c:f>
              <c:multiLvlStrCache>
                <c:ptCount val="36"/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08</c:v>
                  </c:pt>
                  <c:pt idx="8">
                    <c:v>09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05</c:v>
                  </c:pt>
                  <c:pt idx="17">
                    <c:v>06</c:v>
                  </c:pt>
                  <c:pt idx="18">
                    <c:v>07</c:v>
                  </c:pt>
                  <c:pt idx="19">
                    <c:v>08</c:v>
                  </c:pt>
                  <c:pt idx="20">
                    <c:v>09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01</c:v>
                  </c:pt>
                  <c:pt idx="25">
                    <c:v>02</c:v>
                  </c:pt>
                  <c:pt idx="26">
                    <c:v>03</c:v>
                  </c:pt>
                  <c:pt idx="27">
                    <c:v>04</c:v>
                  </c:pt>
                  <c:pt idx="28">
                    <c:v>05</c:v>
                  </c:pt>
                  <c:pt idx="29">
                    <c:v>06</c:v>
                  </c:pt>
                  <c:pt idx="30">
                    <c:v>07</c:v>
                  </c:pt>
                  <c:pt idx="31">
                    <c:v>08</c:v>
                  </c:pt>
                  <c:pt idx="32">
                    <c:v>09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Data2!$E$3:$E$38</c:f>
              <c:numCache>
                <c:formatCode>General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DB-4680-A53B-D98995DEAE46}"/>
            </c:ext>
          </c:extLst>
        </c:ser>
        <c:ser>
          <c:idx val="3"/>
          <c:order val="3"/>
          <c:tx>
            <c:strRef>
              <c:f>Data2!$F$2</c:f>
              <c:strCache>
                <c:ptCount val="1"/>
                <c:pt idx="0">
                  <c:v>Total of Mix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multiLvlStrRef>
              <c:f>Data2!$A$3:$B$38</c:f>
              <c:multiLvlStrCache>
                <c:ptCount val="36"/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08</c:v>
                  </c:pt>
                  <c:pt idx="8">
                    <c:v>09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05</c:v>
                  </c:pt>
                  <c:pt idx="17">
                    <c:v>06</c:v>
                  </c:pt>
                  <c:pt idx="18">
                    <c:v>07</c:v>
                  </c:pt>
                  <c:pt idx="19">
                    <c:v>08</c:v>
                  </c:pt>
                  <c:pt idx="20">
                    <c:v>09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01</c:v>
                  </c:pt>
                  <c:pt idx="25">
                    <c:v>02</c:v>
                  </c:pt>
                  <c:pt idx="26">
                    <c:v>03</c:v>
                  </c:pt>
                  <c:pt idx="27">
                    <c:v>04</c:v>
                  </c:pt>
                  <c:pt idx="28">
                    <c:v>05</c:v>
                  </c:pt>
                  <c:pt idx="29">
                    <c:v>06</c:v>
                  </c:pt>
                  <c:pt idx="30">
                    <c:v>07</c:v>
                  </c:pt>
                  <c:pt idx="31">
                    <c:v>08</c:v>
                  </c:pt>
                  <c:pt idx="32">
                    <c:v>09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Data2!$F$3:$F$38</c:f>
              <c:numCache>
                <c:formatCode>General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DB-4680-A53B-D98995DEA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262096"/>
        <c:axId val="86259184"/>
      </c:lineChart>
      <c:catAx>
        <c:axId val="8626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9184"/>
        <c:crosses val="autoZero"/>
        <c:auto val="1"/>
        <c:lblAlgn val="ctr"/>
        <c:lblOffset val="100"/>
        <c:noMultiLvlLbl val="0"/>
      </c:catAx>
      <c:valAx>
        <c:axId val="86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malaria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6209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Malaria Cases Distribution by Species and Month in Preah Sihanouk,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Data2!$C$2</c:f>
              <c:strCache>
                <c:ptCount val="1"/>
                <c:pt idx="0">
                  <c:v>Total of Positive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rgbClr val="00B050"/>
                </a:solidFill>
                <a:prstDash val="sysDash"/>
                <a:tailEnd type="stealt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8548323351472961E-3"/>
                  <c:y val="-0.176411453593426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6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multiLvlStrRef>
              <c:f>Data2!$A$3:$B$38</c:f>
              <c:multiLvlStrCache>
                <c:ptCount val="36"/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08</c:v>
                  </c:pt>
                  <c:pt idx="8">
                    <c:v>09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05</c:v>
                  </c:pt>
                  <c:pt idx="17">
                    <c:v>06</c:v>
                  </c:pt>
                  <c:pt idx="18">
                    <c:v>07</c:v>
                  </c:pt>
                  <c:pt idx="19">
                    <c:v>08</c:v>
                  </c:pt>
                  <c:pt idx="20">
                    <c:v>09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01</c:v>
                  </c:pt>
                  <c:pt idx="25">
                    <c:v>02</c:v>
                  </c:pt>
                  <c:pt idx="26">
                    <c:v>03</c:v>
                  </c:pt>
                  <c:pt idx="27">
                    <c:v>04</c:v>
                  </c:pt>
                  <c:pt idx="28">
                    <c:v>05</c:v>
                  </c:pt>
                  <c:pt idx="29">
                    <c:v>06</c:v>
                  </c:pt>
                  <c:pt idx="30">
                    <c:v>07</c:v>
                  </c:pt>
                  <c:pt idx="31">
                    <c:v>08</c:v>
                  </c:pt>
                  <c:pt idx="32">
                    <c:v>09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Data2!$C$3:$C$38</c:f>
              <c:numCache>
                <c:formatCode>General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A5-4D0A-B07E-BDF332361747}"/>
            </c:ext>
          </c:extLst>
        </c:ser>
        <c:ser>
          <c:idx val="1"/>
          <c:order val="1"/>
          <c:tx>
            <c:strRef>
              <c:f>Data2!$D$2</c:f>
              <c:strCache>
                <c:ptCount val="1"/>
                <c:pt idx="0">
                  <c:v>Total of Pf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multiLvlStrRef>
              <c:f>Data2!$A$3:$B$38</c:f>
              <c:multiLvlStrCache>
                <c:ptCount val="36"/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08</c:v>
                  </c:pt>
                  <c:pt idx="8">
                    <c:v>09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05</c:v>
                  </c:pt>
                  <c:pt idx="17">
                    <c:v>06</c:v>
                  </c:pt>
                  <c:pt idx="18">
                    <c:v>07</c:v>
                  </c:pt>
                  <c:pt idx="19">
                    <c:v>08</c:v>
                  </c:pt>
                  <c:pt idx="20">
                    <c:v>09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01</c:v>
                  </c:pt>
                  <c:pt idx="25">
                    <c:v>02</c:v>
                  </c:pt>
                  <c:pt idx="26">
                    <c:v>03</c:v>
                  </c:pt>
                  <c:pt idx="27">
                    <c:v>04</c:v>
                  </c:pt>
                  <c:pt idx="28">
                    <c:v>05</c:v>
                  </c:pt>
                  <c:pt idx="29">
                    <c:v>06</c:v>
                  </c:pt>
                  <c:pt idx="30">
                    <c:v>07</c:v>
                  </c:pt>
                  <c:pt idx="31">
                    <c:v>08</c:v>
                  </c:pt>
                  <c:pt idx="32">
                    <c:v>09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Data2!$D$3:$D$38</c:f>
              <c:numCache>
                <c:formatCode>General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A5-4D0A-B07E-BDF332361747}"/>
            </c:ext>
          </c:extLst>
        </c:ser>
        <c:ser>
          <c:idx val="2"/>
          <c:order val="2"/>
          <c:tx>
            <c:strRef>
              <c:f>Data2!$E$2</c:f>
              <c:strCache>
                <c:ptCount val="1"/>
                <c:pt idx="0">
                  <c:v>Total of Pv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multiLvlStrRef>
              <c:f>Data2!$A$3:$B$38</c:f>
              <c:multiLvlStrCache>
                <c:ptCount val="36"/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08</c:v>
                  </c:pt>
                  <c:pt idx="8">
                    <c:v>09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05</c:v>
                  </c:pt>
                  <c:pt idx="17">
                    <c:v>06</c:v>
                  </c:pt>
                  <c:pt idx="18">
                    <c:v>07</c:v>
                  </c:pt>
                  <c:pt idx="19">
                    <c:v>08</c:v>
                  </c:pt>
                  <c:pt idx="20">
                    <c:v>09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01</c:v>
                  </c:pt>
                  <c:pt idx="25">
                    <c:v>02</c:v>
                  </c:pt>
                  <c:pt idx="26">
                    <c:v>03</c:v>
                  </c:pt>
                  <c:pt idx="27">
                    <c:v>04</c:v>
                  </c:pt>
                  <c:pt idx="28">
                    <c:v>05</c:v>
                  </c:pt>
                  <c:pt idx="29">
                    <c:v>06</c:v>
                  </c:pt>
                  <c:pt idx="30">
                    <c:v>07</c:v>
                  </c:pt>
                  <c:pt idx="31">
                    <c:v>08</c:v>
                  </c:pt>
                  <c:pt idx="32">
                    <c:v>09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Data2!$E$3:$E$38</c:f>
              <c:numCache>
                <c:formatCode>General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A5-4D0A-B07E-BDF332361747}"/>
            </c:ext>
          </c:extLst>
        </c:ser>
        <c:ser>
          <c:idx val="3"/>
          <c:order val="3"/>
          <c:tx>
            <c:strRef>
              <c:f>Data2!$F$2</c:f>
              <c:strCache>
                <c:ptCount val="1"/>
                <c:pt idx="0">
                  <c:v>Total of Mix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multiLvlStrRef>
              <c:f>Data2!$A$3:$B$38</c:f>
              <c:multiLvlStrCache>
                <c:ptCount val="36"/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08</c:v>
                  </c:pt>
                  <c:pt idx="8">
                    <c:v>09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05</c:v>
                  </c:pt>
                  <c:pt idx="17">
                    <c:v>06</c:v>
                  </c:pt>
                  <c:pt idx="18">
                    <c:v>07</c:v>
                  </c:pt>
                  <c:pt idx="19">
                    <c:v>08</c:v>
                  </c:pt>
                  <c:pt idx="20">
                    <c:v>09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01</c:v>
                  </c:pt>
                  <c:pt idx="25">
                    <c:v>02</c:v>
                  </c:pt>
                  <c:pt idx="26">
                    <c:v>03</c:v>
                  </c:pt>
                  <c:pt idx="27">
                    <c:v>04</c:v>
                  </c:pt>
                  <c:pt idx="28">
                    <c:v>05</c:v>
                  </c:pt>
                  <c:pt idx="29">
                    <c:v>06</c:v>
                  </c:pt>
                  <c:pt idx="30">
                    <c:v>07</c:v>
                  </c:pt>
                  <c:pt idx="31">
                    <c:v>08</c:v>
                  </c:pt>
                  <c:pt idx="32">
                    <c:v>09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Data2!$F$3:$F$38</c:f>
              <c:numCache>
                <c:formatCode>General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A5-4D0A-B07E-BDF332361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262096"/>
        <c:axId val="86259184"/>
      </c:lineChart>
      <c:catAx>
        <c:axId val="8626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9184"/>
        <c:crosses val="autoZero"/>
        <c:auto val="1"/>
        <c:lblAlgn val="ctr"/>
        <c:lblOffset val="100"/>
        <c:noMultiLvlLbl val="0"/>
      </c:catAx>
      <c:valAx>
        <c:axId val="86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malaria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6209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Malaria Cases Distribution by Species and Month in Takeo,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Data2!$C$2</c:f>
              <c:strCache>
                <c:ptCount val="1"/>
                <c:pt idx="0">
                  <c:v>Total of Positive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rgbClr val="00B050"/>
                </a:solidFill>
                <a:prstDash val="sysDash"/>
                <a:tailEnd type="stealt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8548323351472961E-3"/>
                  <c:y val="-0.176411453593426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6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multiLvlStrRef>
              <c:f>Data2!$A$3:$B$38</c:f>
              <c:multiLvlStrCache>
                <c:ptCount val="36"/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08</c:v>
                  </c:pt>
                  <c:pt idx="8">
                    <c:v>09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05</c:v>
                  </c:pt>
                  <c:pt idx="17">
                    <c:v>06</c:v>
                  </c:pt>
                  <c:pt idx="18">
                    <c:v>07</c:v>
                  </c:pt>
                  <c:pt idx="19">
                    <c:v>08</c:v>
                  </c:pt>
                  <c:pt idx="20">
                    <c:v>09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01</c:v>
                  </c:pt>
                  <c:pt idx="25">
                    <c:v>02</c:v>
                  </c:pt>
                  <c:pt idx="26">
                    <c:v>03</c:v>
                  </c:pt>
                  <c:pt idx="27">
                    <c:v>04</c:v>
                  </c:pt>
                  <c:pt idx="28">
                    <c:v>05</c:v>
                  </c:pt>
                  <c:pt idx="29">
                    <c:v>06</c:v>
                  </c:pt>
                  <c:pt idx="30">
                    <c:v>07</c:v>
                  </c:pt>
                  <c:pt idx="31">
                    <c:v>08</c:v>
                  </c:pt>
                  <c:pt idx="32">
                    <c:v>09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Data2!$C$3:$C$38</c:f>
              <c:numCache>
                <c:formatCode>General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85-4EC5-B89F-1ABDEB400CD2}"/>
            </c:ext>
          </c:extLst>
        </c:ser>
        <c:ser>
          <c:idx val="1"/>
          <c:order val="1"/>
          <c:tx>
            <c:strRef>
              <c:f>Data2!$D$2</c:f>
              <c:strCache>
                <c:ptCount val="1"/>
                <c:pt idx="0">
                  <c:v>Total of Pf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multiLvlStrRef>
              <c:f>Data2!$A$3:$B$38</c:f>
              <c:multiLvlStrCache>
                <c:ptCount val="36"/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08</c:v>
                  </c:pt>
                  <c:pt idx="8">
                    <c:v>09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05</c:v>
                  </c:pt>
                  <c:pt idx="17">
                    <c:v>06</c:v>
                  </c:pt>
                  <c:pt idx="18">
                    <c:v>07</c:v>
                  </c:pt>
                  <c:pt idx="19">
                    <c:v>08</c:v>
                  </c:pt>
                  <c:pt idx="20">
                    <c:v>09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01</c:v>
                  </c:pt>
                  <c:pt idx="25">
                    <c:v>02</c:v>
                  </c:pt>
                  <c:pt idx="26">
                    <c:v>03</c:v>
                  </c:pt>
                  <c:pt idx="27">
                    <c:v>04</c:v>
                  </c:pt>
                  <c:pt idx="28">
                    <c:v>05</c:v>
                  </c:pt>
                  <c:pt idx="29">
                    <c:v>06</c:v>
                  </c:pt>
                  <c:pt idx="30">
                    <c:v>07</c:v>
                  </c:pt>
                  <c:pt idx="31">
                    <c:v>08</c:v>
                  </c:pt>
                  <c:pt idx="32">
                    <c:v>09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Data2!$D$3:$D$38</c:f>
              <c:numCache>
                <c:formatCode>General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85-4EC5-B89F-1ABDEB400CD2}"/>
            </c:ext>
          </c:extLst>
        </c:ser>
        <c:ser>
          <c:idx val="2"/>
          <c:order val="2"/>
          <c:tx>
            <c:strRef>
              <c:f>Data2!$E$2</c:f>
              <c:strCache>
                <c:ptCount val="1"/>
                <c:pt idx="0">
                  <c:v>Total of Pv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multiLvlStrRef>
              <c:f>Data2!$A$3:$B$38</c:f>
              <c:multiLvlStrCache>
                <c:ptCount val="36"/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08</c:v>
                  </c:pt>
                  <c:pt idx="8">
                    <c:v>09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05</c:v>
                  </c:pt>
                  <c:pt idx="17">
                    <c:v>06</c:v>
                  </c:pt>
                  <c:pt idx="18">
                    <c:v>07</c:v>
                  </c:pt>
                  <c:pt idx="19">
                    <c:v>08</c:v>
                  </c:pt>
                  <c:pt idx="20">
                    <c:v>09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01</c:v>
                  </c:pt>
                  <c:pt idx="25">
                    <c:v>02</c:v>
                  </c:pt>
                  <c:pt idx="26">
                    <c:v>03</c:v>
                  </c:pt>
                  <c:pt idx="27">
                    <c:v>04</c:v>
                  </c:pt>
                  <c:pt idx="28">
                    <c:v>05</c:v>
                  </c:pt>
                  <c:pt idx="29">
                    <c:v>06</c:v>
                  </c:pt>
                  <c:pt idx="30">
                    <c:v>07</c:v>
                  </c:pt>
                  <c:pt idx="31">
                    <c:v>08</c:v>
                  </c:pt>
                  <c:pt idx="32">
                    <c:v>09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Data2!$E$3:$E$38</c:f>
              <c:numCache>
                <c:formatCode>General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85-4EC5-B89F-1ABDEB400CD2}"/>
            </c:ext>
          </c:extLst>
        </c:ser>
        <c:ser>
          <c:idx val="3"/>
          <c:order val="3"/>
          <c:tx>
            <c:strRef>
              <c:f>Data2!$F$2</c:f>
              <c:strCache>
                <c:ptCount val="1"/>
                <c:pt idx="0">
                  <c:v>Total of Mix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multiLvlStrRef>
              <c:f>Data2!$A$3:$B$38</c:f>
              <c:multiLvlStrCache>
                <c:ptCount val="36"/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08</c:v>
                  </c:pt>
                  <c:pt idx="8">
                    <c:v>09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05</c:v>
                  </c:pt>
                  <c:pt idx="17">
                    <c:v>06</c:v>
                  </c:pt>
                  <c:pt idx="18">
                    <c:v>07</c:v>
                  </c:pt>
                  <c:pt idx="19">
                    <c:v>08</c:v>
                  </c:pt>
                  <c:pt idx="20">
                    <c:v>09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01</c:v>
                  </c:pt>
                  <c:pt idx="25">
                    <c:v>02</c:v>
                  </c:pt>
                  <c:pt idx="26">
                    <c:v>03</c:v>
                  </c:pt>
                  <c:pt idx="27">
                    <c:v>04</c:v>
                  </c:pt>
                  <c:pt idx="28">
                    <c:v>05</c:v>
                  </c:pt>
                  <c:pt idx="29">
                    <c:v>06</c:v>
                  </c:pt>
                  <c:pt idx="30">
                    <c:v>07</c:v>
                  </c:pt>
                  <c:pt idx="31">
                    <c:v>08</c:v>
                  </c:pt>
                  <c:pt idx="32">
                    <c:v>09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Data2!$F$3:$F$38</c:f>
              <c:numCache>
                <c:formatCode>General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85-4EC5-B89F-1ABDEB400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262096"/>
        <c:axId val="86259184"/>
      </c:lineChart>
      <c:catAx>
        <c:axId val="8626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9184"/>
        <c:crosses val="autoZero"/>
        <c:auto val="1"/>
        <c:lblAlgn val="ctr"/>
        <c:lblOffset val="100"/>
        <c:noMultiLvlLbl val="0"/>
      </c:catAx>
      <c:valAx>
        <c:axId val="86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malaria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6209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Malaria Cases Distribution by Species and Month in Kep,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Data2!$C$2</c:f>
              <c:strCache>
                <c:ptCount val="1"/>
                <c:pt idx="0">
                  <c:v>Total of Positive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rgbClr val="00B050"/>
                </a:solidFill>
                <a:prstDash val="sysDash"/>
                <a:tailEnd type="stealt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8548323351472961E-3"/>
                  <c:y val="-0.176411453593426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6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multiLvlStrRef>
              <c:f>Data2!$A$3:$B$38</c:f>
              <c:multiLvlStrCache>
                <c:ptCount val="36"/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08</c:v>
                  </c:pt>
                  <c:pt idx="8">
                    <c:v>09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05</c:v>
                  </c:pt>
                  <c:pt idx="17">
                    <c:v>06</c:v>
                  </c:pt>
                  <c:pt idx="18">
                    <c:v>07</c:v>
                  </c:pt>
                  <c:pt idx="19">
                    <c:v>08</c:v>
                  </c:pt>
                  <c:pt idx="20">
                    <c:v>09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01</c:v>
                  </c:pt>
                  <c:pt idx="25">
                    <c:v>02</c:v>
                  </c:pt>
                  <c:pt idx="26">
                    <c:v>03</c:v>
                  </c:pt>
                  <c:pt idx="27">
                    <c:v>04</c:v>
                  </c:pt>
                  <c:pt idx="28">
                    <c:v>05</c:v>
                  </c:pt>
                  <c:pt idx="29">
                    <c:v>06</c:v>
                  </c:pt>
                  <c:pt idx="30">
                    <c:v>07</c:v>
                  </c:pt>
                  <c:pt idx="31">
                    <c:v>08</c:v>
                  </c:pt>
                  <c:pt idx="32">
                    <c:v>09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Data2!$C$3:$C$38</c:f>
              <c:numCache>
                <c:formatCode>General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E-4483-94D5-B0F409F593F8}"/>
            </c:ext>
          </c:extLst>
        </c:ser>
        <c:ser>
          <c:idx val="1"/>
          <c:order val="1"/>
          <c:tx>
            <c:strRef>
              <c:f>Data2!$D$2</c:f>
              <c:strCache>
                <c:ptCount val="1"/>
                <c:pt idx="0">
                  <c:v>Total of Pf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multiLvlStrRef>
              <c:f>Data2!$A$3:$B$38</c:f>
              <c:multiLvlStrCache>
                <c:ptCount val="36"/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08</c:v>
                  </c:pt>
                  <c:pt idx="8">
                    <c:v>09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05</c:v>
                  </c:pt>
                  <c:pt idx="17">
                    <c:v>06</c:v>
                  </c:pt>
                  <c:pt idx="18">
                    <c:v>07</c:v>
                  </c:pt>
                  <c:pt idx="19">
                    <c:v>08</c:v>
                  </c:pt>
                  <c:pt idx="20">
                    <c:v>09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01</c:v>
                  </c:pt>
                  <c:pt idx="25">
                    <c:v>02</c:v>
                  </c:pt>
                  <c:pt idx="26">
                    <c:v>03</c:v>
                  </c:pt>
                  <c:pt idx="27">
                    <c:v>04</c:v>
                  </c:pt>
                  <c:pt idx="28">
                    <c:v>05</c:v>
                  </c:pt>
                  <c:pt idx="29">
                    <c:v>06</c:v>
                  </c:pt>
                  <c:pt idx="30">
                    <c:v>07</c:v>
                  </c:pt>
                  <c:pt idx="31">
                    <c:v>08</c:v>
                  </c:pt>
                  <c:pt idx="32">
                    <c:v>09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Data2!$D$3:$D$38</c:f>
              <c:numCache>
                <c:formatCode>General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6E-4483-94D5-B0F409F593F8}"/>
            </c:ext>
          </c:extLst>
        </c:ser>
        <c:ser>
          <c:idx val="2"/>
          <c:order val="2"/>
          <c:tx>
            <c:strRef>
              <c:f>Data2!$E$2</c:f>
              <c:strCache>
                <c:ptCount val="1"/>
                <c:pt idx="0">
                  <c:v>Total of Pv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multiLvlStrRef>
              <c:f>Data2!$A$3:$B$38</c:f>
              <c:multiLvlStrCache>
                <c:ptCount val="36"/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08</c:v>
                  </c:pt>
                  <c:pt idx="8">
                    <c:v>09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05</c:v>
                  </c:pt>
                  <c:pt idx="17">
                    <c:v>06</c:v>
                  </c:pt>
                  <c:pt idx="18">
                    <c:v>07</c:v>
                  </c:pt>
                  <c:pt idx="19">
                    <c:v>08</c:v>
                  </c:pt>
                  <c:pt idx="20">
                    <c:v>09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01</c:v>
                  </c:pt>
                  <c:pt idx="25">
                    <c:v>02</c:v>
                  </c:pt>
                  <c:pt idx="26">
                    <c:v>03</c:v>
                  </c:pt>
                  <c:pt idx="27">
                    <c:v>04</c:v>
                  </c:pt>
                  <c:pt idx="28">
                    <c:v>05</c:v>
                  </c:pt>
                  <c:pt idx="29">
                    <c:v>06</c:v>
                  </c:pt>
                  <c:pt idx="30">
                    <c:v>07</c:v>
                  </c:pt>
                  <c:pt idx="31">
                    <c:v>08</c:v>
                  </c:pt>
                  <c:pt idx="32">
                    <c:v>09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Data2!$E$3:$E$38</c:f>
              <c:numCache>
                <c:formatCode>General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6E-4483-94D5-B0F409F593F8}"/>
            </c:ext>
          </c:extLst>
        </c:ser>
        <c:ser>
          <c:idx val="3"/>
          <c:order val="3"/>
          <c:tx>
            <c:strRef>
              <c:f>Data2!$F$2</c:f>
              <c:strCache>
                <c:ptCount val="1"/>
                <c:pt idx="0">
                  <c:v>Total of Mix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multiLvlStrRef>
              <c:f>Data2!$A$3:$B$38</c:f>
              <c:multiLvlStrCache>
                <c:ptCount val="36"/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08</c:v>
                  </c:pt>
                  <c:pt idx="8">
                    <c:v>09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05</c:v>
                  </c:pt>
                  <c:pt idx="17">
                    <c:v>06</c:v>
                  </c:pt>
                  <c:pt idx="18">
                    <c:v>07</c:v>
                  </c:pt>
                  <c:pt idx="19">
                    <c:v>08</c:v>
                  </c:pt>
                  <c:pt idx="20">
                    <c:v>09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01</c:v>
                  </c:pt>
                  <c:pt idx="25">
                    <c:v>02</c:v>
                  </c:pt>
                  <c:pt idx="26">
                    <c:v>03</c:v>
                  </c:pt>
                  <c:pt idx="27">
                    <c:v>04</c:v>
                  </c:pt>
                  <c:pt idx="28">
                    <c:v>05</c:v>
                  </c:pt>
                  <c:pt idx="29">
                    <c:v>06</c:v>
                  </c:pt>
                  <c:pt idx="30">
                    <c:v>07</c:v>
                  </c:pt>
                  <c:pt idx="31">
                    <c:v>08</c:v>
                  </c:pt>
                  <c:pt idx="32">
                    <c:v>09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Data2!$F$3:$F$38</c:f>
              <c:numCache>
                <c:formatCode>General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6E-4483-94D5-B0F409F59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262096"/>
        <c:axId val="86259184"/>
      </c:lineChart>
      <c:catAx>
        <c:axId val="8626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9184"/>
        <c:crosses val="autoZero"/>
        <c:auto val="1"/>
        <c:lblAlgn val="ctr"/>
        <c:lblOffset val="100"/>
        <c:noMultiLvlLbl val="0"/>
      </c:catAx>
      <c:valAx>
        <c:axId val="86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malaria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6209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Malaria Cases Distribution by Species and Month in Tbong Khmum,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Data2!$C$2</c:f>
              <c:strCache>
                <c:ptCount val="1"/>
                <c:pt idx="0">
                  <c:v>Total of Positive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rgbClr val="00B050"/>
                </a:solidFill>
                <a:prstDash val="sysDash"/>
                <a:tailEnd type="stealt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8548323351472961E-3"/>
                  <c:y val="-0.176411453593426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6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multiLvlStrRef>
              <c:f>Data2!$A$3:$B$38</c:f>
              <c:multiLvlStrCache>
                <c:ptCount val="36"/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08</c:v>
                  </c:pt>
                  <c:pt idx="8">
                    <c:v>09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05</c:v>
                  </c:pt>
                  <c:pt idx="17">
                    <c:v>06</c:v>
                  </c:pt>
                  <c:pt idx="18">
                    <c:v>07</c:v>
                  </c:pt>
                  <c:pt idx="19">
                    <c:v>08</c:v>
                  </c:pt>
                  <c:pt idx="20">
                    <c:v>09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01</c:v>
                  </c:pt>
                  <c:pt idx="25">
                    <c:v>02</c:v>
                  </c:pt>
                  <c:pt idx="26">
                    <c:v>03</c:v>
                  </c:pt>
                  <c:pt idx="27">
                    <c:v>04</c:v>
                  </c:pt>
                  <c:pt idx="28">
                    <c:v>05</c:v>
                  </c:pt>
                  <c:pt idx="29">
                    <c:v>06</c:v>
                  </c:pt>
                  <c:pt idx="30">
                    <c:v>07</c:v>
                  </c:pt>
                  <c:pt idx="31">
                    <c:v>08</c:v>
                  </c:pt>
                  <c:pt idx="32">
                    <c:v>09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Data2!$C$3:$C$38</c:f>
              <c:numCache>
                <c:formatCode>General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84-4F50-AE96-AF06F98AA2A4}"/>
            </c:ext>
          </c:extLst>
        </c:ser>
        <c:ser>
          <c:idx val="1"/>
          <c:order val="1"/>
          <c:tx>
            <c:strRef>
              <c:f>Data2!$D$2</c:f>
              <c:strCache>
                <c:ptCount val="1"/>
                <c:pt idx="0">
                  <c:v>Total of Pf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multiLvlStrRef>
              <c:f>Data2!$A$3:$B$38</c:f>
              <c:multiLvlStrCache>
                <c:ptCount val="36"/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08</c:v>
                  </c:pt>
                  <c:pt idx="8">
                    <c:v>09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05</c:v>
                  </c:pt>
                  <c:pt idx="17">
                    <c:v>06</c:v>
                  </c:pt>
                  <c:pt idx="18">
                    <c:v>07</c:v>
                  </c:pt>
                  <c:pt idx="19">
                    <c:v>08</c:v>
                  </c:pt>
                  <c:pt idx="20">
                    <c:v>09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01</c:v>
                  </c:pt>
                  <c:pt idx="25">
                    <c:v>02</c:v>
                  </c:pt>
                  <c:pt idx="26">
                    <c:v>03</c:v>
                  </c:pt>
                  <c:pt idx="27">
                    <c:v>04</c:v>
                  </c:pt>
                  <c:pt idx="28">
                    <c:v>05</c:v>
                  </c:pt>
                  <c:pt idx="29">
                    <c:v>06</c:v>
                  </c:pt>
                  <c:pt idx="30">
                    <c:v>07</c:v>
                  </c:pt>
                  <c:pt idx="31">
                    <c:v>08</c:v>
                  </c:pt>
                  <c:pt idx="32">
                    <c:v>09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Data2!$D$3:$D$38</c:f>
              <c:numCache>
                <c:formatCode>General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84-4F50-AE96-AF06F98AA2A4}"/>
            </c:ext>
          </c:extLst>
        </c:ser>
        <c:ser>
          <c:idx val="2"/>
          <c:order val="2"/>
          <c:tx>
            <c:strRef>
              <c:f>Data2!$E$2</c:f>
              <c:strCache>
                <c:ptCount val="1"/>
                <c:pt idx="0">
                  <c:v>Total of Pv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multiLvlStrRef>
              <c:f>Data2!$A$3:$B$38</c:f>
              <c:multiLvlStrCache>
                <c:ptCount val="36"/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08</c:v>
                  </c:pt>
                  <c:pt idx="8">
                    <c:v>09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05</c:v>
                  </c:pt>
                  <c:pt idx="17">
                    <c:v>06</c:v>
                  </c:pt>
                  <c:pt idx="18">
                    <c:v>07</c:v>
                  </c:pt>
                  <c:pt idx="19">
                    <c:v>08</c:v>
                  </c:pt>
                  <c:pt idx="20">
                    <c:v>09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01</c:v>
                  </c:pt>
                  <c:pt idx="25">
                    <c:v>02</c:v>
                  </c:pt>
                  <c:pt idx="26">
                    <c:v>03</c:v>
                  </c:pt>
                  <c:pt idx="27">
                    <c:v>04</c:v>
                  </c:pt>
                  <c:pt idx="28">
                    <c:v>05</c:v>
                  </c:pt>
                  <c:pt idx="29">
                    <c:v>06</c:v>
                  </c:pt>
                  <c:pt idx="30">
                    <c:v>07</c:v>
                  </c:pt>
                  <c:pt idx="31">
                    <c:v>08</c:v>
                  </c:pt>
                  <c:pt idx="32">
                    <c:v>09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Data2!$E$3:$E$38</c:f>
              <c:numCache>
                <c:formatCode>General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84-4F50-AE96-AF06F98AA2A4}"/>
            </c:ext>
          </c:extLst>
        </c:ser>
        <c:ser>
          <c:idx val="3"/>
          <c:order val="3"/>
          <c:tx>
            <c:strRef>
              <c:f>Data2!$F$2</c:f>
              <c:strCache>
                <c:ptCount val="1"/>
                <c:pt idx="0">
                  <c:v>Total of Mix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multiLvlStrRef>
              <c:f>Data2!$A$3:$B$38</c:f>
              <c:multiLvlStrCache>
                <c:ptCount val="36"/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08</c:v>
                  </c:pt>
                  <c:pt idx="8">
                    <c:v>09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05</c:v>
                  </c:pt>
                  <c:pt idx="17">
                    <c:v>06</c:v>
                  </c:pt>
                  <c:pt idx="18">
                    <c:v>07</c:v>
                  </c:pt>
                  <c:pt idx="19">
                    <c:v>08</c:v>
                  </c:pt>
                  <c:pt idx="20">
                    <c:v>09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01</c:v>
                  </c:pt>
                  <c:pt idx="25">
                    <c:v>02</c:v>
                  </c:pt>
                  <c:pt idx="26">
                    <c:v>03</c:v>
                  </c:pt>
                  <c:pt idx="27">
                    <c:v>04</c:v>
                  </c:pt>
                  <c:pt idx="28">
                    <c:v>05</c:v>
                  </c:pt>
                  <c:pt idx="29">
                    <c:v>06</c:v>
                  </c:pt>
                  <c:pt idx="30">
                    <c:v>07</c:v>
                  </c:pt>
                  <c:pt idx="31">
                    <c:v>08</c:v>
                  </c:pt>
                  <c:pt idx="32">
                    <c:v>09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Data2!$F$3:$F$38</c:f>
              <c:numCache>
                <c:formatCode>General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84-4F50-AE96-AF06F98AA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262096"/>
        <c:axId val="86259184"/>
      </c:lineChart>
      <c:catAx>
        <c:axId val="8626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9184"/>
        <c:crosses val="autoZero"/>
        <c:auto val="1"/>
        <c:lblAlgn val="ctr"/>
        <c:lblOffset val="100"/>
        <c:noMultiLvlLbl val="0"/>
      </c:catAx>
      <c:valAx>
        <c:axId val="86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malaria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6209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Malaria Cases Distribution by Species and Month in Kampong Chhnang,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Data2!$C$2</c:f>
              <c:strCache>
                <c:ptCount val="1"/>
                <c:pt idx="0">
                  <c:v>Total of Positive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rgbClr val="00B050"/>
                </a:solidFill>
                <a:prstDash val="sysDash"/>
                <a:tailEnd type="stealt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8548323351472961E-3"/>
                  <c:y val="-0.176411453593426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6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multiLvlStrRef>
              <c:f>Data2!$A$3:$B$38</c:f>
              <c:multiLvlStrCache>
                <c:ptCount val="36"/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08</c:v>
                  </c:pt>
                  <c:pt idx="8">
                    <c:v>09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05</c:v>
                  </c:pt>
                  <c:pt idx="17">
                    <c:v>06</c:v>
                  </c:pt>
                  <c:pt idx="18">
                    <c:v>07</c:v>
                  </c:pt>
                  <c:pt idx="19">
                    <c:v>08</c:v>
                  </c:pt>
                  <c:pt idx="20">
                    <c:v>09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01</c:v>
                  </c:pt>
                  <c:pt idx="25">
                    <c:v>02</c:v>
                  </c:pt>
                  <c:pt idx="26">
                    <c:v>03</c:v>
                  </c:pt>
                  <c:pt idx="27">
                    <c:v>04</c:v>
                  </c:pt>
                  <c:pt idx="28">
                    <c:v>05</c:v>
                  </c:pt>
                  <c:pt idx="29">
                    <c:v>06</c:v>
                  </c:pt>
                  <c:pt idx="30">
                    <c:v>07</c:v>
                  </c:pt>
                  <c:pt idx="31">
                    <c:v>08</c:v>
                  </c:pt>
                  <c:pt idx="32">
                    <c:v>09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Data2!$C$3:$C$38</c:f>
              <c:numCache>
                <c:formatCode>General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B4-4795-BC1E-54F2B9E37EE6}"/>
            </c:ext>
          </c:extLst>
        </c:ser>
        <c:ser>
          <c:idx val="1"/>
          <c:order val="1"/>
          <c:tx>
            <c:strRef>
              <c:f>Data2!$D$2</c:f>
              <c:strCache>
                <c:ptCount val="1"/>
                <c:pt idx="0">
                  <c:v>Total of Pf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multiLvlStrRef>
              <c:f>Data2!$A$3:$B$38</c:f>
              <c:multiLvlStrCache>
                <c:ptCount val="36"/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08</c:v>
                  </c:pt>
                  <c:pt idx="8">
                    <c:v>09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05</c:v>
                  </c:pt>
                  <c:pt idx="17">
                    <c:v>06</c:v>
                  </c:pt>
                  <c:pt idx="18">
                    <c:v>07</c:v>
                  </c:pt>
                  <c:pt idx="19">
                    <c:v>08</c:v>
                  </c:pt>
                  <c:pt idx="20">
                    <c:v>09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01</c:v>
                  </c:pt>
                  <c:pt idx="25">
                    <c:v>02</c:v>
                  </c:pt>
                  <c:pt idx="26">
                    <c:v>03</c:v>
                  </c:pt>
                  <c:pt idx="27">
                    <c:v>04</c:v>
                  </c:pt>
                  <c:pt idx="28">
                    <c:v>05</c:v>
                  </c:pt>
                  <c:pt idx="29">
                    <c:v>06</c:v>
                  </c:pt>
                  <c:pt idx="30">
                    <c:v>07</c:v>
                  </c:pt>
                  <c:pt idx="31">
                    <c:v>08</c:v>
                  </c:pt>
                  <c:pt idx="32">
                    <c:v>09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Data2!$D$3:$D$38</c:f>
              <c:numCache>
                <c:formatCode>General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B4-4795-BC1E-54F2B9E37EE6}"/>
            </c:ext>
          </c:extLst>
        </c:ser>
        <c:ser>
          <c:idx val="2"/>
          <c:order val="2"/>
          <c:tx>
            <c:strRef>
              <c:f>Data2!$E$2</c:f>
              <c:strCache>
                <c:ptCount val="1"/>
                <c:pt idx="0">
                  <c:v>Total of Pv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multiLvlStrRef>
              <c:f>Data2!$A$3:$B$38</c:f>
              <c:multiLvlStrCache>
                <c:ptCount val="36"/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08</c:v>
                  </c:pt>
                  <c:pt idx="8">
                    <c:v>09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05</c:v>
                  </c:pt>
                  <c:pt idx="17">
                    <c:v>06</c:v>
                  </c:pt>
                  <c:pt idx="18">
                    <c:v>07</c:v>
                  </c:pt>
                  <c:pt idx="19">
                    <c:v>08</c:v>
                  </c:pt>
                  <c:pt idx="20">
                    <c:v>09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01</c:v>
                  </c:pt>
                  <c:pt idx="25">
                    <c:v>02</c:v>
                  </c:pt>
                  <c:pt idx="26">
                    <c:v>03</c:v>
                  </c:pt>
                  <c:pt idx="27">
                    <c:v>04</c:v>
                  </c:pt>
                  <c:pt idx="28">
                    <c:v>05</c:v>
                  </c:pt>
                  <c:pt idx="29">
                    <c:v>06</c:v>
                  </c:pt>
                  <c:pt idx="30">
                    <c:v>07</c:v>
                  </c:pt>
                  <c:pt idx="31">
                    <c:v>08</c:v>
                  </c:pt>
                  <c:pt idx="32">
                    <c:v>09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Data2!$E$3:$E$38</c:f>
              <c:numCache>
                <c:formatCode>General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B4-4795-BC1E-54F2B9E37EE6}"/>
            </c:ext>
          </c:extLst>
        </c:ser>
        <c:ser>
          <c:idx val="3"/>
          <c:order val="3"/>
          <c:tx>
            <c:strRef>
              <c:f>Data2!$F$2</c:f>
              <c:strCache>
                <c:ptCount val="1"/>
                <c:pt idx="0">
                  <c:v>Total of Mix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multiLvlStrRef>
              <c:f>Data2!$A$3:$B$38</c:f>
              <c:multiLvlStrCache>
                <c:ptCount val="36"/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08</c:v>
                  </c:pt>
                  <c:pt idx="8">
                    <c:v>09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05</c:v>
                  </c:pt>
                  <c:pt idx="17">
                    <c:v>06</c:v>
                  </c:pt>
                  <c:pt idx="18">
                    <c:v>07</c:v>
                  </c:pt>
                  <c:pt idx="19">
                    <c:v>08</c:v>
                  </c:pt>
                  <c:pt idx="20">
                    <c:v>09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01</c:v>
                  </c:pt>
                  <c:pt idx="25">
                    <c:v>02</c:v>
                  </c:pt>
                  <c:pt idx="26">
                    <c:v>03</c:v>
                  </c:pt>
                  <c:pt idx="27">
                    <c:v>04</c:v>
                  </c:pt>
                  <c:pt idx="28">
                    <c:v>05</c:v>
                  </c:pt>
                  <c:pt idx="29">
                    <c:v>06</c:v>
                  </c:pt>
                  <c:pt idx="30">
                    <c:v>07</c:v>
                  </c:pt>
                  <c:pt idx="31">
                    <c:v>08</c:v>
                  </c:pt>
                  <c:pt idx="32">
                    <c:v>09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Data2!$F$3:$F$38</c:f>
              <c:numCache>
                <c:formatCode>General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B4-4795-BC1E-54F2B9E37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262096"/>
        <c:axId val="86259184"/>
      </c:lineChart>
      <c:catAx>
        <c:axId val="8626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9184"/>
        <c:crosses val="autoZero"/>
        <c:auto val="1"/>
        <c:lblAlgn val="ctr"/>
        <c:lblOffset val="100"/>
        <c:noMultiLvlLbl val="0"/>
      </c:catAx>
      <c:valAx>
        <c:axId val="86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malaria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6209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Malaria Cases Distribution by Species and Month in Kampong Thom,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Data2!$C$2</c:f>
              <c:strCache>
                <c:ptCount val="1"/>
                <c:pt idx="0">
                  <c:v>Total of Positive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rgbClr val="00B050"/>
                </a:solidFill>
                <a:prstDash val="sysDash"/>
                <a:tailEnd type="stealt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8548323351472961E-3"/>
                  <c:y val="-0.176411453593426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6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multiLvlStrRef>
              <c:f>Data2!$A$3:$B$38</c:f>
              <c:multiLvlStrCache>
                <c:ptCount val="36"/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08</c:v>
                  </c:pt>
                  <c:pt idx="8">
                    <c:v>09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05</c:v>
                  </c:pt>
                  <c:pt idx="17">
                    <c:v>06</c:v>
                  </c:pt>
                  <c:pt idx="18">
                    <c:v>07</c:v>
                  </c:pt>
                  <c:pt idx="19">
                    <c:v>08</c:v>
                  </c:pt>
                  <c:pt idx="20">
                    <c:v>09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01</c:v>
                  </c:pt>
                  <c:pt idx="25">
                    <c:v>02</c:v>
                  </c:pt>
                  <c:pt idx="26">
                    <c:v>03</c:v>
                  </c:pt>
                  <c:pt idx="27">
                    <c:v>04</c:v>
                  </c:pt>
                  <c:pt idx="28">
                    <c:v>05</c:v>
                  </c:pt>
                  <c:pt idx="29">
                    <c:v>06</c:v>
                  </c:pt>
                  <c:pt idx="30">
                    <c:v>07</c:v>
                  </c:pt>
                  <c:pt idx="31">
                    <c:v>08</c:v>
                  </c:pt>
                  <c:pt idx="32">
                    <c:v>09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Data2!$C$3:$C$38</c:f>
              <c:numCache>
                <c:formatCode>General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85-4836-AACF-38838CDD9307}"/>
            </c:ext>
          </c:extLst>
        </c:ser>
        <c:ser>
          <c:idx val="1"/>
          <c:order val="1"/>
          <c:tx>
            <c:strRef>
              <c:f>Data2!$D$2</c:f>
              <c:strCache>
                <c:ptCount val="1"/>
                <c:pt idx="0">
                  <c:v>Total of Pf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multiLvlStrRef>
              <c:f>Data2!$A$3:$B$38</c:f>
              <c:multiLvlStrCache>
                <c:ptCount val="36"/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08</c:v>
                  </c:pt>
                  <c:pt idx="8">
                    <c:v>09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05</c:v>
                  </c:pt>
                  <c:pt idx="17">
                    <c:v>06</c:v>
                  </c:pt>
                  <c:pt idx="18">
                    <c:v>07</c:v>
                  </c:pt>
                  <c:pt idx="19">
                    <c:v>08</c:v>
                  </c:pt>
                  <c:pt idx="20">
                    <c:v>09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01</c:v>
                  </c:pt>
                  <c:pt idx="25">
                    <c:v>02</c:v>
                  </c:pt>
                  <c:pt idx="26">
                    <c:v>03</c:v>
                  </c:pt>
                  <c:pt idx="27">
                    <c:v>04</c:v>
                  </c:pt>
                  <c:pt idx="28">
                    <c:v>05</c:v>
                  </c:pt>
                  <c:pt idx="29">
                    <c:v>06</c:v>
                  </c:pt>
                  <c:pt idx="30">
                    <c:v>07</c:v>
                  </c:pt>
                  <c:pt idx="31">
                    <c:v>08</c:v>
                  </c:pt>
                  <c:pt idx="32">
                    <c:v>09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Data2!$D$3:$D$38</c:f>
              <c:numCache>
                <c:formatCode>General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85-4836-AACF-38838CDD9307}"/>
            </c:ext>
          </c:extLst>
        </c:ser>
        <c:ser>
          <c:idx val="2"/>
          <c:order val="2"/>
          <c:tx>
            <c:strRef>
              <c:f>Data2!$E$2</c:f>
              <c:strCache>
                <c:ptCount val="1"/>
                <c:pt idx="0">
                  <c:v>Total of Pv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multiLvlStrRef>
              <c:f>Data2!$A$3:$B$38</c:f>
              <c:multiLvlStrCache>
                <c:ptCount val="36"/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08</c:v>
                  </c:pt>
                  <c:pt idx="8">
                    <c:v>09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05</c:v>
                  </c:pt>
                  <c:pt idx="17">
                    <c:v>06</c:v>
                  </c:pt>
                  <c:pt idx="18">
                    <c:v>07</c:v>
                  </c:pt>
                  <c:pt idx="19">
                    <c:v>08</c:v>
                  </c:pt>
                  <c:pt idx="20">
                    <c:v>09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01</c:v>
                  </c:pt>
                  <c:pt idx="25">
                    <c:v>02</c:v>
                  </c:pt>
                  <c:pt idx="26">
                    <c:v>03</c:v>
                  </c:pt>
                  <c:pt idx="27">
                    <c:v>04</c:v>
                  </c:pt>
                  <c:pt idx="28">
                    <c:v>05</c:v>
                  </c:pt>
                  <c:pt idx="29">
                    <c:v>06</c:v>
                  </c:pt>
                  <c:pt idx="30">
                    <c:v>07</c:v>
                  </c:pt>
                  <c:pt idx="31">
                    <c:v>08</c:v>
                  </c:pt>
                  <c:pt idx="32">
                    <c:v>09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Data2!$E$3:$E$38</c:f>
              <c:numCache>
                <c:formatCode>General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85-4836-AACF-38838CDD9307}"/>
            </c:ext>
          </c:extLst>
        </c:ser>
        <c:ser>
          <c:idx val="3"/>
          <c:order val="3"/>
          <c:tx>
            <c:strRef>
              <c:f>Data2!$F$2</c:f>
              <c:strCache>
                <c:ptCount val="1"/>
                <c:pt idx="0">
                  <c:v>Total of Mix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multiLvlStrRef>
              <c:f>Data2!$A$3:$B$38</c:f>
              <c:multiLvlStrCache>
                <c:ptCount val="36"/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08</c:v>
                  </c:pt>
                  <c:pt idx="8">
                    <c:v>09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05</c:v>
                  </c:pt>
                  <c:pt idx="17">
                    <c:v>06</c:v>
                  </c:pt>
                  <c:pt idx="18">
                    <c:v>07</c:v>
                  </c:pt>
                  <c:pt idx="19">
                    <c:v>08</c:v>
                  </c:pt>
                  <c:pt idx="20">
                    <c:v>09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01</c:v>
                  </c:pt>
                  <c:pt idx="25">
                    <c:v>02</c:v>
                  </c:pt>
                  <c:pt idx="26">
                    <c:v>03</c:v>
                  </c:pt>
                  <c:pt idx="27">
                    <c:v>04</c:v>
                  </c:pt>
                  <c:pt idx="28">
                    <c:v>05</c:v>
                  </c:pt>
                  <c:pt idx="29">
                    <c:v>06</c:v>
                  </c:pt>
                  <c:pt idx="30">
                    <c:v>07</c:v>
                  </c:pt>
                  <c:pt idx="31">
                    <c:v>08</c:v>
                  </c:pt>
                  <c:pt idx="32">
                    <c:v>09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Data2!$F$3:$F$38</c:f>
              <c:numCache>
                <c:formatCode>General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85-4836-AACF-38838CDD9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262096"/>
        <c:axId val="86259184"/>
      </c:lineChart>
      <c:catAx>
        <c:axId val="8626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9184"/>
        <c:crosses val="autoZero"/>
        <c:auto val="1"/>
        <c:lblAlgn val="ctr"/>
        <c:lblOffset val="100"/>
        <c:noMultiLvlLbl val="0"/>
      </c:catAx>
      <c:valAx>
        <c:axId val="86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malaria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6209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Data1!$B$2</c:f>
          <c:strCache>
            <c:ptCount val="1"/>
            <c:pt idx="0">
              <c:v>Comparison of Malaria Incidence Rate (IR) by province,_x000d_Jan-Sep 2017 and 2018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Sheet1!$AA$64</c:f>
              <c:strCache>
                <c:ptCount val="1"/>
                <c:pt idx="0">
                  <c:v>Inc2020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Sheet1!$T$65:$T$89</c:f>
              <c:strCache>
                <c:ptCount val="25"/>
                <c:pt idx="0">
                  <c:v>Banteay Meanchey</c:v>
                </c:pt>
                <c:pt idx="1">
                  <c:v>Battambang</c:v>
                </c:pt>
                <c:pt idx="2">
                  <c:v>Kampong Cham</c:v>
                </c:pt>
                <c:pt idx="3">
                  <c:v>Kampong Chhnang</c:v>
                </c:pt>
                <c:pt idx="4">
                  <c:v>Kampong Speu</c:v>
                </c:pt>
                <c:pt idx="5">
                  <c:v>Kampong Thom</c:v>
                </c:pt>
                <c:pt idx="6">
                  <c:v>Kampot</c:v>
                </c:pt>
                <c:pt idx="7">
                  <c:v>Kandal</c:v>
                </c:pt>
                <c:pt idx="8">
                  <c:v>Kep</c:v>
                </c:pt>
                <c:pt idx="9">
                  <c:v>Koh Kong</c:v>
                </c:pt>
                <c:pt idx="10">
                  <c:v>Kratie</c:v>
                </c:pt>
                <c:pt idx="11">
                  <c:v>Mondul Kiri</c:v>
                </c:pt>
                <c:pt idx="12">
                  <c:v>Oddar Meanchey</c:v>
                </c:pt>
                <c:pt idx="13">
                  <c:v>Pailin</c:v>
                </c:pt>
                <c:pt idx="14">
                  <c:v>Phnom Penh</c:v>
                </c:pt>
                <c:pt idx="15">
                  <c:v>Preah Sihanouk</c:v>
                </c:pt>
                <c:pt idx="16">
                  <c:v>Preah Vihear</c:v>
                </c:pt>
                <c:pt idx="17">
                  <c:v>Prey Veng</c:v>
                </c:pt>
                <c:pt idx="18">
                  <c:v>Pursat</c:v>
                </c:pt>
                <c:pt idx="19">
                  <c:v>Ratanakiri</c:v>
                </c:pt>
                <c:pt idx="20">
                  <c:v>Siem Reap</c:v>
                </c:pt>
                <c:pt idx="21">
                  <c:v>Stung Treng</c:v>
                </c:pt>
                <c:pt idx="22">
                  <c:v>Svay Rieng</c:v>
                </c:pt>
                <c:pt idx="23">
                  <c:v>Takeo</c:v>
                </c:pt>
                <c:pt idx="24">
                  <c:v>Tbong Khmum</c:v>
                </c:pt>
              </c:strCache>
            </c:strRef>
          </c:cat>
          <c:val>
            <c:numRef>
              <c:f>Sheet1!$AA$65:$AA$89</c:f>
              <c:numCache>
                <c:formatCode>0.0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E-49FF-88B8-2FF7ADBE4E9F}"/>
            </c:ext>
          </c:extLst>
        </c:ser>
        <c:ser>
          <c:idx val="1"/>
          <c:order val="1"/>
          <c:tx>
            <c:strRef>
              <c:f>Sheet1!$AB$64</c:f>
              <c:strCache>
                <c:ptCount val="1"/>
                <c:pt idx="0">
                  <c:v>Inc2021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/>
          </c:spPr>
          <c:invertIfNegative val="0"/>
          <c:cat>
            <c:strRef>
              <c:f>Sheet1!$T$65:$T$89</c:f>
              <c:strCache>
                <c:ptCount val="25"/>
                <c:pt idx="0">
                  <c:v>Banteay Meanchey</c:v>
                </c:pt>
                <c:pt idx="1">
                  <c:v>Battambang</c:v>
                </c:pt>
                <c:pt idx="2">
                  <c:v>Kampong Cham</c:v>
                </c:pt>
                <c:pt idx="3">
                  <c:v>Kampong Chhnang</c:v>
                </c:pt>
                <c:pt idx="4">
                  <c:v>Kampong Speu</c:v>
                </c:pt>
                <c:pt idx="5">
                  <c:v>Kampong Thom</c:v>
                </c:pt>
                <c:pt idx="6">
                  <c:v>Kampot</c:v>
                </c:pt>
                <c:pt idx="7">
                  <c:v>Kandal</c:v>
                </c:pt>
                <c:pt idx="8">
                  <c:v>Kep</c:v>
                </c:pt>
                <c:pt idx="9">
                  <c:v>Koh Kong</c:v>
                </c:pt>
                <c:pt idx="10">
                  <c:v>Kratie</c:v>
                </c:pt>
                <c:pt idx="11">
                  <c:v>Mondul Kiri</c:v>
                </c:pt>
                <c:pt idx="12">
                  <c:v>Oddar Meanchey</c:v>
                </c:pt>
                <c:pt idx="13">
                  <c:v>Pailin</c:v>
                </c:pt>
                <c:pt idx="14">
                  <c:v>Phnom Penh</c:v>
                </c:pt>
                <c:pt idx="15">
                  <c:v>Preah Sihanouk</c:v>
                </c:pt>
                <c:pt idx="16">
                  <c:v>Preah Vihear</c:v>
                </c:pt>
                <c:pt idx="17">
                  <c:v>Prey Veng</c:v>
                </c:pt>
                <c:pt idx="18">
                  <c:v>Pursat</c:v>
                </c:pt>
                <c:pt idx="19">
                  <c:v>Ratanakiri</c:v>
                </c:pt>
                <c:pt idx="20">
                  <c:v>Siem Reap</c:v>
                </c:pt>
                <c:pt idx="21">
                  <c:v>Stung Treng</c:v>
                </c:pt>
                <c:pt idx="22">
                  <c:v>Svay Rieng</c:v>
                </c:pt>
                <c:pt idx="23">
                  <c:v>Takeo</c:v>
                </c:pt>
                <c:pt idx="24">
                  <c:v>Tbong Khmum</c:v>
                </c:pt>
              </c:strCache>
            </c:strRef>
          </c:cat>
          <c:val>
            <c:numRef>
              <c:f>Sheet1!$AB$65:$AB$89</c:f>
              <c:numCache>
                <c:formatCode>0.0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4E-49FF-88B8-2FF7ADBE4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8869672"/>
        <c:axId val="428868104"/>
      </c:barChart>
      <c:lineChart>
        <c:grouping val="standard"/>
        <c:varyColors val="0"/>
        <c:ser>
          <c:idx val="2"/>
          <c:order val="2"/>
          <c:tx>
            <c:strRef>
              <c:f>Sheet1!$AD$64</c:f>
              <c:strCache>
                <c:ptCount val="1"/>
                <c:pt idx="0">
                  <c:v>MR 2021</c:v>
                </c:pt>
              </c:strCache>
            </c:strRef>
          </c:tx>
          <c:spPr>
            <a:ln w="31750" cap="rnd" cmpd="sng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Sheet1!$T$65:$T$88</c:f>
              <c:strCache>
                <c:ptCount val="24"/>
                <c:pt idx="0">
                  <c:v>Banteay Meanchey</c:v>
                </c:pt>
                <c:pt idx="1">
                  <c:v>Battambang</c:v>
                </c:pt>
                <c:pt idx="2">
                  <c:v>Kampong Cham</c:v>
                </c:pt>
                <c:pt idx="3">
                  <c:v>Kampong Chhnang</c:v>
                </c:pt>
                <c:pt idx="4">
                  <c:v>Kampong Speu</c:v>
                </c:pt>
                <c:pt idx="5">
                  <c:v>Kampong Thom</c:v>
                </c:pt>
                <c:pt idx="6">
                  <c:v>Kampot</c:v>
                </c:pt>
                <c:pt idx="7">
                  <c:v>Kandal</c:v>
                </c:pt>
                <c:pt idx="8">
                  <c:v>Kep</c:v>
                </c:pt>
                <c:pt idx="9">
                  <c:v>Koh Kong</c:v>
                </c:pt>
                <c:pt idx="10">
                  <c:v>Kratie</c:v>
                </c:pt>
                <c:pt idx="11">
                  <c:v>Mondul Kiri</c:v>
                </c:pt>
                <c:pt idx="12">
                  <c:v>Oddar Meanchey</c:v>
                </c:pt>
                <c:pt idx="13">
                  <c:v>Pailin</c:v>
                </c:pt>
                <c:pt idx="14">
                  <c:v>Phnom Penh</c:v>
                </c:pt>
                <c:pt idx="15">
                  <c:v>Preah Sihanouk</c:v>
                </c:pt>
                <c:pt idx="16">
                  <c:v>Preah Vihear</c:v>
                </c:pt>
                <c:pt idx="17">
                  <c:v>Prey Veng</c:v>
                </c:pt>
                <c:pt idx="18">
                  <c:v>Pursat</c:v>
                </c:pt>
                <c:pt idx="19">
                  <c:v>Ratanakiri</c:v>
                </c:pt>
                <c:pt idx="20">
                  <c:v>Siem Reap</c:v>
                </c:pt>
                <c:pt idx="21">
                  <c:v>Stung Treng</c:v>
                </c:pt>
                <c:pt idx="22">
                  <c:v>Svay Rieng</c:v>
                </c:pt>
                <c:pt idx="23">
                  <c:v>Takeo</c:v>
                </c:pt>
              </c:strCache>
            </c:strRef>
          </c:cat>
          <c:val>
            <c:numRef>
              <c:f>Sheet1!$AD$65:$AD$89</c:f>
              <c:numCache>
                <c:formatCode>0.0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4E-49FF-88B8-2FF7ADBE4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509808"/>
        <c:axId val="428870456"/>
      </c:lineChart>
      <c:catAx>
        <c:axId val="428869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68104"/>
        <c:crosses val="autoZero"/>
        <c:auto val="1"/>
        <c:lblAlgn val="ctr"/>
        <c:lblOffset val="100"/>
        <c:noMultiLvlLbl val="0"/>
      </c:catAx>
      <c:valAx>
        <c:axId val="42886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Incidence rate/1000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69672"/>
        <c:crosses val="autoZero"/>
        <c:crossBetween val="between"/>
      </c:valAx>
      <c:valAx>
        <c:axId val="428870456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rgbClr val="44546A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 b="1" i="0" baseline="0">
                    <a:effectLst/>
                  </a:rPr>
                  <a:t>Mortality rate/100,000</a:t>
                </a:r>
                <a:endParaRPr lang="en-GB" sz="8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rgbClr val="44546A"/>
                    </a:solidFill>
                  </a:defRPr>
                </a:pP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rgbClr val="44546A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509808"/>
        <c:crosses val="max"/>
        <c:crossBetween val="between"/>
      </c:valAx>
      <c:catAx>
        <c:axId val="43150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8870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Malaria Cases Distribution by Species and Month in Koh Kong,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Data2!$C$2</c:f>
              <c:strCache>
                <c:ptCount val="1"/>
                <c:pt idx="0">
                  <c:v>Total of Positive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rgbClr val="00B050"/>
                </a:solidFill>
                <a:prstDash val="sysDash"/>
                <a:tailEnd type="stealt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8548323351472961E-3"/>
                  <c:y val="-0.176411453593426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6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multiLvlStrRef>
              <c:f>Data2!$A$3:$B$38</c:f>
              <c:multiLvlStrCache>
                <c:ptCount val="36"/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08</c:v>
                  </c:pt>
                  <c:pt idx="8">
                    <c:v>09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05</c:v>
                  </c:pt>
                  <c:pt idx="17">
                    <c:v>06</c:v>
                  </c:pt>
                  <c:pt idx="18">
                    <c:v>07</c:v>
                  </c:pt>
                  <c:pt idx="19">
                    <c:v>08</c:v>
                  </c:pt>
                  <c:pt idx="20">
                    <c:v>09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01</c:v>
                  </c:pt>
                  <c:pt idx="25">
                    <c:v>02</c:v>
                  </c:pt>
                  <c:pt idx="26">
                    <c:v>03</c:v>
                  </c:pt>
                  <c:pt idx="27">
                    <c:v>04</c:v>
                  </c:pt>
                  <c:pt idx="28">
                    <c:v>05</c:v>
                  </c:pt>
                  <c:pt idx="29">
                    <c:v>06</c:v>
                  </c:pt>
                  <c:pt idx="30">
                    <c:v>07</c:v>
                  </c:pt>
                  <c:pt idx="31">
                    <c:v>08</c:v>
                  </c:pt>
                  <c:pt idx="32">
                    <c:v>09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Data2!$C$3:$C$38</c:f>
              <c:numCache>
                <c:formatCode>General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D7-499B-B8DD-92ADEC249F43}"/>
            </c:ext>
          </c:extLst>
        </c:ser>
        <c:ser>
          <c:idx val="1"/>
          <c:order val="1"/>
          <c:tx>
            <c:strRef>
              <c:f>Data2!$D$2</c:f>
              <c:strCache>
                <c:ptCount val="1"/>
                <c:pt idx="0">
                  <c:v>Total of Pf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multiLvlStrRef>
              <c:f>Data2!$A$3:$B$38</c:f>
              <c:multiLvlStrCache>
                <c:ptCount val="36"/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08</c:v>
                  </c:pt>
                  <c:pt idx="8">
                    <c:v>09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05</c:v>
                  </c:pt>
                  <c:pt idx="17">
                    <c:v>06</c:v>
                  </c:pt>
                  <c:pt idx="18">
                    <c:v>07</c:v>
                  </c:pt>
                  <c:pt idx="19">
                    <c:v>08</c:v>
                  </c:pt>
                  <c:pt idx="20">
                    <c:v>09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01</c:v>
                  </c:pt>
                  <c:pt idx="25">
                    <c:v>02</c:v>
                  </c:pt>
                  <c:pt idx="26">
                    <c:v>03</c:v>
                  </c:pt>
                  <c:pt idx="27">
                    <c:v>04</c:v>
                  </c:pt>
                  <c:pt idx="28">
                    <c:v>05</c:v>
                  </c:pt>
                  <c:pt idx="29">
                    <c:v>06</c:v>
                  </c:pt>
                  <c:pt idx="30">
                    <c:v>07</c:v>
                  </c:pt>
                  <c:pt idx="31">
                    <c:v>08</c:v>
                  </c:pt>
                  <c:pt idx="32">
                    <c:v>09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Data2!$D$3:$D$38</c:f>
              <c:numCache>
                <c:formatCode>General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D7-499B-B8DD-92ADEC249F43}"/>
            </c:ext>
          </c:extLst>
        </c:ser>
        <c:ser>
          <c:idx val="2"/>
          <c:order val="2"/>
          <c:tx>
            <c:strRef>
              <c:f>Data2!$E$2</c:f>
              <c:strCache>
                <c:ptCount val="1"/>
                <c:pt idx="0">
                  <c:v>Total of Pv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multiLvlStrRef>
              <c:f>Data2!$A$3:$B$38</c:f>
              <c:multiLvlStrCache>
                <c:ptCount val="36"/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08</c:v>
                  </c:pt>
                  <c:pt idx="8">
                    <c:v>09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05</c:v>
                  </c:pt>
                  <c:pt idx="17">
                    <c:v>06</c:v>
                  </c:pt>
                  <c:pt idx="18">
                    <c:v>07</c:v>
                  </c:pt>
                  <c:pt idx="19">
                    <c:v>08</c:v>
                  </c:pt>
                  <c:pt idx="20">
                    <c:v>09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01</c:v>
                  </c:pt>
                  <c:pt idx="25">
                    <c:v>02</c:v>
                  </c:pt>
                  <c:pt idx="26">
                    <c:v>03</c:v>
                  </c:pt>
                  <c:pt idx="27">
                    <c:v>04</c:v>
                  </c:pt>
                  <c:pt idx="28">
                    <c:v>05</c:v>
                  </c:pt>
                  <c:pt idx="29">
                    <c:v>06</c:v>
                  </c:pt>
                  <c:pt idx="30">
                    <c:v>07</c:v>
                  </c:pt>
                  <c:pt idx="31">
                    <c:v>08</c:v>
                  </c:pt>
                  <c:pt idx="32">
                    <c:v>09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Data2!$E$3:$E$38</c:f>
              <c:numCache>
                <c:formatCode>General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D7-499B-B8DD-92ADEC249F43}"/>
            </c:ext>
          </c:extLst>
        </c:ser>
        <c:ser>
          <c:idx val="3"/>
          <c:order val="3"/>
          <c:tx>
            <c:strRef>
              <c:f>Data2!$F$2</c:f>
              <c:strCache>
                <c:ptCount val="1"/>
                <c:pt idx="0">
                  <c:v>Total of Mix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multiLvlStrRef>
              <c:f>Data2!$A$3:$B$38</c:f>
              <c:multiLvlStrCache>
                <c:ptCount val="36"/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08</c:v>
                  </c:pt>
                  <c:pt idx="8">
                    <c:v>09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05</c:v>
                  </c:pt>
                  <c:pt idx="17">
                    <c:v>06</c:v>
                  </c:pt>
                  <c:pt idx="18">
                    <c:v>07</c:v>
                  </c:pt>
                  <c:pt idx="19">
                    <c:v>08</c:v>
                  </c:pt>
                  <c:pt idx="20">
                    <c:v>09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01</c:v>
                  </c:pt>
                  <c:pt idx="25">
                    <c:v>02</c:v>
                  </c:pt>
                  <c:pt idx="26">
                    <c:v>03</c:v>
                  </c:pt>
                  <c:pt idx="27">
                    <c:v>04</c:v>
                  </c:pt>
                  <c:pt idx="28">
                    <c:v>05</c:v>
                  </c:pt>
                  <c:pt idx="29">
                    <c:v>06</c:v>
                  </c:pt>
                  <c:pt idx="30">
                    <c:v>07</c:v>
                  </c:pt>
                  <c:pt idx="31">
                    <c:v>08</c:v>
                  </c:pt>
                  <c:pt idx="32">
                    <c:v>09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Data2!$F$3:$F$38</c:f>
              <c:numCache>
                <c:formatCode>General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D7-499B-B8DD-92ADEC249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262096"/>
        <c:axId val="86259184"/>
      </c:lineChart>
      <c:catAx>
        <c:axId val="8626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9184"/>
        <c:crosses val="autoZero"/>
        <c:auto val="1"/>
        <c:lblAlgn val="ctr"/>
        <c:lblOffset val="100"/>
        <c:noMultiLvlLbl val="0"/>
      </c:catAx>
      <c:valAx>
        <c:axId val="86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malaria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6209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Malaria Cases Distribution by Species and Month in Mondul Kiri,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Data2!$C$2</c:f>
              <c:strCache>
                <c:ptCount val="1"/>
                <c:pt idx="0">
                  <c:v>Total of Positive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rgbClr val="00B050"/>
                </a:solidFill>
                <a:prstDash val="sysDash"/>
                <a:tailEnd type="stealt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8548323351472961E-3"/>
                  <c:y val="-0.176411453593426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6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multiLvlStrRef>
              <c:f>Data2!$A$3:$B$38</c:f>
              <c:multiLvlStrCache>
                <c:ptCount val="36"/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08</c:v>
                  </c:pt>
                  <c:pt idx="8">
                    <c:v>09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05</c:v>
                  </c:pt>
                  <c:pt idx="17">
                    <c:v>06</c:v>
                  </c:pt>
                  <c:pt idx="18">
                    <c:v>07</c:v>
                  </c:pt>
                  <c:pt idx="19">
                    <c:v>08</c:v>
                  </c:pt>
                  <c:pt idx="20">
                    <c:v>09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01</c:v>
                  </c:pt>
                  <c:pt idx="25">
                    <c:v>02</c:v>
                  </c:pt>
                  <c:pt idx="26">
                    <c:v>03</c:v>
                  </c:pt>
                  <c:pt idx="27">
                    <c:v>04</c:v>
                  </c:pt>
                  <c:pt idx="28">
                    <c:v>05</c:v>
                  </c:pt>
                  <c:pt idx="29">
                    <c:v>06</c:v>
                  </c:pt>
                  <c:pt idx="30">
                    <c:v>07</c:v>
                  </c:pt>
                  <c:pt idx="31">
                    <c:v>08</c:v>
                  </c:pt>
                  <c:pt idx="32">
                    <c:v>09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Data2!$C$3:$C$38</c:f>
              <c:numCache>
                <c:formatCode>General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4-42F3-873F-E557D9820735}"/>
            </c:ext>
          </c:extLst>
        </c:ser>
        <c:ser>
          <c:idx val="1"/>
          <c:order val="1"/>
          <c:tx>
            <c:strRef>
              <c:f>Data2!$D$2</c:f>
              <c:strCache>
                <c:ptCount val="1"/>
                <c:pt idx="0">
                  <c:v>Total of Pf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multiLvlStrRef>
              <c:f>Data2!$A$3:$B$38</c:f>
              <c:multiLvlStrCache>
                <c:ptCount val="36"/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08</c:v>
                  </c:pt>
                  <c:pt idx="8">
                    <c:v>09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05</c:v>
                  </c:pt>
                  <c:pt idx="17">
                    <c:v>06</c:v>
                  </c:pt>
                  <c:pt idx="18">
                    <c:v>07</c:v>
                  </c:pt>
                  <c:pt idx="19">
                    <c:v>08</c:v>
                  </c:pt>
                  <c:pt idx="20">
                    <c:v>09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01</c:v>
                  </c:pt>
                  <c:pt idx="25">
                    <c:v>02</c:v>
                  </c:pt>
                  <c:pt idx="26">
                    <c:v>03</c:v>
                  </c:pt>
                  <c:pt idx="27">
                    <c:v>04</c:v>
                  </c:pt>
                  <c:pt idx="28">
                    <c:v>05</c:v>
                  </c:pt>
                  <c:pt idx="29">
                    <c:v>06</c:v>
                  </c:pt>
                  <c:pt idx="30">
                    <c:v>07</c:v>
                  </c:pt>
                  <c:pt idx="31">
                    <c:v>08</c:v>
                  </c:pt>
                  <c:pt idx="32">
                    <c:v>09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Data2!$D$3:$D$38</c:f>
              <c:numCache>
                <c:formatCode>General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14-42F3-873F-E557D9820735}"/>
            </c:ext>
          </c:extLst>
        </c:ser>
        <c:ser>
          <c:idx val="2"/>
          <c:order val="2"/>
          <c:tx>
            <c:strRef>
              <c:f>Data2!$E$2</c:f>
              <c:strCache>
                <c:ptCount val="1"/>
                <c:pt idx="0">
                  <c:v>Total of Pv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multiLvlStrRef>
              <c:f>Data2!$A$3:$B$38</c:f>
              <c:multiLvlStrCache>
                <c:ptCount val="36"/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08</c:v>
                  </c:pt>
                  <c:pt idx="8">
                    <c:v>09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05</c:v>
                  </c:pt>
                  <c:pt idx="17">
                    <c:v>06</c:v>
                  </c:pt>
                  <c:pt idx="18">
                    <c:v>07</c:v>
                  </c:pt>
                  <c:pt idx="19">
                    <c:v>08</c:v>
                  </c:pt>
                  <c:pt idx="20">
                    <c:v>09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01</c:v>
                  </c:pt>
                  <c:pt idx="25">
                    <c:v>02</c:v>
                  </c:pt>
                  <c:pt idx="26">
                    <c:v>03</c:v>
                  </c:pt>
                  <c:pt idx="27">
                    <c:v>04</c:v>
                  </c:pt>
                  <c:pt idx="28">
                    <c:v>05</c:v>
                  </c:pt>
                  <c:pt idx="29">
                    <c:v>06</c:v>
                  </c:pt>
                  <c:pt idx="30">
                    <c:v>07</c:v>
                  </c:pt>
                  <c:pt idx="31">
                    <c:v>08</c:v>
                  </c:pt>
                  <c:pt idx="32">
                    <c:v>09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Data2!$E$3:$E$38</c:f>
              <c:numCache>
                <c:formatCode>General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14-42F3-873F-E557D9820735}"/>
            </c:ext>
          </c:extLst>
        </c:ser>
        <c:ser>
          <c:idx val="3"/>
          <c:order val="3"/>
          <c:tx>
            <c:strRef>
              <c:f>Data2!$F$2</c:f>
              <c:strCache>
                <c:ptCount val="1"/>
                <c:pt idx="0">
                  <c:v>Total of Mix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multiLvlStrRef>
              <c:f>Data2!$A$3:$B$38</c:f>
              <c:multiLvlStrCache>
                <c:ptCount val="36"/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08</c:v>
                  </c:pt>
                  <c:pt idx="8">
                    <c:v>09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05</c:v>
                  </c:pt>
                  <c:pt idx="17">
                    <c:v>06</c:v>
                  </c:pt>
                  <c:pt idx="18">
                    <c:v>07</c:v>
                  </c:pt>
                  <c:pt idx="19">
                    <c:v>08</c:v>
                  </c:pt>
                  <c:pt idx="20">
                    <c:v>09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01</c:v>
                  </c:pt>
                  <c:pt idx="25">
                    <c:v>02</c:v>
                  </c:pt>
                  <c:pt idx="26">
                    <c:v>03</c:v>
                  </c:pt>
                  <c:pt idx="27">
                    <c:v>04</c:v>
                  </c:pt>
                  <c:pt idx="28">
                    <c:v>05</c:v>
                  </c:pt>
                  <c:pt idx="29">
                    <c:v>06</c:v>
                  </c:pt>
                  <c:pt idx="30">
                    <c:v>07</c:v>
                  </c:pt>
                  <c:pt idx="31">
                    <c:v>08</c:v>
                  </c:pt>
                  <c:pt idx="32">
                    <c:v>09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Data2!$F$3:$F$38</c:f>
              <c:numCache>
                <c:formatCode>General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14-42F3-873F-E557D9820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262096"/>
        <c:axId val="86259184"/>
      </c:lineChart>
      <c:catAx>
        <c:axId val="8626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9184"/>
        <c:crosses val="autoZero"/>
        <c:auto val="1"/>
        <c:lblAlgn val="ctr"/>
        <c:lblOffset val="100"/>
        <c:noMultiLvlLbl val="0"/>
      </c:catAx>
      <c:valAx>
        <c:axId val="86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malaria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6209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Malaria Cases Distribution by Species and Month in Pursat,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Data2!$C$2</c:f>
              <c:strCache>
                <c:ptCount val="1"/>
                <c:pt idx="0">
                  <c:v>Total of Positive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rgbClr val="00B050"/>
                </a:solidFill>
                <a:prstDash val="sysDash"/>
                <a:tailEnd type="stealt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8548323351472961E-3"/>
                  <c:y val="-0.176411453593426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6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multiLvlStrRef>
              <c:f>Data2!$A$3:$B$38</c:f>
              <c:multiLvlStrCache>
                <c:ptCount val="36"/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08</c:v>
                  </c:pt>
                  <c:pt idx="8">
                    <c:v>09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05</c:v>
                  </c:pt>
                  <c:pt idx="17">
                    <c:v>06</c:v>
                  </c:pt>
                  <c:pt idx="18">
                    <c:v>07</c:v>
                  </c:pt>
                  <c:pt idx="19">
                    <c:v>08</c:v>
                  </c:pt>
                  <c:pt idx="20">
                    <c:v>09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01</c:v>
                  </c:pt>
                  <c:pt idx="25">
                    <c:v>02</c:v>
                  </c:pt>
                  <c:pt idx="26">
                    <c:v>03</c:v>
                  </c:pt>
                  <c:pt idx="27">
                    <c:v>04</c:v>
                  </c:pt>
                  <c:pt idx="28">
                    <c:v>05</c:v>
                  </c:pt>
                  <c:pt idx="29">
                    <c:v>06</c:v>
                  </c:pt>
                  <c:pt idx="30">
                    <c:v>07</c:v>
                  </c:pt>
                  <c:pt idx="31">
                    <c:v>08</c:v>
                  </c:pt>
                  <c:pt idx="32">
                    <c:v>09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Data2!$C$3:$C$38</c:f>
              <c:numCache>
                <c:formatCode>General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3D-4DD1-85AA-D646A341FA93}"/>
            </c:ext>
          </c:extLst>
        </c:ser>
        <c:ser>
          <c:idx val="1"/>
          <c:order val="1"/>
          <c:tx>
            <c:strRef>
              <c:f>Data2!$D$2</c:f>
              <c:strCache>
                <c:ptCount val="1"/>
                <c:pt idx="0">
                  <c:v>Total of Pf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multiLvlStrRef>
              <c:f>Data2!$A$3:$B$38</c:f>
              <c:multiLvlStrCache>
                <c:ptCount val="36"/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08</c:v>
                  </c:pt>
                  <c:pt idx="8">
                    <c:v>09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05</c:v>
                  </c:pt>
                  <c:pt idx="17">
                    <c:v>06</c:v>
                  </c:pt>
                  <c:pt idx="18">
                    <c:v>07</c:v>
                  </c:pt>
                  <c:pt idx="19">
                    <c:v>08</c:v>
                  </c:pt>
                  <c:pt idx="20">
                    <c:v>09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01</c:v>
                  </c:pt>
                  <c:pt idx="25">
                    <c:v>02</c:v>
                  </c:pt>
                  <c:pt idx="26">
                    <c:v>03</c:v>
                  </c:pt>
                  <c:pt idx="27">
                    <c:v>04</c:v>
                  </c:pt>
                  <c:pt idx="28">
                    <c:v>05</c:v>
                  </c:pt>
                  <c:pt idx="29">
                    <c:v>06</c:v>
                  </c:pt>
                  <c:pt idx="30">
                    <c:v>07</c:v>
                  </c:pt>
                  <c:pt idx="31">
                    <c:v>08</c:v>
                  </c:pt>
                  <c:pt idx="32">
                    <c:v>09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Data2!$D$3:$D$38</c:f>
              <c:numCache>
                <c:formatCode>General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3D-4DD1-85AA-D646A341FA93}"/>
            </c:ext>
          </c:extLst>
        </c:ser>
        <c:ser>
          <c:idx val="2"/>
          <c:order val="2"/>
          <c:tx>
            <c:strRef>
              <c:f>Data2!$E$2</c:f>
              <c:strCache>
                <c:ptCount val="1"/>
                <c:pt idx="0">
                  <c:v>Total of Pv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multiLvlStrRef>
              <c:f>Data2!$A$3:$B$38</c:f>
              <c:multiLvlStrCache>
                <c:ptCount val="36"/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08</c:v>
                  </c:pt>
                  <c:pt idx="8">
                    <c:v>09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05</c:v>
                  </c:pt>
                  <c:pt idx="17">
                    <c:v>06</c:v>
                  </c:pt>
                  <c:pt idx="18">
                    <c:v>07</c:v>
                  </c:pt>
                  <c:pt idx="19">
                    <c:v>08</c:v>
                  </c:pt>
                  <c:pt idx="20">
                    <c:v>09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01</c:v>
                  </c:pt>
                  <c:pt idx="25">
                    <c:v>02</c:v>
                  </c:pt>
                  <c:pt idx="26">
                    <c:v>03</c:v>
                  </c:pt>
                  <c:pt idx="27">
                    <c:v>04</c:v>
                  </c:pt>
                  <c:pt idx="28">
                    <c:v>05</c:v>
                  </c:pt>
                  <c:pt idx="29">
                    <c:v>06</c:v>
                  </c:pt>
                  <c:pt idx="30">
                    <c:v>07</c:v>
                  </c:pt>
                  <c:pt idx="31">
                    <c:v>08</c:v>
                  </c:pt>
                  <c:pt idx="32">
                    <c:v>09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Data2!$E$3:$E$38</c:f>
              <c:numCache>
                <c:formatCode>General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3D-4DD1-85AA-D646A341FA93}"/>
            </c:ext>
          </c:extLst>
        </c:ser>
        <c:ser>
          <c:idx val="3"/>
          <c:order val="3"/>
          <c:tx>
            <c:strRef>
              <c:f>Data2!$F$2</c:f>
              <c:strCache>
                <c:ptCount val="1"/>
                <c:pt idx="0">
                  <c:v>Total of Mix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multiLvlStrRef>
              <c:f>Data2!$A$3:$B$38</c:f>
              <c:multiLvlStrCache>
                <c:ptCount val="36"/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08</c:v>
                  </c:pt>
                  <c:pt idx="8">
                    <c:v>09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05</c:v>
                  </c:pt>
                  <c:pt idx="17">
                    <c:v>06</c:v>
                  </c:pt>
                  <c:pt idx="18">
                    <c:v>07</c:v>
                  </c:pt>
                  <c:pt idx="19">
                    <c:v>08</c:v>
                  </c:pt>
                  <c:pt idx="20">
                    <c:v>09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01</c:v>
                  </c:pt>
                  <c:pt idx="25">
                    <c:v>02</c:v>
                  </c:pt>
                  <c:pt idx="26">
                    <c:v>03</c:v>
                  </c:pt>
                  <c:pt idx="27">
                    <c:v>04</c:v>
                  </c:pt>
                  <c:pt idx="28">
                    <c:v>05</c:v>
                  </c:pt>
                  <c:pt idx="29">
                    <c:v>06</c:v>
                  </c:pt>
                  <c:pt idx="30">
                    <c:v>07</c:v>
                  </c:pt>
                  <c:pt idx="31">
                    <c:v>08</c:v>
                  </c:pt>
                  <c:pt idx="32">
                    <c:v>09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Data2!$F$3:$F$38</c:f>
              <c:numCache>
                <c:formatCode>General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3D-4DD1-85AA-D646A341F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262096"/>
        <c:axId val="86259184"/>
      </c:lineChart>
      <c:catAx>
        <c:axId val="8626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9184"/>
        <c:crosses val="autoZero"/>
        <c:auto val="1"/>
        <c:lblAlgn val="ctr"/>
        <c:lblOffset val="100"/>
        <c:noMultiLvlLbl val="0"/>
      </c:catAx>
      <c:valAx>
        <c:axId val="86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malaria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6209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Malaria Cases Distribution by Species and Month in Siemreap,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Data2!$C$2</c:f>
              <c:strCache>
                <c:ptCount val="1"/>
                <c:pt idx="0">
                  <c:v>Total of Positive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rgbClr val="00B050"/>
                </a:solidFill>
                <a:prstDash val="sysDash"/>
                <a:tailEnd type="stealt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8548323351472961E-3"/>
                  <c:y val="-0.176411453593426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6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multiLvlStrRef>
              <c:f>Data2!$A$3:$B$38</c:f>
              <c:multiLvlStrCache>
                <c:ptCount val="36"/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08</c:v>
                  </c:pt>
                  <c:pt idx="8">
                    <c:v>09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05</c:v>
                  </c:pt>
                  <c:pt idx="17">
                    <c:v>06</c:v>
                  </c:pt>
                  <c:pt idx="18">
                    <c:v>07</c:v>
                  </c:pt>
                  <c:pt idx="19">
                    <c:v>08</c:v>
                  </c:pt>
                  <c:pt idx="20">
                    <c:v>09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01</c:v>
                  </c:pt>
                  <c:pt idx="25">
                    <c:v>02</c:v>
                  </c:pt>
                  <c:pt idx="26">
                    <c:v>03</c:v>
                  </c:pt>
                  <c:pt idx="27">
                    <c:v>04</c:v>
                  </c:pt>
                  <c:pt idx="28">
                    <c:v>05</c:v>
                  </c:pt>
                  <c:pt idx="29">
                    <c:v>06</c:v>
                  </c:pt>
                  <c:pt idx="30">
                    <c:v>07</c:v>
                  </c:pt>
                  <c:pt idx="31">
                    <c:v>08</c:v>
                  </c:pt>
                  <c:pt idx="32">
                    <c:v>09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Data2!$C$3:$C$38</c:f>
              <c:numCache>
                <c:formatCode>General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23-433E-8627-9020F37DE40E}"/>
            </c:ext>
          </c:extLst>
        </c:ser>
        <c:ser>
          <c:idx val="1"/>
          <c:order val="1"/>
          <c:tx>
            <c:strRef>
              <c:f>Data2!$D$2</c:f>
              <c:strCache>
                <c:ptCount val="1"/>
                <c:pt idx="0">
                  <c:v>Total of Pf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multiLvlStrRef>
              <c:f>Data2!$A$3:$B$38</c:f>
              <c:multiLvlStrCache>
                <c:ptCount val="36"/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08</c:v>
                  </c:pt>
                  <c:pt idx="8">
                    <c:v>09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05</c:v>
                  </c:pt>
                  <c:pt idx="17">
                    <c:v>06</c:v>
                  </c:pt>
                  <c:pt idx="18">
                    <c:v>07</c:v>
                  </c:pt>
                  <c:pt idx="19">
                    <c:v>08</c:v>
                  </c:pt>
                  <c:pt idx="20">
                    <c:v>09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01</c:v>
                  </c:pt>
                  <c:pt idx="25">
                    <c:v>02</c:v>
                  </c:pt>
                  <c:pt idx="26">
                    <c:v>03</c:v>
                  </c:pt>
                  <c:pt idx="27">
                    <c:v>04</c:v>
                  </c:pt>
                  <c:pt idx="28">
                    <c:v>05</c:v>
                  </c:pt>
                  <c:pt idx="29">
                    <c:v>06</c:v>
                  </c:pt>
                  <c:pt idx="30">
                    <c:v>07</c:v>
                  </c:pt>
                  <c:pt idx="31">
                    <c:v>08</c:v>
                  </c:pt>
                  <c:pt idx="32">
                    <c:v>09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Data2!$D$3:$D$38</c:f>
              <c:numCache>
                <c:formatCode>General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23-433E-8627-9020F37DE40E}"/>
            </c:ext>
          </c:extLst>
        </c:ser>
        <c:ser>
          <c:idx val="2"/>
          <c:order val="2"/>
          <c:tx>
            <c:strRef>
              <c:f>Data2!$E$2</c:f>
              <c:strCache>
                <c:ptCount val="1"/>
                <c:pt idx="0">
                  <c:v>Total of Pv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multiLvlStrRef>
              <c:f>Data2!$A$3:$B$38</c:f>
              <c:multiLvlStrCache>
                <c:ptCount val="36"/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08</c:v>
                  </c:pt>
                  <c:pt idx="8">
                    <c:v>09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05</c:v>
                  </c:pt>
                  <c:pt idx="17">
                    <c:v>06</c:v>
                  </c:pt>
                  <c:pt idx="18">
                    <c:v>07</c:v>
                  </c:pt>
                  <c:pt idx="19">
                    <c:v>08</c:v>
                  </c:pt>
                  <c:pt idx="20">
                    <c:v>09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01</c:v>
                  </c:pt>
                  <c:pt idx="25">
                    <c:v>02</c:v>
                  </c:pt>
                  <c:pt idx="26">
                    <c:v>03</c:v>
                  </c:pt>
                  <c:pt idx="27">
                    <c:v>04</c:v>
                  </c:pt>
                  <c:pt idx="28">
                    <c:v>05</c:v>
                  </c:pt>
                  <c:pt idx="29">
                    <c:v>06</c:v>
                  </c:pt>
                  <c:pt idx="30">
                    <c:v>07</c:v>
                  </c:pt>
                  <c:pt idx="31">
                    <c:v>08</c:v>
                  </c:pt>
                  <c:pt idx="32">
                    <c:v>09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Data2!$E$3:$E$38</c:f>
              <c:numCache>
                <c:formatCode>General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23-433E-8627-9020F37DE40E}"/>
            </c:ext>
          </c:extLst>
        </c:ser>
        <c:ser>
          <c:idx val="3"/>
          <c:order val="3"/>
          <c:tx>
            <c:strRef>
              <c:f>Data2!$F$2</c:f>
              <c:strCache>
                <c:ptCount val="1"/>
                <c:pt idx="0">
                  <c:v>Total of Mix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multiLvlStrRef>
              <c:f>Data2!$A$3:$B$38</c:f>
              <c:multiLvlStrCache>
                <c:ptCount val="36"/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08</c:v>
                  </c:pt>
                  <c:pt idx="8">
                    <c:v>09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05</c:v>
                  </c:pt>
                  <c:pt idx="17">
                    <c:v>06</c:v>
                  </c:pt>
                  <c:pt idx="18">
                    <c:v>07</c:v>
                  </c:pt>
                  <c:pt idx="19">
                    <c:v>08</c:v>
                  </c:pt>
                  <c:pt idx="20">
                    <c:v>09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01</c:v>
                  </c:pt>
                  <c:pt idx="25">
                    <c:v>02</c:v>
                  </c:pt>
                  <c:pt idx="26">
                    <c:v>03</c:v>
                  </c:pt>
                  <c:pt idx="27">
                    <c:v>04</c:v>
                  </c:pt>
                  <c:pt idx="28">
                    <c:v>05</c:v>
                  </c:pt>
                  <c:pt idx="29">
                    <c:v>06</c:v>
                  </c:pt>
                  <c:pt idx="30">
                    <c:v>07</c:v>
                  </c:pt>
                  <c:pt idx="31">
                    <c:v>08</c:v>
                  </c:pt>
                  <c:pt idx="32">
                    <c:v>09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Data2!$F$3:$F$38</c:f>
              <c:numCache>
                <c:formatCode>General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23-433E-8627-9020F37DE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262096"/>
        <c:axId val="86259184"/>
      </c:lineChart>
      <c:catAx>
        <c:axId val="8626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9184"/>
        <c:crosses val="autoZero"/>
        <c:auto val="1"/>
        <c:lblAlgn val="ctr"/>
        <c:lblOffset val="100"/>
        <c:noMultiLvlLbl val="0"/>
      </c:catAx>
      <c:valAx>
        <c:axId val="86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malaria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6209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Malaria Cases Distribution by Species and Month in Stung Treng,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Data2!$C$2</c:f>
              <c:strCache>
                <c:ptCount val="1"/>
                <c:pt idx="0">
                  <c:v>Total of Positive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rgbClr val="00B050"/>
                </a:solidFill>
                <a:prstDash val="sysDash"/>
                <a:tailEnd type="stealt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8548323351472961E-3"/>
                  <c:y val="-0.176411453593426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6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multiLvlStrRef>
              <c:f>Data2!$A$3:$B$38</c:f>
              <c:multiLvlStrCache>
                <c:ptCount val="36"/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08</c:v>
                  </c:pt>
                  <c:pt idx="8">
                    <c:v>09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05</c:v>
                  </c:pt>
                  <c:pt idx="17">
                    <c:v>06</c:v>
                  </c:pt>
                  <c:pt idx="18">
                    <c:v>07</c:v>
                  </c:pt>
                  <c:pt idx="19">
                    <c:v>08</c:v>
                  </c:pt>
                  <c:pt idx="20">
                    <c:v>09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01</c:v>
                  </c:pt>
                  <c:pt idx="25">
                    <c:v>02</c:v>
                  </c:pt>
                  <c:pt idx="26">
                    <c:v>03</c:v>
                  </c:pt>
                  <c:pt idx="27">
                    <c:v>04</c:v>
                  </c:pt>
                  <c:pt idx="28">
                    <c:v>05</c:v>
                  </c:pt>
                  <c:pt idx="29">
                    <c:v>06</c:v>
                  </c:pt>
                  <c:pt idx="30">
                    <c:v>07</c:v>
                  </c:pt>
                  <c:pt idx="31">
                    <c:v>08</c:v>
                  </c:pt>
                  <c:pt idx="32">
                    <c:v>09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Data2!$C$3:$C$38</c:f>
              <c:numCache>
                <c:formatCode>General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64-4ACE-A0E0-FC0DA76E63DB}"/>
            </c:ext>
          </c:extLst>
        </c:ser>
        <c:ser>
          <c:idx val="1"/>
          <c:order val="1"/>
          <c:tx>
            <c:strRef>
              <c:f>Data2!$D$2</c:f>
              <c:strCache>
                <c:ptCount val="1"/>
                <c:pt idx="0">
                  <c:v>Total of Pf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multiLvlStrRef>
              <c:f>Data2!$A$3:$B$38</c:f>
              <c:multiLvlStrCache>
                <c:ptCount val="36"/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08</c:v>
                  </c:pt>
                  <c:pt idx="8">
                    <c:v>09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05</c:v>
                  </c:pt>
                  <c:pt idx="17">
                    <c:v>06</c:v>
                  </c:pt>
                  <c:pt idx="18">
                    <c:v>07</c:v>
                  </c:pt>
                  <c:pt idx="19">
                    <c:v>08</c:v>
                  </c:pt>
                  <c:pt idx="20">
                    <c:v>09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01</c:v>
                  </c:pt>
                  <c:pt idx="25">
                    <c:v>02</c:v>
                  </c:pt>
                  <c:pt idx="26">
                    <c:v>03</c:v>
                  </c:pt>
                  <c:pt idx="27">
                    <c:v>04</c:v>
                  </c:pt>
                  <c:pt idx="28">
                    <c:v>05</c:v>
                  </c:pt>
                  <c:pt idx="29">
                    <c:v>06</c:v>
                  </c:pt>
                  <c:pt idx="30">
                    <c:v>07</c:v>
                  </c:pt>
                  <c:pt idx="31">
                    <c:v>08</c:v>
                  </c:pt>
                  <c:pt idx="32">
                    <c:v>09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Data2!$D$3:$D$38</c:f>
              <c:numCache>
                <c:formatCode>General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64-4ACE-A0E0-FC0DA76E63DB}"/>
            </c:ext>
          </c:extLst>
        </c:ser>
        <c:ser>
          <c:idx val="2"/>
          <c:order val="2"/>
          <c:tx>
            <c:strRef>
              <c:f>Data2!$E$2</c:f>
              <c:strCache>
                <c:ptCount val="1"/>
                <c:pt idx="0">
                  <c:v>Total of Pv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multiLvlStrRef>
              <c:f>Data2!$A$3:$B$38</c:f>
              <c:multiLvlStrCache>
                <c:ptCount val="36"/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08</c:v>
                  </c:pt>
                  <c:pt idx="8">
                    <c:v>09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05</c:v>
                  </c:pt>
                  <c:pt idx="17">
                    <c:v>06</c:v>
                  </c:pt>
                  <c:pt idx="18">
                    <c:v>07</c:v>
                  </c:pt>
                  <c:pt idx="19">
                    <c:v>08</c:v>
                  </c:pt>
                  <c:pt idx="20">
                    <c:v>09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01</c:v>
                  </c:pt>
                  <c:pt idx="25">
                    <c:v>02</c:v>
                  </c:pt>
                  <c:pt idx="26">
                    <c:v>03</c:v>
                  </c:pt>
                  <c:pt idx="27">
                    <c:v>04</c:v>
                  </c:pt>
                  <c:pt idx="28">
                    <c:v>05</c:v>
                  </c:pt>
                  <c:pt idx="29">
                    <c:v>06</c:v>
                  </c:pt>
                  <c:pt idx="30">
                    <c:v>07</c:v>
                  </c:pt>
                  <c:pt idx="31">
                    <c:v>08</c:v>
                  </c:pt>
                  <c:pt idx="32">
                    <c:v>09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Data2!$E$3:$E$38</c:f>
              <c:numCache>
                <c:formatCode>General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64-4ACE-A0E0-FC0DA76E63DB}"/>
            </c:ext>
          </c:extLst>
        </c:ser>
        <c:ser>
          <c:idx val="3"/>
          <c:order val="3"/>
          <c:tx>
            <c:strRef>
              <c:f>Data2!$F$2</c:f>
              <c:strCache>
                <c:ptCount val="1"/>
                <c:pt idx="0">
                  <c:v>Total of Mix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multiLvlStrRef>
              <c:f>Data2!$A$3:$B$38</c:f>
              <c:multiLvlStrCache>
                <c:ptCount val="36"/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08</c:v>
                  </c:pt>
                  <c:pt idx="8">
                    <c:v>09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05</c:v>
                  </c:pt>
                  <c:pt idx="17">
                    <c:v>06</c:v>
                  </c:pt>
                  <c:pt idx="18">
                    <c:v>07</c:v>
                  </c:pt>
                  <c:pt idx="19">
                    <c:v>08</c:v>
                  </c:pt>
                  <c:pt idx="20">
                    <c:v>09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01</c:v>
                  </c:pt>
                  <c:pt idx="25">
                    <c:v>02</c:v>
                  </c:pt>
                  <c:pt idx="26">
                    <c:v>03</c:v>
                  </c:pt>
                  <c:pt idx="27">
                    <c:v>04</c:v>
                  </c:pt>
                  <c:pt idx="28">
                    <c:v>05</c:v>
                  </c:pt>
                  <c:pt idx="29">
                    <c:v>06</c:v>
                  </c:pt>
                  <c:pt idx="30">
                    <c:v>07</c:v>
                  </c:pt>
                  <c:pt idx="31">
                    <c:v>08</c:v>
                  </c:pt>
                  <c:pt idx="32">
                    <c:v>09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Data2!$F$3:$F$38</c:f>
              <c:numCache>
                <c:formatCode>General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64-4ACE-A0E0-FC0DA76E6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262096"/>
        <c:axId val="86259184"/>
      </c:lineChart>
      <c:catAx>
        <c:axId val="8626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9184"/>
        <c:crosses val="autoZero"/>
        <c:auto val="1"/>
        <c:lblAlgn val="ctr"/>
        <c:lblOffset val="100"/>
        <c:noMultiLvlLbl val="0"/>
      </c:catAx>
      <c:valAx>
        <c:axId val="86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malaria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6209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Malaria Cases Distribution by Species and Month in Oddar Meanchey,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Data2!$C$2</c:f>
              <c:strCache>
                <c:ptCount val="1"/>
                <c:pt idx="0">
                  <c:v>Total of Positive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rgbClr val="00B050"/>
                </a:solidFill>
                <a:prstDash val="sysDash"/>
                <a:tailEnd type="stealt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8548323351472961E-3"/>
                  <c:y val="-0.176411453593426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6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multiLvlStrRef>
              <c:f>Data2!$A$3:$B$38</c:f>
              <c:multiLvlStrCache>
                <c:ptCount val="36"/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08</c:v>
                  </c:pt>
                  <c:pt idx="8">
                    <c:v>09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05</c:v>
                  </c:pt>
                  <c:pt idx="17">
                    <c:v>06</c:v>
                  </c:pt>
                  <c:pt idx="18">
                    <c:v>07</c:v>
                  </c:pt>
                  <c:pt idx="19">
                    <c:v>08</c:v>
                  </c:pt>
                  <c:pt idx="20">
                    <c:v>09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01</c:v>
                  </c:pt>
                  <c:pt idx="25">
                    <c:v>02</c:v>
                  </c:pt>
                  <c:pt idx="26">
                    <c:v>03</c:v>
                  </c:pt>
                  <c:pt idx="27">
                    <c:v>04</c:v>
                  </c:pt>
                  <c:pt idx="28">
                    <c:v>05</c:v>
                  </c:pt>
                  <c:pt idx="29">
                    <c:v>06</c:v>
                  </c:pt>
                  <c:pt idx="30">
                    <c:v>07</c:v>
                  </c:pt>
                  <c:pt idx="31">
                    <c:v>08</c:v>
                  </c:pt>
                  <c:pt idx="32">
                    <c:v>09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Data2!$C$3:$C$38</c:f>
              <c:numCache>
                <c:formatCode>General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C4-4257-B88F-2CB25785FA97}"/>
            </c:ext>
          </c:extLst>
        </c:ser>
        <c:ser>
          <c:idx val="1"/>
          <c:order val="1"/>
          <c:tx>
            <c:strRef>
              <c:f>Data2!$D$2</c:f>
              <c:strCache>
                <c:ptCount val="1"/>
                <c:pt idx="0">
                  <c:v>Total of Pf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multiLvlStrRef>
              <c:f>Data2!$A$3:$B$38</c:f>
              <c:multiLvlStrCache>
                <c:ptCount val="36"/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08</c:v>
                  </c:pt>
                  <c:pt idx="8">
                    <c:v>09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05</c:v>
                  </c:pt>
                  <c:pt idx="17">
                    <c:v>06</c:v>
                  </c:pt>
                  <c:pt idx="18">
                    <c:v>07</c:v>
                  </c:pt>
                  <c:pt idx="19">
                    <c:v>08</c:v>
                  </c:pt>
                  <c:pt idx="20">
                    <c:v>09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01</c:v>
                  </c:pt>
                  <c:pt idx="25">
                    <c:v>02</c:v>
                  </c:pt>
                  <c:pt idx="26">
                    <c:v>03</c:v>
                  </c:pt>
                  <c:pt idx="27">
                    <c:v>04</c:v>
                  </c:pt>
                  <c:pt idx="28">
                    <c:v>05</c:v>
                  </c:pt>
                  <c:pt idx="29">
                    <c:v>06</c:v>
                  </c:pt>
                  <c:pt idx="30">
                    <c:v>07</c:v>
                  </c:pt>
                  <c:pt idx="31">
                    <c:v>08</c:v>
                  </c:pt>
                  <c:pt idx="32">
                    <c:v>09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Data2!$D$3:$D$38</c:f>
              <c:numCache>
                <c:formatCode>General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C4-4257-B88F-2CB25785FA97}"/>
            </c:ext>
          </c:extLst>
        </c:ser>
        <c:ser>
          <c:idx val="2"/>
          <c:order val="2"/>
          <c:tx>
            <c:strRef>
              <c:f>Data2!$E$2</c:f>
              <c:strCache>
                <c:ptCount val="1"/>
                <c:pt idx="0">
                  <c:v>Total of Pv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multiLvlStrRef>
              <c:f>Data2!$A$3:$B$38</c:f>
              <c:multiLvlStrCache>
                <c:ptCount val="36"/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08</c:v>
                  </c:pt>
                  <c:pt idx="8">
                    <c:v>09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05</c:v>
                  </c:pt>
                  <c:pt idx="17">
                    <c:v>06</c:v>
                  </c:pt>
                  <c:pt idx="18">
                    <c:v>07</c:v>
                  </c:pt>
                  <c:pt idx="19">
                    <c:v>08</c:v>
                  </c:pt>
                  <c:pt idx="20">
                    <c:v>09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01</c:v>
                  </c:pt>
                  <c:pt idx="25">
                    <c:v>02</c:v>
                  </c:pt>
                  <c:pt idx="26">
                    <c:v>03</c:v>
                  </c:pt>
                  <c:pt idx="27">
                    <c:v>04</c:v>
                  </c:pt>
                  <c:pt idx="28">
                    <c:v>05</c:v>
                  </c:pt>
                  <c:pt idx="29">
                    <c:v>06</c:v>
                  </c:pt>
                  <c:pt idx="30">
                    <c:v>07</c:v>
                  </c:pt>
                  <c:pt idx="31">
                    <c:v>08</c:v>
                  </c:pt>
                  <c:pt idx="32">
                    <c:v>09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Data2!$E$3:$E$38</c:f>
              <c:numCache>
                <c:formatCode>General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C4-4257-B88F-2CB25785FA97}"/>
            </c:ext>
          </c:extLst>
        </c:ser>
        <c:ser>
          <c:idx val="3"/>
          <c:order val="3"/>
          <c:tx>
            <c:strRef>
              <c:f>Data2!$F$2</c:f>
              <c:strCache>
                <c:ptCount val="1"/>
                <c:pt idx="0">
                  <c:v>Total of Mix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multiLvlStrRef>
              <c:f>Data2!$A$3:$B$38</c:f>
              <c:multiLvlStrCache>
                <c:ptCount val="36"/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08</c:v>
                  </c:pt>
                  <c:pt idx="8">
                    <c:v>09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05</c:v>
                  </c:pt>
                  <c:pt idx="17">
                    <c:v>06</c:v>
                  </c:pt>
                  <c:pt idx="18">
                    <c:v>07</c:v>
                  </c:pt>
                  <c:pt idx="19">
                    <c:v>08</c:v>
                  </c:pt>
                  <c:pt idx="20">
                    <c:v>09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01</c:v>
                  </c:pt>
                  <c:pt idx="25">
                    <c:v>02</c:v>
                  </c:pt>
                  <c:pt idx="26">
                    <c:v>03</c:v>
                  </c:pt>
                  <c:pt idx="27">
                    <c:v>04</c:v>
                  </c:pt>
                  <c:pt idx="28">
                    <c:v>05</c:v>
                  </c:pt>
                  <c:pt idx="29">
                    <c:v>06</c:v>
                  </c:pt>
                  <c:pt idx="30">
                    <c:v>07</c:v>
                  </c:pt>
                  <c:pt idx="31">
                    <c:v>08</c:v>
                  </c:pt>
                  <c:pt idx="32">
                    <c:v>09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Data2!$F$3:$F$38</c:f>
              <c:numCache>
                <c:formatCode>General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C4-4257-B88F-2CB25785F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262096"/>
        <c:axId val="86259184"/>
      </c:lineChart>
      <c:catAx>
        <c:axId val="8626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9184"/>
        <c:crosses val="autoZero"/>
        <c:auto val="1"/>
        <c:lblAlgn val="ctr"/>
        <c:lblOffset val="100"/>
        <c:noMultiLvlLbl val="0"/>
      </c:catAx>
      <c:valAx>
        <c:axId val="86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malaria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6209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Malaria Cases Distribution by Species and Month in Pailin,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Data2!$C$2</c:f>
              <c:strCache>
                <c:ptCount val="1"/>
                <c:pt idx="0">
                  <c:v>Total of Positive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rgbClr val="00B050"/>
                </a:solidFill>
                <a:prstDash val="sysDash"/>
                <a:tailEnd type="stealt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8548323351472961E-3"/>
                  <c:y val="-0.176411453593426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6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multiLvlStrRef>
              <c:f>Data2!$A$3:$B$38</c:f>
              <c:multiLvlStrCache>
                <c:ptCount val="36"/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08</c:v>
                  </c:pt>
                  <c:pt idx="8">
                    <c:v>09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05</c:v>
                  </c:pt>
                  <c:pt idx="17">
                    <c:v>06</c:v>
                  </c:pt>
                  <c:pt idx="18">
                    <c:v>07</c:v>
                  </c:pt>
                  <c:pt idx="19">
                    <c:v>08</c:v>
                  </c:pt>
                  <c:pt idx="20">
                    <c:v>09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01</c:v>
                  </c:pt>
                  <c:pt idx="25">
                    <c:v>02</c:v>
                  </c:pt>
                  <c:pt idx="26">
                    <c:v>03</c:v>
                  </c:pt>
                  <c:pt idx="27">
                    <c:v>04</c:v>
                  </c:pt>
                  <c:pt idx="28">
                    <c:v>05</c:v>
                  </c:pt>
                  <c:pt idx="29">
                    <c:v>06</c:v>
                  </c:pt>
                  <c:pt idx="30">
                    <c:v>07</c:v>
                  </c:pt>
                  <c:pt idx="31">
                    <c:v>08</c:v>
                  </c:pt>
                  <c:pt idx="32">
                    <c:v>09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Data2!$C$3:$C$38</c:f>
              <c:numCache>
                <c:formatCode>General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C-4EE1-AA37-3E1D6978C6DB}"/>
            </c:ext>
          </c:extLst>
        </c:ser>
        <c:ser>
          <c:idx val="1"/>
          <c:order val="1"/>
          <c:tx>
            <c:strRef>
              <c:f>Data2!$D$2</c:f>
              <c:strCache>
                <c:ptCount val="1"/>
                <c:pt idx="0">
                  <c:v>Total of Pf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multiLvlStrRef>
              <c:f>Data2!$A$3:$B$38</c:f>
              <c:multiLvlStrCache>
                <c:ptCount val="36"/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08</c:v>
                  </c:pt>
                  <c:pt idx="8">
                    <c:v>09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05</c:v>
                  </c:pt>
                  <c:pt idx="17">
                    <c:v>06</c:v>
                  </c:pt>
                  <c:pt idx="18">
                    <c:v>07</c:v>
                  </c:pt>
                  <c:pt idx="19">
                    <c:v>08</c:v>
                  </c:pt>
                  <c:pt idx="20">
                    <c:v>09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01</c:v>
                  </c:pt>
                  <c:pt idx="25">
                    <c:v>02</c:v>
                  </c:pt>
                  <c:pt idx="26">
                    <c:v>03</c:v>
                  </c:pt>
                  <c:pt idx="27">
                    <c:v>04</c:v>
                  </c:pt>
                  <c:pt idx="28">
                    <c:v>05</c:v>
                  </c:pt>
                  <c:pt idx="29">
                    <c:v>06</c:v>
                  </c:pt>
                  <c:pt idx="30">
                    <c:v>07</c:v>
                  </c:pt>
                  <c:pt idx="31">
                    <c:v>08</c:v>
                  </c:pt>
                  <c:pt idx="32">
                    <c:v>09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Data2!$D$3:$D$38</c:f>
              <c:numCache>
                <c:formatCode>General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FC-4EE1-AA37-3E1D6978C6DB}"/>
            </c:ext>
          </c:extLst>
        </c:ser>
        <c:ser>
          <c:idx val="2"/>
          <c:order val="2"/>
          <c:tx>
            <c:strRef>
              <c:f>Data2!$E$2</c:f>
              <c:strCache>
                <c:ptCount val="1"/>
                <c:pt idx="0">
                  <c:v>Total of Pv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multiLvlStrRef>
              <c:f>Data2!$A$3:$B$38</c:f>
              <c:multiLvlStrCache>
                <c:ptCount val="36"/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08</c:v>
                  </c:pt>
                  <c:pt idx="8">
                    <c:v>09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05</c:v>
                  </c:pt>
                  <c:pt idx="17">
                    <c:v>06</c:v>
                  </c:pt>
                  <c:pt idx="18">
                    <c:v>07</c:v>
                  </c:pt>
                  <c:pt idx="19">
                    <c:v>08</c:v>
                  </c:pt>
                  <c:pt idx="20">
                    <c:v>09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01</c:v>
                  </c:pt>
                  <c:pt idx="25">
                    <c:v>02</c:v>
                  </c:pt>
                  <c:pt idx="26">
                    <c:v>03</c:v>
                  </c:pt>
                  <c:pt idx="27">
                    <c:v>04</c:v>
                  </c:pt>
                  <c:pt idx="28">
                    <c:v>05</c:v>
                  </c:pt>
                  <c:pt idx="29">
                    <c:v>06</c:v>
                  </c:pt>
                  <c:pt idx="30">
                    <c:v>07</c:v>
                  </c:pt>
                  <c:pt idx="31">
                    <c:v>08</c:v>
                  </c:pt>
                  <c:pt idx="32">
                    <c:v>09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Data2!$E$3:$E$38</c:f>
              <c:numCache>
                <c:formatCode>General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FC-4EE1-AA37-3E1D6978C6DB}"/>
            </c:ext>
          </c:extLst>
        </c:ser>
        <c:ser>
          <c:idx val="3"/>
          <c:order val="3"/>
          <c:tx>
            <c:strRef>
              <c:f>Data2!$F$2</c:f>
              <c:strCache>
                <c:ptCount val="1"/>
                <c:pt idx="0">
                  <c:v>Total of Mix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multiLvlStrRef>
              <c:f>Data2!$A$3:$B$38</c:f>
              <c:multiLvlStrCache>
                <c:ptCount val="36"/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08</c:v>
                  </c:pt>
                  <c:pt idx="8">
                    <c:v>09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05</c:v>
                  </c:pt>
                  <c:pt idx="17">
                    <c:v>06</c:v>
                  </c:pt>
                  <c:pt idx="18">
                    <c:v>07</c:v>
                  </c:pt>
                  <c:pt idx="19">
                    <c:v>08</c:v>
                  </c:pt>
                  <c:pt idx="20">
                    <c:v>09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01</c:v>
                  </c:pt>
                  <c:pt idx="25">
                    <c:v>02</c:v>
                  </c:pt>
                  <c:pt idx="26">
                    <c:v>03</c:v>
                  </c:pt>
                  <c:pt idx="27">
                    <c:v>04</c:v>
                  </c:pt>
                  <c:pt idx="28">
                    <c:v>05</c:v>
                  </c:pt>
                  <c:pt idx="29">
                    <c:v>06</c:v>
                  </c:pt>
                  <c:pt idx="30">
                    <c:v>07</c:v>
                  </c:pt>
                  <c:pt idx="31">
                    <c:v>08</c:v>
                  </c:pt>
                  <c:pt idx="32">
                    <c:v>09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Data2!$F$3:$F$38</c:f>
              <c:numCache>
                <c:formatCode>General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FC-4EE1-AA37-3E1D6978C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262096"/>
        <c:axId val="86259184"/>
      </c:lineChart>
      <c:catAx>
        <c:axId val="8626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9184"/>
        <c:crosses val="autoZero"/>
        <c:auto val="1"/>
        <c:lblAlgn val="ctr"/>
        <c:lblOffset val="100"/>
        <c:noMultiLvlLbl val="0"/>
      </c:catAx>
      <c:valAx>
        <c:axId val="86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malaria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6209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Malaria Cases Distribution by Species and Month in Kampong Cham,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Data2!$C$2</c:f>
              <c:strCache>
                <c:ptCount val="1"/>
                <c:pt idx="0">
                  <c:v>Total of Positive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rgbClr val="00B050"/>
                </a:solidFill>
                <a:prstDash val="sysDash"/>
                <a:tailEnd type="stealt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8548323351472961E-3"/>
                  <c:y val="-0.176411453593426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6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multiLvlStrRef>
              <c:f>Data2!$A$3:$B$38</c:f>
              <c:multiLvlStrCache>
                <c:ptCount val="36"/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08</c:v>
                  </c:pt>
                  <c:pt idx="8">
                    <c:v>09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05</c:v>
                  </c:pt>
                  <c:pt idx="17">
                    <c:v>06</c:v>
                  </c:pt>
                  <c:pt idx="18">
                    <c:v>07</c:v>
                  </c:pt>
                  <c:pt idx="19">
                    <c:v>08</c:v>
                  </c:pt>
                  <c:pt idx="20">
                    <c:v>09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01</c:v>
                  </c:pt>
                  <c:pt idx="25">
                    <c:v>02</c:v>
                  </c:pt>
                  <c:pt idx="26">
                    <c:v>03</c:v>
                  </c:pt>
                  <c:pt idx="27">
                    <c:v>04</c:v>
                  </c:pt>
                  <c:pt idx="28">
                    <c:v>05</c:v>
                  </c:pt>
                  <c:pt idx="29">
                    <c:v>06</c:v>
                  </c:pt>
                  <c:pt idx="30">
                    <c:v>07</c:v>
                  </c:pt>
                  <c:pt idx="31">
                    <c:v>08</c:v>
                  </c:pt>
                  <c:pt idx="32">
                    <c:v>09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Data2!$C$3:$C$38</c:f>
              <c:numCache>
                <c:formatCode>General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AD-4F3F-BC27-1ADD03A95399}"/>
            </c:ext>
          </c:extLst>
        </c:ser>
        <c:ser>
          <c:idx val="1"/>
          <c:order val="1"/>
          <c:tx>
            <c:strRef>
              <c:f>Data2!$D$2</c:f>
              <c:strCache>
                <c:ptCount val="1"/>
                <c:pt idx="0">
                  <c:v>Total of Pf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multiLvlStrRef>
              <c:f>Data2!$A$3:$B$38</c:f>
              <c:multiLvlStrCache>
                <c:ptCount val="36"/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08</c:v>
                  </c:pt>
                  <c:pt idx="8">
                    <c:v>09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05</c:v>
                  </c:pt>
                  <c:pt idx="17">
                    <c:v>06</c:v>
                  </c:pt>
                  <c:pt idx="18">
                    <c:v>07</c:v>
                  </c:pt>
                  <c:pt idx="19">
                    <c:v>08</c:v>
                  </c:pt>
                  <c:pt idx="20">
                    <c:v>09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01</c:v>
                  </c:pt>
                  <c:pt idx="25">
                    <c:v>02</c:v>
                  </c:pt>
                  <c:pt idx="26">
                    <c:v>03</c:v>
                  </c:pt>
                  <c:pt idx="27">
                    <c:v>04</c:v>
                  </c:pt>
                  <c:pt idx="28">
                    <c:v>05</c:v>
                  </c:pt>
                  <c:pt idx="29">
                    <c:v>06</c:v>
                  </c:pt>
                  <c:pt idx="30">
                    <c:v>07</c:v>
                  </c:pt>
                  <c:pt idx="31">
                    <c:v>08</c:v>
                  </c:pt>
                  <c:pt idx="32">
                    <c:v>09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Data2!$D$3:$D$38</c:f>
              <c:numCache>
                <c:formatCode>General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AD-4F3F-BC27-1ADD03A95399}"/>
            </c:ext>
          </c:extLst>
        </c:ser>
        <c:ser>
          <c:idx val="2"/>
          <c:order val="2"/>
          <c:tx>
            <c:strRef>
              <c:f>Data2!$E$2</c:f>
              <c:strCache>
                <c:ptCount val="1"/>
                <c:pt idx="0">
                  <c:v>Total of Pv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multiLvlStrRef>
              <c:f>Data2!$A$3:$B$38</c:f>
              <c:multiLvlStrCache>
                <c:ptCount val="36"/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08</c:v>
                  </c:pt>
                  <c:pt idx="8">
                    <c:v>09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05</c:v>
                  </c:pt>
                  <c:pt idx="17">
                    <c:v>06</c:v>
                  </c:pt>
                  <c:pt idx="18">
                    <c:v>07</c:v>
                  </c:pt>
                  <c:pt idx="19">
                    <c:v>08</c:v>
                  </c:pt>
                  <c:pt idx="20">
                    <c:v>09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01</c:v>
                  </c:pt>
                  <c:pt idx="25">
                    <c:v>02</c:v>
                  </c:pt>
                  <c:pt idx="26">
                    <c:v>03</c:v>
                  </c:pt>
                  <c:pt idx="27">
                    <c:v>04</c:v>
                  </c:pt>
                  <c:pt idx="28">
                    <c:v>05</c:v>
                  </c:pt>
                  <c:pt idx="29">
                    <c:v>06</c:v>
                  </c:pt>
                  <c:pt idx="30">
                    <c:v>07</c:v>
                  </c:pt>
                  <c:pt idx="31">
                    <c:v>08</c:v>
                  </c:pt>
                  <c:pt idx="32">
                    <c:v>09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Data2!$E$3:$E$38</c:f>
              <c:numCache>
                <c:formatCode>General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AD-4F3F-BC27-1ADD03A95399}"/>
            </c:ext>
          </c:extLst>
        </c:ser>
        <c:ser>
          <c:idx val="3"/>
          <c:order val="3"/>
          <c:tx>
            <c:strRef>
              <c:f>Data2!$F$2</c:f>
              <c:strCache>
                <c:ptCount val="1"/>
                <c:pt idx="0">
                  <c:v>Total of Mix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multiLvlStrRef>
              <c:f>Data2!$A$3:$B$38</c:f>
              <c:multiLvlStrCache>
                <c:ptCount val="36"/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08</c:v>
                  </c:pt>
                  <c:pt idx="8">
                    <c:v>09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05</c:v>
                  </c:pt>
                  <c:pt idx="17">
                    <c:v>06</c:v>
                  </c:pt>
                  <c:pt idx="18">
                    <c:v>07</c:v>
                  </c:pt>
                  <c:pt idx="19">
                    <c:v>08</c:v>
                  </c:pt>
                  <c:pt idx="20">
                    <c:v>09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01</c:v>
                  </c:pt>
                  <c:pt idx="25">
                    <c:v>02</c:v>
                  </c:pt>
                  <c:pt idx="26">
                    <c:v>03</c:v>
                  </c:pt>
                  <c:pt idx="27">
                    <c:v>04</c:v>
                  </c:pt>
                  <c:pt idx="28">
                    <c:v>05</c:v>
                  </c:pt>
                  <c:pt idx="29">
                    <c:v>06</c:v>
                  </c:pt>
                  <c:pt idx="30">
                    <c:v>07</c:v>
                  </c:pt>
                  <c:pt idx="31">
                    <c:v>08</c:v>
                  </c:pt>
                  <c:pt idx="32">
                    <c:v>09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Data2!$F$3:$F$38</c:f>
              <c:numCache>
                <c:formatCode>General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AD-4F3F-BC27-1ADD03A95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262096"/>
        <c:axId val="86259184"/>
      </c:lineChart>
      <c:catAx>
        <c:axId val="8626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9184"/>
        <c:crosses val="autoZero"/>
        <c:auto val="1"/>
        <c:lblAlgn val="ctr"/>
        <c:lblOffset val="100"/>
        <c:noMultiLvlLbl val="0"/>
      </c:catAx>
      <c:valAx>
        <c:axId val="86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malaria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6209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Malaria Cases Distribution by Species and Month in Battambang,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Data2!$C$2</c:f>
              <c:strCache>
                <c:ptCount val="1"/>
                <c:pt idx="0">
                  <c:v>Total of Positive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rgbClr val="00B050"/>
                </a:solidFill>
                <a:prstDash val="sysDash"/>
                <a:tailEnd type="stealt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8548323351472961E-3"/>
                  <c:y val="-0.176411453593426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6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multiLvlStrRef>
              <c:f>Data2!$A$3:$B$38</c:f>
              <c:multiLvlStrCache>
                <c:ptCount val="36"/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08</c:v>
                  </c:pt>
                  <c:pt idx="8">
                    <c:v>09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05</c:v>
                  </c:pt>
                  <c:pt idx="17">
                    <c:v>06</c:v>
                  </c:pt>
                  <c:pt idx="18">
                    <c:v>07</c:v>
                  </c:pt>
                  <c:pt idx="19">
                    <c:v>08</c:v>
                  </c:pt>
                  <c:pt idx="20">
                    <c:v>09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01</c:v>
                  </c:pt>
                  <c:pt idx="25">
                    <c:v>02</c:v>
                  </c:pt>
                  <c:pt idx="26">
                    <c:v>03</c:v>
                  </c:pt>
                  <c:pt idx="27">
                    <c:v>04</c:v>
                  </c:pt>
                  <c:pt idx="28">
                    <c:v>05</c:v>
                  </c:pt>
                  <c:pt idx="29">
                    <c:v>06</c:v>
                  </c:pt>
                  <c:pt idx="30">
                    <c:v>07</c:v>
                  </c:pt>
                  <c:pt idx="31">
                    <c:v>08</c:v>
                  </c:pt>
                  <c:pt idx="32">
                    <c:v>09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Data2!$C$3:$C$38</c:f>
              <c:numCache>
                <c:formatCode>General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45-45BB-90F6-24FF551DCDEE}"/>
            </c:ext>
          </c:extLst>
        </c:ser>
        <c:ser>
          <c:idx val="1"/>
          <c:order val="1"/>
          <c:tx>
            <c:strRef>
              <c:f>Data2!$D$2</c:f>
              <c:strCache>
                <c:ptCount val="1"/>
                <c:pt idx="0">
                  <c:v>Total of Pf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multiLvlStrRef>
              <c:f>Data2!$A$3:$B$38</c:f>
              <c:multiLvlStrCache>
                <c:ptCount val="36"/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08</c:v>
                  </c:pt>
                  <c:pt idx="8">
                    <c:v>09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05</c:v>
                  </c:pt>
                  <c:pt idx="17">
                    <c:v>06</c:v>
                  </c:pt>
                  <c:pt idx="18">
                    <c:v>07</c:v>
                  </c:pt>
                  <c:pt idx="19">
                    <c:v>08</c:v>
                  </c:pt>
                  <c:pt idx="20">
                    <c:v>09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01</c:v>
                  </c:pt>
                  <c:pt idx="25">
                    <c:v>02</c:v>
                  </c:pt>
                  <c:pt idx="26">
                    <c:v>03</c:v>
                  </c:pt>
                  <c:pt idx="27">
                    <c:v>04</c:v>
                  </c:pt>
                  <c:pt idx="28">
                    <c:v>05</c:v>
                  </c:pt>
                  <c:pt idx="29">
                    <c:v>06</c:v>
                  </c:pt>
                  <c:pt idx="30">
                    <c:v>07</c:v>
                  </c:pt>
                  <c:pt idx="31">
                    <c:v>08</c:v>
                  </c:pt>
                  <c:pt idx="32">
                    <c:v>09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Data2!$D$3:$D$38</c:f>
              <c:numCache>
                <c:formatCode>General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45-45BB-90F6-24FF551DCDEE}"/>
            </c:ext>
          </c:extLst>
        </c:ser>
        <c:ser>
          <c:idx val="2"/>
          <c:order val="2"/>
          <c:tx>
            <c:strRef>
              <c:f>Data2!$E$2</c:f>
              <c:strCache>
                <c:ptCount val="1"/>
                <c:pt idx="0">
                  <c:v>Total of Pv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multiLvlStrRef>
              <c:f>Data2!$A$3:$B$38</c:f>
              <c:multiLvlStrCache>
                <c:ptCount val="36"/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08</c:v>
                  </c:pt>
                  <c:pt idx="8">
                    <c:v>09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05</c:v>
                  </c:pt>
                  <c:pt idx="17">
                    <c:v>06</c:v>
                  </c:pt>
                  <c:pt idx="18">
                    <c:v>07</c:v>
                  </c:pt>
                  <c:pt idx="19">
                    <c:v>08</c:v>
                  </c:pt>
                  <c:pt idx="20">
                    <c:v>09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01</c:v>
                  </c:pt>
                  <c:pt idx="25">
                    <c:v>02</c:v>
                  </c:pt>
                  <c:pt idx="26">
                    <c:v>03</c:v>
                  </c:pt>
                  <c:pt idx="27">
                    <c:v>04</c:v>
                  </c:pt>
                  <c:pt idx="28">
                    <c:v>05</c:v>
                  </c:pt>
                  <c:pt idx="29">
                    <c:v>06</c:v>
                  </c:pt>
                  <c:pt idx="30">
                    <c:v>07</c:v>
                  </c:pt>
                  <c:pt idx="31">
                    <c:v>08</c:v>
                  </c:pt>
                  <c:pt idx="32">
                    <c:v>09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Data2!$E$3:$E$38</c:f>
              <c:numCache>
                <c:formatCode>General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45-45BB-90F6-24FF551DCDEE}"/>
            </c:ext>
          </c:extLst>
        </c:ser>
        <c:ser>
          <c:idx val="3"/>
          <c:order val="3"/>
          <c:tx>
            <c:strRef>
              <c:f>Data2!$F$2</c:f>
              <c:strCache>
                <c:ptCount val="1"/>
                <c:pt idx="0">
                  <c:v>Total of Mix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multiLvlStrRef>
              <c:f>Data2!$A$3:$B$38</c:f>
              <c:multiLvlStrCache>
                <c:ptCount val="36"/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08</c:v>
                  </c:pt>
                  <c:pt idx="8">
                    <c:v>09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05</c:v>
                  </c:pt>
                  <c:pt idx="17">
                    <c:v>06</c:v>
                  </c:pt>
                  <c:pt idx="18">
                    <c:v>07</c:v>
                  </c:pt>
                  <c:pt idx="19">
                    <c:v>08</c:v>
                  </c:pt>
                  <c:pt idx="20">
                    <c:v>09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01</c:v>
                  </c:pt>
                  <c:pt idx="25">
                    <c:v>02</c:v>
                  </c:pt>
                  <c:pt idx="26">
                    <c:v>03</c:v>
                  </c:pt>
                  <c:pt idx="27">
                    <c:v>04</c:v>
                  </c:pt>
                  <c:pt idx="28">
                    <c:v>05</c:v>
                  </c:pt>
                  <c:pt idx="29">
                    <c:v>06</c:v>
                  </c:pt>
                  <c:pt idx="30">
                    <c:v>07</c:v>
                  </c:pt>
                  <c:pt idx="31">
                    <c:v>08</c:v>
                  </c:pt>
                  <c:pt idx="32">
                    <c:v>09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Data2!$F$3:$F$38</c:f>
              <c:numCache>
                <c:formatCode>General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45-45BB-90F6-24FF551DC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262096"/>
        <c:axId val="86259184"/>
      </c:lineChart>
      <c:catAx>
        <c:axId val="8626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9184"/>
        <c:crosses val="autoZero"/>
        <c:auto val="1"/>
        <c:lblAlgn val="ctr"/>
        <c:lblOffset val="100"/>
        <c:noMultiLvlLbl val="0"/>
      </c:catAx>
      <c:valAx>
        <c:axId val="86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malaria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6209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Data1!$B$3</c:f>
          <c:strCache>
            <c:ptCount val="1"/>
            <c:pt idx="0">
              <c:v>Number of Monthly Cumulative Malaria Cases, (Public Health Facilities &amp; VMWs),_x000d_Jan-Sep 2017 and 2018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600" b="1" i="0" u="none" strike="noStrike" kern="1200" spc="0" baseline="0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501597996716186E-2"/>
          <c:y val="0.18791887458279266"/>
          <c:w val="0.89625354567355664"/>
          <c:h val="0.72811327068631304"/>
        </c:manualLayout>
      </c:layout>
      <c:lineChart>
        <c:grouping val="standard"/>
        <c:varyColors val="0"/>
        <c:ser>
          <c:idx val="0"/>
          <c:order val="0"/>
          <c:tx>
            <c:strRef>
              <c:f>Sheet1!$X$123</c:f>
              <c:strCache>
                <c:ptCount val="1"/>
                <c:pt idx="0">
                  <c:v>Cum 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Ref>
              <c:f>Sheet1!$X$124:$X$135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7E-4221-890A-2A8958271B84}"/>
            </c:ext>
          </c:extLst>
        </c:ser>
        <c:ser>
          <c:idx val="1"/>
          <c:order val="1"/>
          <c:tx>
            <c:strRef>
              <c:f>Sheet1!$Z$123</c:f>
              <c:strCache>
                <c:ptCount val="1"/>
                <c:pt idx="0">
                  <c:v>Cum 2021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Ref>
              <c:f>Sheet1!$Z$124:$Z$135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7E-4221-890A-2A8958271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510200"/>
        <c:axId val="376719376"/>
      </c:lineChart>
      <c:catAx>
        <c:axId val="431510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719376"/>
        <c:crosses val="autoZero"/>
        <c:auto val="1"/>
        <c:lblAlgn val="ctr"/>
        <c:lblOffset val="100"/>
        <c:noMultiLvlLbl val="0"/>
      </c:catAx>
      <c:valAx>
        <c:axId val="37671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Nummber of acumulative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510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8166292087740512E-2"/>
          <c:y val="0.21497696759298998"/>
          <c:w val="0.18843637548697659"/>
          <c:h val="5.66041772368876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1F4E79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1F4E79"/>
                </a:solidFill>
              </a:rPr>
              <a:t>PF + Mix Weekly {0} and {1}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1F4E79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926181102362208E-2"/>
          <c:y val="0.1739568602693603"/>
          <c:w val="0.90318930446194223"/>
          <c:h val="0.70657491582491583"/>
        </c:manualLayout>
      </c:layout>
      <c:lineChart>
        <c:grouping val="standard"/>
        <c:varyColors val="0"/>
        <c:ser>
          <c:idx val="0"/>
          <c:order val="0"/>
          <c:tx>
            <c:strRef>
              <c:f>'PF Cases'!$B$1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'PF Cases'!$A$2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'PF Cases'!$B$2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32-4373-B3F5-0A6C73882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008368"/>
        <c:axId val="907008784"/>
      </c:lineChart>
      <c:lineChart>
        <c:grouping val="standard"/>
        <c:varyColors val="0"/>
        <c:ser>
          <c:idx val="1"/>
          <c:order val="1"/>
          <c:tx>
            <c:strRef>
              <c:f>'PF Cases'!$C$1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'PF Cases'!$A$2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'PF Cases'!$C$2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32-4373-B3F5-0A6C73882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009200"/>
        <c:axId val="833692896"/>
      </c:lineChart>
      <c:catAx>
        <c:axId val="90700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1F4E7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008784"/>
        <c:crosses val="autoZero"/>
        <c:auto val="1"/>
        <c:lblAlgn val="ctr"/>
        <c:lblOffset val="100"/>
        <c:noMultiLvlLbl val="0"/>
      </c:catAx>
      <c:valAx>
        <c:axId val="9070087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'PF Cases'!$AJ$2</c:f>
              <c:strCache>
                <c:ptCount val="1"/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rgbClr val="1F4E79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1F4E7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008368"/>
        <c:crosses val="autoZero"/>
        <c:crossBetween val="between"/>
      </c:valAx>
      <c:valAx>
        <c:axId val="833692896"/>
        <c:scaling>
          <c:orientation val="minMax"/>
          <c:min val="0"/>
        </c:scaling>
        <c:delete val="0"/>
        <c:axPos val="r"/>
        <c:title>
          <c:tx>
            <c:strRef>
              <c:f>'PF Cases'!$AK$2</c:f>
              <c:strCache>
                <c:ptCount val="1"/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rgbClr val="1F4E79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1F4E7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009200"/>
        <c:crosses val="max"/>
        <c:crossBetween val="between"/>
      </c:valAx>
      <c:catAx>
        <c:axId val="907009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3692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rgbClr val="1F4E79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Data1!$A$6</c:f>
          <c:strCache>
            <c:ptCount val="1"/>
            <c:pt idx="0">
              <c:v>អត្រាជំងឺគ្រុនចាញ់តាមខេត្តឆ្នាំ២០១៧ប្រៀបធៀបនឹងឆ្នាំ២០១៨ (មករា-កញ្ញា)
ឆ្នាំ២០១៧ =​ ១២៣ ករណី (Pf+Mix: ៧) និង​ ឆ្នាំ២០១៨ = ៤៥៦ ករណី (Pf+Mix: ៨)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rgbClr val="1F4E79"/>
              </a:solidFill>
              <a:latin typeface="Khmer OS Battambang" panose="02000500000000020004" pitchFamily="2" charset="0"/>
              <a:ea typeface="+mn-ea"/>
              <a:cs typeface="Khmer OS Battambang" panose="02000500000000020004" pitchFamily="2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54220254559685E-2"/>
          <c:y val="0.29108502830588795"/>
          <c:w val="0.85005470823605211"/>
          <c:h val="0.54940382452193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Sheet1!$AA$63</c:f>
              <c:strCache>
                <c:ptCount val="1"/>
                <c:pt idx="0">
                  <c:v>អត្រាជំងឺគ្រុនចាញ់២០១៧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Sheet1!$U$65:$U$89</c:f>
              <c:strCache>
                <c:ptCount val="25"/>
                <c:pt idx="0">
                  <c:v>បន្ទាយមានជ័យ</c:v>
                </c:pt>
                <c:pt idx="1">
                  <c:v>បាត់ដំបង</c:v>
                </c:pt>
                <c:pt idx="2">
                  <c:v>កំពង់ចាម</c:v>
                </c:pt>
                <c:pt idx="3">
                  <c:v>កំពង់ឆ្នាំង</c:v>
                </c:pt>
                <c:pt idx="4">
                  <c:v>កំពង់ស្ពឺ</c:v>
                </c:pt>
                <c:pt idx="5">
                  <c:v>កំពង់ធំ</c:v>
                </c:pt>
                <c:pt idx="6">
                  <c:v>កំពត</c:v>
                </c:pt>
                <c:pt idx="7">
                  <c:v>កណ្តាល</c:v>
                </c:pt>
                <c:pt idx="8">
                  <c:v>កែប</c:v>
                </c:pt>
                <c:pt idx="9">
                  <c:v>កោះកុង</c:v>
                </c:pt>
                <c:pt idx="10">
                  <c:v>ក្រចេះ</c:v>
                </c:pt>
                <c:pt idx="11">
                  <c:v>មណ្ឌលគីរី</c:v>
                </c:pt>
                <c:pt idx="12">
                  <c:v>ឧត្តរមានជ័យ</c:v>
                </c:pt>
                <c:pt idx="13">
                  <c:v>ប៉ៃលិន</c:v>
                </c:pt>
                <c:pt idx="14">
                  <c:v>ភ្នំពេញ</c:v>
                </c:pt>
                <c:pt idx="15">
                  <c:v>ព្រះសីហនុ</c:v>
                </c:pt>
                <c:pt idx="16">
                  <c:v>ព្រះវិហារ</c:v>
                </c:pt>
                <c:pt idx="17">
                  <c:v>ព្រៃវែង</c:v>
                </c:pt>
                <c:pt idx="18">
                  <c:v>ពោធិ៍សាត់</c:v>
                </c:pt>
                <c:pt idx="19">
                  <c:v>រតនៈគីរី</c:v>
                </c:pt>
                <c:pt idx="20">
                  <c:v>សៀមរាប</c:v>
                </c:pt>
                <c:pt idx="21">
                  <c:v>ស្ទឹងត្រែង</c:v>
                </c:pt>
                <c:pt idx="22">
                  <c:v>ស្វាយរៀង</c:v>
                </c:pt>
                <c:pt idx="23">
                  <c:v>តាកែវ</c:v>
                </c:pt>
                <c:pt idx="24">
                  <c:v>ត្បូងឃ្មុំ</c:v>
                </c:pt>
              </c:strCache>
            </c:strRef>
          </c:cat>
          <c:val>
            <c:numRef>
              <c:f>Sheet1!$AA$65:$AA$89</c:f>
              <c:numCache>
                <c:formatCode>0.0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C9-4B21-8001-9344B1ACC432}"/>
            </c:ext>
          </c:extLst>
        </c:ser>
        <c:ser>
          <c:idx val="1"/>
          <c:order val="1"/>
          <c:tx>
            <c:strRef>
              <c:f>Sheet1!$AB$63</c:f>
              <c:strCache>
                <c:ptCount val="1"/>
                <c:pt idx="0">
                  <c:v>អត្រាជំងឺគ្រុនចាញ់២០១៨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/>
          </c:spPr>
          <c:invertIfNegative val="0"/>
          <c:cat>
            <c:strRef>
              <c:f>Sheet1!$U$65:$U$89</c:f>
              <c:strCache>
                <c:ptCount val="25"/>
                <c:pt idx="0">
                  <c:v>បន្ទាយមានជ័យ</c:v>
                </c:pt>
                <c:pt idx="1">
                  <c:v>បាត់ដំបង</c:v>
                </c:pt>
                <c:pt idx="2">
                  <c:v>កំពង់ចាម</c:v>
                </c:pt>
                <c:pt idx="3">
                  <c:v>កំពង់ឆ្នាំង</c:v>
                </c:pt>
                <c:pt idx="4">
                  <c:v>កំពង់ស្ពឺ</c:v>
                </c:pt>
                <c:pt idx="5">
                  <c:v>កំពង់ធំ</c:v>
                </c:pt>
                <c:pt idx="6">
                  <c:v>កំពត</c:v>
                </c:pt>
                <c:pt idx="7">
                  <c:v>កណ្តាល</c:v>
                </c:pt>
                <c:pt idx="8">
                  <c:v>កែប</c:v>
                </c:pt>
                <c:pt idx="9">
                  <c:v>កោះកុង</c:v>
                </c:pt>
                <c:pt idx="10">
                  <c:v>ក្រចេះ</c:v>
                </c:pt>
                <c:pt idx="11">
                  <c:v>មណ្ឌលគីរី</c:v>
                </c:pt>
                <c:pt idx="12">
                  <c:v>ឧត្តរមានជ័យ</c:v>
                </c:pt>
                <c:pt idx="13">
                  <c:v>ប៉ៃលិន</c:v>
                </c:pt>
                <c:pt idx="14">
                  <c:v>ភ្នំពេញ</c:v>
                </c:pt>
                <c:pt idx="15">
                  <c:v>ព្រះសីហនុ</c:v>
                </c:pt>
                <c:pt idx="16">
                  <c:v>ព្រះវិហារ</c:v>
                </c:pt>
                <c:pt idx="17">
                  <c:v>ព្រៃវែង</c:v>
                </c:pt>
                <c:pt idx="18">
                  <c:v>ពោធិ៍សាត់</c:v>
                </c:pt>
                <c:pt idx="19">
                  <c:v>រតនៈគីរី</c:v>
                </c:pt>
                <c:pt idx="20">
                  <c:v>សៀមរាប</c:v>
                </c:pt>
                <c:pt idx="21">
                  <c:v>ស្ទឹងត្រែង</c:v>
                </c:pt>
                <c:pt idx="22">
                  <c:v>ស្វាយរៀង</c:v>
                </c:pt>
                <c:pt idx="23">
                  <c:v>តាកែវ</c:v>
                </c:pt>
                <c:pt idx="24">
                  <c:v>ត្បូងឃ្មុំ</c:v>
                </c:pt>
              </c:strCache>
            </c:strRef>
          </c:cat>
          <c:val>
            <c:numRef>
              <c:f>Sheet1!$AB$65:$AB$89</c:f>
              <c:numCache>
                <c:formatCode>0.0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C9-4B21-8001-9344B1ACC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5473272"/>
        <c:axId val="455479152"/>
      </c:barChart>
      <c:lineChart>
        <c:grouping val="standard"/>
        <c:varyColors val="0"/>
        <c:ser>
          <c:idx val="2"/>
          <c:order val="2"/>
          <c:tx>
            <c:strRef>
              <c:f>Sheet1!$AD$63</c:f>
              <c:strCache>
                <c:ptCount val="1"/>
                <c:pt idx="0">
                  <c:v>អត្រាស្លាប់ដោយជំងឺគ្រុនចាញ់២០១៨</c:v>
                </c:pt>
              </c:strCache>
            </c:strRef>
          </c:tx>
          <c:spPr>
            <a:ln w="31750" cap="rnd" cmpd="sng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Sheet1!$U$65:$U$89</c:f>
              <c:strCache>
                <c:ptCount val="25"/>
                <c:pt idx="0">
                  <c:v>បន្ទាយមានជ័យ</c:v>
                </c:pt>
                <c:pt idx="1">
                  <c:v>បាត់ដំបង</c:v>
                </c:pt>
                <c:pt idx="2">
                  <c:v>កំពង់ចាម</c:v>
                </c:pt>
                <c:pt idx="3">
                  <c:v>កំពង់ឆ្នាំង</c:v>
                </c:pt>
                <c:pt idx="4">
                  <c:v>កំពង់ស្ពឺ</c:v>
                </c:pt>
                <c:pt idx="5">
                  <c:v>កំពង់ធំ</c:v>
                </c:pt>
                <c:pt idx="6">
                  <c:v>កំពត</c:v>
                </c:pt>
                <c:pt idx="7">
                  <c:v>កណ្តាល</c:v>
                </c:pt>
                <c:pt idx="8">
                  <c:v>កែប</c:v>
                </c:pt>
                <c:pt idx="9">
                  <c:v>កោះកុង</c:v>
                </c:pt>
                <c:pt idx="10">
                  <c:v>ក្រចេះ</c:v>
                </c:pt>
                <c:pt idx="11">
                  <c:v>មណ្ឌលគីរី</c:v>
                </c:pt>
                <c:pt idx="12">
                  <c:v>ឧត្តរមានជ័យ</c:v>
                </c:pt>
                <c:pt idx="13">
                  <c:v>ប៉ៃលិន</c:v>
                </c:pt>
                <c:pt idx="14">
                  <c:v>ភ្នំពេញ</c:v>
                </c:pt>
                <c:pt idx="15">
                  <c:v>ព្រះសីហនុ</c:v>
                </c:pt>
                <c:pt idx="16">
                  <c:v>ព្រះវិហារ</c:v>
                </c:pt>
                <c:pt idx="17">
                  <c:v>ព្រៃវែង</c:v>
                </c:pt>
                <c:pt idx="18">
                  <c:v>ពោធិ៍សាត់</c:v>
                </c:pt>
                <c:pt idx="19">
                  <c:v>រតនៈគីរី</c:v>
                </c:pt>
                <c:pt idx="20">
                  <c:v>សៀមរាប</c:v>
                </c:pt>
                <c:pt idx="21">
                  <c:v>ស្ទឹងត្រែង</c:v>
                </c:pt>
                <c:pt idx="22">
                  <c:v>ស្វាយរៀង</c:v>
                </c:pt>
                <c:pt idx="23">
                  <c:v>តាកែវ</c:v>
                </c:pt>
                <c:pt idx="24">
                  <c:v>ត្បូងឃ្មុំ</c:v>
                </c:pt>
              </c:strCache>
            </c:strRef>
          </c:cat>
          <c:val>
            <c:numRef>
              <c:f>Sheet1!$AD$65:$AD$89</c:f>
              <c:numCache>
                <c:formatCode>0.0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C9-4B21-8001-9344B1ACC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452431"/>
        <c:axId val="382459919"/>
      </c:lineChart>
      <c:catAx>
        <c:axId val="455473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2"/>
                </a:solidFill>
                <a:latin typeface="Khmer OS Battambang" panose="02000500000000020004" pitchFamily="2" charset="0"/>
                <a:ea typeface="+mn-ea"/>
                <a:cs typeface="Khmer OS Battambang" panose="02000500000000020004" pitchFamily="2" charset="0"/>
              </a:defRPr>
            </a:pPr>
            <a:endParaRPr lang="en-US"/>
          </a:p>
        </c:txPr>
        <c:crossAx val="455479152"/>
        <c:crosses val="autoZero"/>
        <c:auto val="1"/>
        <c:lblAlgn val="ctr"/>
        <c:lblOffset val="100"/>
        <c:noMultiLvlLbl val="0"/>
      </c:catAx>
      <c:valAx>
        <c:axId val="45547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1" u="none" strike="noStrike" kern="1200" baseline="0">
                    <a:solidFill>
                      <a:schemeClr val="tx2"/>
                    </a:solidFill>
                    <a:latin typeface="Khmer OS Battambang" panose="02000500000000020004" pitchFamily="2" charset="0"/>
                    <a:ea typeface="+mn-ea"/>
                    <a:cs typeface="Khmer OS Battambang" panose="02000500000000020004" pitchFamily="2" charset="0"/>
                  </a:defRPr>
                </a:pPr>
                <a:r>
                  <a:rPr lang="km-KH" sz="800" b="0" i="1" baseline="0">
                    <a:effectLst/>
                    <a:latin typeface="Khmer OS Battambang" panose="02000500000000020004" pitchFamily="2" charset="0"/>
                    <a:cs typeface="Khmer OS Battambang" panose="02000500000000020004" pitchFamily="2" charset="0"/>
                  </a:rPr>
                  <a:t>អត្រាជំងឺគ្រុនចាញ់ក្នុងចំណោមប្រជាជន១០០០​នាក់</a:t>
                </a:r>
                <a:endParaRPr lang="en-US" sz="800" b="0" i="1">
                  <a:effectLst/>
                  <a:latin typeface="Khmer OS Battambang" panose="02000500000000020004" pitchFamily="2" charset="0"/>
                  <a:cs typeface="Khmer OS Battambang" panose="02000500000000020004" pitchFamily="2" charset="0"/>
                </a:endParaRPr>
              </a:p>
            </c:rich>
          </c:tx>
          <c:layout>
            <c:manualLayout>
              <c:xMode val="edge"/>
              <c:yMode val="edge"/>
              <c:x val="1.4637385170603675E-2"/>
              <c:y val="0.315841939594507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1" u="none" strike="noStrike" kern="1200" baseline="0">
                  <a:solidFill>
                    <a:schemeClr val="tx2"/>
                  </a:solidFill>
                  <a:latin typeface="Khmer OS Battambang" panose="02000500000000020004" pitchFamily="2" charset="0"/>
                  <a:ea typeface="+mn-ea"/>
                  <a:cs typeface="Khmer OS Battambang" panose="02000500000000020004" pitchFamily="2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73272"/>
        <c:crosses val="autoZero"/>
        <c:crossBetween val="between"/>
      </c:valAx>
      <c:valAx>
        <c:axId val="382459919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52431"/>
        <c:crosses val="max"/>
        <c:crossBetween val="between"/>
      </c:valAx>
      <c:catAx>
        <c:axId val="3824524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24599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648671259842521"/>
          <c:y val="0.20630942974688718"/>
          <c:w val="0.71349585407951599"/>
          <c:h val="7.46539672231692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2"/>
              </a:solidFill>
              <a:latin typeface="Khmer OS Battambang" panose="02000500000000020004" pitchFamily="2" charset="0"/>
              <a:ea typeface="+mn-ea"/>
              <a:cs typeface="Khmer OS Battambang" panose="02000500000000020004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25" l="0.45" r="0.45" t="0.25" header="0.3" footer="0.3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1F4E79"/>
                </a:solidFill>
                <a:latin typeface="Khmer OS Muol Light" panose="02000500000000020004" pitchFamily="2" charset="0"/>
                <a:ea typeface="+mn-ea"/>
                <a:cs typeface="Khmer OS Muol Light" panose="02000500000000020004" pitchFamily="2" charset="0"/>
              </a:defRPr>
            </a:pPr>
            <a:r>
              <a:rPr lang="km-KH" sz="1400" b="0" i="0" baseline="0">
                <a:solidFill>
                  <a:srgbClr val="1F4E79"/>
                </a:solidFill>
                <a:effectLst/>
                <a:latin typeface="Khmer OS Muol Light" panose="02000500000000020004" pitchFamily="2" charset="0"/>
                <a:cs typeface="Khmer OS Muol Light" panose="02000500000000020004" pitchFamily="2" charset="0"/>
              </a:rPr>
              <a:t>ចំនួនករណីជំងឺគ្រុនចាញ់ប្រចាំខែតាមប្រភេទមេរោគពីឆ្នាំ</a:t>
            </a:r>
            <a:r>
              <a:rPr lang="en-US" sz="1400" b="0" i="0" baseline="0">
                <a:solidFill>
                  <a:srgbClr val="1F4E79"/>
                </a:solidFill>
                <a:effectLst/>
                <a:latin typeface="Khmer OS Muol Light" panose="02000500000000020004" pitchFamily="2" charset="0"/>
                <a:cs typeface="Khmer OS Muol Light" panose="02000500000000020004" pitchFamily="2" charset="0"/>
              </a:rPr>
              <a:t>{0}</a:t>
            </a:r>
            <a:r>
              <a:rPr lang="km-KH" sz="1400" b="0" i="0" baseline="0">
                <a:solidFill>
                  <a:srgbClr val="1F4E79"/>
                </a:solidFill>
                <a:effectLst/>
                <a:latin typeface="Khmer OS Muol Light" panose="02000500000000020004" pitchFamily="2" charset="0"/>
                <a:cs typeface="Khmer OS Muol Light" panose="02000500000000020004" pitchFamily="2" charset="0"/>
              </a:rPr>
              <a:t>​ ដល់ ឆ្នាំ</a:t>
            </a:r>
            <a:r>
              <a:rPr lang="en-US" sz="1400" b="0" i="0" baseline="0">
                <a:solidFill>
                  <a:srgbClr val="1F4E79"/>
                </a:solidFill>
                <a:effectLst/>
                <a:latin typeface="Khmer OS Muol Light" panose="02000500000000020004" pitchFamily="2" charset="0"/>
                <a:cs typeface="Khmer OS Muol Light" panose="02000500000000020004" pitchFamily="2" charset="0"/>
              </a:rPr>
              <a:t>{1}</a:t>
            </a:r>
            <a:endParaRPr lang="en-US" sz="1400">
              <a:solidFill>
                <a:srgbClr val="1F4E79"/>
              </a:solidFill>
              <a:effectLst/>
              <a:latin typeface="Khmer OS Muol Light" panose="02000500000000020004" pitchFamily="2" charset="0"/>
              <a:cs typeface="Khmer OS Muol Light" panose="02000500000000020004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1F4E79"/>
              </a:solidFill>
              <a:latin typeface="Khmer OS Muol Light" panose="02000500000000020004" pitchFamily="2" charset="0"/>
              <a:ea typeface="+mn-ea"/>
              <a:cs typeface="Khmer OS Muol Light" panose="02000500000000020004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'Khmer Graph'!$Z$27</c:f>
              <c:strCache>
                <c:ptCount val="1"/>
                <c:pt idx="0">
                  <c:v>ករណីគ្រុនចាញ់សរុប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'Khmer Graph'!$X$28:$Y$63</c:f>
              <c:multiLvlStrCache>
                <c:ptCount val="36"/>
                <c:lvl>
                  <c:pt idx="0">
                    <c:v>មករា</c:v>
                  </c:pt>
                  <c:pt idx="1">
                    <c:v>កុម្ភៈ</c:v>
                  </c:pt>
                  <c:pt idx="2">
                    <c:v>មិនា</c:v>
                  </c:pt>
                  <c:pt idx="3">
                    <c:v>មេសា</c:v>
                  </c:pt>
                  <c:pt idx="4">
                    <c:v>ឧសភា</c:v>
                  </c:pt>
                  <c:pt idx="5">
                    <c:v>មិថុនា</c:v>
                  </c:pt>
                  <c:pt idx="6">
                    <c:v>កក្កដា</c:v>
                  </c:pt>
                  <c:pt idx="7">
                    <c:v>សីហា</c:v>
                  </c:pt>
                  <c:pt idx="8">
                    <c:v>កញ្ញា</c:v>
                  </c:pt>
                  <c:pt idx="9">
                    <c:v>តុលា</c:v>
                  </c:pt>
                  <c:pt idx="10">
                    <c:v>វិច្ឆកា</c:v>
                  </c:pt>
                  <c:pt idx="11">
                    <c:v>ធ្នូ</c:v>
                  </c:pt>
                  <c:pt idx="12">
                    <c:v>មករា</c:v>
                  </c:pt>
                  <c:pt idx="13">
                    <c:v>កុម្ភៈ</c:v>
                  </c:pt>
                  <c:pt idx="14">
                    <c:v>មិនា</c:v>
                  </c:pt>
                  <c:pt idx="15">
                    <c:v>មេសា</c:v>
                  </c:pt>
                  <c:pt idx="16">
                    <c:v>ឧសភា</c:v>
                  </c:pt>
                  <c:pt idx="17">
                    <c:v>មិថុនា</c:v>
                  </c:pt>
                  <c:pt idx="18">
                    <c:v>កក្កដា</c:v>
                  </c:pt>
                  <c:pt idx="19">
                    <c:v>សីហា</c:v>
                  </c:pt>
                  <c:pt idx="20">
                    <c:v>កញ្ញា</c:v>
                  </c:pt>
                  <c:pt idx="21">
                    <c:v>តុលា</c:v>
                  </c:pt>
                  <c:pt idx="22">
                    <c:v>វិច្ឆកា</c:v>
                  </c:pt>
                  <c:pt idx="23">
                    <c:v>ធ្នូ</c:v>
                  </c:pt>
                  <c:pt idx="24">
                    <c:v>មករា</c:v>
                  </c:pt>
                  <c:pt idx="25">
                    <c:v>កុម្ភៈ</c:v>
                  </c:pt>
                  <c:pt idx="26">
                    <c:v>មិនា</c:v>
                  </c:pt>
                  <c:pt idx="27">
                    <c:v>មេសា</c:v>
                  </c:pt>
                  <c:pt idx="28">
                    <c:v>ឧសភា</c:v>
                  </c:pt>
                  <c:pt idx="29">
                    <c:v>មិថុនា</c:v>
                  </c:pt>
                  <c:pt idx="30">
                    <c:v>កក្កដា</c:v>
                  </c:pt>
                  <c:pt idx="31">
                    <c:v>សីហា</c:v>
                  </c:pt>
                  <c:pt idx="32">
                    <c:v>កញ្ញា</c:v>
                  </c:pt>
                  <c:pt idx="33">
                    <c:v>តុលា</c:v>
                  </c:pt>
                  <c:pt idx="34">
                    <c:v>វិច្ឆកា</c:v>
                  </c:pt>
                  <c:pt idx="35">
                    <c:v>ធ្នូ</c:v>
                  </c:pt>
                </c:lvl>
                <c:lvl>
                  <c:pt idx="0">
                    <c:v>២០១៨</c:v>
                  </c:pt>
                  <c:pt idx="12">
                    <c:v>២០១៩</c:v>
                  </c:pt>
                  <c:pt idx="24">
                    <c:v>២០២០</c:v>
                  </c:pt>
                </c:lvl>
              </c:multiLvlStrCache>
            </c:multiLvlStrRef>
          </c:cat>
          <c:val>
            <c:numRef>
              <c:f>'Khmer Graph'!$Z$28:$Z$63</c:f>
              <c:numCache>
                <c:formatCode>General</c:formatCode>
                <c:ptCount val="3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01-42B2-AC43-8877C42AB1DD}"/>
            </c:ext>
          </c:extLst>
        </c:ser>
        <c:ser>
          <c:idx val="1"/>
          <c:order val="1"/>
          <c:tx>
            <c:strRef>
              <c:f>'Khmer Graph'!$AA$27</c:f>
              <c:strCache>
                <c:ptCount val="1"/>
                <c:pt idx="0">
                  <c:v>ករណីគ្រុនចាញ់សន្ធំ (Pf)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'Khmer Graph'!$X$28:$Y$63</c:f>
              <c:multiLvlStrCache>
                <c:ptCount val="36"/>
                <c:lvl>
                  <c:pt idx="0">
                    <c:v>មករា</c:v>
                  </c:pt>
                  <c:pt idx="1">
                    <c:v>កុម្ភៈ</c:v>
                  </c:pt>
                  <c:pt idx="2">
                    <c:v>មិនា</c:v>
                  </c:pt>
                  <c:pt idx="3">
                    <c:v>មេសា</c:v>
                  </c:pt>
                  <c:pt idx="4">
                    <c:v>ឧសភា</c:v>
                  </c:pt>
                  <c:pt idx="5">
                    <c:v>មិថុនា</c:v>
                  </c:pt>
                  <c:pt idx="6">
                    <c:v>កក្កដា</c:v>
                  </c:pt>
                  <c:pt idx="7">
                    <c:v>សីហា</c:v>
                  </c:pt>
                  <c:pt idx="8">
                    <c:v>កញ្ញា</c:v>
                  </c:pt>
                  <c:pt idx="9">
                    <c:v>តុលា</c:v>
                  </c:pt>
                  <c:pt idx="10">
                    <c:v>វិច្ឆកា</c:v>
                  </c:pt>
                  <c:pt idx="11">
                    <c:v>ធ្នូ</c:v>
                  </c:pt>
                  <c:pt idx="12">
                    <c:v>មករា</c:v>
                  </c:pt>
                  <c:pt idx="13">
                    <c:v>កុម្ភៈ</c:v>
                  </c:pt>
                  <c:pt idx="14">
                    <c:v>មិនា</c:v>
                  </c:pt>
                  <c:pt idx="15">
                    <c:v>មេសា</c:v>
                  </c:pt>
                  <c:pt idx="16">
                    <c:v>ឧសភា</c:v>
                  </c:pt>
                  <c:pt idx="17">
                    <c:v>មិថុនា</c:v>
                  </c:pt>
                  <c:pt idx="18">
                    <c:v>កក្កដា</c:v>
                  </c:pt>
                  <c:pt idx="19">
                    <c:v>សីហា</c:v>
                  </c:pt>
                  <c:pt idx="20">
                    <c:v>កញ្ញា</c:v>
                  </c:pt>
                  <c:pt idx="21">
                    <c:v>តុលា</c:v>
                  </c:pt>
                  <c:pt idx="22">
                    <c:v>វិច្ឆកា</c:v>
                  </c:pt>
                  <c:pt idx="23">
                    <c:v>ធ្នូ</c:v>
                  </c:pt>
                  <c:pt idx="24">
                    <c:v>មករា</c:v>
                  </c:pt>
                  <c:pt idx="25">
                    <c:v>កុម្ភៈ</c:v>
                  </c:pt>
                  <c:pt idx="26">
                    <c:v>មិនា</c:v>
                  </c:pt>
                  <c:pt idx="27">
                    <c:v>មេសា</c:v>
                  </c:pt>
                  <c:pt idx="28">
                    <c:v>ឧសភា</c:v>
                  </c:pt>
                  <c:pt idx="29">
                    <c:v>មិថុនា</c:v>
                  </c:pt>
                  <c:pt idx="30">
                    <c:v>កក្កដា</c:v>
                  </c:pt>
                  <c:pt idx="31">
                    <c:v>សីហា</c:v>
                  </c:pt>
                  <c:pt idx="32">
                    <c:v>កញ្ញា</c:v>
                  </c:pt>
                  <c:pt idx="33">
                    <c:v>តុលា</c:v>
                  </c:pt>
                  <c:pt idx="34">
                    <c:v>វិច្ឆកា</c:v>
                  </c:pt>
                  <c:pt idx="35">
                    <c:v>ធ្នូ</c:v>
                  </c:pt>
                </c:lvl>
                <c:lvl>
                  <c:pt idx="0">
                    <c:v>២០១៨</c:v>
                  </c:pt>
                  <c:pt idx="12">
                    <c:v>២០១៩</c:v>
                  </c:pt>
                  <c:pt idx="24">
                    <c:v>២០២០</c:v>
                  </c:pt>
                </c:lvl>
              </c:multiLvlStrCache>
            </c:multiLvlStrRef>
          </c:cat>
          <c:val>
            <c:numRef>
              <c:f>'Khmer Graph'!$AA$28:$AA$63</c:f>
              <c:numCache>
                <c:formatCode>General</c:formatCode>
                <c:ptCount val="3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01-42B2-AC43-8877C42AB1DD}"/>
            </c:ext>
          </c:extLst>
        </c:ser>
        <c:ser>
          <c:idx val="2"/>
          <c:order val="2"/>
          <c:tx>
            <c:strRef>
              <c:f>'Khmer Graph'!$AB$27</c:f>
              <c:strCache>
                <c:ptCount val="1"/>
                <c:pt idx="0">
                  <c:v>ករណីគ្រុនចាញ់លាប់​ (Pv)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'Khmer Graph'!$X$28:$Y$63</c:f>
              <c:multiLvlStrCache>
                <c:ptCount val="36"/>
                <c:lvl>
                  <c:pt idx="0">
                    <c:v>មករា</c:v>
                  </c:pt>
                  <c:pt idx="1">
                    <c:v>កុម្ភៈ</c:v>
                  </c:pt>
                  <c:pt idx="2">
                    <c:v>មិនា</c:v>
                  </c:pt>
                  <c:pt idx="3">
                    <c:v>មេសា</c:v>
                  </c:pt>
                  <c:pt idx="4">
                    <c:v>ឧសភា</c:v>
                  </c:pt>
                  <c:pt idx="5">
                    <c:v>មិថុនា</c:v>
                  </c:pt>
                  <c:pt idx="6">
                    <c:v>កក្កដា</c:v>
                  </c:pt>
                  <c:pt idx="7">
                    <c:v>សីហា</c:v>
                  </c:pt>
                  <c:pt idx="8">
                    <c:v>កញ្ញា</c:v>
                  </c:pt>
                  <c:pt idx="9">
                    <c:v>តុលា</c:v>
                  </c:pt>
                  <c:pt idx="10">
                    <c:v>វិច្ឆកា</c:v>
                  </c:pt>
                  <c:pt idx="11">
                    <c:v>ធ្នូ</c:v>
                  </c:pt>
                  <c:pt idx="12">
                    <c:v>មករា</c:v>
                  </c:pt>
                  <c:pt idx="13">
                    <c:v>កុម្ភៈ</c:v>
                  </c:pt>
                  <c:pt idx="14">
                    <c:v>មិនា</c:v>
                  </c:pt>
                  <c:pt idx="15">
                    <c:v>មេសា</c:v>
                  </c:pt>
                  <c:pt idx="16">
                    <c:v>ឧសភា</c:v>
                  </c:pt>
                  <c:pt idx="17">
                    <c:v>មិថុនា</c:v>
                  </c:pt>
                  <c:pt idx="18">
                    <c:v>កក្កដា</c:v>
                  </c:pt>
                  <c:pt idx="19">
                    <c:v>សីហា</c:v>
                  </c:pt>
                  <c:pt idx="20">
                    <c:v>កញ្ញា</c:v>
                  </c:pt>
                  <c:pt idx="21">
                    <c:v>តុលា</c:v>
                  </c:pt>
                  <c:pt idx="22">
                    <c:v>វិច្ឆកា</c:v>
                  </c:pt>
                  <c:pt idx="23">
                    <c:v>ធ្នូ</c:v>
                  </c:pt>
                  <c:pt idx="24">
                    <c:v>មករា</c:v>
                  </c:pt>
                  <c:pt idx="25">
                    <c:v>កុម្ភៈ</c:v>
                  </c:pt>
                  <c:pt idx="26">
                    <c:v>មិនា</c:v>
                  </c:pt>
                  <c:pt idx="27">
                    <c:v>មេសា</c:v>
                  </c:pt>
                  <c:pt idx="28">
                    <c:v>ឧសភា</c:v>
                  </c:pt>
                  <c:pt idx="29">
                    <c:v>មិថុនា</c:v>
                  </c:pt>
                  <c:pt idx="30">
                    <c:v>កក្កដា</c:v>
                  </c:pt>
                  <c:pt idx="31">
                    <c:v>សីហា</c:v>
                  </c:pt>
                  <c:pt idx="32">
                    <c:v>កញ្ញា</c:v>
                  </c:pt>
                  <c:pt idx="33">
                    <c:v>តុលា</c:v>
                  </c:pt>
                  <c:pt idx="34">
                    <c:v>វិច្ឆកា</c:v>
                  </c:pt>
                  <c:pt idx="35">
                    <c:v>ធ្នូ</c:v>
                  </c:pt>
                </c:lvl>
                <c:lvl>
                  <c:pt idx="0">
                    <c:v>២០១៨</c:v>
                  </c:pt>
                  <c:pt idx="12">
                    <c:v>២០១៩</c:v>
                  </c:pt>
                  <c:pt idx="24">
                    <c:v>២០២០</c:v>
                  </c:pt>
                </c:lvl>
              </c:multiLvlStrCache>
            </c:multiLvlStrRef>
          </c:cat>
          <c:val>
            <c:numRef>
              <c:f>'Khmer Graph'!$AB$28:$AB$63</c:f>
              <c:numCache>
                <c:formatCode>General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01-42B2-AC43-8877C42AB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7164528"/>
        <c:axId val="1107169104"/>
      </c:lineChart>
      <c:catAx>
        <c:axId val="110716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Khmer OS Battambang" panose="02000500000000020004" pitchFamily="2" charset="0"/>
                <a:ea typeface="+mn-ea"/>
                <a:cs typeface="Khmer OS Battambang" panose="02000500000000020004" pitchFamily="2" charset="0"/>
              </a:defRPr>
            </a:pPr>
            <a:endParaRPr lang="en-US"/>
          </a:p>
        </c:txPr>
        <c:crossAx val="1107169104"/>
        <c:crosses val="autoZero"/>
        <c:auto val="1"/>
        <c:lblAlgn val="ctr"/>
        <c:lblOffset val="100"/>
        <c:noMultiLvlLbl val="0"/>
      </c:catAx>
      <c:valAx>
        <c:axId val="110716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1" u="none" strike="noStrike" kern="1200" baseline="0">
                    <a:solidFill>
                      <a:schemeClr val="tx2"/>
                    </a:solidFill>
                    <a:latin typeface="Khmer OS Battambang" panose="02000500000000020004" pitchFamily="2" charset="0"/>
                    <a:ea typeface="+mn-ea"/>
                    <a:cs typeface="Khmer OS Battambang" panose="02000500000000020004" pitchFamily="2" charset="0"/>
                  </a:defRPr>
                </a:pPr>
                <a:r>
                  <a:rPr lang="km-KH" sz="900" i="1">
                    <a:solidFill>
                      <a:schemeClr val="tx2"/>
                    </a:solidFill>
                    <a:latin typeface="Khmer OS Battambang" panose="02000500000000020004" pitchFamily="2" charset="0"/>
                    <a:cs typeface="Khmer OS Battambang" panose="02000500000000020004" pitchFamily="2" charset="0"/>
                  </a:rPr>
                  <a:t>ចំនួនករណីគ្រុនចាញ់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1" u="none" strike="noStrike" kern="1200" baseline="0">
                  <a:solidFill>
                    <a:schemeClr val="tx2"/>
                  </a:solidFill>
                  <a:latin typeface="Khmer OS Battambang" panose="02000500000000020004" pitchFamily="2" charset="0"/>
                  <a:ea typeface="+mn-ea"/>
                  <a:cs typeface="Khmer OS Battambang" panose="02000500000000020004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16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2"/>
              </a:solidFill>
              <a:latin typeface="Khmer OS Battambang" panose="02000500000000020004" pitchFamily="2" charset="0"/>
              <a:ea typeface="+mn-ea"/>
              <a:cs typeface="Khmer OS Battambang" panose="02000500000000020004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Malaria Cases Distribution by Species and Month in Endemic</a:t>
            </a:r>
            <a:r>
              <a:rPr lang="en-US" baseline="0"/>
              <a:t> Area</a:t>
            </a:r>
            <a:r>
              <a:rPr lang="en-US"/>
              <a:t>,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Data2!$C$2</c:f>
              <c:strCache>
                <c:ptCount val="1"/>
                <c:pt idx="0">
                  <c:v>Total of Positive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5875" cap="rnd">
                <a:solidFill>
                  <a:srgbClr val="00B050"/>
                </a:solidFill>
                <a:prstDash val="sysDash"/>
                <a:tailEnd type="stealt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8548323351472961E-3"/>
                  <c:y val="-0.176411453593426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multiLvlStrRef>
              <c:f>Data2!$A$3:$B$38</c:f>
              <c:multiLvlStrCache>
                <c:ptCount val="36"/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08</c:v>
                  </c:pt>
                  <c:pt idx="8">
                    <c:v>09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05</c:v>
                  </c:pt>
                  <c:pt idx="17">
                    <c:v>06</c:v>
                  </c:pt>
                  <c:pt idx="18">
                    <c:v>07</c:v>
                  </c:pt>
                  <c:pt idx="19">
                    <c:v>08</c:v>
                  </c:pt>
                  <c:pt idx="20">
                    <c:v>09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01</c:v>
                  </c:pt>
                  <c:pt idx="25">
                    <c:v>02</c:v>
                  </c:pt>
                  <c:pt idx="26">
                    <c:v>03</c:v>
                  </c:pt>
                  <c:pt idx="27">
                    <c:v>04</c:v>
                  </c:pt>
                  <c:pt idx="28">
                    <c:v>05</c:v>
                  </c:pt>
                  <c:pt idx="29">
                    <c:v>06</c:v>
                  </c:pt>
                  <c:pt idx="30">
                    <c:v>07</c:v>
                  </c:pt>
                  <c:pt idx="31">
                    <c:v>08</c:v>
                  </c:pt>
                  <c:pt idx="32">
                    <c:v>09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Data2!$C$3:$C$38</c:f>
              <c:numCache>
                <c:formatCode>General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3-41AC-B9EB-41AE2CB8070B}"/>
            </c:ext>
          </c:extLst>
        </c:ser>
        <c:ser>
          <c:idx val="1"/>
          <c:order val="1"/>
          <c:tx>
            <c:strRef>
              <c:f>Data2!$D$2</c:f>
              <c:strCache>
                <c:ptCount val="1"/>
                <c:pt idx="0">
                  <c:v>Total of Pf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multiLvlStrRef>
              <c:f>Data2!$A$3:$B$38</c:f>
              <c:multiLvlStrCache>
                <c:ptCount val="36"/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08</c:v>
                  </c:pt>
                  <c:pt idx="8">
                    <c:v>09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05</c:v>
                  </c:pt>
                  <c:pt idx="17">
                    <c:v>06</c:v>
                  </c:pt>
                  <c:pt idx="18">
                    <c:v>07</c:v>
                  </c:pt>
                  <c:pt idx="19">
                    <c:v>08</c:v>
                  </c:pt>
                  <c:pt idx="20">
                    <c:v>09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01</c:v>
                  </c:pt>
                  <c:pt idx="25">
                    <c:v>02</c:v>
                  </c:pt>
                  <c:pt idx="26">
                    <c:v>03</c:v>
                  </c:pt>
                  <c:pt idx="27">
                    <c:v>04</c:v>
                  </c:pt>
                  <c:pt idx="28">
                    <c:v>05</c:v>
                  </c:pt>
                  <c:pt idx="29">
                    <c:v>06</c:v>
                  </c:pt>
                  <c:pt idx="30">
                    <c:v>07</c:v>
                  </c:pt>
                  <c:pt idx="31">
                    <c:v>08</c:v>
                  </c:pt>
                  <c:pt idx="32">
                    <c:v>09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Data2!$D$3:$D$38</c:f>
              <c:numCache>
                <c:formatCode>General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C3-41AC-B9EB-41AE2CB8070B}"/>
            </c:ext>
          </c:extLst>
        </c:ser>
        <c:ser>
          <c:idx val="2"/>
          <c:order val="2"/>
          <c:tx>
            <c:strRef>
              <c:f>Data2!$E$2</c:f>
              <c:strCache>
                <c:ptCount val="1"/>
                <c:pt idx="0">
                  <c:v>Total of Pv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multiLvlStrRef>
              <c:f>Data2!$A$3:$B$38</c:f>
              <c:multiLvlStrCache>
                <c:ptCount val="36"/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08</c:v>
                  </c:pt>
                  <c:pt idx="8">
                    <c:v>09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05</c:v>
                  </c:pt>
                  <c:pt idx="17">
                    <c:v>06</c:v>
                  </c:pt>
                  <c:pt idx="18">
                    <c:v>07</c:v>
                  </c:pt>
                  <c:pt idx="19">
                    <c:v>08</c:v>
                  </c:pt>
                  <c:pt idx="20">
                    <c:v>09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01</c:v>
                  </c:pt>
                  <c:pt idx="25">
                    <c:v>02</c:v>
                  </c:pt>
                  <c:pt idx="26">
                    <c:v>03</c:v>
                  </c:pt>
                  <c:pt idx="27">
                    <c:v>04</c:v>
                  </c:pt>
                  <c:pt idx="28">
                    <c:v>05</c:v>
                  </c:pt>
                  <c:pt idx="29">
                    <c:v>06</c:v>
                  </c:pt>
                  <c:pt idx="30">
                    <c:v>07</c:v>
                  </c:pt>
                  <c:pt idx="31">
                    <c:v>08</c:v>
                  </c:pt>
                  <c:pt idx="32">
                    <c:v>09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Data2!$E$3:$E$38</c:f>
              <c:numCache>
                <c:formatCode>General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C3-41AC-B9EB-41AE2CB8070B}"/>
            </c:ext>
          </c:extLst>
        </c:ser>
        <c:ser>
          <c:idx val="3"/>
          <c:order val="3"/>
          <c:tx>
            <c:strRef>
              <c:f>Data2!$F$2</c:f>
              <c:strCache>
                <c:ptCount val="1"/>
                <c:pt idx="0">
                  <c:v>Total of Mix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multiLvlStrRef>
              <c:f>Data2!$A$3:$B$38</c:f>
              <c:multiLvlStrCache>
                <c:ptCount val="36"/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08</c:v>
                  </c:pt>
                  <c:pt idx="8">
                    <c:v>09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05</c:v>
                  </c:pt>
                  <c:pt idx="17">
                    <c:v>06</c:v>
                  </c:pt>
                  <c:pt idx="18">
                    <c:v>07</c:v>
                  </c:pt>
                  <c:pt idx="19">
                    <c:v>08</c:v>
                  </c:pt>
                  <c:pt idx="20">
                    <c:v>09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01</c:v>
                  </c:pt>
                  <c:pt idx="25">
                    <c:v>02</c:v>
                  </c:pt>
                  <c:pt idx="26">
                    <c:v>03</c:v>
                  </c:pt>
                  <c:pt idx="27">
                    <c:v>04</c:v>
                  </c:pt>
                  <c:pt idx="28">
                    <c:v>05</c:v>
                  </c:pt>
                  <c:pt idx="29">
                    <c:v>06</c:v>
                  </c:pt>
                  <c:pt idx="30">
                    <c:v>07</c:v>
                  </c:pt>
                  <c:pt idx="31">
                    <c:v>08</c:v>
                  </c:pt>
                  <c:pt idx="32">
                    <c:v>09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Data2!$F$3:$F$38</c:f>
              <c:numCache>
                <c:formatCode>General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C3-41AC-B9EB-41AE2CB80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262096"/>
        <c:axId val="86259184"/>
      </c:lineChart>
      <c:catAx>
        <c:axId val="8626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9184"/>
        <c:crosses val="autoZero"/>
        <c:auto val="1"/>
        <c:lblAlgn val="ctr"/>
        <c:lblOffset val="100"/>
        <c:noMultiLvlLbl val="0"/>
      </c:catAx>
      <c:valAx>
        <c:axId val="86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malaria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6209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Malaria Cases Distribution by Species and Month in Banteay Meanchey,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Data2!$C$2</c:f>
              <c:strCache>
                <c:ptCount val="1"/>
                <c:pt idx="0">
                  <c:v>Total of Positive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rgbClr val="00B050"/>
                </a:solidFill>
                <a:prstDash val="sysDash"/>
                <a:tailEnd type="stealt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8548323351472961E-3"/>
                  <c:y val="-0.176411453593426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6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multiLvlStrRef>
              <c:f>Data2!$A$3:$B$38</c:f>
              <c:multiLvlStrCache>
                <c:ptCount val="36"/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08</c:v>
                  </c:pt>
                  <c:pt idx="8">
                    <c:v>09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05</c:v>
                  </c:pt>
                  <c:pt idx="17">
                    <c:v>06</c:v>
                  </c:pt>
                  <c:pt idx="18">
                    <c:v>07</c:v>
                  </c:pt>
                  <c:pt idx="19">
                    <c:v>08</c:v>
                  </c:pt>
                  <c:pt idx="20">
                    <c:v>09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01</c:v>
                  </c:pt>
                  <c:pt idx="25">
                    <c:v>02</c:v>
                  </c:pt>
                  <c:pt idx="26">
                    <c:v>03</c:v>
                  </c:pt>
                  <c:pt idx="27">
                    <c:v>04</c:v>
                  </c:pt>
                  <c:pt idx="28">
                    <c:v>05</c:v>
                  </c:pt>
                  <c:pt idx="29">
                    <c:v>06</c:v>
                  </c:pt>
                  <c:pt idx="30">
                    <c:v>07</c:v>
                  </c:pt>
                  <c:pt idx="31">
                    <c:v>08</c:v>
                  </c:pt>
                  <c:pt idx="32">
                    <c:v>09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Data2!$C$3:$C$38</c:f>
              <c:numCache>
                <c:formatCode>General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5E-4BCC-95E5-665A968A076D}"/>
            </c:ext>
          </c:extLst>
        </c:ser>
        <c:ser>
          <c:idx val="1"/>
          <c:order val="1"/>
          <c:tx>
            <c:strRef>
              <c:f>Data2!$D$2</c:f>
              <c:strCache>
                <c:ptCount val="1"/>
                <c:pt idx="0">
                  <c:v>Total of Pf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multiLvlStrRef>
              <c:f>Data2!$A$3:$B$38</c:f>
              <c:multiLvlStrCache>
                <c:ptCount val="36"/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08</c:v>
                  </c:pt>
                  <c:pt idx="8">
                    <c:v>09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05</c:v>
                  </c:pt>
                  <c:pt idx="17">
                    <c:v>06</c:v>
                  </c:pt>
                  <c:pt idx="18">
                    <c:v>07</c:v>
                  </c:pt>
                  <c:pt idx="19">
                    <c:v>08</c:v>
                  </c:pt>
                  <c:pt idx="20">
                    <c:v>09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01</c:v>
                  </c:pt>
                  <c:pt idx="25">
                    <c:v>02</c:v>
                  </c:pt>
                  <c:pt idx="26">
                    <c:v>03</c:v>
                  </c:pt>
                  <c:pt idx="27">
                    <c:v>04</c:v>
                  </c:pt>
                  <c:pt idx="28">
                    <c:v>05</c:v>
                  </c:pt>
                  <c:pt idx="29">
                    <c:v>06</c:v>
                  </c:pt>
                  <c:pt idx="30">
                    <c:v>07</c:v>
                  </c:pt>
                  <c:pt idx="31">
                    <c:v>08</c:v>
                  </c:pt>
                  <c:pt idx="32">
                    <c:v>09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Data2!$D$3:$D$38</c:f>
              <c:numCache>
                <c:formatCode>General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5E-4BCC-95E5-665A968A076D}"/>
            </c:ext>
          </c:extLst>
        </c:ser>
        <c:ser>
          <c:idx val="2"/>
          <c:order val="2"/>
          <c:tx>
            <c:strRef>
              <c:f>Data2!$E$2</c:f>
              <c:strCache>
                <c:ptCount val="1"/>
                <c:pt idx="0">
                  <c:v>Total of Pv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multiLvlStrRef>
              <c:f>Data2!$A$3:$B$38</c:f>
              <c:multiLvlStrCache>
                <c:ptCount val="36"/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08</c:v>
                  </c:pt>
                  <c:pt idx="8">
                    <c:v>09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05</c:v>
                  </c:pt>
                  <c:pt idx="17">
                    <c:v>06</c:v>
                  </c:pt>
                  <c:pt idx="18">
                    <c:v>07</c:v>
                  </c:pt>
                  <c:pt idx="19">
                    <c:v>08</c:v>
                  </c:pt>
                  <c:pt idx="20">
                    <c:v>09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01</c:v>
                  </c:pt>
                  <c:pt idx="25">
                    <c:v>02</c:v>
                  </c:pt>
                  <c:pt idx="26">
                    <c:v>03</c:v>
                  </c:pt>
                  <c:pt idx="27">
                    <c:v>04</c:v>
                  </c:pt>
                  <c:pt idx="28">
                    <c:v>05</c:v>
                  </c:pt>
                  <c:pt idx="29">
                    <c:v>06</c:v>
                  </c:pt>
                  <c:pt idx="30">
                    <c:v>07</c:v>
                  </c:pt>
                  <c:pt idx="31">
                    <c:v>08</c:v>
                  </c:pt>
                  <c:pt idx="32">
                    <c:v>09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Data2!$E$3:$E$38</c:f>
              <c:numCache>
                <c:formatCode>General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5E-4BCC-95E5-665A968A076D}"/>
            </c:ext>
          </c:extLst>
        </c:ser>
        <c:ser>
          <c:idx val="3"/>
          <c:order val="3"/>
          <c:tx>
            <c:strRef>
              <c:f>Data2!$F$2</c:f>
              <c:strCache>
                <c:ptCount val="1"/>
                <c:pt idx="0">
                  <c:v>Total of Mix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multiLvlStrRef>
              <c:f>Data2!$A$3:$B$38</c:f>
              <c:multiLvlStrCache>
                <c:ptCount val="36"/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08</c:v>
                  </c:pt>
                  <c:pt idx="8">
                    <c:v>09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05</c:v>
                  </c:pt>
                  <c:pt idx="17">
                    <c:v>06</c:v>
                  </c:pt>
                  <c:pt idx="18">
                    <c:v>07</c:v>
                  </c:pt>
                  <c:pt idx="19">
                    <c:v>08</c:v>
                  </c:pt>
                  <c:pt idx="20">
                    <c:v>09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01</c:v>
                  </c:pt>
                  <c:pt idx="25">
                    <c:v>02</c:v>
                  </c:pt>
                  <c:pt idx="26">
                    <c:v>03</c:v>
                  </c:pt>
                  <c:pt idx="27">
                    <c:v>04</c:v>
                  </c:pt>
                  <c:pt idx="28">
                    <c:v>05</c:v>
                  </c:pt>
                  <c:pt idx="29">
                    <c:v>06</c:v>
                  </c:pt>
                  <c:pt idx="30">
                    <c:v>07</c:v>
                  </c:pt>
                  <c:pt idx="31">
                    <c:v>08</c:v>
                  </c:pt>
                  <c:pt idx="32">
                    <c:v>09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Data2!$F$3:$F$38</c:f>
              <c:numCache>
                <c:formatCode>General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5E-4BCC-95E5-665A968A0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262096"/>
        <c:axId val="86259184"/>
      </c:lineChart>
      <c:catAx>
        <c:axId val="8626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9184"/>
        <c:crosses val="autoZero"/>
        <c:auto val="1"/>
        <c:lblAlgn val="ctr"/>
        <c:lblOffset val="100"/>
        <c:noMultiLvlLbl val="0"/>
      </c:catAx>
      <c:valAx>
        <c:axId val="86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malaria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6209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Malaria Cases Distribution by Species and Month in Kampong Speu,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Data2!$C$2</c:f>
              <c:strCache>
                <c:ptCount val="1"/>
                <c:pt idx="0">
                  <c:v>Total of Positive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rgbClr val="00B050"/>
                </a:solidFill>
                <a:prstDash val="sysDash"/>
                <a:tailEnd type="stealt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8548323351472961E-3"/>
                  <c:y val="-0.176411453593426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6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multiLvlStrRef>
              <c:f>Data2!$A$3:$B$38</c:f>
              <c:multiLvlStrCache>
                <c:ptCount val="36"/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08</c:v>
                  </c:pt>
                  <c:pt idx="8">
                    <c:v>09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05</c:v>
                  </c:pt>
                  <c:pt idx="17">
                    <c:v>06</c:v>
                  </c:pt>
                  <c:pt idx="18">
                    <c:v>07</c:v>
                  </c:pt>
                  <c:pt idx="19">
                    <c:v>08</c:v>
                  </c:pt>
                  <c:pt idx="20">
                    <c:v>09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01</c:v>
                  </c:pt>
                  <c:pt idx="25">
                    <c:v>02</c:v>
                  </c:pt>
                  <c:pt idx="26">
                    <c:v>03</c:v>
                  </c:pt>
                  <c:pt idx="27">
                    <c:v>04</c:v>
                  </c:pt>
                  <c:pt idx="28">
                    <c:v>05</c:v>
                  </c:pt>
                  <c:pt idx="29">
                    <c:v>06</c:v>
                  </c:pt>
                  <c:pt idx="30">
                    <c:v>07</c:v>
                  </c:pt>
                  <c:pt idx="31">
                    <c:v>08</c:v>
                  </c:pt>
                  <c:pt idx="32">
                    <c:v>09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Data2!$C$3:$C$38</c:f>
              <c:numCache>
                <c:formatCode>General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4-4377-B3FD-24A013D302C2}"/>
            </c:ext>
          </c:extLst>
        </c:ser>
        <c:ser>
          <c:idx val="1"/>
          <c:order val="1"/>
          <c:tx>
            <c:strRef>
              <c:f>Data2!$D$2</c:f>
              <c:strCache>
                <c:ptCount val="1"/>
                <c:pt idx="0">
                  <c:v>Total of Pf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multiLvlStrRef>
              <c:f>Data2!$A$3:$B$38</c:f>
              <c:multiLvlStrCache>
                <c:ptCount val="36"/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08</c:v>
                  </c:pt>
                  <c:pt idx="8">
                    <c:v>09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05</c:v>
                  </c:pt>
                  <c:pt idx="17">
                    <c:v>06</c:v>
                  </c:pt>
                  <c:pt idx="18">
                    <c:v>07</c:v>
                  </c:pt>
                  <c:pt idx="19">
                    <c:v>08</c:v>
                  </c:pt>
                  <c:pt idx="20">
                    <c:v>09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01</c:v>
                  </c:pt>
                  <c:pt idx="25">
                    <c:v>02</c:v>
                  </c:pt>
                  <c:pt idx="26">
                    <c:v>03</c:v>
                  </c:pt>
                  <c:pt idx="27">
                    <c:v>04</c:v>
                  </c:pt>
                  <c:pt idx="28">
                    <c:v>05</c:v>
                  </c:pt>
                  <c:pt idx="29">
                    <c:v>06</c:v>
                  </c:pt>
                  <c:pt idx="30">
                    <c:v>07</c:v>
                  </c:pt>
                  <c:pt idx="31">
                    <c:v>08</c:v>
                  </c:pt>
                  <c:pt idx="32">
                    <c:v>09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Data2!$D$3:$D$38</c:f>
              <c:numCache>
                <c:formatCode>General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4-4377-B3FD-24A013D302C2}"/>
            </c:ext>
          </c:extLst>
        </c:ser>
        <c:ser>
          <c:idx val="2"/>
          <c:order val="2"/>
          <c:tx>
            <c:strRef>
              <c:f>Data2!$E$2</c:f>
              <c:strCache>
                <c:ptCount val="1"/>
                <c:pt idx="0">
                  <c:v>Total of Pv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multiLvlStrRef>
              <c:f>Data2!$A$3:$B$38</c:f>
              <c:multiLvlStrCache>
                <c:ptCount val="36"/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08</c:v>
                  </c:pt>
                  <c:pt idx="8">
                    <c:v>09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05</c:v>
                  </c:pt>
                  <c:pt idx="17">
                    <c:v>06</c:v>
                  </c:pt>
                  <c:pt idx="18">
                    <c:v>07</c:v>
                  </c:pt>
                  <c:pt idx="19">
                    <c:v>08</c:v>
                  </c:pt>
                  <c:pt idx="20">
                    <c:v>09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01</c:v>
                  </c:pt>
                  <c:pt idx="25">
                    <c:v>02</c:v>
                  </c:pt>
                  <c:pt idx="26">
                    <c:v>03</c:v>
                  </c:pt>
                  <c:pt idx="27">
                    <c:v>04</c:v>
                  </c:pt>
                  <c:pt idx="28">
                    <c:v>05</c:v>
                  </c:pt>
                  <c:pt idx="29">
                    <c:v>06</c:v>
                  </c:pt>
                  <c:pt idx="30">
                    <c:v>07</c:v>
                  </c:pt>
                  <c:pt idx="31">
                    <c:v>08</c:v>
                  </c:pt>
                  <c:pt idx="32">
                    <c:v>09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Data2!$E$3:$E$38</c:f>
              <c:numCache>
                <c:formatCode>General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4-4377-B3FD-24A013D302C2}"/>
            </c:ext>
          </c:extLst>
        </c:ser>
        <c:ser>
          <c:idx val="3"/>
          <c:order val="3"/>
          <c:tx>
            <c:strRef>
              <c:f>Data2!$F$2</c:f>
              <c:strCache>
                <c:ptCount val="1"/>
                <c:pt idx="0">
                  <c:v>Total of Mix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multiLvlStrRef>
              <c:f>Data2!$A$3:$B$38</c:f>
              <c:multiLvlStrCache>
                <c:ptCount val="36"/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08</c:v>
                  </c:pt>
                  <c:pt idx="8">
                    <c:v>09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05</c:v>
                  </c:pt>
                  <c:pt idx="17">
                    <c:v>06</c:v>
                  </c:pt>
                  <c:pt idx="18">
                    <c:v>07</c:v>
                  </c:pt>
                  <c:pt idx="19">
                    <c:v>08</c:v>
                  </c:pt>
                  <c:pt idx="20">
                    <c:v>09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01</c:v>
                  </c:pt>
                  <c:pt idx="25">
                    <c:v>02</c:v>
                  </c:pt>
                  <c:pt idx="26">
                    <c:v>03</c:v>
                  </c:pt>
                  <c:pt idx="27">
                    <c:v>04</c:v>
                  </c:pt>
                  <c:pt idx="28">
                    <c:v>05</c:v>
                  </c:pt>
                  <c:pt idx="29">
                    <c:v>06</c:v>
                  </c:pt>
                  <c:pt idx="30">
                    <c:v>07</c:v>
                  </c:pt>
                  <c:pt idx="31">
                    <c:v>08</c:v>
                  </c:pt>
                  <c:pt idx="32">
                    <c:v>09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Data2!$F$3:$F$38</c:f>
              <c:numCache>
                <c:formatCode>General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C4-4377-B3FD-24A013D30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262096"/>
        <c:axId val="86259184"/>
      </c:lineChart>
      <c:catAx>
        <c:axId val="8626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9184"/>
        <c:crosses val="autoZero"/>
        <c:auto val="1"/>
        <c:lblAlgn val="ctr"/>
        <c:lblOffset val="100"/>
        <c:noMultiLvlLbl val="0"/>
      </c:catAx>
      <c:valAx>
        <c:axId val="86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malaria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6209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13" Type="http://schemas.openxmlformats.org/officeDocument/2006/relationships/chart" Target="../charts/chart19.xml"/><Relationship Id="rId18" Type="http://schemas.openxmlformats.org/officeDocument/2006/relationships/chart" Target="../charts/chart24.xml"/><Relationship Id="rId3" Type="http://schemas.openxmlformats.org/officeDocument/2006/relationships/chart" Target="../charts/chart9.xml"/><Relationship Id="rId21" Type="http://schemas.openxmlformats.org/officeDocument/2006/relationships/chart" Target="../charts/chart27.xml"/><Relationship Id="rId7" Type="http://schemas.openxmlformats.org/officeDocument/2006/relationships/chart" Target="../charts/chart13.xml"/><Relationship Id="rId12" Type="http://schemas.openxmlformats.org/officeDocument/2006/relationships/chart" Target="../charts/chart18.xml"/><Relationship Id="rId17" Type="http://schemas.openxmlformats.org/officeDocument/2006/relationships/chart" Target="../charts/chart23.xml"/><Relationship Id="rId2" Type="http://schemas.openxmlformats.org/officeDocument/2006/relationships/chart" Target="../charts/chart8.xml"/><Relationship Id="rId16" Type="http://schemas.openxmlformats.org/officeDocument/2006/relationships/chart" Target="../charts/chart22.xml"/><Relationship Id="rId20" Type="http://schemas.openxmlformats.org/officeDocument/2006/relationships/chart" Target="../charts/chart26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5" Type="http://schemas.openxmlformats.org/officeDocument/2006/relationships/chart" Target="../charts/chart21.xml"/><Relationship Id="rId10" Type="http://schemas.openxmlformats.org/officeDocument/2006/relationships/chart" Target="../charts/chart16.xml"/><Relationship Id="rId19" Type="http://schemas.openxmlformats.org/officeDocument/2006/relationships/chart" Target="../charts/chart25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Relationship Id="rId14" Type="http://schemas.openxmlformats.org/officeDocument/2006/relationships/chart" Target="../charts/chart20.xml"/><Relationship Id="rId22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7621</xdr:colOff>
      <xdr:row>62</xdr:row>
      <xdr:rowOff>0</xdr:rowOff>
    </xdr:from>
    <xdr:to>
      <xdr:col>17</xdr:col>
      <xdr:colOff>0</xdr:colOff>
      <xdr:row>88</xdr:row>
      <xdr:rowOff>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7621</xdr:colOff>
      <xdr:row>91</xdr:row>
      <xdr:rowOff>11906</xdr:rowOff>
    </xdr:from>
    <xdr:to>
      <xdr:col>17</xdr:col>
      <xdr:colOff>0</xdr:colOff>
      <xdr:row>115</xdr:row>
      <xdr:rowOff>182879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7621</xdr:colOff>
      <xdr:row>119</xdr:row>
      <xdr:rowOff>0</xdr:rowOff>
    </xdr:from>
    <xdr:to>
      <xdr:col>16</xdr:col>
      <xdr:colOff>595313</xdr:colOff>
      <xdr:row>141</xdr:row>
      <xdr:rowOff>0</xdr:rowOff>
    </xdr:to>
    <xdr:graphicFrame macro="">
      <xdr:nvGraphicFramePr>
        <xdr:cNvPr id="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0.35765</cdr:x>
      <cdr:y>0.085</cdr:y>
    </cdr:from>
    <cdr:to>
      <cdr:x>0.64164</cdr:x>
      <cdr:y>0.14667</cdr:y>
    </cdr:to>
    <cdr:sp macro="" textlink="">
      <cdr:nvSpPr>
        <cdr:cNvPr id="6" name="Subtitle"/>
        <cdr:cNvSpPr txBox="1"/>
      </cdr:nvSpPr>
      <cdr:spPr>
        <a:xfrm xmlns:a="http://schemas.openxmlformats.org/drawingml/2006/main">
          <a:off x="3848100" y="388620"/>
          <a:ext cx="3055620" cy="2819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200" b="1"/>
            <a:t>2022:</a:t>
          </a:r>
          <a:r>
            <a:rPr lang="en-US" sz="1200" b="1" baseline="0"/>
            <a:t> </a:t>
          </a:r>
          <a:r>
            <a:rPr lang="en-US" sz="1200" baseline="0"/>
            <a:t>10 cases, </a:t>
          </a:r>
          <a:r>
            <a:rPr lang="en-US" sz="1200" b="1" baseline="0"/>
            <a:t>2023: </a:t>
          </a:r>
          <a:r>
            <a:rPr lang="en-US" sz="1200" baseline="0"/>
            <a:t>20 cases</a:t>
          </a:r>
          <a:endParaRPr lang="en-US" sz="12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</xdr:row>
      <xdr:rowOff>13335</xdr:rowOff>
    </xdr:from>
    <xdr:to>
      <xdr:col>27</xdr:col>
      <xdr:colOff>28575</xdr:colOff>
      <xdr:row>27</xdr:row>
      <xdr:rowOff>10455</xdr:rowOff>
    </xdr:to>
    <xdr:graphicFrame macro="">
      <xdr:nvGraphicFramePr>
        <xdr:cNvPr id="2" name="Chart Pf Mix Weekl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0.39288</cdr:x>
      <cdr:y>0.08579</cdr:y>
    </cdr:from>
    <cdr:to>
      <cdr:x>0.60765</cdr:x>
      <cdr:y>0.15153</cdr:y>
    </cdr:to>
    <cdr:sp macro="" textlink="">
      <cdr:nvSpPr>
        <cdr:cNvPr id="2" name="Subtitle"/>
        <cdr:cNvSpPr txBox="1"/>
      </cdr:nvSpPr>
      <cdr:spPr>
        <a:xfrm xmlns:a="http://schemas.openxmlformats.org/drawingml/2006/main">
          <a:off x="5715000" y="407670"/>
          <a:ext cx="3124200" cy="312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200" b="1"/>
            <a:t>2022:</a:t>
          </a:r>
          <a:r>
            <a:rPr lang="en-US" sz="1200"/>
            <a:t> 11 cases, </a:t>
          </a:r>
          <a:r>
            <a:rPr lang="en-US" sz="1200" b="1"/>
            <a:t>2023:</a:t>
          </a:r>
          <a:r>
            <a:rPr lang="en-US" sz="1200" b="1" baseline="0"/>
            <a:t> </a:t>
          </a:r>
          <a:r>
            <a:rPr lang="en-US" sz="1200" baseline="0"/>
            <a:t>22 cases</a:t>
          </a:r>
          <a:endParaRPr lang="en-US" sz="12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1</xdr:row>
      <xdr:rowOff>7620</xdr:rowOff>
    </xdr:from>
    <xdr:to>
      <xdr:col>21</xdr:col>
      <xdr:colOff>7620</xdr:colOff>
      <xdr:row>24</xdr:row>
      <xdr:rowOff>7620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E5FD2CC-7F55-4781-8148-247F595EC1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25</xdr:row>
      <xdr:rowOff>179070</xdr:rowOff>
    </xdr:from>
    <xdr:to>
      <xdr:col>21</xdr:col>
      <xdr:colOff>15240</xdr:colOff>
      <xdr:row>47</xdr:row>
      <xdr:rowOff>175260</xdr:rowOff>
    </xdr:to>
    <xdr:graphicFrame macro="">
      <xdr:nvGraphicFramePr>
        <xdr:cNvPr id="2" name="Chart PfP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21</xdr:col>
      <xdr:colOff>606552</xdr:colOff>
      <xdr:row>25</xdr:row>
      <xdr:rowOff>0</xdr:rowOff>
    </xdr:to>
    <xdr:graphicFrame macro="">
      <xdr:nvGraphicFramePr>
        <xdr:cNvPr id="2" name="Endemic Area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11</xdr:col>
      <xdr:colOff>3048</xdr:colOff>
      <xdr:row>41</xdr:row>
      <xdr:rowOff>0</xdr:rowOff>
    </xdr:to>
    <xdr:graphicFrame macro="">
      <xdr:nvGraphicFramePr>
        <xdr:cNvPr id="3" name="Banteay Meanchey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11</xdr:col>
      <xdr:colOff>3048</xdr:colOff>
      <xdr:row>73</xdr:row>
      <xdr:rowOff>0</xdr:rowOff>
    </xdr:to>
    <xdr:graphicFrame macro="">
      <xdr:nvGraphicFramePr>
        <xdr:cNvPr id="4" name="Kampong Speu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11</xdr:col>
      <xdr:colOff>3048</xdr:colOff>
      <xdr:row>89</xdr:row>
      <xdr:rowOff>0</xdr:rowOff>
    </xdr:to>
    <xdr:graphicFrame macro="">
      <xdr:nvGraphicFramePr>
        <xdr:cNvPr id="5" name="Kampo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90</xdr:row>
      <xdr:rowOff>0</xdr:rowOff>
    </xdr:from>
    <xdr:to>
      <xdr:col>11</xdr:col>
      <xdr:colOff>3048</xdr:colOff>
      <xdr:row>105</xdr:row>
      <xdr:rowOff>0</xdr:rowOff>
    </xdr:to>
    <xdr:graphicFrame macro="">
      <xdr:nvGraphicFramePr>
        <xdr:cNvPr id="6" name="Krati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106</xdr:row>
      <xdr:rowOff>0</xdr:rowOff>
    </xdr:from>
    <xdr:to>
      <xdr:col>11</xdr:col>
      <xdr:colOff>3048</xdr:colOff>
      <xdr:row>121</xdr:row>
      <xdr:rowOff>0</xdr:rowOff>
    </xdr:to>
    <xdr:graphicFrame macro="">
      <xdr:nvGraphicFramePr>
        <xdr:cNvPr id="7" name="Preah Vihear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122</xdr:row>
      <xdr:rowOff>0</xdr:rowOff>
    </xdr:from>
    <xdr:to>
      <xdr:col>11</xdr:col>
      <xdr:colOff>3048</xdr:colOff>
      <xdr:row>137</xdr:row>
      <xdr:rowOff>0</xdr:rowOff>
    </xdr:to>
    <xdr:graphicFrame macro="">
      <xdr:nvGraphicFramePr>
        <xdr:cNvPr id="8" name="Ratanakiri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138</xdr:row>
      <xdr:rowOff>0</xdr:rowOff>
    </xdr:from>
    <xdr:to>
      <xdr:col>11</xdr:col>
      <xdr:colOff>3048</xdr:colOff>
      <xdr:row>153</xdr:row>
      <xdr:rowOff>0</xdr:rowOff>
    </xdr:to>
    <xdr:graphicFrame macro="">
      <xdr:nvGraphicFramePr>
        <xdr:cNvPr id="9" name="Preah Sihanouk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154</xdr:row>
      <xdr:rowOff>0</xdr:rowOff>
    </xdr:from>
    <xdr:to>
      <xdr:col>11</xdr:col>
      <xdr:colOff>3048</xdr:colOff>
      <xdr:row>169</xdr:row>
      <xdr:rowOff>0</xdr:rowOff>
    </xdr:to>
    <xdr:graphicFrame macro="">
      <xdr:nvGraphicFramePr>
        <xdr:cNvPr id="10" name="Take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170</xdr:row>
      <xdr:rowOff>0</xdr:rowOff>
    </xdr:from>
    <xdr:to>
      <xdr:col>11</xdr:col>
      <xdr:colOff>3048</xdr:colOff>
      <xdr:row>185</xdr:row>
      <xdr:rowOff>0</xdr:rowOff>
    </xdr:to>
    <xdr:graphicFrame macro="">
      <xdr:nvGraphicFramePr>
        <xdr:cNvPr id="11" name="Ke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186</xdr:row>
      <xdr:rowOff>0</xdr:rowOff>
    </xdr:from>
    <xdr:to>
      <xdr:col>11</xdr:col>
      <xdr:colOff>3048</xdr:colOff>
      <xdr:row>201</xdr:row>
      <xdr:rowOff>0</xdr:rowOff>
    </xdr:to>
    <xdr:graphicFrame macro="">
      <xdr:nvGraphicFramePr>
        <xdr:cNvPr id="12" name="Tbong Khmum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42</xdr:row>
      <xdr:rowOff>0</xdr:rowOff>
    </xdr:from>
    <xdr:to>
      <xdr:col>22</xdr:col>
      <xdr:colOff>3048</xdr:colOff>
      <xdr:row>57</xdr:row>
      <xdr:rowOff>0</xdr:rowOff>
    </xdr:to>
    <xdr:graphicFrame macro="">
      <xdr:nvGraphicFramePr>
        <xdr:cNvPr id="13" name="Kampong Chhna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58</xdr:row>
      <xdr:rowOff>0</xdr:rowOff>
    </xdr:from>
    <xdr:to>
      <xdr:col>22</xdr:col>
      <xdr:colOff>3048</xdr:colOff>
      <xdr:row>73</xdr:row>
      <xdr:rowOff>0</xdr:rowOff>
    </xdr:to>
    <xdr:graphicFrame macro="">
      <xdr:nvGraphicFramePr>
        <xdr:cNvPr id="14" name="Kampong Thom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74</xdr:row>
      <xdr:rowOff>0</xdr:rowOff>
    </xdr:from>
    <xdr:to>
      <xdr:col>22</xdr:col>
      <xdr:colOff>3048</xdr:colOff>
      <xdr:row>89</xdr:row>
      <xdr:rowOff>0</xdr:rowOff>
    </xdr:to>
    <xdr:graphicFrame macro="">
      <xdr:nvGraphicFramePr>
        <xdr:cNvPr id="15" name="Koh Ko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0</xdr:colOff>
      <xdr:row>90</xdr:row>
      <xdr:rowOff>0</xdr:rowOff>
    </xdr:from>
    <xdr:to>
      <xdr:col>22</xdr:col>
      <xdr:colOff>3048</xdr:colOff>
      <xdr:row>105</xdr:row>
      <xdr:rowOff>0</xdr:rowOff>
    </xdr:to>
    <xdr:graphicFrame macro="">
      <xdr:nvGraphicFramePr>
        <xdr:cNvPr id="16" name="Mondul Kiri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106</xdr:row>
      <xdr:rowOff>0</xdr:rowOff>
    </xdr:from>
    <xdr:to>
      <xdr:col>22</xdr:col>
      <xdr:colOff>3048</xdr:colOff>
      <xdr:row>121</xdr:row>
      <xdr:rowOff>0</xdr:rowOff>
    </xdr:to>
    <xdr:graphicFrame macro="">
      <xdr:nvGraphicFramePr>
        <xdr:cNvPr id="17" name="Pursa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122</xdr:row>
      <xdr:rowOff>0</xdr:rowOff>
    </xdr:from>
    <xdr:to>
      <xdr:col>22</xdr:col>
      <xdr:colOff>3048</xdr:colOff>
      <xdr:row>137</xdr:row>
      <xdr:rowOff>0</xdr:rowOff>
    </xdr:to>
    <xdr:graphicFrame macro="">
      <xdr:nvGraphicFramePr>
        <xdr:cNvPr id="18" name="Siemrea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138</xdr:row>
      <xdr:rowOff>0</xdr:rowOff>
    </xdr:from>
    <xdr:to>
      <xdr:col>22</xdr:col>
      <xdr:colOff>3048</xdr:colOff>
      <xdr:row>153</xdr:row>
      <xdr:rowOff>0</xdr:rowOff>
    </xdr:to>
    <xdr:graphicFrame macro="">
      <xdr:nvGraphicFramePr>
        <xdr:cNvPr id="19" name="Stung Tre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0</xdr:colOff>
      <xdr:row>154</xdr:row>
      <xdr:rowOff>0</xdr:rowOff>
    </xdr:from>
    <xdr:to>
      <xdr:col>22</xdr:col>
      <xdr:colOff>3048</xdr:colOff>
      <xdr:row>169</xdr:row>
      <xdr:rowOff>0</xdr:rowOff>
    </xdr:to>
    <xdr:graphicFrame macro="">
      <xdr:nvGraphicFramePr>
        <xdr:cNvPr id="20" name="Oddar Meanchey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0</xdr:colOff>
      <xdr:row>170</xdr:row>
      <xdr:rowOff>0</xdr:rowOff>
    </xdr:from>
    <xdr:to>
      <xdr:col>22</xdr:col>
      <xdr:colOff>3048</xdr:colOff>
      <xdr:row>185</xdr:row>
      <xdr:rowOff>0</xdr:rowOff>
    </xdr:to>
    <xdr:graphicFrame macro="">
      <xdr:nvGraphicFramePr>
        <xdr:cNvPr id="21" name="Paili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42</xdr:row>
      <xdr:rowOff>0</xdr:rowOff>
    </xdr:from>
    <xdr:to>
      <xdr:col>11</xdr:col>
      <xdr:colOff>3048</xdr:colOff>
      <xdr:row>57</xdr:row>
      <xdr:rowOff>0</xdr:rowOff>
    </xdr:to>
    <xdr:graphicFrame macro="">
      <xdr:nvGraphicFramePr>
        <xdr:cNvPr id="22" name="Kampong Cham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0</xdr:colOff>
      <xdr:row>26</xdr:row>
      <xdr:rowOff>0</xdr:rowOff>
    </xdr:from>
    <xdr:to>
      <xdr:col>22</xdr:col>
      <xdr:colOff>3048</xdr:colOff>
      <xdr:row>41</xdr:row>
      <xdr:rowOff>0</xdr:rowOff>
    </xdr:to>
    <xdr:graphicFrame macro="">
      <xdr:nvGraphicFramePr>
        <xdr:cNvPr id="23" name="Battamba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05"/>
  <sheetViews>
    <sheetView tabSelected="1" zoomScaleNormal="100" workbookViewId="0"/>
  </sheetViews>
  <sheetFormatPr defaultRowHeight="14.4" x14ac:dyDescent="0.3"/>
  <cols>
    <col min="1" max="1" width="7.6640625" customWidth="1"/>
    <col min="2" max="2" width="22.44140625" bestFit="1" customWidth="1"/>
    <col min="3" max="8" width="9.109375" customWidth="1"/>
    <col min="25" max="25" width="7.6640625" bestFit="1" customWidth="1"/>
    <col min="26" max="26" width="8.33203125" bestFit="1" customWidth="1"/>
    <col min="29" max="29" width="9.88671875" bestFit="1" customWidth="1"/>
    <col min="30" max="30" width="10.6640625" customWidth="1"/>
    <col min="31" max="31" width="10.5546875" bestFit="1" customWidth="1"/>
    <col min="32" max="33" width="8.88671875" customWidth="1"/>
    <col min="36" max="36" width="8.88671875" customWidth="1"/>
  </cols>
  <sheetData>
    <row r="1" spans="1:15" ht="21" x14ac:dyDescent="0.4">
      <c r="B1" s="9" t="s">
        <v>133</v>
      </c>
    </row>
    <row r="4" spans="1:15" ht="15" thickBot="1" x14ac:dyDescent="0.35">
      <c r="A4" s="1"/>
      <c r="B4" t="s">
        <v>134</v>
      </c>
    </row>
    <row r="5" spans="1:15" ht="15.6" x14ac:dyDescent="0.3">
      <c r="A5" s="1"/>
      <c r="B5" s="109"/>
      <c r="C5" s="101" t="s">
        <v>22</v>
      </c>
      <c r="D5" s="101"/>
      <c r="E5" s="101"/>
      <c r="F5" s="101"/>
      <c r="G5" s="101"/>
      <c r="H5" s="101" t="s">
        <v>23</v>
      </c>
      <c r="I5" s="101"/>
      <c r="J5" s="101" t="s">
        <v>24</v>
      </c>
      <c r="K5" s="101"/>
      <c r="L5" s="101" t="s">
        <v>25</v>
      </c>
      <c r="M5" s="101"/>
      <c r="N5" s="93" t="s">
        <v>26</v>
      </c>
      <c r="O5" s="94"/>
    </row>
    <row r="6" spans="1:15" x14ac:dyDescent="0.3">
      <c r="A6" s="1"/>
      <c r="B6" s="110"/>
      <c r="C6" s="3">
        <v>2020</v>
      </c>
      <c r="D6" s="3" t="s">
        <v>27</v>
      </c>
      <c r="E6" s="3">
        <v>2021</v>
      </c>
      <c r="F6" s="3" t="s">
        <v>27</v>
      </c>
      <c r="G6" s="4" t="s">
        <v>28</v>
      </c>
      <c r="H6" s="3">
        <v>2020</v>
      </c>
      <c r="I6" s="3">
        <v>2021</v>
      </c>
      <c r="J6" s="3">
        <v>2020</v>
      </c>
      <c r="K6" s="3">
        <v>2021</v>
      </c>
      <c r="L6" s="3">
        <v>2020</v>
      </c>
      <c r="M6" s="3">
        <v>2021</v>
      </c>
      <c r="N6" s="3">
        <v>2020</v>
      </c>
      <c r="O6" s="12">
        <v>2021</v>
      </c>
    </row>
    <row r="7" spans="1:15" x14ac:dyDescent="0.3">
      <c r="A7" s="8"/>
      <c r="B7" s="16" t="s">
        <v>29</v>
      </c>
      <c r="C7" s="17">
        <v>3652</v>
      </c>
      <c r="D7" s="18">
        <f>C7/$C$9</f>
        <v>0.39549491011479315</v>
      </c>
      <c r="E7" s="17">
        <v>1248</v>
      </c>
      <c r="F7" s="18">
        <f>E7/$E$9</f>
        <v>0.37624359360868254</v>
      </c>
      <c r="G7" s="19">
        <f>(E7-C7)/C7</f>
        <v>-0.65826944140197152</v>
      </c>
      <c r="H7" s="20">
        <v>0</v>
      </c>
      <c r="I7" s="20">
        <v>0</v>
      </c>
      <c r="J7" s="21">
        <f>C7/$N$7*1000</f>
        <v>0.2247068504701431</v>
      </c>
      <c r="K7" s="21">
        <f>E7/$O$7*1000</f>
        <v>7.5624575369221236E-2</v>
      </c>
      <c r="L7" s="20">
        <f>H7/$N$7*100000</f>
        <v>0</v>
      </c>
      <c r="M7" s="20">
        <f>I7/$O$7*100000</f>
        <v>0</v>
      </c>
      <c r="N7" s="103">
        <v>16252286</v>
      </c>
      <c r="O7" s="106">
        <v>16502572</v>
      </c>
    </row>
    <row r="8" spans="1:15" x14ac:dyDescent="0.3">
      <c r="A8" s="8"/>
      <c r="B8" s="16" t="s">
        <v>30</v>
      </c>
      <c r="C8" s="17">
        <v>5582</v>
      </c>
      <c r="D8" s="18">
        <f>C8/$C$9</f>
        <v>0.60450508988520679</v>
      </c>
      <c r="E8" s="17">
        <v>2069</v>
      </c>
      <c r="F8" s="18">
        <f>E8/$E$9</f>
        <v>0.62375640639131746</v>
      </c>
      <c r="G8" s="19">
        <f>(E8-C8)/C8</f>
        <v>-0.6293443210318882</v>
      </c>
      <c r="H8" s="20">
        <v>0</v>
      </c>
      <c r="I8" s="20">
        <v>0</v>
      </c>
      <c r="J8" s="21">
        <f t="shared" ref="J8" si="0">C8/$N$7*1000</f>
        <v>0.34345937549954508</v>
      </c>
      <c r="K8" s="21">
        <f t="shared" ref="K8:K9" si="1">E8/$O$7*1000</f>
        <v>0.12537439618503102</v>
      </c>
      <c r="L8" s="20">
        <f t="shared" ref="L8:L9" si="2">H8/$N$7*100000</f>
        <v>0</v>
      </c>
      <c r="M8" s="20">
        <f t="shared" ref="M8" si="3">I8/$O$7*100000</f>
        <v>0</v>
      </c>
      <c r="N8" s="104"/>
      <c r="O8" s="107"/>
    </row>
    <row r="9" spans="1:15" ht="15" thickBot="1" x14ac:dyDescent="0.35">
      <c r="A9" s="8"/>
      <c r="B9" s="22" t="s">
        <v>31</v>
      </c>
      <c r="C9" s="83">
        <f>SUM(C7:C8)</f>
        <v>9234</v>
      </c>
      <c r="D9" s="24">
        <v>1</v>
      </c>
      <c r="E9" s="83">
        <f>SUM(E7:E8)</f>
        <v>3317</v>
      </c>
      <c r="F9" s="87">
        <v>1</v>
      </c>
      <c r="G9" s="25">
        <f>(E9-C9)/C9</f>
        <v>-0.64078405891271384</v>
      </c>
      <c r="H9" s="23">
        <f t="shared" ref="H9" si="4">SUM(H7:H8)</f>
        <v>0</v>
      </c>
      <c r="I9" s="23">
        <f>SUM(I7:I8)</f>
        <v>0</v>
      </c>
      <c r="J9" s="26">
        <f>C9/$N$7*1000</f>
        <v>0.56816622596968824</v>
      </c>
      <c r="K9" s="26">
        <f t="shared" si="1"/>
        <v>0.20099897155425228</v>
      </c>
      <c r="L9" s="23">
        <f t="shared" si="2"/>
        <v>0</v>
      </c>
      <c r="M9" s="23">
        <f>I9/$O$7*100000</f>
        <v>0</v>
      </c>
      <c r="N9" s="105"/>
      <c r="O9" s="108"/>
    </row>
    <row r="10" spans="1:15" x14ac:dyDescent="0.3">
      <c r="A10" s="8"/>
    </row>
    <row r="11" spans="1:15" x14ac:dyDescent="0.3">
      <c r="A11" s="8"/>
    </row>
    <row r="12" spans="1:15" x14ac:dyDescent="0.3">
      <c r="A12" s="8"/>
      <c r="B12" t="s">
        <v>135</v>
      </c>
    </row>
    <row r="13" spans="1:15" x14ac:dyDescent="0.3">
      <c r="A13" s="8"/>
    </row>
    <row r="14" spans="1:15" ht="15" thickBot="1" x14ac:dyDescent="0.35">
      <c r="A14" s="8"/>
      <c r="C14" s="102" t="s">
        <v>136</v>
      </c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</row>
    <row r="15" spans="1:15" x14ac:dyDescent="0.3">
      <c r="A15" s="8"/>
      <c r="B15" s="109"/>
      <c r="C15" s="95" t="s">
        <v>32</v>
      </c>
      <c r="D15" s="96"/>
      <c r="E15" s="95" t="s">
        <v>33</v>
      </c>
      <c r="F15" s="96"/>
      <c r="G15" s="95" t="s">
        <v>34</v>
      </c>
      <c r="H15" s="96"/>
      <c r="I15" s="95" t="s">
        <v>144</v>
      </c>
      <c r="J15" s="96"/>
      <c r="K15" s="95" t="s">
        <v>145</v>
      </c>
      <c r="L15" s="96"/>
      <c r="M15" s="95" t="s">
        <v>146</v>
      </c>
      <c r="N15" s="96"/>
      <c r="O15" s="46"/>
    </row>
    <row r="16" spans="1:15" x14ac:dyDescent="0.3">
      <c r="A16" s="8"/>
      <c r="B16" s="110"/>
      <c r="C16" s="44" t="s">
        <v>35</v>
      </c>
      <c r="D16" s="45" t="s">
        <v>27</v>
      </c>
      <c r="E16" s="44" t="s">
        <v>35</v>
      </c>
      <c r="F16" s="45" t="s">
        <v>27</v>
      </c>
      <c r="G16" s="44" t="s">
        <v>35</v>
      </c>
      <c r="H16" s="45" t="s">
        <v>27</v>
      </c>
      <c r="I16" s="44" t="s">
        <v>35</v>
      </c>
      <c r="J16" s="45" t="s">
        <v>27</v>
      </c>
      <c r="K16" s="44" t="s">
        <v>35</v>
      </c>
      <c r="L16" s="45" t="s">
        <v>27</v>
      </c>
      <c r="M16" s="44" t="s">
        <v>35</v>
      </c>
      <c r="N16" s="45" t="s">
        <v>27</v>
      </c>
      <c r="O16" s="12" t="s">
        <v>31</v>
      </c>
    </row>
    <row r="17" spans="1:31" x14ac:dyDescent="0.3">
      <c r="A17" s="8"/>
      <c r="B17" s="47" t="s">
        <v>29</v>
      </c>
      <c r="C17" s="27">
        <v>352</v>
      </c>
      <c r="D17" s="31">
        <f>C17/$O$17</f>
        <v>9.5367109184502849E-2</v>
      </c>
      <c r="E17" s="48">
        <v>3287</v>
      </c>
      <c r="F17" s="32">
        <f>E17/$O$17</f>
        <v>0.89054456786778646</v>
      </c>
      <c r="G17" s="48">
        <v>13</v>
      </c>
      <c r="H17" s="32">
        <f>G17/$O$17</f>
        <v>3.522080736927662E-3</v>
      </c>
      <c r="I17" s="48">
        <v>13</v>
      </c>
      <c r="J17" s="32">
        <f>I17/$O$17</f>
        <v>3.522080736927662E-3</v>
      </c>
      <c r="K17" s="48">
        <v>13</v>
      </c>
      <c r="L17" s="32">
        <f>K17/$O$17</f>
        <v>3.522080736927662E-3</v>
      </c>
      <c r="M17" s="48">
        <v>13</v>
      </c>
      <c r="N17" s="32">
        <f>M17/$O$17</f>
        <v>3.522080736927662E-3</v>
      </c>
      <c r="O17" s="49">
        <f>C17+E17+G17+I17+K17+M17</f>
        <v>3691</v>
      </c>
    </row>
    <row r="18" spans="1:31" x14ac:dyDescent="0.3">
      <c r="A18" s="8"/>
      <c r="B18" s="50" t="s">
        <v>30</v>
      </c>
      <c r="C18" s="27">
        <v>550</v>
      </c>
      <c r="D18" s="32">
        <f>C18/$O$18</f>
        <v>9.7431355181576612E-2</v>
      </c>
      <c r="E18" s="48">
        <v>5011</v>
      </c>
      <c r="F18" s="32">
        <f>E18/$O$18</f>
        <v>0.88768821966341893</v>
      </c>
      <c r="G18" s="48">
        <v>21</v>
      </c>
      <c r="H18" s="32">
        <f>G18/$O$18</f>
        <v>3.7201062887511072E-3</v>
      </c>
      <c r="I18" s="48">
        <v>21</v>
      </c>
      <c r="J18" s="32">
        <f>I18/$O$18</f>
        <v>3.7201062887511072E-3</v>
      </c>
      <c r="K18" s="48">
        <v>21</v>
      </c>
      <c r="L18" s="32">
        <f>K18/$O$18</f>
        <v>3.7201062887511072E-3</v>
      </c>
      <c r="M18" s="48">
        <v>21</v>
      </c>
      <c r="N18" s="32">
        <f>M18/$O$18</f>
        <v>3.7201062887511072E-3</v>
      </c>
      <c r="O18" s="49">
        <f t="shared" ref="O18" si="5">C18+E18+G18+I18+K18+M18</f>
        <v>5645</v>
      </c>
    </row>
    <row r="19" spans="1:31" ht="15" thickBot="1" x14ac:dyDescent="0.35">
      <c r="A19" s="8"/>
      <c r="B19" s="51" t="s">
        <v>31</v>
      </c>
      <c r="C19" s="84">
        <f>SUM(C17:C18)</f>
        <v>902</v>
      </c>
      <c r="D19" s="53">
        <f>C19/$O$19</f>
        <v>9.6615252784918601E-2</v>
      </c>
      <c r="E19" s="52">
        <f>SUM(E17:E18)</f>
        <v>8298</v>
      </c>
      <c r="F19" s="53">
        <f>E19/$O$19</f>
        <v>0.88881748071979438</v>
      </c>
      <c r="G19" s="84">
        <f>SUM(G17:G18)</f>
        <v>34</v>
      </c>
      <c r="H19" s="53">
        <f>G19/$O$19</f>
        <v>3.6418166238217651E-3</v>
      </c>
      <c r="I19" s="52">
        <f>SUM(I17:I18)</f>
        <v>34</v>
      </c>
      <c r="J19" s="53">
        <f>I19/$O$19</f>
        <v>3.6418166238217651E-3</v>
      </c>
      <c r="K19" s="52">
        <f>SUM(K17:K18)</f>
        <v>34</v>
      </c>
      <c r="L19" s="53">
        <f>K19/$O$19</f>
        <v>3.6418166238217651E-3</v>
      </c>
      <c r="M19" s="52">
        <f>SUM(M17:M18)</f>
        <v>34</v>
      </c>
      <c r="N19" s="53">
        <f>M19/$O$19</f>
        <v>3.6418166238217651E-3</v>
      </c>
      <c r="O19" s="54">
        <f>SUM(O17:O18)</f>
        <v>9336</v>
      </c>
    </row>
    <row r="20" spans="1:31" x14ac:dyDescent="0.3">
      <c r="A20" s="8"/>
    </row>
    <row r="21" spans="1:31" x14ac:dyDescent="0.3">
      <c r="A21" s="8"/>
    </row>
    <row r="22" spans="1:31" ht="15" thickBot="1" x14ac:dyDescent="0.35">
      <c r="A22" s="8"/>
      <c r="C22" s="102" t="s">
        <v>137</v>
      </c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</row>
    <row r="23" spans="1:31" x14ac:dyDescent="0.3">
      <c r="A23" s="8"/>
      <c r="B23" s="109"/>
      <c r="C23" s="95" t="s">
        <v>32</v>
      </c>
      <c r="D23" s="96"/>
      <c r="E23" s="95" t="s">
        <v>33</v>
      </c>
      <c r="F23" s="96"/>
      <c r="G23" s="95" t="s">
        <v>34</v>
      </c>
      <c r="H23" s="96"/>
      <c r="I23" s="95" t="s">
        <v>144</v>
      </c>
      <c r="J23" s="96"/>
      <c r="K23" s="95" t="s">
        <v>145</v>
      </c>
      <c r="L23" s="96"/>
      <c r="M23" s="95" t="s">
        <v>146</v>
      </c>
      <c r="N23" s="96"/>
      <c r="O23" s="46"/>
    </row>
    <row r="24" spans="1:31" x14ac:dyDescent="0.3">
      <c r="A24" s="8"/>
      <c r="B24" s="110"/>
      <c r="C24" s="44" t="s">
        <v>35</v>
      </c>
      <c r="D24" s="5" t="s">
        <v>27</v>
      </c>
      <c r="E24" s="45" t="s">
        <v>35</v>
      </c>
      <c r="F24" s="6" t="s">
        <v>27</v>
      </c>
      <c r="G24" s="44" t="s">
        <v>35</v>
      </c>
      <c r="H24" s="5" t="s">
        <v>27</v>
      </c>
      <c r="I24" s="44" t="s">
        <v>35</v>
      </c>
      <c r="J24" s="45" t="s">
        <v>27</v>
      </c>
      <c r="K24" s="44" t="s">
        <v>35</v>
      </c>
      <c r="L24" s="45" t="s">
        <v>27</v>
      </c>
      <c r="M24" s="44" t="s">
        <v>35</v>
      </c>
      <c r="N24" s="45" t="s">
        <v>27</v>
      </c>
      <c r="O24" s="55" t="s">
        <v>31</v>
      </c>
    </row>
    <row r="25" spans="1:31" x14ac:dyDescent="0.3">
      <c r="A25" s="8"/>
      <c r="B25" s="47" t="s">
        <v>29</v>
      </c>
      <c r="C25" s="27">
        <v>87</v>
      </c>
      <c r="D25" s="31">
        <f>C25/$O$25</f>
        <v>6.75990675990676E-2</v>
      </c>
      <c r="E25" s="30">
        <v>1158</v>
      </c>
      <c r="F25" s="28">
        <f>E25/$O$25</f>
        <v>0.89976689976689972</v>
      </c>
      <c r="G25" s="48">
        <v>3</v>
      </c>
      <c r="H25" s="31">
        <f>G25/$O$25</f>
        <v>2.331002331002331E-3</v>
      </c>
      <c r="I25" s="48">
        <v>13</v>
      </c>
      <c r="J25" s="31">
        <f>I25/$O$25</f>
        <v>1.0101010101010102E-2</v>
      </c>
      <c r="K25" s="48">
        <v>13</v>
      </c>
      <c r="L25" s="31">
        <f>K25/$O$25</f>
        <v>1.0101010101010102E-2</v>
      </c>
      <c r="M25" s="48">
        <v>13</v>
      </c>
      <c r="N25" s="31">
        <f>M25/$O$25</f>
        <v>1.0101010101010102E-2</v>
      </c>
      <c r="O25" s="56">
        <f>C25+E25+G25+I25+K25+M25</f>
        <v>1287</v>
      </c>
    </row>
    <row r="26" spans="1:31" x14ac:dyDescent="0.3">
      <c r="A26" s="8"/>
      <c r="B26" s="50" t="s">
        <v>30</v>
      </c>
      <c r="C26" s="27">
        <v>127</v>
      </c>
      <c r="D26" s="32">
        <f>C26/$O$26</f>
        <v>5.9568480300187618E-2</v>
      </c>
      <c r="E26" s="30">
        <v>1939</v>
      </c>
      <c r="F26" s="29">
        <f>E26/$O$26</f>
        <v>0.90947467166979357</v>
      </c>
      <c r="G26" s="48">
        <v>3</v>
      </c>
      <c r="H26" s="32">
        <f>G26/$O$26</f>
        <v>1.4071294559099437E-3</v>
      </c>
      <c r="I26" s="48">
        <v>21</v>
      </c>
      <c r="J26" s="32">
        <f>I26/$O$26</f>
        <v>9.8499061913696062E-3</v>
      </c>
      <c r="K26" s="48">
        <v>21</v>
      </c>
      <c r="L26" s="32">
        <f>K26/$O$26</f>
        <v>9.8499061913696062E-3</v>
      </c>
      <c r="M26" s="48">
        <v>21</v>
      </c>
      <c r="N26" s="32">
        <f>M26/$O$26</f>
        <v>9.8499061913696062E-3</v>
      </c>
      <c r="O26" s="49">
        <f t="shared" ref="O26" si="6">C26+E26+G26+I26+K26+M26</f>
        <v>2132</v>
      </c>
    </row>
    <row r="27" spans="1:31" ht="15" thickBot="1" x14ac:dyDescent="0.35">
      <c r="A27" s="8"/>
      <c r="B27" s="51" t="s">
        <v>31</v>
      </c>
      <c r="C27" s="85">
        <f>SUM(C25:C26)</f>
        <v>214</v>
      </c>
      <c r="D27" s="53">
        <f>C27/$O$27</f>
        <v>6.2591400994442825E-2</v>
      </c>
      <c r="E27" s="57">
        <f>SUM(E25:E26)</f>
        <v>3097</v>
      </c>
      <c r="F27" s="58">
        <f>E27/$O$27</f>
        <v>0.90582041532611879</v>
      </c>
      <c r="G27" s="85">
        <f>SUM(G25:G26)</f>
        <v>6</v>
      </c>
      <c r="H27" s="53">
        <f>G27/$O$27</f>
        <v>1.7548990933021352E-3</v>
      </c>
      <c r="I27" s="52">
        <f>SUM(I25:I26)</f>
        <v>34</v>
      </c>
      <c r="J27" s="53">
        <f>I27/$O$27</f>
        <v>9.9444281953787652E-3</v>
      </c>
      <c r="K27" s="52">
        <f>SUM(K25:K26)</f>
        <v>34</v>
      </c>
      <c r="L27" s="53">
        <f>K27/$O$27</f>
        <v>9.9444281953787652E-3</v>
      </c>
      <c r="M27" s="52">
        <f>SUM(M25:M26)</f>
        <v>34</v>
      </c>
      <c r="N27" s="53">
        <f>M27/$O$27</f>
        <v>9.9444281953787652E-3</v>
      </c>
      <c r="O27" s="54">
        <f>SUM(O25:O26)</f>
        <v>3419</v>
      </c>
    </row>
    <row r="28" spans="1:31" x14ac:dyDescent="0.3">
      <c r="A28" s="8"/>
      <c r="B28" s="88" t="s">
        <v>169</v>
      </c>
      <c r="C28" s="89">
        <f>IFERROR((C19-C27)/C19,0)</f>
        <v>0.7627494456762749</v>
      </c>
      <c r="D28" s="89"/>
      <c r="E28" s="89">
        <f t="shared" ref="E28:M28" si="7">IFERROR((E19-E27)/E19,0)</f>
        <v>0.6267775367558448</v>
      </c>
      <c r="F28" s="89"/>
      <c r="G28" s="89">
        <f t="shared" si="7"/>
        <v>0.82352941176470584</v>
      </c>
      <c r="H28" s="89"/>
      <c r="I28" s="89">
        <f t="shared" si="7"/>
        <v>0</v>
      </c>
      <c r="J28" s="89"/>
      <c r="K28" s="89">
        <f t="shared" si="7"/>
        <v>0</v>
      </c>
      <c r="L28" s="89"/>
      <c r="M28" s="89">
        <f t="shared" si="7"/>
        <v>0</v>
      </c>
    </row>
    <row r="29" spans="1:31" x14ac:dyDescent="0.3">
      <c r="A29" s="8"/>
      <c r="B29" s="86" t="s">
        <v>170</v>
      </c>
      <c r="C29" s="90">
        <f>IFERROR(((C19+G19)-(C27+G27))/(C19+G19),0)</f>
        <v>0.7649572649572649</v>
      </c>
    </row>
    <row r="30" spans="1:31" x14ac:dyDescent="0.3">
      <c r="A30" s="8"/>
    </row>
    <row r="31" spans="1:31" ht="15" thickBot="1" x14ac:dyDescent="0.35">
      <c r="A31" s="8"/>
      <c r="B31" t="s">
        <v>138</v>
      </c>
    </row>
    <row r="32" spans="1:31" x14ac:dyDescent="0.3">
      <c r="A32" s="8"/>
      <c r="B32" s="111" t="s">
        <v>54</v>
      </c>
      <c r="C32" s="95" t="s">
        <v>41</v>
      </c>
      <c r="D32" s="96"/>
      <c r="E32" s="95" t="s">
        <v>42</v>
      </c>
      <c r="F32" s="96"/>
      <c r="G32" s="95" t="s">
        <v>43</v>
      </c>
      <c r="H32" s="96"/>
      <c r="I32" s="95" t="s">
        <v>44</v>
      </c>
      <c r="J32" s="96"/>
      <c r="K32" s="95" t="s">
        <v>45</v>
      </c>
      <c r="L32" s="96"/>
      <c r="M32" s="95" t="s">
        <v>46</v>
      </c>
      <c r="N32" s="96"/>
      <c r="O32" s="95" t="s">
        <v>47</v>
      </c>
      <c r="P32" s="96"/>
      <c r="Q32" s="95" t="s">
        <v>48</v>
      </c>
      <c r="R32" s="96"/>
      <c r="S32" s="95" t="s">
        <v>49</v>
      </c>
      <c r="T32" s="96"/>
      <c r="U32" s="95" t="s">
        <v>50</v>
      </c>
      <c r="V32" s="96"/>
      <c r="W32" s="95" t="s">
        <v>51</v>
      </c>
      <c r="X32" s="96"/>
      <c r="Y32" s="95" t="s">
        <v>52</v>
      </c>
      <c r="Z32" s="96"/>
      <c r="AA32" s="93" t="s">
        <v>31</v>
      </c>
      <c r="AB32" s="93"/>
      <c r="AC32" s="97" t="s">
        <v>38</v>
      </c>
      <c r="AD32" s="97" t="s">
        <v>55</v>
      </c>
      <c r="AE32" s="99" t="s">
        <v>39</v>
      </c>
    </row>
    <row r="33" spans="1:37" x14ac:dyDescent="0.3">
      <c r="A33" s="8"/>
      <c r="B33" s="112"/>
      <c r="C33" s="45" t="s">
        <v>36</v>
      </c>
      <c r="D33" s="45" t="s">
        <v>37</v>
      </c>
      <c r="E33" s="45" t="s">
        <v>36</v>
      </c>
      <c r="F33" s="45" t="s">
        <v>37</v>
      </c>
      <c r="G33" s="45" t="s">
        <v>36</v>
      </c>
      <c r="H33" s="45" t="s">
        <v>37</v>
      </c>
      <c r="I33" s="45" t="s">
        <v>36</v>
      </c>
      <c r="J33" s="45" t="s">
        <v>37</v>
      </c>
      <c r="K33" s="45" t="s">
        <v>36</v>
      </c>
      <c r="L33" s="45" t="s">
        <v>37</v>
      </c>
      <c r="M33" s="45" t="s">
        <v>36</v>
      </c>
      <c r="N33" s="45" t="s">
        <v>37</v>
      </c>
      <c r="O33" s="45" t="s">
        <v>36</v>
      </c>
      <c r="P33" s="45" t="s">
        <v>37</v>
      </c>
      <c r="Q33" s="45" t="s">
        <v>36</v>
      </c>
      <c r="R33" s="45" t="s">
        <v>37</v>
      </c>
      <c r="S33" s="45" t="s">
        <v>36</v>
      </c>
      <c r="T33" s="45" t="s">
        <v>37</v>
      </c>
      <c r="U33" s="45" t="s">
        <v>36</v>
      </c>
      <c r="V33" s="45" t="s">
        <v>37</v>
      </c>
      <c r="W33" s="45" t="s">
        <v>36</v>
      </c>
      <c r="X33" s="45" t="s">
        <v>37</v>
      </c>
      <c r="Y33" s="45" t="s">
        <v>36</v>
      </c>
      <c r="Z33" s="45" t="s">
        <v>37</v>
      </c>
      <c r="AA33" s="45" t="s">
        <v>35</v>
      </c>
      <c r="AB33" s="45" t="s">
        <v>40</v>
      </c>
      <c r="AC33" s="98"/>
      <c r="AD33" s="98"/>
      <c r="AE33" s="100"/>
    </row>
    <row r="34" spans="1:37" x14ac:dyDescent="0.3">
      <c r="B34" s="73" t="s">
        <v>1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4">
        <f>SUM(C34,E34,G34,I34,K34,M34,O34,Q34,S34,U34,W34,Y34)</f>
        <v>0</v>
      </c>
      <c r="AB34" s="39">
        <f>SUM(D34,F34,H34,J34,L34,N34,P34,R34,T34,V34,X34,Z34)</f>
        <v>0</v>
      </c>
      <c r="AC34" s="40"/>
      <c r="AD34" s="36">
        <f>IFERROR(AA34/AC34*1000,0)</f>
        <v>0</v>
      </c>
      <c r="AE34" s="37">
        <f>IFERROR(AB34/AC34*100000,0)</f>
        <v>0</v>
      </c>
      <c r="AK34" s="11"/>
    </row>
    <row r="35" spans="1:37" x14ac:dyDescent="0.3">
      <c r="B35" s="73" t="s">
        <v>2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>
        <f t="shared" ref="AA35:AA58" si="8">SUM(C35,E35,G35,I35,K35,M35,O35,Q35,S35,U35,W35,Y35)</f>
        <v>0</v>
      </c>
      <c r="AB35" s="39">
        <f t="shared" ref="AB35:AB58" si="9">SUM(D35,F35,H35,J35,L35,N35,P35,R35,T35,V35,X35,Z35)</f>
        <v>0</v>
      </c>
      <c r="AC35" s="39"/>
      <c r="AD35" s="36">
        <f t="shared" ref="AD35:AD58" si="10">IFERROR(AA35/AC35*1000,0)</f>
        <v>0</v>
      </c>
      <c r="AE35" s="37">
        <f t="shared" ref="AE35:AE58" si="11">IFERROR(AB35/AC35*100000,0)</f>
        <v>0</v>
      </c>
      <c r="AK35" s="11"/>
    </row>
    <row r="36" spans="1:37" x14ac:dyDescent="0.3">
      <c r="B36" s="73" t="s">
        <v>3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>
        <f t="shared" si="8"/>
        <v>0</v>
      </c>
      <c r="AB36" s="39">
        <f t="shared" si="9"/>
        <v>0</v>
      </c>
      <c r="AC36" s="39"/>
      <c r="AD36" s="36">
        <f t="shared" si="10"/>
        <v>0</v>
      </c>
      <c r="AE36" s="37">
        <f t="shared" si="11"/>
        <v>0</v>
      </c>
      <c r="AK36" s="11"/>
    </row>
    <row r="37" spans="1:37" x14ac:dyDescent="0.3">
      <c r="B37" s="73" t="s">
        <v>4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>
        <f t="shared" si="8"/>
        <v>0</v>
      </c>
      <c r="AB37" s="39">
        <f t="shared" si="9"/>
        <v>0</v>
      </c>
      <c r="AC37" s="39"/>
      <c r="AD37" s="36">
        <f t="shared" si="10"/>
        <v>0</v>
      </c>
      <c r="AE37" s="37">
        <f t="shared" si="11"/>
        <v>0</v>
      </c>
      <c r="AK37" s="11"/>
    </row>
    <row r="38" spans="1:37" x14ac:dyDescent="0.3">
      <c r="B38" s="73" t="s">
        <v>5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>
        <f t="shared" si="8"/>
        <v>0</v>
      </c>
      <c r="AB38" s="39">
        <f t="shared" si="9"/>
        <v>0</v>
      </c>
      <c r="AC38" s="39"/>
      <c r="AD38" s="36">
        <f t="shared" si="10"/>
        <v>0</v>
      </c>
      <c r="AE38" s="37">
        <f t="shared" si="11"/>
        <v>0</v>
      </c>
      <c r="AK38" s="11"/>
    </row>
    <row r="39" spans="1:37" x14ac:dyDescent="0.3">
      <c r="B39" s="73" t="s">
        <v>6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>
        <f t="shared" si="8"/>
        <v>0</v>
      </c>
      <c r="AB39" s="39">
        <f t="shared" si="9"/>
        <v>0</v>
      </c>
      <c r="AC39" s="39"/>
      <c r="AD39" s="36">
        <f t="shared" si="10"/>
        <v>0</v>
      </c>
      <c r="AE39" s="37">
        <f t="shared" si="11"/>
        <v>0</v>
      </c>
      <c r="AK39" s="11"/>
    </row>
    <row r="40" spans="1:37" x14ac:dyDescent="0.3">
      <c r="B40" s="73" t="s">
        <v>7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>
        <f t="shared" si="8"/>
        <v>0</v>
      </c>
      <c r="AB40" s="39">
        <f t="shared" si="9"/>
        <v>0</v>
      </c>
      <c r="AC40" s="39"/>
      <c r="AD40" s="36">
        <f t="shared" si="10"/>
        <v>0</v>
      </c>
      <c r="AE40" s="37">
        <f t="shared" si="11"/>
        <v>0</v>
      </c>
      <c r="AK40" s="11"/>
    </row>
    <row r="41" spans="1:37" x14ac:dyDescent="0.3">
      <c r="B41" s="73" t="s">
        <v>147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>
        <f t="shared" si="8"/>
        <v>0</v>
      </c>
      <c r="AB41" s="39">
        <f t="shared" si="9"/>
        <v>0</v>
      </c>
      <c r="AC41" s="39"/>
      <c r="AD41" s="36">
        <f t="shared" si="10"/>
        <v>0</v>
      </c>
      <c r="AE41" s="37">
        <f t="shared" si="11"/>
        <v>0</v>
      </c>
      <c r="AK41" s="11"/>
    </row>
    <row r="42" spans="1:37" x14ac:dyDescent="0.3">
      <c r="B42" s="73" t="s">
        <v>8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>
        <f t="shared" si="8"/>
        <v>0</v>
      </c>
      <c r="AB42" s="39">
        <f t="shared" si="9"/>
        <v>0</v>
      </c>
      <c r="AC42" s="39"/>
      <c r="AD42" s="36">
        <f t="shared" si="10"/>
        <v>0</v>
      </c>
      <c r="AE42" s="37">
        <f t="shared" si="11"/>
        <v>0</v>
      </c>
      <c r="AK42" s="11"/>
    </row>
    <row r="43" spans="1:37" x14ac:dyDescent="0.3">
      <c r="B43" s="73" t="s">
        <v>9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>
        <f t="shared" si="8"/>
        <v>0</v>
      </c>
      <c r="AB43" s="39">
        <f t="shared" si="9"/>
        <v>0</v>
      </c>
      <c r="AC43" s="39"/>
      <c r="AD43" s="36">
        <f t="shared" si="10"/>
        <v>0</v>
      </c>
      <c r="AE43" s="37">
        <f t="shared" si="11"/>
        <v>0</v>
      </c>
      <c r="AK43" s="11"/>
    </row>
    <row r="44" spans="1:37" x14ac:dyDescent="0.3">
      <c r="B44" s="73" t="s">
        <v>10</v>
      </c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>
        <f t="shared" si="8"/>
        <v>0</v>
      </c>
      <c r="AB44" s="39">
        <f t="shared" si="9"/>
        <v>0</v>
      </c>
      <c r="AC44" s="39"/>
      <c r="AD44" s="36">
        <f t="shared" si="10"/>
        <v>0</v>
      </c>
      <c r="AE44" s="37">
        <f t="shared" si="11"/>
        <v>0</v>
      </c>
      <c r="AK44" s="11"/>
    </row>
    <row r="45" spans="1:37" x14ac:dyDescent="0.3">
      <c r="B45" s="73" t="s">
        <v>11</v>
      </c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>
        <f t="shared" si="8"/>
        <v>0</v>
      </c>
      <c r="AB45" s="39">
        <f t="shared" si="9"/>
        <v>0</v>
      </c>
      <c r="AC45" s="39"/>
      <c r="AD45" s="36">
        <f t="shared" si="10"/>
        <v>0</v>
      </c>
      <c r="AE45" s="37">
        <f t="shared" si="11"/>
        <v>0</v>
      </c>
      <c r="AK45" s="11"/>
    </row>
    <row r="46" spans="1:37" x14ac:dyDescent="0.3">
      <c r="B46" s="73" t="s">
        <v>12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>
        <f t="shared" si="8"/>
        <v>0</v>
      </c>
      <c r="AB46" s="39">
        <f t="shared" si="9"/>
        <v>0</v>
      </c>
      <c r="AC46" s="39"/>
      <c r="AD46" s="36">
        <f t="shared" si="10"/>
        <v>0</v>
      </c>
      <c r="AE46" s="37">
        <f t="shared" si="11"/>
        <v>0</v>
      </c>
    </row>
    <row r="47" spans="1:37" x14ac:dyDescent="0.3">
      <c r="B47" s="73" t="s">
        <v>13</v>
      </c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>
        <f t="shared" si="8"/>
        <v>0</v>
      </c>
      <c r="AB47" s="39">
        <f t="shared" si="9"/>
        <v>0</v>
      </c>
      <c r="AC47" s="39"/>
      <c r="AD47" s="36">
        <f t="shared" si="10"/>
        <v>0</v>
      </c>
      <c r="AE47" s="37">
        <f t="shared" si="11"/>
        <v>0</v>
      </c>
      <c r="AK47" s="11"/>
    </row>
    <row r="48" spans="1:37" x14ac:dyDescent="0.3">
      <c r="B48" s="73" t="s">
        <v>149</v>
      </c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>
        <f t="shared" si="8"/>
        <v>0</v>
      </c>
      <c r="AB48" s="39">
        <f t="shared" si="9"/>
        <v>0</v>
      </c>
      <c r="AC48" s="39"/>
      <c r="AD48" s="36">
        <f t="shared" si="10"/>
        <v>0</v>
      </c>
      <c r="AE48" s="37">
        <f t="shared" si="11"/>
        <v>0</v>
      </c>
      <c r="AK48" s="11"/>
    </row>
    <row r="49" spans="2:37" x14ac:dyDescent="0.3">
      <c r="B49" s="73" t="s">
        <v>53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>
        <f t="shared" si="8"/>
        <v>0</v>
      </c>
      <c r="AB49" s="39">
        <f t="shared" si="9"/>
        <v>0</v>
      </c>
      <c r="AC49" s="39"/>
      <c r="AD49" s="36">
        <f t="shared" si="10"/>
        <v>0</v>
      </c>
      <c r="AE49" s="37">
        <f t="shared" si="11"/>
        <v>0</v>
      </c>
      <c r="AK49" s="11"/>
    </row>
    <row r="50" spans="2:37" x14ac:dyDescent="0.3">
      <c r="B50" s="73" t="s">
        <v>14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>
        <f t="shared" si="8"/>
        <v>0</v>
      </c>
      <c r="AB50" s="39">
        <f t="shared" si="9"/>
        <v>0</v>
      </c>
      <c r="AC50" s="39"/>
      <c r="AD50" s="36">
        <f t="shared" si="10"/>
        <v>0</v>
      </c>
      <c r="AE50" s="37">
        <f t="shared" si="11"/>
        <v>0</v>
      </c>
      <c r="AK50" s="11"/>
    </row>
    <row r="51" spans="2:37" x14ac:dyDescent="0.3">
      <c r="B51" s="73" t="s">
        <v>151</v>
      </c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>
        <f t="shared" si="8"/>
        <v>0</v>
      </c>
      <c r="AB51" s="39">
        <f t="shared" si="9"/>
        <v>0</v>
      </c>
      <c r="AC51" s="39"/>
      <c r="AD51" s="36">
        <f t="shared" si="10"/>
        <v>0</v>
      </c>
      <c r="AE51" s="37">
        <f t="shared" si="11"/>
        <v>0</v>
      </c>
      <c r="AK51" s="11"/>
    </row>
    <row r="52" spans="2:37" x14ac:dyDescent="0.3">
      <c r="B52" s="73" t="s">
        <v>15</v>
      </c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>
        <f t="shared" si="8"/>
        <v>0</v>
      </c>
      <c r="AB52" s="39">
        <f t="shared" si="9"/>
        <v>0</v>
      </c>
      <c r="AC52" s="39"/>
      <c r="AD52" s="36">
        <f t="shared" si="10"/>
        <v>0</v>
      </c>
      <c r="AE52" s="37">
        <f t="shared" si="11"/>
        <v>0</v>
      </c>
      <c r="AK52" s="11"/>
    </row>
    <row r="53" spans="2:37" x14ac:dyDescent="0.3">
      <c r="B53" s="73" t="s">
        <v>16</v>
      </c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>
        <f t="shared" si="8"/>
        <v>0</v>
      </c>
      <c r="AB53" s="39">
        <f t="shared" si="9"/>
        <v>0</v>
      </c>
      <c r="AC53" s="39"/>
      <c r="AD53" s="36">
        <f t="shared" si="10"/>
        <v>0</v>
      </c>
      <c r="AE53" s="37">
        <f t="shared" si="11"/>
        <v>0</v>
      </c>
      <c r="AK53" s="11"/>
    </row>
    <row r="54" spans="2:37" x14ac:dyDescent="0.3">
      <c r="B54" s="73" t="s">
        <v>153</v>
      </c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>
        <f t="shared" ref="AA54:AA57" si="12">SUM(C54,E54,G54,I54,K54,M54,O54,Q54,S54,U54,W54,Y54)</f>
        <v>0</v>
      </c>
      <c r="AB54" s="39">
        <f t="shared" ref="AB54:AB57" si="13">SUM(D54,F54,H54,J54,L54,N54,P54,R54,T54,V54,X54,Z54)</f>
        <v>0</v>
      </c>
      <c r="AC54" s="34"/>
      <c r="AD54" s="36">
        <f t="shared" ref="AD54:AD57" si="14">IFERROR(AA54/AC54*1000,0)</f>
        <v>0</v>
      </c>
      <c r="AE54" s="37">
        <f t="shared" ref="AE54:AE57" si="15">IFERROR(AB54/AC54*100000,0)</f>
        <v>0</v>
      </c>
      <c r="AK54" s="11"/>
    </row>
    <row r="55" spans="2:37" x14ac:dyDescent="0.3">
      <c r="B55" s="74" t="s">
        <v>18</v>
      </c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>
        <f t="shared" si="12"/>
        <v>0</v>
      </c>
      <c r="AB55" s="39">
        <f t="shared" si="13"/>
        <v>0</v>
      </c>
      <c r="AC55" s="34"/>
      <c r="AD55" s="36">
        <f t="shared" si="14"/>
        <v>0</v>
      </c>
      <c r="AE55" s="37">
        <f t="shared" si="15"/>
        <v>0</v>
      </c>
      <c r="AK55" s="11"/>
    </row>
    <row r="56" spans="2:37" x14ac:dyDescent="0.3">
      <c r="B56" s="74" t="s">
        <v>154</v>
      </c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>
        <f t="shared" si="12"/>
        <v>0</v>
      </c>
      <c r="AB56" s="39">
        <f t="shared" si="13"/>
        <v>0</v>
      </c>
      <c r="AC56" s="34"/>
      <c r="AD56" s="36">
        <f t="shared" si="14"/>
        <v>0</v>
      </c>
      <c r="AE56" s="37">
        <f t="shared" si="15"/>
        <v>0</v>
      </c>
      <c r="AK56" s="11"/>
    </row>
    <row r="57" spans="2:37" x14ac:dyDescent="0.3">
      <c r="B57" s="73" t="s">
        <v>19</v>
      </c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>
        <f t="shared" si="12"/>
        <v>0</v>
      </c>
      <c r="AB57" s="39">
        <f t="shared" si="13"/>
        <v>0</v>
      </c>
      <c r="AC57" s="34"/>
      <c r="AD57" s="36">
        <f t="shared" si="14"/>
        <v>0</v>
      </c>
      <c r="AE57" s="37">
        <f t="shared" si="15"/>
        <v>0</v>
      </c>
      <c r="AK57" s="11"/>
    </row>
    <row r="58" spans="2:37" x14ac:dyDescent="0.3">
      <c r="B58" s="74" t="s">
        <v>20</v>
      </c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4">
        <f t="shared" si="8"/>
        <v>0</v>
      </c>
      <c r="AB58" s="39">
        <f t="shared" si="9"/>
        <v>0</v>
      </c>
      <c r="AC58" s="34"/>
      <c r="AD58" s="36">
        <f t="shared" si="10"/>
        <v>0</v>
      </c>
      <c r="AE58" s="37">
        <f t="shared" si="11"/>
        <v>0</v>
      </c>
      <c r="AK58" s="11"/>
    </row>
    <row r="59" spans="2:37" ht="15" thickBot="1" x14ac:dyDescent="0.35">
      <c r="B59" s="60" t="s">
        <v>21</v>
      </c>
      <c r="C59" s="14">
        <f t="shared" ref="C59:AC59" si="16">SUM(C34:C58)</f>
        <v>0</v>
      </c>
      <c r="D59" s="14">
        <f t="shared" si="16"/>
        <v>0</v>
      </c>
      <c r="E59" s="14">
        <f t="shared" si="16"/>
        <v>0</v>
      </c>
      <c r="F59" s="14">
        <f t="shared" si="16"/>
        <v>0</v>
      </c>
      <c r="G59" s="14">
        <f t="shared" si="16"/>
        <v>0</v>
      </c>
      <c r="H59" s="14">
        <f t="shared" si="16"/>
        <v>0</v>
      </c>
      <c r="I59" s="14">
        <f t="shared" si="16"/>
        <v>0</v>
      </c>
      <c r="J59" s="14">
        <f t="shared" si="16"/>
        <v>0</v>
      </c>
      <c r="K59" s="14">
        <f t="shared" si="16"/>
        <v>0</v>
      </c>
      <c r="L59" s="14">
        <f t="shared" si="16"/>
        <v>0</v>
      </c>
      <c r="M59" s="14">
        <f t="shared" si="16"/>
        <v>0</v>
      </c>
      <c r="N59" s="14">
        <f t="shared" si="16"/>
        <v>0</v>
      </c>
      <c r="O59" s="14">
        <f t="shared" si="16"/>
        <v>0</v>
      </c>
      <c r="P59" s="14">
        <f t="shared" si="16"/>
        <v>0</v>
      </c>
      <c r="Q59" s="14">
        <f t="shared" si="16"/>
        <v>0</v>
      </c>
      <c r="R59" s="14">
        <f t="shared" si="16"/>
        <v>0</v>
      </c>
      <c r="S59" s="14">
        <f t="shared" si="16"/>
        <v>0</v>
      </c>
      <c r="T59" s="14">
        <f t="shared" si="16"/>
        <v>0</v>
      </c>
      <c r="U59" s="14">
        <f t="shared" si="16"/>
        <v>0</v>
      </c>
      <c r="V59" s="14">
        <f t="shared" si="16"/>
        <v>0</v>
      </c>
      <c r="W59" s="14">
        <f t="shared" si="16"/>
        <v>0</v>
      </c>
      <c r="X59" s="14">
        <f t="shared" si="16"/>
        <v>0</v>
      </c>
      <c r="Y59" s="14">
        <f t="shared" si="16"/>
        <v>0</v>
      </c>
      <c r="Z59" s="14">
        <f t="shared" si="16"/>
        <v>0</v>
      </c>
      <c r="AA59" s="14">
        <f t="shared" si="16"/>
        <v>0</v>
      </c>
      <c r="AB59" s="14">
        <f t="shared" si="16"/>
        <v>0</v>
      </c>
      <c r="AC59" s="14">
        <f t="shared" si="16"/>
        <v>0</v>
      </c>
      <c r="AD59" s="15">
        <f>IFERROR(AA59/AC59*1000,0)</f>
        <v>0</v>
      </c>
      <c r="AE59" s="38">
        <f>IFERROR(AB59/AC59*100000,0)</f>
        <v>0</v>
      </c>
    </row>
    <row r="62" spans="2:37" x14ac:dyDescent="0.3">
      <c r="X62" s="1"/>
      <c r="Y62" s="1"/>
      <c r="Z62" s="1"/>
      <c r="AA62" s="1"/>
      <c r="AB62" s="1"/>
    </row>
    <row r="63" spans="2:37" x14ac:dyDescent="0.3">
      <c r="R63" s="7"/>
      <c r="S63" s="7"/>
      <c r="T63" s="7"/>
      <c r="U63" s="7"/>
      <c r="X63" s="1"/>
      <c r="Y63" s="1"/>
      <c r="Z63" s="1"/>
      <c r="AA63" t="str">
        <f>"អត្រាជំងឺគ្រុនចាញ់" &amp; Data1!B7</f>
        <v>អត្រាជំងឺគ្រុនចាញ់២០១៧</v>
      </c>
      <c r="AB63" t="str">
        <f>"អត្រាជំងឺគ្រុនចាញ់" &amp; Data1!B8</f>
        <v>អត្រាជំងឺគ្រុនចាញ់២០១៨</v>
      </c>
      <c r="AD63" t="str">
        <f>"អត្រាស្លាប់ដោយជំងឺគ្រុនចាញ់" &amp; Data1!B8</f>
        <v>អត្រាស្លាប់ដោយជំងឺគ្រុនចាញ់២០១៨</v>
      </c>
    </row>
    <row r="64" spans="2:37" x14ac:dyDescent="0.3">
      <c r="R64" s="7"/>
      <c r="S64" s="7"/>
      <c r="T64" s="7" t="s">
        <v>54</v>
      </c>
      <c r="U64" s="7"/>
      <c r="W64">
        <f>N6</f>
        <v>2020</v>
      </c>
      <c r="X64" s="1">
        <f>O6</f>
        <v>2021</v>
      </c>
      <c r="Y64" s="1" t="str">
        <f>"Pop"&amp;N6</f>
        <v>Pop2020</v>
      </c>
      <c r="Z64" s="1" t="str">
        <f>"Pop"&amp;O6</f>
        <v>Pop2021</v>
      </c>
      <c r="AA64" s="1" t="str">
        <f>"Inc"&amp;N6</f>
        <v>Inc2020</v>
      </c>
      <c r="AB64" s="1" t="str">
        <f>"Inc"&amp;O6</f>
        <v>Inc2021</v>
      </c>
      <c r="AC64" s="1" t="str">
        <f>"Death"&amp;O6</f>
        <v>Death2021</v>
      </c>
      <c r="AD64" t="str">
        <f>"MR "&amp;O6</f>
        <v>MR 2021</v>
      </c>
    </row>
    <row r="65" spans="2:30" x14ac:dyDescent="0.3">
      <c r="B65" s="68"/>
      <c r="R65" s="7"/>
      <c r="S65" s="13"/>
      <c r="T65" s="7" t="s">
        <v>1</v>
      </c>
      <c r="U65" s="7" t="s">
        <v>59</v>
      </c>
      <c r="X65" s="1"/>
      <c r="Y65" s="1"/>
      <c r="Z65" s="8"/>
      <c r="AA65" s="41">
        <f>IFERROR(W65/Y65*1000,0)</f>
        <v>0</v>
      </c>
      <c r="AB65" s="41">
        <f>IFERROR(X65/Z65*1000,0)</f>
        <v>0</v>
      </c>
      <c r="AC65">
        <v>0</v>
      </c>
      <c r="AD65" s="42">
        <f>IFERROR(AC65/Z65*100000,0)</f>
        <v>0</v>
      </c>
    </row>
    <row r="66" spans="2:30" x14ac:dyDescent="0.3">
      <c r="R66" s="7"/>
      <c r="S66" s="13"/>
      <c r="T66" s="7" t="s">
        <v>2</v>
      </c>
      <c r="U66" s="7" t="s">
        <v>60</v>
      </c>
      <c r="X66" s="1"/>
      <c r="Y66" s="1"/>
      <c r="Z66" s="8"/>
      <c r="AA66" s="41">
        <f t="shared" ref="AA66:AA85" si="17">IFERROR(W66/Y66*1000,0)</f>
        <v>0</v>
      </c>
      <c r="AB66" s="41">
        <f t="shared" ref="AB66:AB85" si="18">IFERROR(X66/Z66*1000,0)</f>
        <v>0</v>
      </c>
      <c r="AC66">
        <v>0</v>
      </c>
      <c r="AD66" s="42">
        <f t="shared" ref="AD66:AD85" si="19">IFERROR(AC66/Z66*100000,0)</f>
        <v>0</v>
      </c>
    </row>
    <row r="67" spans="2:30" x14ac:dyDescent="0.3">
      <c r="R67" s="7"/>
      <c r="S67" s="13"/>
      <c r="T67" s="7" t="s">
        <v>3</v>
      </c>
      <c r="U67" s="7" t="s">
        <v>61</v>
      </c>
      <c r="X67" s="1"/>
      <c r="Y67" s="1"/>
      <c r="Z67" s="8"/>
      <c r="AA67" s="41">
        <f t="shared" si="17"/>
        <v>0</v>
      </c>
      <c r="AB67" s="41">
        <f t="shared" si="18"/>
        <v>0</v>
      </c>
      <c r="AC67">
        <v>0</v>
      </c>
      <c r="AD67" s="42">
        <f t="shared" si="19"/>
        <v>0</v>
      </c>
    </row>
    <row r="68" spans="2:30" x14ac:dyDescent="0.3">
      <c r="R68" s="7"/>
      <c r="S68" s="13"/>
      <c r="T68" s="7" t="s">
        <v>4</v>
      </c>
      <c r="U68" s="7" t="s">
        <v>62</v>
      </c>
      <c r="X68" s="1"/>
      <c r="Y68" s="1"/>
      <c r="Z68" s="8"/>
      <c r="AA68" s="41">
        <f t="shared" si="17"/>
        <v>0</v>
      </c>
      <c r="AB68" s="41">
        <f t="shared" si="18"/>
        <v>0</v>
      </c>
      <c r="AC68">
        <v>0</v>
      </c>
      <c r="AD68" s="42">
        <f t="shared" si="19"/>
        <v>0</v>
      </c>
    </row>
    <row r="69" spans="2:30" x14ac:dyDescent="0.3">
      <c r="R69" s="7"/>
      <c r="S69" s="13"/>
      <c r="T69" s="7" t="s">
        <v>5</v>
      </c>
      <c r="U69" s="7" t="s">
        <v>63</v>
      </c>
      <c r="X69" s="1"/>
      <c r="Y69" s="1"/>
      <c r="Z69" s="8"/>
      <c r="AA69" s="41">
        <f t="shared" si="17"/>
        <v>0</v>
      </c>
      <c r="AB69" s="41">
        <f t="shared" si="18"/>
        <v>0</v>
      </c>
      <c r="AC69">
        <v>0</v>
      </c>
      <c r="AD69" s="42">
        <f t="shared" si="19"/>
        <v>0</v>
      </c>
    </row>
    <row r="70" spans="2:30" x14ac:dyDescent="0.3">
      <c r="R70" s="7"/>
      <c r="S70" s="13"/>
      <c r="T70" s="7" t="s">
        <v>6</v>
      </c>
      <c r="U70" s="7" t="s">
        <v>64</v>
      </c>
      <c r="X70" s="1"/>
      <c r="Y70" s="1"/>
      <c r="Z70" s="8"/>
      <c r="AA70" s="41">
        <f t="shared" si="17"/>
        <v>0</v>
      </c>
      <c r="AB70" s="41">
        <f t="shared" si="18"/>
        <v>0</v>
      </c>
      <c r="AC70">
        <v>0</v>
      </c>
      <c r="AD70" s="42">
        <f t="shared" si="19"/>
        <v>0</v>
      </c>
    </row>
    <row r="71" spans="2:30" x14ac:dyDescent="0.3">
      <c r="R71" s="7"/>
      <c r="S71" s="13"/>
      <c r="T71" s="7" t="s">
        <v>7</v>
      </c>
      <c r="U71" s="7" t="s">
        <v>65</v>
      </c>
      <c r="X71" s="1"/>
      <c r="Y71" s="1"/>
      <c r="Z71" s="8"/>
      <c r="AA71" s="41">
        <f t="shared" si="17"/>
        <v>0</v>
      </c>
      <c r="AB71" s="41">
        <f t="shared" si="18"/>
        <v>0</v>
      </c>
      <c r="AC71">
        <v>0</v>
      </c>
      <c r="AD71" s="42">
        <f t="shared" si="19"/>
        <v>0</v>
      </c>
    </row>
    <row r="72" spans="2:30" x14ac:dyDescent="0.3">
      <c r="R72" s="7"/>
      <c r="S72" s="13"/>
      <c r="T72" s="7" t="s">
        <v>147</v>
      </c>
      <c r="U72" s="7" t="s">
        <v>148</v>
      </c>
      <c r="X72" s="1"/>
      <c r="Y72" s="1"/>
      <c r="Z72" s="8"/>
      <c r="AA72" s="41">
        <f t="shared" si="17"/>
        <v>0</v>
      </c>
      <c r="AB72" s="41">
        <f t="shared" si="18"/>
        <v>0</v>
      </c>
      <c r="AC72">
        <v>0</v>
      </c>
      <c r="AD72" s="42">
        <f t="shared" si="19"/>
        <v>0</v>
      </c>
    </row>
    <row r="73" spans="2:30" x14ac:dyDescent="0.3">
      <c r="R73" s="7"/>
      <c r="S73" s="13"/>
      <c r="T73" s="7" t="s">
        <v>8</v>
      </c>
      <c r="U73" s="7" t="s">
        <v>66</v>
      </c>
      <c r="X73" s="1"/>
      <c r="Y73" s="1"/>
      <c r="Z73" s="8"/>
      <c r="AA73" s="41">
        <f t="shared" si="17"/>
        <v>0</v>
      </c>
      <c r="AB73" s="41">
        <f t="shared" si="18"/>
        <v>0</v>
      </c>
      <c r="AC73">
        <v>0</v>
      </c>
      <c r="AD73" s="42">
        <f t="shared" si="19"/>
        <v>0</v>
      </c>
    </row>
    <row r="74" spans="2:30" x14ac:dyDescent="0.3">
      <c r="R74" s="7"/>
      <c r="S74" s="13"/>
      <c r="T74" s="7" t="s">
        <v>9</v>
      </c>
      <c r="U74" s="7" t="s">
        <v>67</v>
      </c>
      <c r="X74" s="1"/>
      <c r="Y74" s="1"/>
      <c r="Z74" s="8"/>
      <c r="AA74" s="41">
        <f t="shared" si="17"/>
        <v>0</v>
      </c>
      <c r="AB74" s="41">
        <f t="shared" si="18"/>
        <v>0</v>
      </c>
      <c r="AC74">
        <v>0</v>
      </c>
      <c r="AD74" s="42">
        <f t="shared" si="19"/>
        <v>0</v>
      </c>
    </row>
    <row r="75" spans="2:30" x14ac:dyDescent="0.3">
      <c r="R75" s="7"/>
      <c r="S75" s="13"/>
      <c r="T75" s="7" t="s">
        <v>10</v>
      </c>
      <c r="U75" s="7" t="s">
        <v>68</v>
      </c>
      <c r="X75" s="1"/>
      <c r="Y75" s="1"/>
      <c r="Z75" s="8"/>
      <c r="AA75" s="41">
        <f t="shared" si="17"/>
        <v>0</v>
      </c>
      <c r="AB75" s="41">
        <f t="shared" si="18"/>
        <v>0</v>
      </c>
      <c r="AC75">
        <v>0</v>
      </c>
      <c r="AD75" s="42">
        <f t="shared" si="19"/>
        <v>0</v>
      </c>
    </row>
    <row r="76" spans="2:30" x14ac:dyDescent="0.3">
      <c r="R76" s="7"/>
      <c r="S76" s="13"/>
      <c r="T76" s="7" t="s">
        <v>11</v>
      </c>
      <c r="U76" s="7" t="s">
        <v>69</v>
      </c>
      <c r="X76" s="1"/>
      <c r="Y76" s="1"/>
      <c r="Z76" s="8"/>
      <c r="AA76" s="41">
        <f t="shared" si="17"/>
        <v>0</v>
      </c>
      <c r="AB76" s="41">
        <f t="shared" si="18"/>
        <v>0</v>
      </c>
      <c r="AC76">
        <v>0</v>
      </c>
      <c r="AD76" s="42">
        <f t="shared" si="19"/>
        <v>0</v>
      </c>
    </row>
    <row r="77" spans="2:30" x14ac:dyDescent="0.3">
      <c r="R77" s="7"/>
      <c r="S77" s="13"/>
      <c r="T77" s="7" t="s">
        <v>12</v>
      </c>
      <c r="U77" s="7" t="s">
        <v>70</v>
      </c>
      <c r="X77" s="1"/>
      <c r="Y77" s="1"/>
      <c r="Z77" s="8"/>
      <c r="AA77" s="41">
        <f t="shared" si="17"/>
        <v>0</v>
      </c>
      <c r="AB77" s="41">
        <f t="shared" si="18"/>
        <v>0</v>
      </c>
      <c r="AC77">
        <v>0</v>
      </c>
      <c r="AD77" s="42">
        <f t="shared" si="19"/>
        <v>0</v>
      </c>
    </row>
    <row r="78" spans="2:30" x14ac:dyDescent="0.3">
      <c r="R78" s="7"/>
      <c r="S78" s="13"/>
      <c r="T78" s="7" t="s">
        <v>13</v>
      </c>
      <c r="U78" s="7" t="s">
        <v>71</v>
      </c>
      <c r="X78" s="1"/>
      <c r="Y78" s="1"/>
      <c r="Z78" s="8"/>
      <c r="AA78" s="41">
        <f t="shared" si="17"/>
        <v>0</v>
      </c>
      <c r="AB78" s="41">
        <f t="shared" si="18"/>
        <v>0</v>
      </c>
      <c r="AC78">
        <v>0</v>
      </c>
      <c r="AD78" s="42">
        <f t="shared" si="19"/>
        <v>0</v>
      </c>
    </row>
    <row r="79" spans="2:30" x14ac:dyDescent="0.3">
      <c r="R79" s="7"/>
      <c r="S79" s="13"/>
      <c r="T79" s="7" t="s">
        <v>149</v>
      </c>
      <c r="U79" s="7" t="s">
        <v>150</v>
      </c>
      <c r="X79" s="1"/>
      <c r="Y79" s="1"/>
      <c r="Z79" s="8"/>
      <c r="AA79" s="41">
        <f t="shared" si="17"/>
        <v>0</v>
      </c>
      <c r="AB79" s="41">
        <f t="shared" si="18"/>
        <v>0</v>
      </c>
      <c r="AC79">
        <v>0</v>
      </c>
      <c r="AD79" s="42">
        <f t="shared" si="19"/>
        <v>0</v>
      </c>
    </row>
    <row r="80" spans="2:30" x14ac:dyDescent="0.3">
      <c r="R80" s="7"/>
      <c r="S80" s="13"/>
      <c r="T80" s="7" t="s">
        <v>53</v>
      </c>
      <c r="U80" s="7" t="s">
        <v>72</v>
      </c>
      <c r="X80" s="1"/>
      <c r="Y80" s="1"/>
      <c r="Z80" s="8"/>
      <c r="AA80" s="41">
        <f t="shared" si="17"/>
        <v>0</v>
      </c>
      <c r="AB80" s="41">
        <f t="shared" si="18"/>
        <v>0</v>
      </c>
      <c r="AC80">
        <v>0</v>
      </c>
      <c r="AD80" s="42">
        <f t="shared" si="19"/>
        <v>0</v>
      </c>
    </row>
    <row r="81" spans="18:30" x14ac:dyDescent="0.3">
      <c r="R81" s="7"/>
      <c r="S81" s="13"/>
      <c r="T81" s="7" t="s">
        <v>14</v>
      </c>
      <c r="U81" s="7" t="s">
        <v>73</v>
      </c>
      <c r="X81" s="1"/>
      <c r="Y81" s="1"/>
      <c r="Z81" s="8"/>
      <c r="AA81" s="41">
        <f t="shared" si="17"/>
        <v>0</v>
      </c>
      <c r="AB81" s="41">
        <f t="shared" si="18"/>
        <v>0</v>
      </c>
      <c r="AC81">
        <v>0</v>
      </c>
      <c r="AD81" s="42">
        <f t="shared" si="19"/>
        <v>0</v>
      </c>
    </row>
    <row r="82" spans="18:30" x14ac:dyDescent="0.3">
      <c r="R82" s="7"/>
      <c r="S82" s="13"/>
      <c r="T82" s="7" t="s">
        <v>151</v>
      </c>
      <c r="U82" s="7" t="s">
        <v>152</v>
      </c>
      <c r="X82" s="1"/>
      <c r="Y82" s="1"/>
      <c r="Z82" s="8"/>
      <c r="AA82" s="41">
        <f t="shared" si="17"/>
        <v>0</v>
      </c>
      <c r="AB82" s="41">
        <f t="shared" si="18"/>
        <v>0</v>
      </c>
      <c r="AC82">
        <v>0</v>
      </c>
      <c r="AD82" s="42">
        <f t="shared" si="19"/>
        <v>0</v>
      </c>
    </row>
    <row r="83" spans="18:30" x14ac:dyDescent="0.3">
      <c r="R83" s="7"/>
      <c r="S83" s="13"/>
      <c r="T83" s="7" t="s">
        <v>15</v>
      </c>
      <c r="U83" s="7" t="s">
        <v>74</v>
      </c>
      <c r="X83" s="1"/>
      <c r="Y83" s="1"/>
      <c r="Z83" s="8"/>
      <c r="AA83" s="41">
        <f t="shared" si="17"/>
        <v>0</v>
      </c>
      <c r="AB83" s="41">
        <f t="shared" si="18"/>
        <v>0</v>
      </c>
      <c r="AC83">
        <v>0</v>
      </c>
      <c r="AD83" s="42">
        <f t="shared" si="19"/>
        <v>0</v>
      </c>
    </row>
    <row r="84" spans="18:30" x14ac:dyDescent="0.3">
      <c r="R84" s="7"/>
      <c r="S84" s="13"/>
      <c r="T84" s="7" t="s">
        <v>16</v>
      </c>
      <c r="U84" s="7" t="s">
        <v>75</v>
      </c>
      <c r="X84" s="1"/>
      <c r="Y84" s="1"/>
      <c r="Z84" s="8"/>
      <c r="AA84" s="41">
        <f t="shared" si="17"/>
        <v>0</v>
      </c>
      <c r="AB84" s="41">
        <f t="shared" si="18"/>
        <v>0</v>
      </c>
      <c r="AC84">
        <v>0</v>
      </c>
      <c r="AD84" s="42">
        <f t="shared" si="19"/>
        <v>0</v>
      </c>
    </row>
    <row r="85" spans="18:30" x14ac:dyDescent="0.3">
      <c r="R85" s="7"/>
      <c r="S85" s="13"/>
      <c r="T85" s="7" t="s">
        <v>153</v>
      </c>
      <c r="U85" s="7" t="s">
        <v>76</v>
      </c>
      <c r="X85" s="1"/>
      <c r="Y85" s="1"/>
      <c r="Z85" s="8"/>
      <c r="AA85" s="41">
        <f t="shared" si="17"/>
        <v>0</v>
      </c>
      <c r="AB85" s="41">
        <f t="shared" si="18"/>
        <v>0</v>
      </c>
      <c r="AC85">
        <v>0</v>
      </c>
      <c r="AD85" s="42">
        <f t="shared" si="19"/>
        <v>0</v>
      </c>
    </row>
    <row r="86" spans="18:30" x14ac:dyDescent="0.3">
      <c r="R86" s="7"/>
      <c r="S86" s="13"/>
      <c r="T86" t="s">
        <v>18</v>
      </c>
      <c r="U86" t="s">
        <v>77</v>
      </c>
      <c r="AA86" s="41">
        <f t="shared" ref="AA86:AA89" si="20">IFERROR(W86/Y86*1000,0)</f>
        <v>0</v>
      </c>
      <c r="AB86" s="41">
        <f t="shared" ref="AB86:AB89" si="21">IFERROR(X86/Z86*1000,0)</f>
        <v>0</v>
      </c>
      <c r="AC86">
        <v>0</v>
      </c>
      <c r="AD86" s="42">
        <f t="shared" ref="AD86:AD89" si="22">IFERROR(AC86/Z86*100000,0)</f>
        <v>0</v>
      </c>
    </row>
    <row r="87" spans="18:30" x14ac:dyDescent="0.3">
      <c r="R87" s="7"/>
      <c r="S87" s="13"/>
      <c r="T87" t="s">
        <v>154</v>
      </c>
      <c r="U87" t="s">
        <v>155</v>
      </c>
      <c r="AA87" s="41">
        <f t="shared" si="20"/>
        <v>0</v>
      </c>
      <c r="AB87" s="41">
        <f t="shared" si="21"/>
        <v>0</v>
      </c>
      <c r="AC87">
        <v>0</v>
      </c>
      <c r="AD87" s="42">
        <f t="shared" si="22"/>
        <v>0</v>
      </c>
    </row>
    <row r="88" spans="18:30" x14ac:dyDescent="0.3">
      <c r="R88" s="7"/>
      <c r="S88" s="13"/>
      <c r="T88" s="7" t="s">
        <v>19</v>
      </c>
      <c r="U88" s="7" t="s">
        <v>78</v>
      </c>
      <c r="X88" s="1"/>
      <c r="Y88" s="1"/>
      <c r="Z88" s="8"/>
      <c r="AA88" s="41">
        <f t="shared" si="20"/>
        <v>0</v>
      </c>
      <c r="AB88" s="41">
        <f t="shared" si="21"/>
        <v>0</v>
      </c>
      <c r="AC88">
        <v>0</v>
      </c>
      <c r="AD88" s="42">
        <f t="shared" si="22"/>
        <v>0</v>
      </c>
    </row>
    <row r="89" spans="18:30" x14ac:dyDescent="0.3">
      <c r="R89" s="7"/>
      <c r="S89" s="13"/>
      <c r="T89" t="s">
        <v>20</v>
      </c>
      <c r="U89" t="s">
        <v>79</v>
      </c>
      <c r="AA89" s="41">
        <f t="shared" si="20"/>
        <v>0</v>
      </c>
      <c r="AB89" s="41">
        <f t="shared" si="21"/>
        <v>0</v>
      </c>
      <c r="AC89">
        <v>0</v>
      </c>
      <c r="AD89" s="42">
        <f t="shared" si="22"/>
        <v>0</v>
      </c>
    </row>
    <row r="90" spans="18:30" x14ac:dyDescent="0.3">
      <c r="R90" s="7"/>
      <c r="S90" s="13"/>
    </row>
    <row r="91" spans="18:30" x14ac:dyDescent="0.3">
      <c r="R91" s="7"/>
      <c r="S91" s="7"/>
      <c r="T91" s="7"/>
      <c r="U91" s="7"/>
      <c r="X91" s="1"/>
      <c r="Y91" s="1"/>
      <c r="Z91" s="1"/>
      <c r="AA91" s="1"/>
      <c r="AB91" s="1"/>
    </row>
    <row r="92" spans="18:30" x14ac:dyDescent="0.3">
      <c r="R92" s="7"/>
      <c r="S92" s="7"/>
      <c r="T92" s="7"/>
      <c r="U92" s="7"/>
      <c r="X92" s="1"/>
      <c r="Y92" s="1"/>
      <c r="Z92" s="1"/>
      <c r="AA92" s="1"/>
      <c r="AB92" s="1"/>
    </row>
    <row r="123" spans="20:26" x14ac:dyDescent="0.3">
      <c r="T123" t="s">
        <v>0</v>
      </c>
      <c r="W123">
        <f>N6</f>
        <v>2020</v>
      </c>
      <c r="X123" t="str">
        <f>"Cum "&amp;N6</f>
        <v>Cum 2020</v>
      </c>
      <c r="Y123">
        <f>O6</f>
        <v>2021</v>
      </c>
      <c r="Z123" t="str">
        <f>"Cum "&amp;O6</f>
        <v>Cum 2021</v>
      </c>
    </row>
    <row r="124" spans="20:26" x14ac:dyDescent="0.3">
      <c r="T124" t="s">
        <v>41</v>
      </c>
      <c r="X124">
        <f>W124</f>
        <v>0</v>
      </c>
      <c r="Z124">
        <f>Y124</f>
        <v>0</v>
      </c>
    </row>
    <row r="125" spans="20:26" x14ac:dyDescent="0.3">
      <c r="T125" t="s">
        <v>42</v>
      </c>
      <c r="X125">
        <f>X124+W125</f>
        <v>0</v>
      </c>
      <c r="Z125">
        <f>Z124+Y125</f>
        <v>0</v>
      </c>
    </row>
    <row r="126" spans="20:26" x14ac:dyDescent="0.3">
      <c r="T126" t="s">
        <v>43</v>
      </c>
      <c r="X126">
        <f t="shared" ref="X126:X128" si="23">X125+W126</f>
        <v>0</v>
      </c>
      <c r="Z126">
        <f t="shared" ref="Z126:Z135" si="24">Z125+Y126</f>
        <v>0</v>
      </c>
    </row>
    <row r="127" spans="20:26" x14ac:dyDescent="0.3">
      <c r="T127" t="s">
        <v>44</v>
      </c>
      <c r="X127">
        <f t="shared" si="23"/>
        <v>0</v>
      </c>
      <c r="Z127">
        <f t="shared" si="24"/>
        <v>0</v>
      </c>
    </row>
    <row r="128" spans="20:26" x14ac:dyDescent="0.3">
      <c r="T128" t="s">
        <v>45</v>
      </c>
      <c r="X128">
        <f t="shared" si="23"/>
        <v>0</v>
      </c>
      <c r="Z128">
        <f t="shared" si="24"/>
        <v>0</v>
      </c>
    </row>
    <row r="129" spans="20:26" x14ac:dyDescent="0.3">
      <c r="T129" t="s">
        <v>46</v>
      </c>
      <c r="X129">
        <f>X128+W129</f>
        <v>0</v>
      </c>
      <c r="Z129">
        <f t="shared" si="24"/>
        <v>0</v>
      </c>
    </row>
    <row r="130" spans="20:26" x14ac:dyDescent="0.3">
      <c r="T130" t="s">
        <v>47</v>
      </c>
      <c r="X130">
        <f t="shared" ref="X130:X131" si="25">X129+W130</f>
        <v>0</v>
      </c>
      <c r="Z130">
        <f t="shared" si="24"/>
        <v>0</v>
      </c>
    </row>
    <row r="131" spans="20:26" x14ac:dyDescent="0.3">
      <c r="T131" t="s">
        <v>48</v>
      </c>
      <c r="X131">
        <f t="shared" si="25"/>
        <v>0</v>
      </c>
      <c r="Z131">
        <f t="shared" si="24"/>
        <v>0</v>
      </c>
    </row>
    <row r="132" spans="20:26" x14ac:dyDescent="0.3">
      <c r="T132" t="s">
        <v>49</v>
      </c>
      <c r="X132">
        <f>X131+W132</f>
        <v>0</v>
      </c>
      <c r="Z132">
        <f t="shared" si="24"/>
        <v>0</v>
      </c>
    </row>
    <row r="133" spans="20:26" x14ac:dyDescent="0.3">
      <c r="T133" t="s">
        <v>50</v>
      </c>
      <c r="X133">
        <f>X132+W133</f>
        <v>0</v>
      </c>
      <c r="Z133">
        <f t="shared" si="24"/>
        <v>0</v>
      </c>
    </row>
    <row r="134" spans="20:26" x14ac:dyDescent="0.3">
      <c r="T134" t="s">
        <v>51</v>
      </c>
      <c r="X134">
        <f>X133+W134</f>
        <v>0</v>
      </c>
      <c r="Z134">
        <f t="shared" si="24"/>
        <v>0</v>
      </c>
    </row>
    <row r="135" spans="20:26" x14ac:dyDescent="0.3">
      <c r="T135" t="s">
        <v>52</v>
      </c>
      <c r="X135">
        <f>X134+W135</f>
        <v>0</v>
      </c>
      <c r="Z135">
        <f t="shared" si="24"/>
        <v>0</v>
      </c>
    </row>
    <row r="145" spans="2:28" ht="15" thickBot="1" x14ac:dyDescent="0.35">
      <c r="B145" s="43" t="str">
        <f>"Data completeness of public health facilities, " &amp; Data1!A4</f>
        <v>Data completeness of public health facilities, Jan-Sep 2017 and 2018</v>
      </c>
    </row>
    <row r="146" spans="2:28" x14ac:dyDescent="0.3">
      <c r="B146" s="91" t="s">
        <v>54</v>
      </c>
      <c r="C146" s="93">
        <f>N6</f>
        <v>2020</v>
      </c>
      <c r="D146" s="93"/>
      <c r="E146" s="93"/>
      <c r="F146" s="93"/>
      <c r="G146" s="93"/>
      <c r="H146" s="93"/>
      <c r="I146" s="93"/>
      <c r="J146" s="93"/>
      <c r="K146" s="93"/>
      <c r="L146" s="93"/>
      <c r="M146" s="93"/>
      <c r="N146" s="93"/>
      <c r="O146" s="93"/>
      <c r="P146" s="93">
        <f>O6</f>
        <v>2021</v>
      </c>
      <c r="Q146" s="93"/>
      <c r="R146" s="93"/>
      <c r="S146" s="93"/>
      <c r="T146" s="93"/>
      <c r="U146" s="93"/>
      <c r="V146" s="93"/>
      <c r="W146" s="93"/>
      <c r="X146" s="93"/>
      <c r="Y146" s="93"/>
      <c r="Z146" s="93"/>
      <c r="AA146" s="93"/>
      <c r="AB146" s="94"/>
    </row>
    <row r="147" spans="2:28" x14ac:dyDescent="0.3">
      <c r="B147" s="92"/>
      <c r="C147" s="45" t="s">
        <v>41</v>
      </c>
      <c r="D147" s="45" t="s">
        <v>42</v>
      </c>
      <c r="E147" s="45" t="s">
        <v>43</v>
      </c>
      <c r="F147" s="45" t="s">
        <v>44</v>
      </c>
      <c r="G147" s="45" t="s">
        <v>45</v>
      </c>
      <c r="H147" s="45" t="s">
        <v>46</v>
      </c>
      <c r="I147" s="45" t="s">
        <v>47</v>
      </c>
      <c r="J147" s="45" t="s">
        <v>48</v>
      </c>
      <c r="K147" s="45" t="s">
        <v>49</v>
      </c>
      <c r="L147" s="45" t="s">
        <v>50</v>
      </c>
      <c r="M147" s="45" t="s">
        <v>51</v>
      </c>
      <c r="N147" s="45" t="s">
        <v>52</v>
      </c>
      <c r="O147" s="45" t="s">
        <v>31</v>
      </c>
      <c r="P147" s="45" t="s">
        <v>41</v>
      </c>
      <c r="Q147" s="45" t="s">
        <v>42</v>
      </c>
      <c r="R147" s="45" t="s">
        <v>43</v>
      </c>
      <c r="S147" s="45" t="s">
        <v>44</v>
      </c>
      <c r="T147" s="45" t="s">
        <v>45</v>
      </c>
      <c r="U147" s="45" t="s">
        <v>46</v>
      </c>
      <c r="V147" s="45" t="s">
        <v>47</v>
      </c>
      <c r="W147" s="45" t="s">
        <v>48</v>
      </c>
      <c r="X147" s="45" t="s">
        <v>49</v>
      </c>
      <c r="Y147" s="45" t="s">
        <v>50</v>
      </c>
      <c r="Z147" s="45" t="s">
        <v>51</v>
      </c>
      <c r="AA147" s="45" t="s">
        <v>52</v>
      </c>
      <c r="AB147" s="12" t="s">
        <v>31</v>
      </c>
    </row>
    <row r="148" spans="2:28" x14ac:dyDescent="0.3">
      <c r="B148" s="2" t="s">
        <v>1</v>
      </c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2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3"/>
    </row>
    <row r="149" spans="2:28" x14ac:dyDescent="0.3">
      <c r="B149" s="2" t="s">
        <v>2</v>
      </c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2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3"/>
    </row>
    <row r="150" spans="2:28" x14ac:dyDescent="0.3">
      <c r="B150" s="2" t="s">
        <v>3</v>
      </c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2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3"/>
    </row>
    <row r="151" spans="2:28" x14ac:dyDescent="0.3">
      <c r="B151" s="2" t="s">
        <v>4</v>
      </c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2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3"/>
    </row>
    <row r="152" spans="2:28" x14ac:dyDescent="0.3">
      <c r="B152" s="2" t="s">
        <v>5</v>
      </c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2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3"/>
    </row>
    <row r="153" spans="2:28" x14ac:dyDescent="0.3">
      <c r="B153" s="2" t="s">
        <v>6</v>
      </c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2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3"/>
    </row>
    <row r="154" spans="2:28" x14ac:dyDescent="0.3">
      <c r="B154" s="2" t="s">
        <v>7</v>
      </c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2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3"/>
    </row>
    <row r="155" spans="2:28" x14ac:dyDescent="0.3">
      <c r="B155" s="2" t="s">
        <v>147</v>
      </c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2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3"/>
    </row>
    <row r="156" spans="2:28" x14ac:dyDescent="0.3">
      <c r="B156" s="2" t="s">
        <v>8</v>
      </c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2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3"/>
    </row>
    <row r="157" spans="2:28" x14ac:dyDescent="0.3">
      <c r="B157" s="2" t="s">
        <v>9</v>
      </c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2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3"/>
    </row>
    <row r="158" spans="2:28" x14ac:dyDescent="0.3">
      <c r="B158" s="2" t="s">
        <v>10</v>
      </c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2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3"/>
    </row>
    <row r="159" spans="2:28" x14ac:dyDescent="0.3">
      <c r="B159" s="2" t="s">
        <v>11</v>
      </c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2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3"/>
    </row>
    <row r="160" spans="2:28" x14ac:dyDescent="0.3">
      <c r="B160" s="2" t="s">
        <v>12</v>
      </c>
      <c r="C160" s="6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2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3"/>
    </row>
    <row r="161" spans="2:28" x14ac:dyDescent="0.3">
      <c r="B161" s="2" t="s">
        <v>13</v>
      </c>
      <c r="C161" s="6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2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3"/>
    </row>
    <row r="162" spans="2:28" x14ac:dyDescent="0.3">
      <c r="B162" s="2" t="s">
        <v>149</v>
      </c>
      <c r="C162" s="6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2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3"/>
    </row>
    <row r="163" spans="2:28" x14ac:dyDescent="0.3">
      <c r="B163" s="2" t="s">
        <v>53</v>
      </c>
      <c r="C163" s="6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2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3"/>
    </row>
    <row r="164" spans="2:28" x14ac:dyDescent="0.3">
      <c r="B164" s="2" t="s">
        <v>14</v>
      </c>
      <c r="C164" s="6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2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3"/>
    </row>
    <row r="165" spans="2:28" x14ac:dyDescent="0.3">
      <c r="B165" s="2" t="s">
        <v>151</v>
      </c>
      <c r="C165" s="6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2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3"/>
    </row>
    <row r="166" spans="2:28" x14ac:dyDescent="0.3">
      <c r="B166" s="2" t="s">
        <v>15</v>
      </c>
      <c r="C166" s="6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2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3"/>
    </row>
    <row r="167" spans="2:28" x14ac:dyDescent="0.3">
      <c r="B167" s="2" t="s">
        <v>16</v>
      </c>
      <c r="C167" s="6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2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3"/>
    </row>
    <row r="168" spans="2:28" x14ac:dyDescent="0.3">
      <c r="B168" s="2" t="s">
        <v>153</v>
      </c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2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3"/>
    </row>
    <row r="169" spans="2:28" x14ac:dyDescent="0.3">
      <c r="B169" s="2" t="s">
        <v>18</v>
      </c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2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3"/>
    </row>
    <row r="170" spans="2:28" x14ac:dyDescent="0.3">
      <c r="B170" s="2" t="s">
        <v>154</v>
      </c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2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3"/>
    </row>
    <row r="171" spans="2:28" x14ac:dyDescent="0.3">
      <c r="B171" s="2" t="s">
        <v>19</v>
      </c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2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3"/>
    </row>
    <row r="172" spans="2:28" x14ac:dyDescent="0.3">
      <c r="B172" s="2" t="s">
        <v>20</v>
      </c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2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3"/>
    </row>
    <row r="173" spans="2:28" ht="15" thickBot="1" x14ac:dyDescent="0.35">
      <c r="B173" s="59" t="s">
        <v>21</v>
      </c>
      <c r="C173" s="64" t="str">
        <f>IFERROR(AVERAGE(C148:C172),"")</f>
        <v/>
      </c>
      <c r="D173" s="64" t="str">
        <f t="shared" ref="D173:AB173" si="26">IFERROR(AVERAGE(D148:D172),"")</f>
        <v/>
      </c>
      <c r="E173" s="64" t="str">
        <f t="shared" si="26"/>
        <v/>
      </c>
      <c r="F173" s="64" t="str">
        <f t="shared" si="26"/>
        <v/>
      </c>
      <c r="G173" s="64" t="str">
        <f t="shared" si="26"/>
        <v/>
      </c>
      <c r="H173" s="64" t="str">
        <f t="shared" si="26"/>
        <v/>
      </c>
      <c r="I173" s="64" t="str">
        <f t="shared" si="26"/>
        <v/>
      </c>
      <c r="J173" s="64" t="str">
        <f t="shared" si="26"/>
        <v/>
      </c>
      <c r="K173" s="64" t="str">
        <f t="shared" si="26"/>
        <v/>
      </c>
      <c r="L173" s="64" t="str">
        <f t="shared" si="26"/>
        <v/>
      </c>
      <c r="M173" s="64" t="str">
        <f t="shared" si="26"/>
        <v/>
      </c>
      <c r="N173" s="64" t="str">
        <f t="shared" si="26"/>
        <v/>
      </c>
      <c r="O173" s="64" t="str">
        <f t="shared" si="26"/>
        <v/>
      </c>
      <c r="P173" s="64" t="str">
        <f t="shared" si="26"/>
        <v/>
      </c>
      <c r="Q173" s="64" t="str">
        <f t="shared" si="26"/>
        <v/>
      </c>
      <c r="R173" s="64" t="str">
        <f t="shared" si="26"/>
        <v/>
      </c>
      <c r="S173" s="64" t="str">
        <f t="shared" si="26"/>
        <v/>
      </c>
      <c r="T173" s="64" t="str">
        <f t="shared" si="26"/>
        <v/>
      </c>
      <c r="U173" s="64" t="str">
        <f t="shared" si="26"/>
        <v/>
      </c>
      <c r="V173" s="64" t="str">
        <f t="shared" si="26"/>
        <v/>
      </c>
      <c r="W173" s="64" t="str">
        <f t="shared" si="26"/>
        <v/>
      </c>
      <c r="X173" s="64" t="str">
        <f t="shared" si="26"/>
        <v/>
      </c>
      <c r="Y173" s="64" t="str">
        <f t="shared" si="26"/>
        <v/>
      </c>
      <c r="Z173" s="64" t="str">
        <f t="shared" si="26"/>
        <v/>
      </c>
      <c r="AA173" s="64" t="str">
        <f t="shared" si="26"/>
        <v/>
      </c>
      <c r="AB173" s="65" t="str">
        <f t="shared" si="26"/>
        <v/>
      </c>
    </row>
    <row r="177" spans="2:28" ht="15" thickBot="1" x14ac:dyDescent="0.35">
      <c r="B177" s="43" t="str">
        <f>"Data completeness of VMWs, " &amp; Data1!A4</f>
        <v>Data completeness of VMWs, Jan-Sep 2017 and 2018</v>
      </c>
    </row>
    <row r="178" spans="2:28" x14ac:dyDescent="0.3">
      <c r="B178" s="91" t="s">
        <v>54</v>
      </c>
      <c r="C178" s="93">
        <f>N6</f>
        <v>2020</v>
      </c>
      <c r="D178" s="93"/>
      <c r="E178" s="93"/>
      <c r="F178" s="93"/>
      <c r="G178" s="93"/>
      <c r="H178" s="93"/>
      <c r="I178" s="93"/>
      <c r="J178" s="93"/>
      <c r="K178" s="93"/>
      <c r="L178" s="93"/>
      <c r="M178" s="93"/>
      <c r="N178" s="93"/>
      <c r="O178" s="93"/>
      <c r="P178" s="93">
        <f>O6</f>
        <v>2021</v>
      </c>
      <c r="Q178" s="93"/>
      <c r="R178" s="93"/>
      <c r="S178" s="93"/>
      <c r="T178" s="93"/>
      <c r="U178" s="93"/>
      <c r="V178" s="93"/>
      <c r="W178" s="93"/>
      <c r="X178" s="93"/>
      <c r="Y178" s="93"/>
      <c r="Z178" s="93"/>
      <c r="AA178" s="93"/>
      <c r="AB178" s="94"/>
    </row>
    <row r="179" spans="2:28" x14ac:dyDescent="0.3">
      <c r="B179" s="92"/>
      <c r="C179" s="45" t="s">
        <v>41</v>
      </c>
      <c r="D179" s="45" t="s">
        <v>42</v>
      </c>
      <c r="E179" s="45" t="s">
        <v>43</v>
      </c>
      <c r="F179" s="45" t="s">
        <v>44</v>
      </c>
      <c r="G179" s="45" t="s">
        <v>45</v>
      </c>
      <c r="H179" s="45" t="s">
        <v>46</v>
      </c>
      <c r="I179" s="45" t="s">
        <v>47</v>
      </c>
      <c r="J179" s="45" t="s">
        <v>48</v>
      </c>
      <c r="K179" s="45" t="s">
        <v>49</v>
      </c>
      <c r="L179" s="45" t="s">
        <v>50</v>
      </c>
      <c r="M179" s="45" t="s">
        <v>51</v>
      </c>
      <c r="N179" s="45" t="s">
        <v>52</v>
      </c>
      <c r="O179" s="45" t="s">
        <v>31</v>
      </c>
      <c r="P179" s="45" t="s">
        <v>41</v>
      </c>
      <c r="Q179" s="45" t="s">
        <v>42</v>
      </c>
      <c r="R179" s="45" t="s">
        <v>43</v>
      </c>
      <c r="S179" s="45" t="s">
        <v>44</v>
      </c>
      <c r="T179" s="45" t="s">
        <v>45</v>
      </c>
      <c r="U179" s="45" t="s">
        <v>46</v>
      </c>
      <c r="V179" s="45" t="s">
        <v>47</v>
      </c>
      <c r="W179" s="45" t="s">
        <v>48</v>
      </c>
      <c r="X179" s="45" t="s">
        <v>49</v>
      </c>
      <c r="Y179" s="45" t="s">
        <v>50</v>
      </c>
      <c r="Z179" s="45" t="s">
        <v>51</v>
      </c>
      <c r="AA179" s="45" t="s">
        <v>52</v>
      </c>
      <c r="AB179" s="12" t="s">
        <v>31</v>
      </c>
    </row>
    <row r="180" spans="2:28" x14ac:dyDescent="0.3">
      <c r="B180" s="2" t="s">
        <v>1</v>
      </c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2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3"/>
    </row>
    <row r="181" spans="2:28" x14ac:dyDescent="0.3">
      <c r="B181" s="2" t="s">
        <v>2</v>
      </c>
      <c r="C181" s="6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2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3"/>
    </row>
    <row r="182" spans="2:28" x14ac:dyDescent="0.3">
      <c r="B182" s="2" t="s">
        <v>3</v>
      </c>
      <c r="C182" s="6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2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3"/>
    </row>
    <row r="183" spans="2:28" x14ac:dyDescent="0.3">
      <c r="B183" s="2" t="s">
        <v>4</v>
      </c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2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3"/>
    </row>
    <row r="184" spans="2:28" x14ac:dyDescent="0.3">
      <c r="B184" s="2" t="s">
        <v>5</v>
      </c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2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3"/>
    </row>
    <row r="185" spans="2:28" x14ac:dyDescent="0.3">
      <c r="B185" s="2" t="s">
        <v>6</v>
      </c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2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3"/>
    </row>
    <row r="186" spans="2:28" x14ac:dyDescent="0.3">
      <c r="B186" s="2" t="s">
        <v>7</v>
      </c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2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3"/>
    </row>
    <row r="187" spans="2:28" x14ac:dyDescent="0.3">
      <c r="B187" s="2" t="s">
        <v>147</v>
      </c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2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3"/>
    </row>
    <row r="188" spans="2:28" x14ac:dyDescent="0.3">
      <c r="B188" s="2" t="s">
        <v>8</v>
      </c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2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3"/>
    </row>
    <row r="189" spans="2:28" x14ac:dyDescent="0.3">
      <c r="B189" s="2" t="s">
        <v>9</v>
      </c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2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3"/>
    </row>
    <row r="190" spans="2:28" x14ac:dyDescent="0.3">
      <c r="B190" s="2" t="s">
        <v>10</v>
      </c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2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3"/>
    </row>
    <row r="191" spans="2:28" x14ac:dyDescent="0.3">
      <c r="B191" s="2" t="s">
        <v>11</v>
      </c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2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3"/>
    </row>
    <row r="192" spans="2:28" x14ac:dyDescent="0.3">
      <c r="B192" s="2" t="s">
        <v>12</v>
      </c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2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3"/>
    </row>
    <row r="193" spans="2:28" x14ac:dyDescent="0.3">
      <c r="B193" s="2" t="s">
        <v>13</v>
      </c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2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3"/>
    </row>
    <row r="194" spans="2:28" x14ac:dyDescent="0.3">
      <c r="B194" s="2" t="s">
        <v>149</v>
      </c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2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3"/>
    </row>
    <row r="195" spans="2:28" x14ac:dyDescent="0.3">
      <c r="B195" s="2" t="s">
        <v>53</v>
      </c>
      <c r="C195" s="6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2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3"/>
    </row>
    <row r="196" spans="2:28" x14ac:dyDescent="0.3">
      <c r="B196" s="2" t="s">
        <v>14</v>
      </c>
      <c r="C196" s="6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2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3"/>
    </row>
    <row r="197" spans="2:28" x14ac:dyDescent="0.3">
      <c r="B197" s="2" t="s">
        <v>151</v>
      </c>
      <c r="C197" s="6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2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3"/>
    </row>
    <row r="198" spans="2:28" x14ac:dyDescent="0.3">
      <c r="B198" s="2" t="s">
        <v>15</v>
      </c>
      <c r="C198" s="6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2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3"/>
    </row>
    <row r="199" spans="2:28" x14ac:dyDescent="0.3">
      <c r="B199" s="2" t="s">
        <v>16</v>
      </c>
      <c r="C199" s="6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2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3"/>
    </row>
    <row r="200" spans="2:28" x14ac:dyDescent="0.3">
      <c r="B200" s="2" t="s">
        <v>153</v>
      </c>
      <c r="C200" s="6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2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3"/>
    </row>
    <row r="201" spans="2:28" x14ac:dyDescent="0.3">
      <c r="B201" s="2" t="s">
        <v>18</v>
      </c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2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3"/>
    </row>
    <row r="202" spans="2:28" x14ac:dyDescent="0.3">
      <c r="B202" s="2" t="s">
        <v>154</v>
      </c>
      <c r="C202" s="6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2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3"/>
    </row>
    <row r="203" spans="2:28" x14ac:dyDescent="0.3">
      <c r="B203" s="2" t="s">
        <v>19</v>
      </c>
      <c r="C203" s="6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2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3"/>
    </row>
    <row r="204" spans="2:28" x14ac:dyDescent="0.3">
      <c r="B204" s="2" t="s">
        <v>20</v>
      </c>
      <c r="C204" s="6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2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3"/>
    </row>
    <row r="205" spans="2:28" ht="15" thickBot="1" x14ac:dyDescent="0.35">
      <c r="B205" s="59" t="s">
        <v>21</v>
      </c>
      <c r="C205" s="64" t="str">
        <f>IFERROR(AVERAGE(C180:C204),"")</f>
        <v/>
      </c>
      <c r="D205" s="64" t="str">
        <f t="shared" ref="D205:AB205" si="27">IFERROR(AVERAGE(D180:D204),"")</f>
        <v/>
      </c>
      <c r="E205" s="64" t="str">
        <f t="shared" si="27"/>
        <v/>
      </c>
      <c r="F205" s="64" t="str">
        <f t="shared" si="27"/>
        <v/>
      </c>
      <c r="G205" s="64" t="str">
        <f t="shared" si="27"/>
        <v/>
      </c>
      <c r="H205" s="64" t="str">
        <f t="shared" si="27"/>
        <v/>
      </c>
      <c r="I205" s="64" t="str">
        <f t="shared" si="27"/>
        <v/>
      </c>
      <c r="J205" s="64" t="str">
        <f t="shared" si="27"/>
        <v/>
      </c>
      <c r="K205" s="64" t="str">
        <f t="shared" si="27"/>
        <v/>
      </c>
      <c r="L205" s="64" t="str">
        <f t="shared" si="27"/>
        <v/>
      </c>
      <c r="M205" s="64" t="str">
        <f t="shared" si="27"/>
        <v/>
      </c>
      <c r="N205" s="64" t="str">
        <f t="shared" si="27"/>
        <v/>
      </c>
      <c r="O205" s="64" t="str">
        <f t="shared" si="27"/>
        <v/>
      </c>
      <c r="P205" s="64" t="str">
        <f t="shared" si="27"/>
        <v/>
      </c>
      <c r="Q205" s="64" t="str">
        <f t="shared" si="27"/>
        <v/>
      </c>
      <c r="R205" s="64" t="str">
        <f t="shared" si="27"/>
        <v/>
      </c>
      <c r="S205" s="64" t="str">
        <f t="shared" si="27"/>
        <v/>
      </c>
      <c r="T205" s="64" t="str">
        <f t="shared" si="27"/>
        <v/>
      </c>
      <c r="U205" s="64" t="str">
        <f t="shared" si="27"/>
        <v/>
      </c>
      <c r="V205" s="64" t="str">
        <f t="shared" si="27"/>
        <v/>
      </c>
      <c r="W205" s="64" t="str">
        <f t="shared" si="27"/>
        <v/>
      </c>
      <c r="X205" s="64" t="str">
        <f t="shared" si="27"/>
        <v/>
      </c>
      <c r="Y205" s="64" t="str">
        <f t="shared" si="27"/>
        <v/>
      </c>
      <c r="Z205" s="64" t="str">
        <f t="shared" si="27"/>
        <v/>
      </c>
      <c r="AA205" s="64" t="str">
        <f t="shared" si="27"/>
        <v/>
      </c>
      <c r="AB205" s="65" t="str">
        <f t="shared" si="27"/>
        <v/>
      </c>
    </row>
  </sheetData>
  <mergeCells count="47">
    <mergeCell ref="B5:B6"/>
    <mergeCell ref="B15:B16"/>
    <mergeCell ref="B23:B24"/>
    <mergeCell ref="B32:B33"/>
    <mergeCell ref="C5:G5"/>
    <mergeCell ref="H5:I5"/>
    <mergeCell ref="I15:J15"/>
    <mergeCell ref="I23:J23"/>
    <mergeCell ref="J5:K5"/>
    <mergeCell ref="C14:O14"/>
    <mergeCell ref="C22:O22"/>
    <mergeCell ref="L5:M5"/>
    <mergeCell ref="N5:O5"/>
    <mergeCell ref="M15:N15"/>
    <mergeCell ref="K23:L23"/>
    <mergeCell ref="M23:N23"/>
    <mergeCell ref="N7:N9"/>
    <mergeCell ref="O7:O9"/>
    <mergeCell ref="AE32:AE33"/>
    <mergeCell ref="AC32:AC33"/>
    <mergeCell ref="AA32:AB32"/>
    <mergeCell ref="C15:D15"/>
    <mergeCell ref="E15:F15"/>
    <mergeCell ref="G15:H15"/>
    <mergeCell ref="C23:D23"/>
    <mergeCell ref="E23:F23"/>
    <mergeCell ref="G23:H23"/>
    <mergeCell ref="C32:D32"/>
    <mergeCell ref="E32:F32"/>
    <mergeCell ref="G32:H32"/>
    <mergeCell ref="I32:J32"/>
    <mergeCell ref="Q32:R32"/>
    <mergeCell ref="K32:L32"/>
    <mergeCell ref="K15:L15"/>
    <mergeCell ref="AD32:AD33"/>
    <mergeCell ref="S32:T32"/>
    <mergeCell ref="U32:V32"/>
    <mergeCell ref="W32:X32"/>
    <mergeCell ref="Y32:Z32"/>
    <mergeCell ref="B178:B179"/>
    <mergeCell ref="C178:O178"/>
    <mergeCell ref="P178:AB178"/>
    <mergeCell ref="M32:N32"/>
    <mergeCell ref="O32:P32"/>
    <mergeCell ref="B146:B147"/>
    <mergeCell ref="C146:O146"/>
    <mergeCell ref="P146:AB14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55"/>
  <sheetViews>
    <sheetView workbookViewId="0"/>
  </sheetViews>
  <sheetFormatPr defaultRowHeight="14.4" x14ac:dyDescent="0.3"/>
  <cols>
    <col min="1" max="1" width="6.109375" bestFit="1" customWidth="1"/>
    <col min="2" max="3" width="5" bestFit="1" customWidth="1"/>
    <col min="4" max="4" width="4.5546875" customWidth="1"/>
    <col min="5" max="6" width="15.6640625" customWidth="1"/>
    <col min="23" max="24" width="6.44140625" customWidth="1"/>
    <col min="25" max="25" width="6.44140625" style="67" customWidth="1"/>
    <col min="30" max="30" width="8.88671875" customWidth="1"/>
  </cols>
  <sheetData>
    <row r="1" spans="1:25" x14ac:dyDescent="0.3">
      <c r="A1" s="10" t="s">
        <v>160</v>
      </c>
      <c r="B1" s="67">
        <v>2022</v>
      </c>
      <c r="C1" s="67">
        <v>2023</v>
      </c>
    </row>
    <row r="2" spans="1:25" x14ac:dyDescent="0.3">
      <c r="A2" s="67" t="s">
        <v>166</v>
      </c>
      <c r="B2" s="10">
        <v>1</v>
      </c>
      <c r="C2" s="10">
        <v>2</v>
      </c>
    </row>
    <row r="3" spans="1:25" x14ac:dyDescent="0.3">
      <c r="A3" s="67"/>
    </row>
    <row r="4" spans="1:25" x14ac:dyDescent="0.3">
      <c r="A4" s="67"/>
      <c r="W4" s="67"/>
      <c r="Y4" s="10"/>
    </row>
    <row r="5" spans="1:25" x14ac:dyDescent="0.3">
      <c r="A5" s="67"/>
      <c r="W5" s="67"/>
      <c r="Y5" s="10"/>
    </row>
    <row r="6" spans="1:25" x14ac:dyDescent="0.3">
      <c r="A6" s="67"/>
      <c r="W6" s="67"/>
      <c r="Y6" s="10"/>
    </row>
    <row r="7" spans="1:25" x14ac:dyDescent="0.3">
      <c r="A7" s="67"/>
      <c r="W7" s="67"/>
      <c r="Y7" s="10"/>
    </row>
    <row r="8" spans="1:25" x14ac:dyDescent="0.3">
      <c r="A8" s="67"/>
      <c r="W8" s="67"/>
      <c r="Y8" s="10"/>
    </row>
    <row r="9" spans="1:25" x14ac:dyDescent="0.3">
      <c r="A9" s="67"/>
      <c r="W9" s="67"/>
      <c r="Y9" s="10"/>
    </row>
    <row r="10" spans="1:25" x14ac:dyDescent="0.3">
      <c r="A10" s="67"/>
      <c r="W10" s="67"/>
      <c r="Y10" s="10"/>
    </row>
    <row r="11" spans="1:25" x14ac:dyDescent="0.3">
      <c r="A11" s="67"/>
      <c r="W11" s="67"/>
      <c r="Y11" s="10"/>
    </row>
    <row r="12" spans="1:25" x14ac:dyDescent="0.3">
      <c r="A12" s="67"/>
      <c r="W12" s="67"/>
      <c r="Y12" s="10"/>
    </row>
    <row r="13" spans="1:25" x14ac:dyDescent="0.3">
      <c r="A13" s="67"/>
      <c r="W13" s="67"/>
      <c r="Y13" s="10"/>
    </row>
    <row r="14" spans="1:25" x14ac:dyDescent="0.3">
      <c r="A14" s="67"/>
      <c r="W14" s="67"/>
      <c r="Y14" s="10"/>
    </row>
    <row r="15" spans="1:25" x14ac:dyDescent="0.3">
      <c r="A15" s="67"/>
      <c r="W15" s="67"/>
      <c r="Y15" s="10"/>
    </row>
    <row r="16" spans="1:25" x14ac:dyDescent="0.3">
      <c r="A16" s="67"/>
      <c r="W16" s="67"/>
      <c r="Y16" s="10"/>
    </row>
    <row r="17" spans="1:74" x14ac:dyDescent="0.3">
      <c r="A17" s="67"/>
      <c r="W17" s="67"/>
      <c r="Y17" s="10"/>
    </row>
    <row r="18" spans="1:74" x14ac:dyDescent="0.3">
      <c r="A18" s="67"/>
      <c r="W18" s="67"/>
      <c r="Y18" s="10"/>
    </row>
    <row r="19" spans="1:74" x14ac:dyDescent="0.3">
      <c r="A19" s="67"/>
      <c r="W19" s="67"/>
      <c r="Y19" s="10"/>
    </row>
    <row r="20" spans="1:74" x14ac:dyDescent="0.3">
      <c r="A20" s="67"/>
      <c r="W20" s="67"/>
      <c r="Y20" s="10"/>
    </row>
    <row r="21" spans="1:74" x14ac:dyDescent="0.3">
      <c r="A21" s="67"/>
      <c r="W21" s="67"/>
      <c r="Y21" s="10"/>
    </row>
    <row r="22" spans="1:74" x14ac:dyDescent="0.3">
      <c r="A22" s="67"/>
      <c r="W22" s="67"/>
      <c r="Y22" s="10"/>
    </row>
    <row r="23" spans="1:74" x14ac:dyDescent="0.3">
      <c r="A23" s="67"/>
      <c r="W23" s="67"/>
      <c r="Y23" s="10"/>
    </row>
    <row r="24" spans="1:74" x14ac:dyDescent="0.3">
      <c r="A24" s="67"/>
      <c r="W24" s="67"/>
      <c r="Y24" s="10"/>
    </row>
    <row r="25" spans="1:74" x14ac:dyDescent="0.3">
      <c r="A25" s="67"/>
      <c r="W25" s="67"/>
      <c r="Y25" s="10"/>
    </row>
    <row r="26" spans="1:74" x14ac:dyDescent="0.3">
      <c r="A26" s="67"/>
      <c r="W26" s="67"/>
      <c r="Y26" s="10"/>
    </row>
    <row r="27" spans="1:74" x14ac:dyDescent="0.3">
      <c r="A27" s="67"/>
      <c r="W27" s="67"/>
      <c r="Y27" s="10"/>
    </row>
    <row r="28" spans="1:74" x14ac:dyDescent="0.3">
      <c r="A28" s="67"/>
      <c r="W28" s="67"/>
      <c r="Y28" s="10"/>
    </row>
    <row r="29" spans="1:74" x14ac:dyDescent="0.3">
      <c r="A29" s="67"/>
    </row>
    <row r="30" spans="1:74" ht="15" thickBot="1" x14ac:dyDescent="0.35">
      <c r="A30" s="67"/>
      <c r="E30" s="43" t="str">
        <f>"PF + Mix Cases " &amp; Data1!D11</f>
        <v xml:space="preserve">PF + Mix Cases </v>
      </c>
      <c r="Y30"/>
    </row>
    <row r="31" spans="1:74" x14ac:dyDescent="0.3">
      <c r="A31" s="67"/>
      <c r="E31" s="91" t="s">
        <v>54</v>
      </c>
      <c r="F31" s="97" t="s">
        <v>161</v>
      </c>
      <c r="G31" s="97" t="s">
        <v>162</v>
      </c>
      <c r="H31" s="97" t="s">
        <v>163</v>
      </c>
      <c r="I31" s="97" t="s">
        <v>164</v>
      </c>
      <c r="J31" s="93" t="s">
        <v>41</v>
      </c>
      <c r="K31" s="93"/>
      <c r="L31" s="93"/>
      <c r="M31" s="93"/>
      <c r="N31" s="93"/>
      <c r="O31" s="93" t="s">
        <v>42</v>
      </c>
      <c r="P31" s="93"/>
      <c r="Q31" s="93"/>
      <c r="R31" s="93"/>
      <c r="S31" s="93"/>
      <c r="T31" s="93" t="s">
        <v>43</v>
      </c>
      <c r="U31" s="93"/>
      <c r="V31" s="93"/>
      <c r="W31" s="93"/>
      <c r="X31" s="93"/>
      <c r="Y31" s="93" t="s">
        <v>44</v>
      </c>
      <c r="Z31" s="93"/>
      <c r="AA31" s="93"/>
      <c r="AB31" s="93"/>
      <c r="AC31" s="93"/>
      <c r="AD31" s="93" t="s">
        <v>45</v>
      </c>
      <c r="AE31" s="93"/>
      <c r="AF31" s="93"/>
      <c r="AG31" s="93"/>
      <c r="AH31" s="93"/>
      <c r="AI31" s="93" t="s">
        <v>46</v>
      </c>
      <c r="AJ31" s="93"/>
      <c r="AK31" s="93"/>
      <c r="AL31" s="93"/>
      <c r="AM31" s="93"/>
      <c r="AN31" s="93" t="s">
        <v>47</v>
      </c>
      <c r="AO31" s="93"/>
      <c r="AP31" s="93"/>
      <c r="AQ31" s="93"/>
      <c r="AR31" s="93"/>
      <c r="AS31" s="93" t="s">
        <v>48</v>
      </c>
      <c r="AT31" s="93"/>
      <c r="AU31" s="93"/>
      <c r="AV31" s="93"/>
      <c r="AW31" s="93"/>
      <c r="AX31" s="93" t="s">
        <v>49</v>
      </c>
      <c r="AY31" s="93"/>
      <c r="AZ31" s="93"/>
      <c r="BA31" s="93"/>
      <c r="BB31" s="93"/>
      <c r="BC31" s="93" t="s">
        <v>50</v>
      </c>
      <c r="BD31" s="93"/>
      <c r="BE31" s="93"/>
      <c r="BF31" s="93"/>
      <c r="BG31" s="93"/>
      <c r="BH31" s="93" t="s">
        <v>51</v>
      </c>
      <c r="BI31" s="93"/>
      <c r="BJ31" s="93"/>
      <c r="BK31" s="93"/>
      <c r="BL31" s="93"/>
      <c r="BM31" s="93" t="s">
        <v>52</v>
      </c>
      <c r="BN31" s="93"/>
      <c r="BO31" s="93"/>
      <c r="BP31" s="93"/>
      <c r="BQ31" s="93"/>
      <c r="BR31" s="93" t="s">
        <v>31</v>
      </c>
      <c r="BS31" s="93"/>
      <c r="BT31" s="93"/>
      <c r="BU31" s="93"/>
      <c r="BV31" s="94"/>
    </row>
    <row r="32" spans="1:74" x14ac:dyDescent="0.3">
      <c r="A32" s="67"/>
      <c r="E32" s="92"/>
      <c r="F32" s="98"/>
      <c r="G32" s="98"/>
      <c r="H32" s="98"/>
      <c r="I32" s="98"/>
      <c r="J32" s="45" t="s">
        <v>32</v>
      </c>
      <c r="K32" s="45" t="s">
        <v>34</v>
      </c>
      <c r="L32" s="45" t="s">
        <v>167</v>
      </c>
      <c r="M32" s="45" t="s">
        <v>165</v>
      </c>
      <c r="N32" s="45" t="s">
        <v>168</v>
      </c>
      <c r="O32" s="45" t="s">
        <v>32</v>
      </c>
      <c r="P32" s="45" t="s">
        <v>34</v>
      </c>
      <c r="Q32" s="45" t="s">
        <v>167</v>
      </c>
      <c r="R32" s="45" t="s">
        <v>165</v>
      </c>
      <c r="S32" s="45" t="s">
        <v>168</v>
      </c>
      <c r="T32" s="45" t="s">
        <v>32</v>
      </c>
      <c r="U32" s="45" t="s">
        <v>34</v>
      </c>
      <c r="V32" s="45" t="s">
        <v>167</v>
      </c>
      <c r="W32" s="45" t="s">
        <v>165</v>
      </c>
      <c r="X32" s="45" t="s">
        <v>168</v>
      </c>
      <c r="Y32" s="45" t="s">
        <v>32</v>
      </c>
      <c r="Z32" s="45" t="s">
        <v>34</v>
      </c>
      <c r="AA32" s="45" t="s">
        <v>167</v>
      </c>
      <c r="AB32" s="45" t="s">
        <v>165</v>
      </c>
      <c r="AC32" s="45" t="s">
        <v>168</v>
      </c>
      <c r="AD32" s="45" t="s">
        <v>32</v>
      </c>
      <c r="AE32" s="45" t="s">
        <v>34</v>
      </c>
      <c r="AF32" s="45" t="s">
        <v>167</v>
      </c>
      <c r="AG32" s="45" t="s">
        <v>165</v>
      </c>
      <c r="AH32" s="45" t="s">
        <v>168</v>
      </c>
      <c r="AI32" s="45" t="s">
        <v>32</v>
      </c>
      <c r="AJ32" s="45" t="s">
        <v>34</v>
      </c>
      <c r="AK32" s="45" t="s">
        <v>167</v>
      </c>
      <c r="AL32" s="45" t="s">
        <v>165</v>
      </c>
      <c r="AM32" s="45" t="s">
        <v>168</v>
      </c>
      <c r="AN32" s="45" t="s">
        <v>32</v>
      </c>
      <c r="AO32" s="45" t="s">
        <v>34</v>
      </c>
      <c r="AP32" s="45" t="s">
        <v>167</v>
      </c>
      <c r="AQ32" s="45" t="s">
        <v>165</v>
      </c>
      <c r="AR32" s="45" t="s">
        <v>168</v>
      </c>
      <c r="AS32" s="45" t="s">
        <v>32</v>
      </c>
      <c r="AT32" s="45" t="s">
        <v>34</v>
      </c>
      <c r="AU32" s="45" t="s">
        <v>167</v>
      </c>
      <c r="AV32" s="45" t="s">
        <v>165</v>
      </c>
      <c r="AW32" s="45" t="s">
        <v>168</v>
      </c>
      <c r="AX32" s="45" t="s">
        <v>32</v>
      </c>
      <c r="AY32" s="45" t="s">
        <v>34</v>
      </c>
      <c r="AZ32" s="45" t="s">
        <v>167</v>
      </c>
      <c r="BA32" s="45" t="s">
        <v>165</v>
      </c>
      <c r="BB32" s="45" t="s">
        <v>168</v>
      </c>
      <c r="BC32" s="45" t="s">
        <v>32</v>
      </c>
      <c r="BD32" s="45" t="s">
        <v>34</v>
      </c>
      <c r="BE32" s="45" t="s">
        <v>167</v>
      </c>
      <c r="BF32" s="45" t="s">
        <v>165</v>
      </c>
      <c r="BG32" s="45" t="s">
        <v>168</v>
      </c>
      <c r="BH32" s="45" t="s">
        <v>32</v>
      </c>
      <c r="BI32" s="45" t="s">
        <v>34</v>
      </c>
      <c r="BJ32" s="45" t="s">
        <v>167</v>
      </c>
      <c r="BK32" s="45" t="s">
        <v>165</v>
      </c>
      <c r="BL32" s="45" t="s">
        <v>168</v>
      </c>
      <c r="BM32" s="45" t="s">
        <v>32</v>
      </c>
      <c r="BN32" s="45" t="s">
        <v>34</v>
      </c>
      <c r="BO32" s="45" t="s">
        <v>167</v>
      </c>
      <c r="BP32" s="45" t="s">
        <v>165</v>
      </c>
      <c r="BQ32" s="45" t="s">
        <v>168</v>
      </c>
      <c r="BR32" s="45" t="s">
        <v>32</v>
      </c>
      <c r="BS32" s="45" t="s">
        <v>34</v>
      </c>
      <c r="BT32" s="45" t="s">
        <v>167</v>
      </c>
      <c r="BU32" s="45" t="s">
        <v>165</v>
      </c>
      <c r="BV32" s="12" t="s">
        <v>168</v>
      </c>
    </row>
    <row r="33" spans="1:74" x14ac:dyDescent="0.3">
      <c r="A33" s="67"/>
      <c r="E33" s="78"/>
      <c r="F33" s="75"/>
      <c r="G33" s="75"/>
      <c r="H33" s="75"/>
      <c r="I33" s="75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76"/>
      <c r="BK33" s="76"/>
      <c r="BL33" s="76"/>
      <c r="BM33" s="76"/>
      <c r="BN33" s="76"/>
      <c r="BO33" s="76"/>
      <c r="BP33" s="76"/>
      <c r="BQ33" s="76"/>
      <c r="BR33" s="76"/>
      <c r="BS33" s="76"/>
      <c r="BT33" s="76"/>
      <c r="BU33" s="76"/>
      <c r="BV33" s="82"/>
    </row>
    <row r="34" spans="1:74" x14ac:dyDescent="0.3">
      <c r="A34" s="67"/>
      <c r="E34" s="79"/>
      <c r="F34" s="77"/>
      <c r="G34" s="77"/>
      <c r="H34" s="77"/>
      <c r="I34" s="77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76"/>
      <c r="BK34" s="76"/>
      <c r="BL34" s="76"/>
      <c r="BM34" s="76"/>
      <c r="BN34" s="76"/>
      <c r="BO34" s="76"/>
      <c r="BP34" s="76"/>
      <c r="BQ34" s="76"/>
      <c r="BR34" s="76"/>
      <c r="BS34" s="76"/>
      <c r="BT34" s="76"/>
      <c r="BU34" s="76"/>
      <c r="BV34" s="82"/>
    </row>
    <row r="35" spans="1:74" ht="15" thickBot="1" x14ac:dyDescent="0.35">
      <c r="A35" s="67"/>
      <c r="E35" s="113" t="s">
        <v>21</v>
      </c>
      <c r="F35" s="114"/>
      <c r="G35" s="114"/>
      <c r="H35" s="114"/>
      <c r="I35" s="114"/>
      <c r="J35" s="80">
        <f>SUM(J33:J34)</f>
        <v>0</v>
      </c>
      <c r="K35" s="80">
        <f t="shared" ref="K35:N35" si="0">SUM(K33:K34)</f>
        <v>0</v>
      </c>
      <c r="L35" s="80">
        <f t="shared" si="0"/>
        <v>0</v>
      </c>
      <c r="M35" s="80">
        <f t="shared" si="0"/>
        <v>0</v>
      </c>
      <c r="N35" s="80">
        <f t="shared" si="0"/>
        <v>0</v>
      </c>
      <c r="O35" s="80">
        <f>SUM(O33:O34)</f>
        <v>0</v>
      </c>
      <c r="P35" s="80">
        <f t="shared" ref="P35:S35" si="1">SUM(P33:P34)</f>
        <v>0</v>
      </c>
      <c r="Q35" s="80">
        <f t="shared" si="1"/>
        <v>0</v>
      </c>
      <c r="R35" s="80">
        <f t="shared" si="1"/>
        <v>0</v>
      </c>
      <c r="S35" s="80">
        <f t="shared" si="1"/>
        <v>0</v>
      </c>
      <c r="T35" s="80">
        <f>SUM(T33:T34)</f>
        <v>0</v>
      </c>
      <c r="U35" s="80">
        <f t="shared" ref="U35:X35" si="2">SUM(U33:U34)</f>
        <v>0</v>
      </c>
      <c r="V35" s="80">
        <f t="shared" si="2"/>
        <v>0</v>
      </c>
      <c r="W35" s="80">
        <f t="shared" si="2"/>
        <v>0</v>
      </c>
      <c r="X35" s="80">
        <f t="shared" si="2"/>
        <v>0</v>
      </c>
      <c r="Y35" s="80">
        <f>SUM(Y33:Y34)</f>
        <v>0</v>
      </c>
      <c r="Z35" s="80">
        <f t="shared" ref="Z35:AC35" si="3">SUM(Z33:Z34)</f>
        <v>0</v>
      </c>
      <c r="AA35" s="80">
        <f t="shared" si="3"/>
        <v>0</v>
      </c>
      <c r="AB35" s="80">
        <f t="shared" si="3"/>
        <v>0</v>
      </c>
      <c r="AC35" s="80">
        <f t="shared" si="3"/>
        <v>0</v>
      </c>
      <c r="AD35" s="80">
        <f>SUM(AD33:AD34)</f>
        <v>0</v>
      </c>
      <c r="AE35" s="80">
        <f t="shared" ref="AE35:AH35" si="4">SUM(AE33:AE34)</f>
        <v>0</v>
      </c>
      <c r="AF35" s="80">
        <f t="shared" si="4"/>
        <v>0</v>
      </c>
      <c r="AG35" s="80">
        <f t="shared" si="4"/>
        <v>0</v>
      </c>
      <c r="AH35" s="80">
        <f t="shared" si="4"/>
        <v>0</v>
      </c>
      <c r="AI35" s="80">
        <f>SUM(AI33:AI34)</f>
        <v>0</v>
      </c>
      <c r="AJ35" s="80">
        <f t="shared" ref="AJ35:AM35" si="5">SUM(AJ33:AJ34)</f>
        <v>0</v>
      </c>
      <c r="AK35" s="80">
        <f t="shared" si="5"/>
        <v>0</v>
      </c>
      <c r="AL35" s="80">
        <f t="shared" si="5"/>
        <v>0</v>
      </c>
      <c r="AM35" s="80">
        <f t="shared" si="5"/>
        <v>0</v>
      </c>
      <c r="AN35" s="80">
        <f>SUM(AN33:AN34)</f>
        <v>0</v>
      </c>
      <c r="AO35" s="80">
        <f t="shared" ref="AO35:AR35" si="6">SUM(AO33:AO34)</f>
        <v>0</v>
      </c>
      <c r="AP35" s="80">
        <f t="shared" si="6"/>
        <v>0</v>
      </c>
      <c r="AQ35" s="80">
        <f t="shared" si="6"/>
        <v>0</v>
      </c>
      <c r="AR35" s="80">
        <f t="shared" si="6"/>
        <v>0</v>
      </c>
      <c r="AS35" s="80">
        <f>SUM(AS33:AS34)</f>
        <v>0</v>
      </c>
      <c r="AT35" s="80">
        <f t="shared" ref="AT35:AW35" si="7">SUM(AT33:AT34)</f>
        <v>0</v>
      </c>
      <c r="AU35" s="80">
        <f t="shared" si="7"/>
        <v>0</v>
      </c>
      <c r="AV35" s="80">
        <f t="shared" si="7"/>
        <v>0</v>
      </c>
      <c r="AW35" s="80">
        <f t="shared" si="7"/>
        <v>0</v>
      </c>
      <c r="AX35" s="80">
        <f>SUM(AX33:AX34)</f>
        <v>0</v>
      </c>
      <c r="AY35" s="80">
        <f t="shared" ref="AY35:BB35" si="8">SUM(AY33:AY34)</f>
        <v>0</v>
      </c>
      <c r="AZ35" s="80">
        <f t="shared" si="8"/>
        <v>0</v>
      </c>
      <c r="BA35" s="80">
        <f t="shared" si="8"/>
        <v>0</v>
      </c>
      <c r="BB35" s="80">
        <f t="shared" si="8"/>
        <v>0</v>
      </c>
      <c r="BC35" s="80">
        <f>SUM(BC33:BC34)</f>
        <v>0</v>
      </c>
      <c r="BD35" s="80">
        <f t="shared" ref="BD35:BG35" si="9">SUM(BD33:BD34)</f>
        <v>0</v>
      </c>
      <c r="BE35" s="80">
        <f t="shared" si="9"/>
        <v>0</v>
      </c>
      <c r="BF35" s="80">
        <f t="shared" si="9"/>
        <v>0</v>
      </c>
      <c r="BG35" s="80">
        <f t="shared" si="9"/>
        <v>0</v>
      </c>
      <c r="BH35" s="80">
        <f>SUM(BH33:BH34)</f>
        <v>0</v>
      </c>
      <c r="BI35" s="80">
        <f t="shared" ref="BI35:BL35" si="10">SUM(BI33:BI34)</f>
        <v>0</v>
      </c>
      <c r="BJ35" s="80">
        <f t="shared" si="10"/>
        <v>0</v>
      </c>
      <c r="BK35" s="80">
        <f t="shared" si="10"/>
        <v>0</v>
      </c>
      <c r="BL35" s="80">
        <f t="shared" si="10"/>
        <v>0</v>
      </c>
      <c r="BM35" s="80">
        <f>SUM(BM33:BM34)</f>
        <v>0</v>
      </c>
      <c r="BN35" s="80">
        <f t="shared" ref="BN35:BQ35" si="11">SUM(BN33:BN34)</f>
        <v>0</v>
      </c>
      <c r="BO35" s="80">
        <f t="shared" si="11"/>
        <v>0</v>
      </c>
      <c r="BP35" s="80">
        <f t="shared" si="11"/>
        <v>0</v>
      </c>
      <c r="BQ35" s="80">
        <f t="shared" si="11"/>
        <v>0</v>
      </c>
      <c r="BR35" s="80">
        <f>SUM(BR33:BR34)</f>
        <v>0</v>
      </c>
      <c r="BS35" s="80">
        <f t="shared" ref="BS35:BV35" si="12">SUM(BS33:BS34)</f>
        <v>0</v>
      </c>
      <c r="BT35" s="80">
        <f t="shared" si="12"/>
        <v>0</v>
      </c>
      <c r="BU35" s="80">
        <f t="shared" si="12"/>
        <v>0</v>
      </c>
      <c r="BV35" s="81">
        <f t="shared" si="12"/>
        <v>0</v>
      </c>
    </row>
    <row r="36" spans="1:74" x14ac:dyDescent="0.3">
      <c r="A36" s="67"/>
    </row>
    <row r="37" spans="1:74" x14ac:dyDescent="0.3">
      <c r="A37" s="67"/>
    </row>
    <row r="38" spans="1:74" x14ac:dyDescent="0.3">
      <c r="A38" s="67"/>
    </row>
    <row r="39" spans="1:74" x14ac:dyDescent="0.3">
      <c r="A39" s="67"/>
    </row>
    <row r="40" spans="1:74" x14ac:dyDescent="0.3">
      <c r="A40" s="67"/>
    </row>
    <row r="41" spans="1:74" x14ac:dyDescent="0.3">
      <c r="A41" s="67"/>
    </row>
    <row r="42" spans="1:74" x14ac:dyDescent="0.3">
      <c r="A42" s="67"/>
    </row>
    <row r="43" spans="1:74" x14ac:dyDescent="0.3">
      <c r="A43" s="67"/>
    </row>
    <row r="44" spans="1:74" x14ac:dyDescent="0.3">
      <c r="A44" s="67"/>
    </row>
    <row r="45" spans="1:74" x14ac:dyDescent="0.3">
      <c r="A45" s="67"/>
    </row>
    <row r="46" spans="1:74" x14ac:dyDescent="0.3">
      <c r="A46" s="67"/>
    </row>
    <row r="47" spans="1:74" x14ac:dyDescent="0.3">
      <c r="A47" s="67"/>
    </row>
    <row r="48" spans="1:74" x14ac:dyDescent="0.3">
      <c r="A48" s="67"/>
    </row>
    <row r="49" spans="1:1" x14ac:dyDescent="0.3">
      <c r="A49" s="67"/>
    </row>
    <row r="50" spans="1:1" x14ac:dyDescent="0.3">
      <c r="A50" s="67"/>
    </row>
    <row r="51" spans="1:1" x14ac:dyDescent="0.3">
      <c r="A51" s="67"/>
    </row>
    <row r="52" spans="1:1" x14ac:dyDescent="0.3">
      <c r="A52" s="67"/>
    </row>
    <row r="53" spans="1:1" x14ac:dyDescent="0.3">
      <c r="A53" s="67"/>
    </row>
    <row r="54" spans="1:1" x14ac:dyDescent="0.3">
      <c r="A54" s="67"/>
    </row>
    <row r="55" spans="1:1" x14ac:dyDescent="0.3">
      <c r="A55" s="67"/>
    </row>
  </sheetData>
  <mergeCells count="19">
    <mergeCell ref="E35:I35"/>
    <mergeCell ref="AI31:AM31"/>
    <mergeCell ref="AN31:AR31"/>
    <mergeCell ref="AS31:AW31"/>
    <mergeCell ref="AX31:BB31"/>
    <mergeCell ref="J31:N31"/>
    <mergeCell ref="O31:S31"/>
    <mergeCell ref="T31:X31"/>
    <mergeCell ref="Y31:AC31"/>
    <mergeCell ref="AD31:AH31"/>
    <mergeCell ref="E31:E32"/>
    <mergeCell ref="F31:F32"/>
    <mergeCell ref="G31:G32"/>
    <mergeCell ref="H31:H32"/>
    <mergeCell ref="I31:I32"/>
    <mergeCell ref="BH31:BL31"/>
    <mergeCell ref="BM31:BQ31"/>
    <mergeCell ref="BR31:BV31"/>
    <mergeCell ref="BC31:BG3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cols>
    <col min="1" max="1" width="4.6640625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W5:AB63"/>
  <sheetViews>
    <sheetView workbookViewId="0"/>
  </sheetViews>
  <sheetFormatPr defaultRowHeight="14.4" x14ac:dyDescent="0.3"/>
  <cols>
    <col min="1" max="1" width="5.33203125" customWidth="1"/>
    <col min="24" max="25" width="8.88671875" style="67"/>
  </cols>
  <sheetData>
    <row r="5" spans="23:23" x14ac:dyDescent="0.3">
      <c r="W5" s="66"/>
    </row>
    <row r="27" spans="24:28" x14ac:dyDescent="0.3">
      <c r="X27" s="67" t="s">
        <v>112</v>
      </c>
      <c r="Y27" s="67" t="s">
        <v>0</v>
      </c>
      <c r="Z27" t="s">
        <v>139</v>
      </c>
      <c r="AA27" t="s">
        <v>140</v>
      </c>
      <c r="AB27" t="s">
        <v>141</v>
      </c>
    </row>
    <row r="28" spans="24:28" x14ac:dyDescent="0.3">
      <c r="X28" s="71" t="s">
        <v>84</v>
      </c>
      <c r="Y28" s="67" t="s">
        <v>96</v>
      </c>
      <c r="Z28">
        <v>3</v>
      </c>
      <c r="AA28">
        <v>2</v>
      </c>
      <c r="AB28">
        <v>1</v>
      </c>
    </row>
    <row r="29" spans="24:28" x14ac:dyDescent="0.3">
      <c r="X29" s="71"/>
      <c r="Y29" s="67" t="s">
        <v>97</v>
      </c>
      <c r="Z29">
        <v>3</v>
      </c>
      <c r="AA29">
        <v>2</v>
      </c>
      <c r="AB29">
        <v>1</v>
      </c>
    </row>
    <row r="30" spans="24:28" x14ac:dyDescent="0.3">
      <c r="X30" s="71"/>
      <c r="Y30" s="67" t="s">
        <v>98</v>
      </c>
      <c r="Z30">
        <v>3</v>
      </c>
      <c r="AA30">
        <v>2</v>
      </c>
      <c r="AB30">
        <v>1</v>
      </c>
    </row>
    <row r="31" spans="24:28" x14ac:dyDescent="0.3">
      <c r="X31" s="71"/>
      <c r="Y31" s="67" t="s">
        <v>99</v>
      </c>
      <c r="Z31">
        <v>3</v>
      </c>
      <c r="AA31">
        <v>2</v>
      </c>
      <c r="AB31">
        <v>1</v>
      </c>
    </row>
    <row r="32" spans="24:28" x14ac:dyDescent="0.3">
      <c r="X32" s="71"/>
      <c r="Y32" s="67" t="s">
        <v>100</v>
      </c>
      <c r="Z32">
        <v>3</v>
      </c>
      <c r="AA32">
        <v>2</v>
      </c>
      <c r="AB32">
        <v>1</v>
      </c>
    </row>
    <row r="33" spans="24:28" x14ac:dyDescent="0.3">
      <c r="X33" s="71"/>
      <c r="Y33" s="67" t="s">
        <v>101</v>
      </c>
      <c r="Z33">
        <v>3</v>
      </c>
      <c r="AA33">
        <v>2</v>
      </c>
      <c r="AB33">
        <v>1</v>
      </c>
    </row>
    <row r="34" spans="24:28" x14ac:dyDescent="0.3">
      <c r="X34" s="71"/>
      <c r="Y34" s="67" t="s">
        <v>142</v>
      </c>
      <c r="Z34">
        <v>3</v>
      </c>
      <c r="AA34">
        <v>2</v>
      </c>
      <c r="AB34">
        <v>1</v>
      </c>
    </row>
    <row r="35" spans="24:28" x14ac:dyDescent="0.3">
      <c r="X35" s="71"/>
      <c r="Y35" s="67" t="s">
        <v>103</v>
      </c>
      <c r="Z35">
        <v>3</v>
      </c>
      <c r="AA35">
        <v>2</v>
      </c>
      <c r="AB35">
        <v>1</v>
      </c>
    </row>
    <row r="36" spans="24:28" x14ac:dyDescent="0.3">
      <c r="X36" s="71"/>
      <c r="Y36" s="67" t="s">
        <v>104</v>
      </c>
      <c r="Z36">
        <v>3</v>
      </c>
      <c r="AA36">
        <v>2</v>
      </c>
      <c r="AB36">
        <v>1</v>
      </c>
    </row>
    <row r="37" spans="24:28" x14ac:dyDescent="0.3">
      <c r="X37" s="71"/>
      <c r="Y37" s="67" t="s">
        <v>105</v>
      </c>
      <c r="Z37">
        <v>3</v>
      </c>
      <c r="AA37">
        <v>2</v>
      </c>
      <c r="AB37">
        <v>1</v>
      </c>
    </row>
    <row r="38" spans="24:28" x14ac:dyDescent="0.3">
      <c r="X38" s="71"/>
      <c r="Y38" s="67" t="s">
        <v>143</v>
      </c>
      <c r="Z38">
        <v>3</v>
      </c>
      <c r="AA38">
        <v>2</v>
      </c>
      <c r="AB38">
        <v>1</v>
      </c>
    </row>
    <row r="39" spans="24:28" x14ac:dyDescent="0.3">
      <c r="X39" s="71"/>
      <c r="Y39" s="67" t="s">
        <v>107</v>
      </c>
      <c r="Z39">
        <v>3</v>
      </c>
      <c r="AA39">
        <v>2</v>
      </c>
      <c r="AB39">
        <v>1</v>
      </c>
    </row>
    <row r="40" spans="24:28" x14ac:dyDescent="0.3">
      <c r="X40" s="71" t="s">
        <v>80</v>
      </c>
      <c r="Y40" s="67" t="s">
        <v>96</v>
      </c>
      <c r="Z40">
        <v>3</v>
      </c>
      <c r="AA40">
        <v>2</v>
      </c>
      <c r="AB40">
        <v>1</v>
      </c>
    </row>
    <row r="41" spans="24:28" x14ac:dyDescent="0.3">
      <c r="X41" s="71"/>
      <c r="Y41" s="67" t="s">
        <v>97</v>
      </c>
      <c r="Z41">
        <v>3</v>
      </c>
      <c r="AA41">
        <v>2</v>
      </c>
      <c r="AB41">
        <v>1</v>
      </c>
    </row>
    <row r="42" spans="24:28" x14ac:dyDescent="0.3">
      <c r="X42" s="71"/>
      <c r="Y42" s="67" t="s">
        <v>98</v>
      </c>
      <c r="Z42">
        <v>3</v>
      </c>
      <c r="AA42">
        <v>2</v>
      </c>
      <c r="AB42">
        <v>1</v>
      </c>
    </row>
    <row r="43" spans="24:28" x14ac:dyDescent="0.3">
      <c r="X43" s="71"/>
      <c r="Y43" s="67" t="s">
        <v>99</v>
      </c>
      <c r="Z43">
        <v>3</v>
      </c>
      <c r="AA43">
        <v>2</v>
      </c>
      <c r="AB43">
        <v>1</v>
      </c>
    </row>
    <row r="44" spans="24:28" x14ac:dyDescent="0.3">
      <c r="X44" s="71"/>
      <c r="Y44" s="67" t="s">
        <v>100</v>
      </c>
      <c r="Z44">
        <v>3</v>
      </c>
      <c r="AA44">
        <v>2</v>
      </c>
      <c r="AB44">
        <v>1</v>
      </c>
    </row>
    <row r="45" spans="24:28" x14ac:dyDescent="0.3">
      <c r="X45" s="71"/>
      <c r="Y45" s="67" t="s">
        <v>101</v>
      </c>
      <c r="Z45">
        <v>3</v>
      </c>
      <c r="AA45">
        <v>2</v>
      </c>
      <c r="AB45">
        <v>1</v>
      </c>
    </row>
    <row r="46" spans="24:28" x14ac:dyDescent="0.3">
      <c r="X46" s="71"/>
      <c r="Y46" s="67" t="s">
        <v>142</v>
      </c>
      <c r="Z46">
        <v>3</v>
      </c>
      <c r="AA46">
        <v>2</v>
      </c>
      <c r="AB46">
        <v>1</v>
      </c>
    </row>
    <row r="47" spans="24:28" x14ac:dyDescent="0.3">
      <c r="X47" s="71"/>
      <c r="Y47" s="67" t="s">
        <v>103</v>
      </c>
      <c r="Z47">
        <v>3</v>
      </c>
      <c r="AA47">
        <v>2</v>
      </c>
      <c r="AB47">
        <v>1</v>
      </c>
    </row>
    <row r="48" spans="24:28" x14ac:dyDescent="0.3">
      <c r="X48" s="71"/>
      <c r="Y48" s="67" t="s">
        <v>104</v>
      </c>
      <c r="Z48">
        <v>3</v>
      </c>
      <c r="AA48">
        <v>2</v>
      </c>
      <c r="AB48">
        <v>1</v>
      </c>
    </row>
    <row r="49" spans="24:28" x14ac:dyDescent="0.3">
      <c r="X49" s="71"/>
      <c r="Y49" s="67" t="s">
        <v>105</v>
      </c>
      <c r="Z49">
        <v>3</v>
      </c>
      <c r="AA49">
        <v>2</v>
      </c>
      <c r="AB49">
        <v>1</v>
      </c>
    </row>
    <row r="50" spans="24:28" x14ac:dyDescent="0.3">
      <c r="X50" s="71"/>
      <c r="Y50" s="67" t="s">
        <v>143</v>
      </c>
      <c r="Z50">
        <v>3</v>
      </c>
      <c r="AA50">
        <v>2</v>
      </c>
      <c r="AB50">
        <v>1</v>
      </c>
    </row>
    <row r="51" spans="24:28" x14ac:dyDescent="0.3">
      <c r="X51" s="71"/>
      <c r="Y51" s="67" t="s">
        <v>107</v>
      </c>
      <c r="Z51">
        <v>3</v>
      </c>
      <c r="AA51">
        <v>2</v>
      </c>
      <c r="AB51">
        <v>1</v>
      </c>
    </row>
    <row r="52" spans="24:28" x14ac:dyDescent="0.3">
      <c r="X52" s="71" t="s">
        <v>85</v>
      </c>
      <c r="Y52" s="67" t="s">
        <v>96</v>
      </c>
      <c r="Z52">
        <v>3</v>
      </c>
      <c r="AA52">
        <v>2</v>
      </c>
      <c r="AB52">
        <v>1</v>
      </c>
    </row>
    <row r="53" spans="24:28" x14ac:dyDescent="0.3">
      <c r="X53" s="71"/>
      <c r="Y53" s="67" t="s">
        <v>97</v>
      </c>
      <c r="Z53">
        <v>3</v>
      </c>
      <c r="AA53">
        <v>2</v>
      </c>
      <c r="AB53">
        <v>1</v>
      </c>
    </row>
    <row r="54" spans="24:28" x14ac:dyDescent="0.3">
      <c r="X54" s="71"/>
      <c r="Y54" s="67" t="s">
        <v>98</v>
      </c>
      <c r="Z54">
        <v>3</v>
      </c>
      <c r="AA54">
        <v>2</v>
      </c>
      <c r="AB54">
        <v>1</v>
      </c>
    </row>
    <row r="55" spans="24:28" x14ac:dyDescent="0.3">
      <c r="X55" s="71"/>
      <c r="Y55" s="67" t="s">
        <v>99</v>
      </c>
      <c r="Z55">
        <v>3</v>
      </c>
      <c r="AA55">
        <v>2</v>
      </c>
      <c r="AB55">
        <v>1</v>
      </c>
    </row>
    <row r="56" spans="24:28" x14ac:dyDescent="0.3">
      <c r="X56" s="71"/>
      <c r="Y56" s="67" t="s">
        <v>100</v>
      </c>
      <c r="Z56">
        <v>3</v>
      </c>
      <c r="AA56">
        <v>2</v>
      </c>
      <c r="AB56">
        <v>1</v>
      </c>
    </row>
    <row r="57" spans="24:28" x14ac:dyDescent="0.3">
      <c r="X57" s="71"/>
      <c r="Y57" s="67" t="s">
        <v>101</v>
      </c>
      <c r="Z57">
        <v>3</v>
      </c>
      <c r="AA57">
        <v>2</v>
      </c>
      <c r="AB57">
        <v>1</v>
      </c>
    </row>
    <row r="58" spans="24:28" x14ac:dyDescent="0.3">
      <c r="X58" s="71"/>
      <c r="Y58" s="67" t="s">
        <v>142</v>
      </c>
      <c r="Z58">
        <v>3</v>
      </c>
      <c r="AA58">
        <v>2</v>
      </c>
      <c r="AB58">
        <v>1</v>
      </c>
    </row>
    <row r="59" spans="24:28" x14ac:dyDescent="0.3">
      <c r="X59" s="71"/>
      <c r="Y59" s="67" t="s">
        <v>103</v>
      </c>
      <c r="Z59">
        <v>3</v>
      </c>
      <c r="AA59">
        <v>2</v>
      </c>
      <c r="AB59">
        <v>1</v>
      </c>
    </row>
    <row r="60" spans="24:28" x14ac:dyDescent="0.3">
      <c r="X60" s="71"/>
      <c r="Y60" s="67" t="s">
        <v>104</v>
      </c>
      <c r="Z60">
        <v>3</v>
      </c>
      <c r="AA60">
        <v>2</v>
      </c>
      <c r="AB60">
        <v>1</v>
      </c>
    </row>
    <row r="61" spans="24:28" x14ac:dyDescent="0.3">
      <c r="X61" s="71"/>
      <c r="Y61" s="67" t="s">
        <v>105</v>
      </c>
      <c r="Z61">
        <v>3</v>
      </c>
      <c r="AA61">
        <v>2</v>
      </c>
      <c r="AB61">
        <v>1</v>
      </c>
    </row>
    <row r="62" spans="24:28" x14ac:dyDescent="0.3">
      <c r="X62" s="71"/>
      <c r="Y62" s="67" t="s">
        <v>143</v>
      </c>
      <c r="Z62">
        <v>3</v>
      </c>
      <c r="AA62">
        <v>2</v>
      </c>
      <c r="AB62">
        <v>1</v>
      </c>
    </row>
    <row r="63" spans="24:28" x14ac:dyDescent="0.3">
      <c r="X63" s="71"/>
      <c r="Y63" s="67" t="s">
        <v>107</v>
      </c>
      <c r="Z63">
        <v>3</v>
      </c>
      <c r="AA63">
        <v>2</v>
      </c>
      <c r="AB63">
        <v>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4.4" x14ac:dyDescent="0.3"/>
  <cols>
    <col min="1" max="1" width="5.109375" customWidth="1"/>
    <col min="12" max="12" width="4.6640625" customWidth="1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/>
  </sheetViews>
  <sheetFormatPr defaultRowHeight="14.4" x14ac:dyDescent="0.3"/>
  <cols>
    <col min="1" max="1" width="74" bestFit="1" customWidth="1"/>
    <col min="2" max="2" width="95.44140625" bestFit="1" customWidth="1"/>
    <col min="5" max="5" width="8.88671875" style="69"/>
    <col min="6" max="6" width="8.88671875" style="67"/>
  </cols>
  <sheetData>
    <row r="1" spans="1:9" x14ac:dyDescent="0.3">
      <c r="A1" t="s">
        <v>56</v>
      </c>
      <c r="B1" t="str">
        <f>A1 &amp; ", " &amp; A$4</f>
        <v>Number of malaria cases by province, (Public Health Facilities &amp; VMWs), Jan-Sep 2017 and 2018</v>
      </c>
      <c r="E1" s="69">
        <v>2015</v>
      </c>
      <c r="F1" s="67" t="s">
        <v>81</v>
      </c>
      <c r="H1" t="s">
        <v>41</v>
      </c>
      <c r="I1" t="s">
        <v>96</v>
      </c>
    </row>
    <row r="2" spans="1:9" x14ac:dyDescent="0.3">
      <c r="A2" t="s">
        <v>57</v>
      </c>
      <c r="B2" t="str">
        <f t="shared" ref="B2:B3" si="0">A2 &amp; "," &amp; CHAR(13) &amp; A$4</f>
        <v>Comparison of Malaria Incidence Rate (IR) by province,_x000D_Jan-Sep 2017 and 2018</v>
      </c>
      <c r="E2" s="69">
        <v>2016</v>
      </c>
      <c r="F2" s="67" t="s">
        <v>82</v>
      </c>
      <c r="H2" t="s">
        <v>42</v>
      </c>
      <c r="I2" t="s">
        <v>97</v>
      </c>
    </row>
    <row r="3" spans="1:9" x14ac:dyDescent="0.3">
      <c r="A3" t="s">
        <v>58</v>
      </c>
      <c r="B3" t="str">
        <f t="shared" si="0"/>
        <v>Number of Monthly Cumulative Malaria Cases, (Public Health Facilities &amp; VMWs),_x000D_Jan-Sep 2017 and 2018</v>
      </c>
      <c r="E3" s="69">
        <v>2017</v>
      </c>
      <c r="F3" s="67" t="s">
        <v>83</v>
      </c>
      <c r="H3" t="s">
        <v>43</v>
      </c>
      <c r="I3" t="s">
        <v>98</v>
      </c>
    </row>
    <row r="4" spans="1:9" x14ac:dyDescent="0.3">
      <c r="A4" t="str">
        <f>A9 &amp; "-" &amp; A10 &amp; " " &amp; A7 &amp; " and " &amp; A8</f>
        <v>Jan-Sep 2017 and 2018</v>
      </c>
      <c r="E4" s="69">
        <v>2018</v>
      </c>
      <c r="F4" s="67" t="s">
        <v>84</v>
      </c>
      <c r="H4" t="s">
        <v>44</v>
      </c>
      <c r="I4" t="s">
        <v>99</v>
      </c>
    </row>
    <row r="5" spans="1:9" x14ac:dyDescent="0.3">
      <c r="E5" s="69">
        <v>2019</v>
      </c>
      <c r="F5" s="67" t="s">
        <v>80</v>
      </c>
      <c r="H5" t="s">
        <v>45</v>
      </c>
      <c r="I5" t="s">
        <v>100</v>
      </c>
    </row>
    <row r="6" spans="1:9" x14ac:dyDescent="0.3">
      <c r="A6" s="66" t="str">
        <f>"អត្រាជំងឺគ្រុនចាញ់តាមខេត្តឆ្នាំ" &amp; B7 &amp; "ប្រៀបធៀបនឹងឆ្នាំ" &amp; B8 &amp; " (" &amp; B9 &amp; "-" &amp; B10 &amp; ")
ឆ្នាំ" &amp; B7 &amp; " =​ " &amp; B11 &amp; " ករណី (Pf+Mix: " &amp; B13 &amp; ") និង​ ឆ្នាំ" &amp; B8 &amp; " = " &amp; B12 &amp; " ករណី (Pf+Mix: " &amp; B14 &amp; ")"</f>
        <v>អត្រាជំងឺគ្រុនចាញ់តាមខេត្តឆ្នាំ២០១៧ប្រៀបធៀបនឹងឆ្នាំ២០១៨ (មករា-កញ្ញា)
ឆ្នាំ២០១៧ =​ ១២៣ ករណី (Pf+Mix: ៧) និង​ ឆ្នាំ២០១៨ = ៤៥៦ ករណី (Pf+Mix: ៨)</v>
      </c>
      <c r="E6" s="69">
        <v>2020</v>
      </c>
      <c r="F6" s="67" t="s">
        <v>85</v>
      </c>
      <c r="H6" t="s">
        <v>46</v>
      </c>
      <c r="I6" t="s">
        <v>101</v>
      </c>
    </row>
    <row r="7" spans="1:9" x14ac:dyDescent="0.3">
      <c r="A7" s="70">
        <v>2017</v>
      </c>
      <c r="B7" t="str">
        <f>VLOOKUP(A7,E1:F16,2,FALSE)</f>
        <v>២០១៧</v>
      </c>
      <c r="E7" s="69">
        <v>2021</v>
      </c>
      <c r="F7" s="67" t="s">
        <v>86</v>
      </c>
      <c r="H7" t="s">
        <v>47</v>
      </c>
      <c r="I7" t="s">
        <v>102</v>
      </c>
    </row>
    <row r="8" spans="1:9" x14ac:dyDescent="0.3">
      <c r="A8">
        <v>2018</v>
      </c>
      <c r="B8" t="str">
        <f>VLOOKUP(A8,E1:F16,2,FALSE)</f>
        <v>២០១៨</v>
      </c>
      <c r="E8" s="69">
        <v>2022</v>
      </c>
      <c r="F8" s="67" t="s">
        <v>87</v>
      </c>
      <c r="H8" t="s">
        <v>48</v>
      </c>
      <c r="I8" t="s">
        <v>103</v>
      </c>
    </row>
    <row r="9" spans="1:9" x14ac:dyDescent="0.3">
      <c r="A9" s="68" t="s">
        <v>41</v>
      </c>
      <c r="B9" t="str">
        <f>VLOOKUP(A9,H1:I12,2,FALSE)</f>
        <v>មករា</v>
      </c>
      <c r="E9" s="69">
        <v>2023</v>
      </c>
      <c r="F9" s="67" t="s">
        <v>88</v>
      </c>
      <c r="H9" t="s">
        <v>49</v>
      </c>
      <c r="I9" t="s">
        <v>104</v>
      </c>
    </row>
    <row r="10" spans="1:9" x14ac:dyDescent="0.3">
      <c r="A10" s="68" t="s">
        <v>49</v>
      </c>
      <c r="B10" t="str">
        <f>VLOOKUP(A10,H1:I12,2,FALSE)</f>
        <v>កញ្ញា</v>
      </c>
      <c r="E10" s="69">
        <v>2024</v>
      </c>
      <c r="F10" s="67" t="s">
        <v>89</v>
      </c>
      <c r="H10" t="s">
        <v>50</v>
      </c>
      <c r="I10" t="s">
        <v>105</v>
      </c>
    </row>
    <row r="11" spans="1:9" x14ac:dyDescent="0.3">
      <c r="A11" s="68" t="s">
        <v>110</v>
      </c>
      <c r="B11" s="71" t="s">
        <v>108</v>
      </c>
      <c r="E11" s="69">
        <v>2025</v>
      </c>
      <c r="F11" s="67" t="s">
        <v>90</v>
      </c>
      <c r="H11" t="s">
        <v>51</v>
      </c>
      <c r="I11" t="s">
        <v>106</v>
      </c>
    </row>
    <row r="12" spans="1:9" x14ac:dyDescent="0.3">
      <c r="A12" s="68" t="s">
        <v>111</v>
      </c>
      <c r="B12" s="71" t="s">
        <v>109</v>
      </c>
      <c r="E12" s="69">
        <v>2026</v>
      </c>
      <c r="F12" s="67" t="s">
        <v>91</v>
      </c>
      <c r="H12" t="s">
        <v>52</v>
      </c>
      <c r="I12" t="s">
        <v>107</v>
      </c>
    </row>
    <row r="13" spans="1:9" x14ac:dyDescent="0.3">
      <c r="A13" s="68" t="s">
        <v>156</v>
      </c>
      <c r="B13" s="67" t="s">
        <v>158</v>
      </c>
      <c r="E13" s="69">
        <v>2027</v>
      </c>
      <c r="F13" s="67" t="s">
        <v>92</v>
      </c>
    </row>
    <row r="14" spans="1:9" x14ac:dyDescent="0.3">
      <c r="A14" s="68" t="s">
        <v>157</v>
      </c>
      <c r="B14" s="67" t="s">
        <v>159</v>
      </c>
      <c r="E14" s="69">
        <v>2028</v>
      </c>
      <c r="F14" s="67" t="s">
        <v>93</v>
      </c>
    </row>
    <row r="15" spans="1:9" x14ac:dyDescent="0.3">
      <c r="E15" s="69">
        <v>2029</v>
      </c>
      <c r="F15" s="67" t="s">
        <v>94</v>
      </c>
    </row>
    <row r="16" spans="1:9" x14ac:dyDescent="0.3">
      <c r="E16" s="69">
        <v>2030</v>
      </c>
      <c r="F16" s="67" t="s">
        <v>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46"/>
  <sheetViews>
    <sheetView zoomScaleNormal="100" workbookViewId="0"/>
  </sheetViews>
  <sheetFormatPr defaultRowHeight="14.4" x14ac:dyDescent="0.3"/>
  <cols>
    <col min="1" max="1" width="8.88671875" style="67" customWidth="1"/>
    <col min="2" max="2" width="8.88671875" style="67"/>
    <col min="3" max="3" width="14.33203125" bestFit="1" customWidth="1"/>
    <col min="4" max="4" width="9.5546875" bestFit="1" customWidth="1"/>
    <col min="5" max="5" width="9.6640625" bestFit="1" customWidth="1"/>
    <col min="6" max="6" width="10.88671875" bestFit="1" customWidth="1"/>
    <col min="8" max="8" width="8.88671875" style="67" customWidth="1"/>
    <col min="9" max="9" width="8.88671875" style="67"/>
    <col min="10" max="10" width="14.33203125" bestFit="1" customWidth="1"/>
    <col min="11" max="11" width="9.5546875" bestFit="1" customWidth="1"/>
    <col min="12" max="12" width="9.6640625" bestFit="1" customWidth="1"/>
    <col min="13" max="13" width="10.88671875" bestFit="1" customWidth="1"/>
    <col min="15" max="15" width="8.88671875" customWidth="1"/>
    <col min="16" max="16" width="8.88671875" style="67"/>
    <col min="17" max="17" width="14.33203125" bestFit="1" customWidth="1"/>
    <col min="18" max="18" width="9.5546875" bestFit="1" customWidth="1"/>
    <col min="19" max="19" width="9.6640625" bestFit="1" customWidth="1"/>
    <col min="20" max="20" width="10.88671875" bestFit="1" customWidth="1"/>
    <col min="22" max="22" width="8.88671875" customWidth="1"/>
    <col min="23" max="23" width="8.88671875" style="67"/>
    <col min="24" max="24" width="14.33203125" bestFit="1" customWidth="1"/>
    <col min="25" max="25" width="9.5546875" bestFit="1" customWidth="1"/>
    <col min="26" max="26" width="9.6640625" bestFit="1" customWidth="1"/>
    <col min="27" max="27" width="10.88671875" bestFit="1" customWidth="1"/>
    <col min="29" max="29" width="8.88671875" style="67" customWidth="1"/>
    <col min="30" max="30" width="8.88671875" style="67"/>
    <col min="31" max="31" width="14.33203125" bestFit="1" customWidth="1"/>
    <col min="32" max="32" width="9.5546875" bestFit="1" customWidth="1"/>
    <col min="33" max="33" width="9.6640625" bestFit="1" customWidth="1"/>
    <col min="34" max="34" width="10.88671875" bestFit="1" customWidth="1"/>
    <col min="36" max="36" width="8.88671875" customWidth="1"/>
    <col min="37" max="37" width="8.88671875" style="67"/>
    <col min="38" max="38" width="14.33203125" bestFit="1" customWidth="1"/>
    <col min="39" max="39" width="9.5546875" bestFit="1" customWidth="1"/>
    <col min="40" max="40" width="9.6640625" bestFit="1" customWidth="1"/>
    <col min="41" max="41" width="10.88671875" bestFit="1" customWidth="1"/>
    <col min="43" max="43" width="8.88671875" customWidth="1"/>
    <col min="44" max="44" width="8.88671875" style="67"/>
    <col min="45" max="45" width="14.33203125" bestFit="1" customWidth="1"/>
    <col min="46" max="46" width="9.5546875" bestFit="1" customWidth="1"/>
    <col min="47" max="47" width="9.6640625" bestFit="1" customWidth="1"/>
    <col min="48" max="48" width="10.88671875" bestFit="1" customWidth="1"/>
    <col min="50" max="50" width="8.88671875" style="67" customWidth="1"/>
    <col min="51" max="51" width="8.88671875" style="67"/>
    <col min="52" max="52" width="14.33203125" bestFit="1" customWidth="1"/>
    <col min="53" max="53" width="9.5546875" bestFit="1" customWidth="1"/>
    <col min="54" max="54" width="9.6640625" bestFit="1" customWidth="1"/>
    <col min="55" max="55" width="10.88671875" bestFit="1" customWidth="1"/>
    <col min="57" max="57" width="8.88671875" customWidth="1"/>
    <col min="58" max="58" width="8.88671875" style="67"/>
    <col min="59" max="59" width="14.33203125" bestFit="1" customWidth="1"/>
    <col min="60" max="60" width="9.5546875" bestFit="1" customWidth="1"/>
    <col min="61" max="61" width="9.6640625" bestFit="1" customWidth="1"/>
    <col min="62" max="62" width="10.88671875" bestFit="1" customWidth="1"/>
    <col min="64" max="64" width="8.88671875" customWidth="1"/>
    <col min="65" max="65" width="8.88671875" style="67"/>
    <col min="66" max="66" width="14.33203125" bestFit="1" customWidth="1"/>
    <col min="67" max="67" width="9.5546875" bestFit="1" customWidth="1"/>
    <col min="68" max="68" width="9.6640625" bestFit="1" customWidth="1"/>
    <col min="69" max="69" width="10.88671875" bestFit="1" customWidth="1"/>
    <col min="71" max="71" width="8.88671875" style="67" customWidth="1"/>
    <col min="72" max="72" width="8.88671875" style="67"/>
    <col min="73" max="73" width="14.33203125" bestFit="1" customWidth="1"/>
    <col min="74" max="74" width="9.5546875" bestFit="1" customWidth="1"/>
    <col min="75" max="75" width="9.6640625" bestFit="1" customWidth="1"/>
    <col min="76" max="76" width="10.88671875" bestFit="1" customWidth="1"/>
    <col min="78" max="78" width="8.88671875" customWidth="1"/>
    <col min="79" max="79" width="8.88671875" style="67"/>
    <col min="80" max="80" width="14.33203125" bestFit="1" customWidth="1"/>
    <col min="81" max="81" width="9.5546875" bestFit="1" customWidth="1"/>
    <col min="82" max="82" width="9.6640625" bestFit="1" customWidth="1"/>
    <col min="83" max="83" width="10.88671875" bestFit="1" customWidth="1"/>
    <col min="85" max="85" width="8.88671875" customWidth="1"/>
    <col min="86" max="86" width="8.88671875" style="67"/>
    <col min="87" max="87" width="14.33203125" bestFit="1" customWidth="1"/>
    <col min="88" max="88" width="9.5546875" bestFit="1" customWidth="1"/>
    <col min="89" max="89" width="9.6640625" bestFit="1" customWidth="1"/>
    <col min="90" max="90" width="10.88671875" bestFit="1" customWidth="1"/>
    <col min="92" max="92" width="8.88671875" style="67" customWidth="1"/>
    <col min="93" max="93" width="8.88671875" style="67"/>
    <col min="94" max="94" width="14.33203125" bestFit="1" customWidth="1"/>
    <col min="95" max="95" width="9.5546875" bestFit="1" customWidth="1"/>
    <col min="96" max="96" width="9.6640625" bestFit="1" customWidth="1"/>
    <col min="97" max="97" width="10.88671875" bestFit="1" customWidth="1"/>
    <col min="99" max="99" width="8.88671875" customWidth="1"/>
    <col min="100" max="100" width="8.88671875" style="67"/>
    <col min="101" max="101" width="14.33203125" bestFit="1" customWidth="1"/>
    <col min="102" max="102" width="9.5546875" bestFit="1" customWidth="1"/>
    <col min="103" max="103" width="9.6640625" bestFit="1" customWidth="1"/>
    <col min="104" max="104" width="10.88671875" bestFit="1" customWidth="1"/>
    <col min="106" max="106" width="8.88671875" customWidth="1"/>
    <col min="107" max="107" width="8.88671875" style="67"/>
    <col min="108" max="108" width="14.33203125" bestFit="1" customWidth="1"/>
    <col min="109" max="109" width="9.5546875" bestFit="1" customWidth="1"/>
    <col min="110" max="110" width="9.6640625" bestFit="1" customWidth="1"/>
    <col min="111" max="111" width="10.88671875" bestFit="1" customWidth="1"/>
    <col min="113" max="113" width="8.88671875" customWidth="1"/>
    <col min="114" max="114" width="8.88671875" style="67"/>
    <col min="115" max="115" width="14.33203125" bestFit="1" customWidth="1"/>
    <col min="116" max="116" width="9.5546875" bestFit="1" customWidth="1"/>
    <col min="117" max="117" width="9.6640625" bestFit="1" customWidth="1"/>
    <col min="118" max="118" width="10.88671875" bestFit="1" customWidth="1"/>
    <col min="120" max="120" width="8.88671875" style="67" customWidth="1"/>
    <col min="121" max="121" width="8.88671875" style="67"/>
    <col min="122" max="122" width="14.33203125" bestFit="1" customWidth="1"/>
    <col min="123" max="123" width="9.5546875" bestFit="1" customWidth="1"/>
    <col min="124" max="124" width="9.6640625" bestFit="1" customWidth="1"/>
    <col min="125" max="125" width="10.88671875" bestFit="1" customWidth="1"/>
    <col min="127" max="127" width="8.88671875" customWidth="1"/>
    <col min="128" max="128" width="8.88671875" style="67"/>
    <col min="129" max="129" width="14.33203125" bestFit="1" customWidth="1"/>
    <col min="130" max="130" width="9.5546875" bestFit="1" customWidth="1"/>
    <col min="131" max="131" width="9.6640625" bestFit="1" customWidth="1"/>
    <col min="132" max="132" width="10.88671875" bestFit="1" customWidth="1"/>
    <col min="134" max="134" width="8.88671875" customWidth="1"/>
    <col min="135" max="135" width="8.88671875" style="67"/>
    <col min="136" max="136" width="14.33203125" bestFit="1" customWidth="1"/>
    <col min="137" max="137" width="9.5546875" bestFit="1" customWidth="1"/>
    <col min="138" max="138" width="9.6640625" bestFit="1" customWidth="1"/>
    <col min="139" max="139" width="10.88671875" bestFit="1" customWidth="1"/>
    <col min="141" max="141" width="8.88671875" customWidth="1"/>
    <col min="142" max="142" width="8.88671875" style="67"/>
    <col min="143" max="143" width="14.33203125" bestFit="1" customWidth="1"/>
    <col min="144" max="144" width="9.5546875" bestFit="1" customWidth="1"/>
    <col min="145" max="145" width="9.6640625" bestFit="1" customWidth="1"/>
    <col min="146" max="146" width="10.88671875" bestFit="1" customWidth="1"/>
    <col min="148" max="148" width="8.88671875" customWidth="1"/>
    <col min="149" max="149" width="8.88671875" style="67"/>
    <col min="150" max="150" width="14.33203125" bestFit="1" customWidth="1"/>
    <col min="151" max="151" width="9.5546875" bestFit="1" customWidth="1"/>
    <col min="152" max="152" width="9.6640625" bestFit="1" customWidth="1"/>
    <col min="153" max="153" width="10.88671875" bestFit="1" customWidth="1"/>
  </cols>
  <sheetData>
    <row r="1" spans="1:153" x14ac:dyDescent="0.3">
      <c r="A1" s="10" t="s">
        <v>132</v>
      </c>
      <c r="B1" s="72"/>
      <c r="C1" s="66"/>
      <c r="D1" s="66"/>
      <c r="E1" s="66"/>
      <c r="F1" s="66"/>
      <c r="H1" s="67" t="s">
        <v>1</v>
      </c>
      <c r="I1" s="72"/>
      <c r="J1" s="66"/>
      <c r="K1" s="66"/>
      <c r="L1" s="66"/>
      <c r="M1" s="66"/>
      <c r="O1" s="67" t="s">
        <v>2</v>
      </c>
      <c r="P1" s="72"/>
      <c r="Q1" s="66"/>
      <c r="R1" s="66"/>
      <c r="S1" s="66"/>
      <c r="T1" s="66"/>
      <c r="V1" s="67" t="s">
        <v>3</v>
      </c>
      <c r="W1" s="72"/>
      <c r="X1" s="66"/>
      <c r="Y1" s="66"/>
      <c r="Z1" s="66"/>
      <c r="AA1" s="66"/>
      <c r="AC1" s="67" t="s">
        <v>4</v>
      </c>
      <c r="AD1" s="72"/>
      <c r="AE1" s="66"/>
      <c r="AF1" s="66"/>
      <c r="AG1" s="66"/>
      <c r="AH1" s="66"/>
      <c r="AJ1" s="67" t="s">
        <v>5</v>
      </c>
      <c r="AK1" s="72"/>
      <c r="AL1" s="66"/>
      <c r="AM1" s="66"/>
      <c r="AN1" s="66"/>
      <c r="AO1" s="66"/>
      <c r="AQ1" s="67" t="s">
        <v>6</v>
      </c>
      <c r="AR1" s="72"/>
      <c r="AS1" s="66"/>
      <c r="AT1" s="66"/>
      <c r="AU1" s="66"/>
      <c r="AV1" s="66"/>
      <c r="AX1" s="67" t="s">
        <v>7</v>
      </c>
      <c r="AY1" s="72"/>
      <c r="AZ1" s="66"/>
      <c r="BA1" s="66"/>
      <c r="BB1" s="66"/>
      <c r="BC1" s="66"/>
      <c r="BE1" s="67" t="s">
        <v>9</v>
      </c>
      <c r="BF1" s="72"/>
      <c r="BG1" s="66"/>
      <c r="BH1" s="66"/>
      <c r="BI1" s="66"/>
      <c r="BJ1" s="66"/>
      <c r="BL1" s="67" t="s">
        <v>10</v>
      </c>
      <c r="BM1" s="72"/>
      <c r="BN1" s="66"/>
      <c r="BO1" s="66"/>
      <c r="BP1" s="66"/>
      <c r="BQ1" s="66"/>
      <c r="BS1" s="67" t="s">
        <v>11</v>
      </c>
      <c r="BT1" s="72"/>
      <c r="BU1" s="66"/>
      <c r="BV1" s="66"/>
      <c r="BW1" s="66"/>
      <c r="BX1" s="66"/>
      <c r="BZ1" s="67" t="s">
        <v>14</v>
      </c>
      <c r="CA1" s="72"/>
      <c r="CB1" s="66"/>
      <c r="CC1" s="66"/>
      <c r="CD1" s="66"/>
      <c r="CE1" s="66"/>
      <c r="CG1" s="67" t="s">
        <v>15</v>
      </c>
      <c r="CH1" s="72"/>
      <c r="CI1" s="66"/>
      <c r="CJ1" s="66"/>
      <c r="CK1" s="66"/>
      <c r="CL1" s="66"/>
      <c r="CN1" s="67" t="s">
        <v>16</v>
      </c>
      <c r="CO1" s="72"/>
      <c r="CP1" s="66"/>
      <c r="CQ1" s="66"/>
      <c r="CR1" s="66"/>
      <c r="CS1" s="66"/>
      <c r="CU1" s="67" t="s">
        <v>17</v>
      </c>
      <c r="CV1" s="72"/>
      <c r="CW1" s="66"/>
      <c r="CX1" s="66"/>
      <c r="CY1" s="66"/>
      <c r="CZ1" s="66"/>
      <c r="DB1" s="67" t="s">
        <v>53</v>
      </c>
      <c r="DC1" s="72"/>
      <c r="DD1" s="66"/>
      <c r="DE1" s="66"/>
      <c r="DF1" s="66"/>
      <c r="DG1" s="66"/>
      <c r="DI1" s="67" t="s">
        <v>18</v>
      </c>
      <c r="DJ1" s="72"/>
      <c r="DK1" s="66"/>
      <c r="DL1" s="66"/>
      <c r="DM1" s="66"/>
      <c r="DN1" s="66"/>
      <c r="DP1" s="67" t="s">
        <v>19</v>
      </c>
      <c r="DQ1" s="72"/>
      <c r="DR1" s="66"/>
      <c r="DS1" s="66"/>
      <c r="DT1" s="66"/>
      <c r="DU1" s="66"/>
      <c r="DW1" s="67" t="s">
        <v>12</v>
      </c>
      <c r="DX1" s="72"/>
      <c r="DY1" s="66"/>
      <c r="DZ1" s="66"/>
      <c r="EA1" s="66"/>
      <c r="EB1" s="66"/>
      <c r="ED1" s="67" t="s">
        <v>8</v>
      </c>
      <c r="EE1" s="72"/>
      <c r="EF1" s="66"/>
      <c r="EG1" s="66"/>
      <c r="EH1" s="66"/>
      <c r="EI1" s="66"/>
      <c r="EK1" s="67" t="s">
        <v>13</v>
      </c>
      <c r="EL1" s="72"/>
      <c r="EM1" s="66"/>
      <c r="EN1" s="66"/>
      <c r="EO1" s="66"/>
      <c r="EP1" s="66"/>
      <c r="ER1" s="67" t="s">
        <v>20</v>
      </c>
      <c r="ES1" s="72"/>
      <c r="ET1" s="66"/>
      <c r="EU1" s="66"/>
      <c r="EV1" s="66"/>
      <c r="EW1" s="66"/>
    </row>
    <row r="2" spans="1:153" x14ac:dyDescent="0.3">
      <c r="A2" s="67" t="s">
        <v>112</v>
      </c>
      <c r="B2" s="67" t="s">
        <v>0</v>
      </c>
      <c r="C2" t="s">
        <v>113</v>
      </c>
      <c r="D2" t="s">
        <v>114</v>
      </c>
      <c r="E2" t="s">
        <v>115</v>
      </c>
      <c r="F2" t="s">
        <v>116</v>
      </c>
      <c r="H2" s="67" t="s">
        <v>112</v>
      </c>
      <c r="I2" s="67" t="s">
        <v>0</v>
      </c>
      <c r="J2" t="s">
        <v>113</v>
      </c>
      <c r="K2" t="s">
        <v>114</v>
      </c>
      <c r="L2" t="s">
        <v>115</v>
      </c>
      <c r="M2" t="s">
        <v>116</v>
      </c>
      <c r="O2" s="67" t="s">
        <v>112</v>
      </c>
      <c r="P2" s="67" t="s">
        <v>0</v>
      </c>
      <c r="Q2" t="s">
        <v>113</v>
      </c>
      <c r="R2" t="s">
        <v>114</v>
      </c>
      <c r="S2" t="s">
        <v>115</v>
      </c>
      <c r="T2" t="s">
        <v>116</v>
      </c>
      <c r="V2" s="67" t="s">
        <v>112</v>
      </c>
      <c r="W2" s="67" t="s">
        <v>0</v>
      </c>
      <c r="X2" t="s">
        <v>113</v>
      </c>
      <c r="Y2" t="s">
        <v>114</v>
      </c>
      <c r="Z2" t="s">
        <v>115</v>
      </c>
      <c r="AA2" t="s">
        <v>116</v>
      </c>
      <c r="AC2" s="67" t="s">
        <v>112</v>
      </c>
      <c r="AD2" s="67" t="s">
        <v>0</v>
      </c>
      <c r="AE2" t="s">
        <v>113</v>
      </c>
      <c r="AF2" t="s">
        <v>114</v>
      </c>
      <c r="AG2" t="s">
        <v>115</v>
      </c>
      <c r="AH2" t="s">
        <v>116</v>
      </c>
      <c r="AJ2" s="67" t="s">
        <v>112</v>
      </c>
      <c r="AK2" s="67" t="s">
        <v>0</v>
      </c>
      <c r="AL2" t="s">
        <v>113</v>
      </c>
      <c r="AM2" t="s">
        <v>114</v>
      </c>
      <c r="AN2" t="s">
        <v>115</v>
      </c>
      <c r="AO2" t="s">
        <v>116</v>
      </c>
      <c r="AQ2" s="67" t="s">
        <v>112</v>
      </c>
      <c r="AR2" s="67" t="s">
        <v>0</v>
      </c>
      <c r="AS2" t="s">
        <v>113</v>
      </c>
      <c r="AT2" t="s">
        <v>114</v>
      </c>
      <c r="AU2" t="s">
        <v>115</v>
      </c>
      <c r="AV2" t="s">
        <v>116</v>
      </c>
      <c r="AX2" s="67" t="s">
        <v>112</v>
      </c>
      <c r="AY2" s="67" t="s">
        <v>0</v>
      </c>
      <c r="AZ2" t="s">
        <v>113</v>
      </c>
      <c r="BA2" t="s">
        <v>114</v>
      </c>
      <c r="BB2" t="s">
        <v>115</v>
      </c>
      <c r="BC2" t="s">
        <v>116</v>
      </c>
      <c r="BE2" s="67" t="s">
        <v>112</v>
      </c>
      <c r="BF2" s="67" t="s">
        <v>0</v>
      </c>
      <c r="BG2" t="s">
        <v>113</v>
      </c>
      <c r="BH2" t="s">
        <v>114</v>
      </c>
      <c r="BI2" t="s">
        <v>115</v>
      </c>
      <c r="BJ2" t="s">
        <v>116</v>
      </c>
      <c r="BL2" s="67" t="s">
        <v>112</v>
      </c>
      <c r="BM2" s="67" t="s">
        <v>0</v>
      </c>
      <c r="BN2" t="s">
        <v>113</v>
      </c>
      <c r="BO2" t="s">
        <v>114</v>
      </c>
      <c r="BP2" t="s">
        <v>115</v>
      </c>
      <c r="BQ2" t="s">
        <v>116</v>
      </c>
      <c r="BS2" s="67" t="s">
        <v>112</v>
      </c>
      <c r="BT2" s="67" t="s">
        <v>0</v>
      </c>
      <c r="BU2" t="s">
        <v>113</v>
      </c>
      <c r="BV2" t="s">
        <v>114</v>
      </c>
      <c r="BW2" t="s">
        <v>115</v>
      </c>
      <c r="BX2" t="s">
        <v>116</v>
      </c>
      <c r="BZ2" s="67" t="s">
        <v>112</v>
      </c>
      <c r="CA2" s="67" t="s">
        <v>0</v>
      </c>
      <c r="CB2" t="s">
        <v>113</v>
      </c>
      <c r="CC2" t="s">
        <v>114</v>
      </c>
      <c r="CD2" t="s">
        <v>115</v>
      </c>
      <c r="CE2" t="s">
        <v>116</v>
      </c>
      <c r="CG2" s="67" t="s">
        <v>112</v>
      </c>
      <c r="CH2" s="67" t="s">
        <v>0</v>
      </c>
      <c r="CI2" t="s">
        <v>113</v>
      </c>
      <c r="CJ2" t="s">
        <v>114</v>
      </c>
      <c r="CK2" t="s">
        <v>115</v>
      </c>
      <c r="CL2" t="s">
        <v>116</v>
      </c>
      <c r="CN2" s="67" t="s">
        <v>112</v>
      </c>
      <c r="CO2" s="67" t="s">
        <v>0</v>
      </c>
      <c r="CP2" t="s">
        <v>113</v>
      </c>
      <c r="CQ2" t="s">
        <v>114</v>
      </c>
      <c r="CR2" t="s">
        <v>115</v>
      </c>
      <c r="CS2" t="s">
        <v>116</v>
      </c>
      <c r="CU2" s="67" t="s">
        <v>112</v>
      </c>
      <c r="CV2" s="67" t="s">
        <v>0</v>
      </c>
      <c r="CW2" t="s">
        <v>113</v>
      </c>
      <c r="CX2" t="s">
        <v>114</v>
      </c>
      <c r="CY2" t="s">
        <v>115</v>
      </c>
      <c r="CZ2" t="s">
        <v>116</v>
      </c>
      <c r="DB2" s="67" t="s">
        <v>112</v>
      </c>
      <c r="DC2" s="67" t="s">
        <v>0</v>
      </c>
      <c r="DD2" t="s">
        <v>113</v>
      </c>
      <c r="DE2" t="s">
        <v>114</v>
      </c>
      <c r="DF2" t="s">
        <v>115</v>
      </c>
      <c r="DG2" t="s">
        <v>116</v>
      </c>
      <c r="DI2" s="67" t="s">
        <v>112</v>
      </c>
      <c r="DJ2" s="67" t="s">
        <v>0</v>
      </c>
      <c r="DK2" t="s">
        <v>113</v>
      </c>
      <c r="DL2" t="s">
        <v>114</v>
      </c>
      <c r="DM2" t="s">
        <v>115</v>
      </c>
      <c r="DN2" t="s">
        <v>116</v>
      </c>
      <c r="DP2" s="67" t="s">
        <v>112</v>
      </c>
      <c r="DQ2" s="67" t="s">
        <v>0</v>
      </c>
      <c r="DR2" t="s">
        <v>113</v>
      </c>
      <c r="DS2" t="s">
        <v>114</v>
      </c>
      <c r="DT2" t="s">
        <v>115</v>
      </c>
      <c r="DU2" t="s">
        <v>116</v>
      </c>
      <c r="DW2" s="67" t="s">
        <v>112</v>
      </c>
      <c r="DX2" s="67" t="s">
        <v>0</v>
      </c>
      <c r="DY2" t="s">
        <v>113</v>
      </c>
      <c r="DZ2" t="s">
        <v>114</v>
      </c>
      <c r="EA2" t="s">
        <v>115</v>
      </c>
      <c r="EB2" t="s">
        <v>116</v>
      </c>
      <c r="ED2" s="67" t="s">
        <v>112</v>
      </c>
      <c r="EE2" s="67" t="s">
        <v>0</v>
      </c>
      <c r="EF2" t="s">
        <v>113</v>
      </c>
      <c r="EG2" t="s">
        <v>114</v>
      </c>
      <c r="EH2" t="s">
        <v>115</v>
      </c>
      <c r="EI2" t="s">
        <v>116</v>
      </c>
      <c r="EK2" s="67" t="s">
        <v>112</v>
      </c>
      <c r="EL2" s="67" t="s">
        <v>0</v>
      </c>
      <c r="EM2" t="s">
        <v>113</v>
      </c>
      <c r="EN2" t="s">
        <v>114</v>
      </c>
      <c r="EO2" t="s">
        <v>115</v>
      </c>
      <c r="EP2" t="s">
        <v>116</v>
      </c>
      <c r="ER2" s="67" t="s">
        <v>112</v>
      </c>
      <c r="ES2" s="67" t="s">
        <v>0</v>
      </c>
      <c r="ET2" t="s">
        <v>113</v>
      </c>
      <c r="EU2" t="s">
        <v>114</v>
      </c>
      <c r="EV2" t="s">
        <v>115</v>
      </c>
      <c r="EW2" t="s">
        <v>116</v>
      </c>
    </row>
    <row r="3" spans="1:153" x14ac:dyDescent="0.3">
      <c r="A3" s="67" t="s">
        <v>117</v>
      </c>
      <c r="B3" s="67" t="s">
        <v>118</v>
      </c>
      <c r="O3" s="67"/>
      <c r="V3" s="67"/>
      <c r="AJ3" s="67"/>
      <c r="AQ3" s="67"/>
      <c r="BE3" s="67"/>
      <c r="BL3" s="67"/>
      <c r="BZ3" s="67"/>
      <c r="CG3" s="67"/>
      <c r="CU3" s="67"/>
      <c r="DB3" s="67"/>
      <c r="DI3" s="67"/>
      <c r="DW3" s="67"/>
      <c r="ED3" s="67"/>
      <c r="EK3" s="67"/>
      <c r="ER3" s="67"/>
    </row>
    <row r="4" spans="1:153" x14ac:dyDescent="0.3">
      <c r="B4" s="67" t="s">
        <v>119</v>
      </c>
      <c r="O4" s="67"/>
      <c r="V4" s="67"/>
      <c r="AJ4" s="67"/>
      <c r="AQ4" s="67"/>
      <c r="BE4" s="67"/>
      <c r="BL4" s="67"/>
      <c r="BZ4" s="67"/>
      <c r="CG4" s="67"/>
      <c r="CU4" s="67"/>
      <c r="DB4" s="67"/>
      <c r="DI4" s="67"/>
      <c r="DW4" s="67"/>
      <c r="ED4" s="67"/>
      <c r="EK4" s="67"/>
      <c r="ER4" s="67"/>
    </row>
    <row r="5" spans="1:153" x14ac:dyDescent="0.3">
      <c r="B5" s="67" t="s">
        <v>120</v>
      </c>
      <c r="O5" s="67"/>
      <c r="V5" s="67"/>
      <c r="AJ5" s="67"/>
      <c r="AQ5" s="67"/>
      <c r="BE5" s="67"/>
      <c r="BL5" s="67"/>
      <c r="BZ5" s="67"/>
      <c r="CG5" s="67"/>
      <c r="CU5" s="67"/>
      <c r="DB5" s="67"/>
      <c r="DI5" s="67"/>
      <c r="DW5" s="67"/>
      <c r="ED5" s="67"/>
      <c r="EK5" s="67"/>
      <c r="ER5" s="67"/>
    </row>
    <row r="6" spans="1:153" x14ac:dyDescent="0.3">
      <c r="B6" s="67" t="s">
        <v>121</v>
      </c>
      <c r="O6" s="67"/>
      <c r="V6" s="67"/>
      <c r="AJ6" s="67"/>
      <c r="AQ6" s="67"/>
      <c r="BE6" s="67"/>
      <c r="BL6" s="67"/>
      <c r="BZ6" s="67"/>
      <c r="CG6" s="67"/>
      <c r="CU6" s="67"/>
      <c r="DB6" s="67"/>
      <c r="DI6" s="67"/>
      <c r="DW6" s="67"/>
      <c r="ED6" s="67"/>
      <c r="EK6" s="67"/>
      <c r="ER6" s="67"/>
    </row>
    <row r="7" spans="1:153" x14ac:dyDescent="0.3">
      <c r="B7" s="67" t="s">
        <v>122</v>
      </c>
      <c r="O7" s="67"/>
      <c r="V7" s="67"/>
      <c r="AJ7" s="67"/>
      <c r="AQ7" s="67"/>
      <c r="BE7" s="67"/>
      <c r="BL7" s="67"/>
      <c r="BZ7" s="67"/>
      <c r="CG7" s="67"/>
      <c r="CU7" s="67"/>
      <c r="DB7" s="67"/>
      <c r="DI7" s="67"/>
      <c r="DW7" s="67"/>
      <c r="ED7" s="67"/>
      <c r="EK7" s="67"/>
      <c r="ER7" s="67"/>
    </row>
    <row r="8" spans="1:153" x14ac:dyDescent="0.3">
      <c r="B8" s="67" t="s">
        <v>123</v>
      </c>
      <c r="O8" s="67"/>
      <c r="V8" s="67"/>
      <c r="AJ8" s="67"/>
      <c r="AQ8" s="67"/>
      <c r="BE8" s="67"/>
      <c r="BL8" s="67"/>
      <c r="BZ8" s="67"/>
      <c r="CG8" s="67"/>
      <c r="CU8" s="67"/>
      <c r="DB8" s="67"/>
      <c r="DI8" s="67"/>
      <c r="DW8" s="67"/>
      <c r="ED8" s="67"/>
      <c r="EK8" s="67"/>
      <c r="ER8" s="67"/>
    </row>
    <row r="9" spans="1:153" x14ac:dyDescent="0.3">
      <c r="B9" s="67" t="s">
        <v>124</v>
      </c>
      <c r="O9" s="67"/>
      <c r="V9" s="67"/>
      <c r="AJ9" s="67"/>
      <c r="AQ9" s="67"/>
      <c r="BE9" s="67"/>
      <c r="BL9" s="67"/>
      <c r="BZ9" s="67"/>
      <c r="CG9" s="67"/>
      <c r="CU9" s="67"/>
      <c r="DB9" s="67"/>
      <c r="DI9" s="67"/>
      <c r="DW9" s="67"/>
      <c r="ED9" s="67"/>
      <c r="EK9" s="67"/>
      <c r="ER9" s="67"/>
    </row>
    <row r="10" spans="1:153" x14ac:dyDescent="0.3">
      <c r="B10" s="67" t="s">
        <v>125</v>
      </c>
      <c r="O10" s="67"/>
      <c r="V10" s="67"/>
      <c r="AJ10" s="67"/>
      <c r="AQ10" s="67"/>
      <c r="BE10" s="67"/>
      <c r="BL10" s="67"/>
      <c r="BZ10" s="67"/>
      <c r="CG10" s="67"/>
      <c r="CU10" s="67"/>
      <c r="DB10" s="67"/>
      <c r="DI10" s="67"/>
      <c r="DW10" s="67"/>
      <c r="ED10" s="67"/>
      <c r="EK10" s="67"/>
      <c r="ER10" s="67"/>
    </row>
    <row r="11" spans="1:153" x14ac:dyDescent="0.3">
      <c r="B11" s="67" t="s">
        <v>126</v>
      </c>
      <c r="O11" s="67"/>
      <c r="V11" s="67"/>
      <c r="AJ11" s="67"/>
      <c r="AQ11" s="67"/>
      <c r="BE11" s="67"/>
      <c r="BL11" s="67"/>
      <c r="BZ11" s="67"/>
      <c r="CG11" s="67"/>
      <c r="CU11" s="67"/>
      <c r="DB11" s="67"/>
      <c r="DI11" s="67"/>
      <c r="DW11" s="67"/>
      <c r="ED11" s="67"/>
      <c r="EK11" s="67"/>
      <c r="ER11" s="67"/>
    </row>
    <row r="12" spans="1:153" x14ac:dyDescent="0.3">
      <c r="B12" s="67" t="s">
        <v>127</v>
      </c>
      <c r="O12" s="67"/>
      <c r="V12" s="67"/>
      <c r="AJ12" s="67"/>
      <c r="AQ12" s="67"/>
      <c r="BE12" s="67"/>
      <c r="BL12" s="67"/>
      <c r="BZ12" s="67"/>
      <c r="CG12" s="67"/>
      <c r="CU12" s="67"/>
      <c r="DB12" s="67"/>
      <c r="DI12" s="67"/>
      <c r="DW12" s="67"/>
      <c r="ED12" s="67"/>
      <c r="EK12" s="67"/>
      <c r="ER12" s="67"/>
    </row>
    <row r="13" spans="1:153" x14ac:dyDescent="0.3">
      <c r="B13" s="67" t="s">
        <v>128</v>
      </c>
      <c r="O13" s="67"/>
      <c r="V13" s="67"/>
      <c r="AJ13" s="67"/>
      <c r="AQ13" s="67"/>
      <c r="BE13" s="67"/>
      <c r="BL13" s="67"/>
      <c r="BZ13" s="67"/>
      <c r="CG13" s="67"/>
      <c r="CU13" s="67"/>
      <c r="DB13" s="67"/>
      <c r="DI13" s="67"/>
      <c r="DW13" s="67"/>
      <c r="ED13" s="67"/>
      <c r="EK13" s="67"/>
      <c r="ER13" s="67"/>
    </row>
    <row r="14" spans="1:153" x14ac:dyDescent="0.3">
      <c r="B14" s="67" t="s">
        <v>129</v>
      </c>
      <c r="O14" s="67"/>
      <c r="V14" s="67"/>
      <c r="AJ14" s="67"/>
      <c r="AQ14" s="67"/>
      <c r="BE14" s="67"/>
      <c r="BL14" s="67"/>
      <c r="BZ14" s="67"/>
      <c r="CG14" s="67"/>
      <c r="CU14" s="67"/>
      <c r="DB14" s="67"/>
      <c r="DI14" s="67"/>
      <c r="DW14" s="67"/>
      <c r="ED14" s="67"/>
      <c r="EK14" s="67"/>
      <c r="ER14" s="67"/>
    </row>
    <row r="15" spans="1:153" x14ac:dyDescent="0.3">
      <c r="A15" s="67" t="s">
        <v>130</v>
      </c>
      <c r="B15" s="67" t="s">
        <v>118</v>
      </c>
      <c r="O15" s="67"/>
      <c r="V15" s="67"/>
      <c r="AJ15" s="67"/>
      <c r="AQ15" s="67"/>
      <c r="BE15" s="67"/>
      <c r="BL15" s="67"/>
      <c r="BZ15" s="67"/>
      <c r="CG15" s="67"/>
      <c r="CU15" s="67"/>
      <c r="DB15" s="67"/>
      <c r="DI15" s="67"/>
      <c r="DW15" s="67"/>
      <c r="ED15" s="67"/>
      <c r="EK15" s="67"/>
      <c r="ER15" s="67"/>
    </row>
    <row r="16" spans="1:153" x14ac:dyDescent="0.3">
      <c r="B16" s="67" t="s">
        <v>119</v>
      </c>
      <c r="O16" s="67"/>
      <c r="V16" s="67"/>
      <c r="AJ16" s="67"/>
      <c r="AQ16" s="67"/>
      <c r="BE16" s="67"/>
      <c r="BL16" s="67"/>
      <c r="BZ16" s="67"/>
      <c r="CG16" s="67"/>
      <c r="CU16" s="67"/>
      <c r="DB16" s="67"/>
      <c r="DI16" s="67"/>
      <c r="DW16" s="67"/>
      <c r="ED16" s="67"/>
      <c r="EK16" s="67"/>
      <c r="ER16" s="67"/>
    </row>
    <row r="17" spans="1:148" x14ac:dyDescent="0.3">
      <c r="B17" s="67" t="s">
        <v>120</v>
      </c>
      <c r="O17" s="67"/>
      <c r="V17" s="67"/>
      <c r="AJ17" s="67"/>
      <c r="AQ17" s="67"/>
      <c r="BE17" s="67"/>
      <c r="BL17" s="67"/>
      <c r="BZ17" s="67"/>
      <c r="CG17" s="67"/>
      <c r="CU17" s="67"/>
      <c r="DB17" s="67"/>
      <c r="DI17" s="67"/>
      <c r="DW17" s="67"/>
      <c r="ED17" s="67"/>
      <c r="EK17" s="67"/>
      <c r="ER17" s="67"/>
    </row>
    <row r="18" spans="1:148" x14ac:dyDescent="0.3">
      <c r="B18" s="67" t="s">
        <v>121</v>
      </c>
      <c r="O18" s="67"/>
      <c r="V18" s="67"/>
      <c r="AJ18" s="67"/>
      <c r="AQ18" s="67"/>
      <c r="BE18" s="67"/>
      <c r="BL18" s="67"/>
      <c r="BZ18" s="67"/>
      <c r="CG18" s="67"/>
      <c r="CU18" s="67"/>
      <c r="DB18" s="67"/>
      <c r="DI18" s="67"/>
      <c r="DW18" s="67"/>
      <c r="ED18" s="67"/>
      <c r="EK18" s="67"/>
      <c r="ER18" s="67"/>
    </row>
    <row r="19" spans="1:148" x14ac:dyDescent="0.3">
      <c r="B19" s="67" t="s">
        <v>122</v>
      </c>
      <c r="O19" s="67"/>
      <c r="V19" s="67"/>
      <c r="AJ19" s="67"/>
      <c r="AQ19" s="67"/>
      <c r="BE19" s="67"/>
      <c r="BL19" s="67"/>
      <c r="BZ19" s="67"/>
      <c r="CG19" s="67"/>
      <c r="CU19" s="67"/>
      <c r="DB19" s="67"/>
      <c r="DI19" s="67"/>
      <c r="DW19" s="67"/>
      <c r="ED19" s="67"/>
      <c r="EK19" s="67"/>
      <c r="ER19" s="67"/>
    </row>
    <row r="20" spans="1:148" x14ac:dyDescent="0.3">
      <c r="B20" s="67" t="s">
        <v>123</v>
      </c>
      <c r="O20" s="67"/>
      <c r="V20" s="67"/>
      <c r="AJ20" s="67"/>
      <c r="AQ20" s="67"/>
      <c r="BE20" s="67"/>
      <c r="BL20" s="67"/>
      <c r="BZ20" s="67"/>
      <c r="CG20" s="67"/>
      <c r="CU20" s="67"/>
      <c r="DB20" s="67"/>
      <c r="DI20" s="67"/>
      <c r="DW20" s="67"/>
      <c r="ED20" s="67"/>
      <c r="EK20" s="67"/>
      <c r="ER20" s="67"/>
    </row>
    <row r="21" spans="1:148" x14ac:dyDescent="0.3">
      <c r="B21" s="67" t="s">
        <v>124</v>
      </c>
      <c r="O21" s="67"/>
      <c r="V21" s="67"/>
      <c r="AJ21" s="67"/>
      <c r="AQ21" s="67"/>
      <c r="BE21" s="67"/>
      <c r="BL21" s="67"/>
      <c r="BZ21" s="67"/>
      <c r="CG21" s="67"/>
      <c r="CU21" s="67"/>
      <c r="DB21" s="67"/>
      <c r="DI21" s="67"/>
      <c r="DW21" s="67"/>
      <c r="ED21" s="67"/>
      <c r="EK21" s="67"/>
      <c r="ER21" s="67"/>
    </row>
    <row r="22" spans="1:148" x14ac:dyDescent="0.3">
      <c r="B22" s="67" t="s">
        <v>125</v>
      </c>
      <c r="O22" s="67"/>
      <c r="V22" s="67"/>
      <c r="AJ22" s="67"/>
      <c r="AQ22" s="67"/>
      <c r="BE22" s="67"/>
      <c r="BL22" s="67"/>
      <c r="BZ22" s="67"/>
      <c r="CG22" s="67"/>
      <c r="CU22" s="67"/>
      <c r="DB22" s="67"/>
      <c r="DI22" s="67"/>
      <c r="DW22" s="67"/>
      <c r="ED22" s="67"/>
      <c r="EK22" s="67"/>
      <c r="ER22" s="67"/>
    </row>
    <row r="23" spans="1:148" x14ac:dyDescent="0.3">
      <c r="B23" s="67" t="s">
        <v>126</v>
      </c>
      <c r="O23" s="67"/>
      <c r="V23" s="67"/>
      <c r="AJ23" s="67"/>
      <c r="AQ23" s="67"/>
      <c r="BE23" s="67"/>
      <c r="BL23" s="67"/>
      <c r="BZ23" s="67"/>
      <c r="CG23" s="67"/>
      <c r="CU23" s="67"/>
      <c r="DB23" s="67"/>
      <c r="DI23" s="67"/>
      <c r="DW23" s="67"/>
      <c r="ED23" s="67"/>
      <c r="EK23" s="67"/>
      <c r="ER23" s="67"/>
    </row>
    <row r="24" spans="1:148" x14ac:dyDescent="0.3">
      <c r="B24" s="67" t="s">
        <v>127</v>
      </c>
      <c r="O24" s="67"/>
      <c r="V24" s="67"/>
      <c r="AJ24" s="67"/>
      <c r="AQ24" s="67"/>
      <c r="BE24" s="67"/>
      <c r="BL24" s="67"/>
      <c r="BZ24" s="67"/>
      <c r="CG24" s="67"/>
      <c r="CU24" s="67"/>
      <c r="DB24" s="67"/>
      <c r="DI24" s="67"/>
      <c r="DW24" s="67"/>
      <c r="ED24" s="67"/>
      <c r="EK24" s="67"/>
      <c r="ER24" s="67"/>
    </row>
    <row r="25" spans="1:148" x14ac:dyDescent="0.3">
      <c r="B25" s="67" t="s">
        <v>128</v>
      </c>
      <c r="O25" s="67"/>
      <c r="V25" s="67"/>
      <c r="AJ25" s="67"/>
      <c r="AQ25" s="67"/>
      <c r="BE25" s="67"/>
      <c r="BL25" s="67"/>
      <c r="BZ25" s="67"/>
      <c r="CG25" s="67"/>
      <c r="CU25" s="67"/>
      <c r="DB25" s="67"/>
      <c r="DI25" s="67"/>
      <c r="DW25" s="67"/>
      <c r="ED25" s="67"/>
      <c r="EK25" s="67"/>
      <c r="ER25" s="67"/>
    </row>
    <row r="26" spans="1:148" x14ac:dyDescent="0.3">
      <c r="B26" s="67" t="s">
        <v>129</v>
      </c>
      <c r="O26" s="67"/>
      <c r="V26" s="67"/>
      <c r="AJ26" s="67"/>
      <c r="AQ26" s="67"/>
      <c r="BE26" s="67"/>
      <c r="BL26" s="67"/>
      <c r="BZ26" s="67"/>
      <c r="CG26" s="67"/>
      <c r="CU26" s="67"/>
      <c r="DB26" s="67"/>
      <c r="DI26" s="67"/>
      <c r="DW26" s="67"/>
      <c r="ED26" s="67"/>
      <c r="EK26" s="67"/>
      <c r="ER26" s="67"/>
    </row>
    <row r="27" spans="1:148" x14ac:dyDescent="0.3">
      <c r="A27" s="67" t="s">
        <v>131</v>
      </c>
      <c r="B27" s="67" t="s">
        <v>118</v>
      </c>
      <c r="O27" s="67"/>
      <c r="V27" s="67"/>
      <c r="AJ27" s="67"/>
      <c r="AQ27" s="67"/>
      <c r="BE27" s="67"/>
      <c r="BL27" s="67"/>
      <c r="BZ27" s="67"/>
      <c r="CG27" s="67"/>
      <c r="CU27" s="67"/>
      <c r="DB27" s="67"/>
      <c r="DI27" s="67"/>
      <c r="DW27" s="67"/>
      <c r="ED27" s="67"/>
      <c r="EK27" s="67"/>
      <c r="ER27" s="67"/>
    </row>
    <row r="28" spans="1:148" x14ac:dyDescent="0.3">
      <c r="B28" s="67" t="s">
        <v>119</v>
      </c>
      <c r="O28" s="67"/>
      <c r="V28" s="67"/>
      <c r="AJ28" s="67"/>
      <c r="AQ28" s="67"/>
      <c r="BE28" s="67"/>
      <c r="BL28" s="67"/>
      <c r="BZ28" s="67"/>
      <c r="CG28" s="67"/>
      <c r="CU28" s="67"/>
      <c r="DB28" s="67"/>
      <c r="DI28" s="67"/>
      <c r="DW28" s="67"/>
      <c r="ED28" s="67"/>
      <c r="EK28" s="67"/>
      <c r="ER28" s="67"/>
    </row>
    <row r="29" spans="1:148" x14ac:dyDescent="0.3">
      <c r="B29" s="67" t="s">
        <v>120</v>
      </c>
      <c r="O29" s="67"/>
      <c r="V29" s="67"/>
      <c r="AJ29" s="67"/>
      <c r="AQ29" s="67"/>
      <c r="BE29" s="67"/>
      <c r="BL29" s="67"/>
      <c r="BZ29" s="67"/>
      <c r="CG29" s="67"/>
      <c r="CU29" s="67"/>
      <c r="DB29" s="67"/>
      <c r="DI29" s="67"/>
      <c r="DW29" s="67"/>
      <c r="ED29" s="67"/>
      <c r="EK29" s="67"/>
      <c r="ER29" s="67"/>
    </row>
    <row r="30" spans="1:148" x14ac:dyDescent="0.3">
      <c r="B30" s="67" t="s">
        <v>121</v>
      </c>
      <c r="O30" s="67"/>
      <c r="V30" s="67"/>
      <c r="AJ30" s="67"/>
      <c r="AQ30" s="67"/>
      <c r="BE30" s="67"/>
      <c r="BL30" s="67"/>
      <c r="BZ30" s="67"/>
      <c r="CG30" s="67"/>
      <c r="CU30" s="67"/>
      <c r="DB30" s="67"/>
      <c r="DI30" s="67"/>
      <c r="DW30" s="67"/>
      <c r="ED30" s="67"/>
      <c r="EK30" s="67"/>
      <c r="ER30" s="67"/>
    </row>
    <row r="31" spans="1:148" x14ac:dyDescent="0.3">
      <c r="B31" s="67" t="s">
        <v>122</v>
      </c>
      <c r="O31" s="67"/>
      <c r="V31" s="67"/>
      <c r="AJ31" s="67"/>
      <c r="AQ31" s="67"/>
      <c r="BE31" s="67"/>
      <c r="BL31" s="67"/>
      <c r="BZ31" s="67"/>
      <c r="CG31" s="67"/>
      <c r="CU31" s="67"/>
      <c r="DB31" s="67"/>
      <c r="DI31" s="67"/>
      <c r="DW31" s="67"/>
      <c r="ED31" s="67"/>
      <c r="EK31" s="67"/>
      <c r="ER31" s="67"/>
    </row>
    <row r="32" spans="1:148" x14ac:dyDescent="0.3">
      <c r="B32" s="67" t="s">
        <v>123</v>
      </c>
      <c r="O32" s="67"/>
      <c r="V32" s="67"/>
      <c r="AJ32" s="67"/>
      <c r="AQ32" s="67"/>
      <c r="BE32" s="67"/>
      <c r="BL32" s="67"/>
      <c r="BZ32" s="67"/>
      <c r="CG32" s="67"/>
      <c r="CU32" s="67"/>
      <c r="DB32" s="67"/>
      <c r="DI32" s="67"/>
      <c r="DW32" s="67"/>
      <c r="ED32" s="67"/>
      <c r="EK32" s="67"/>
      <c r="ER32" s="67"/>
    </row>
    <row r="33" spans="2:148" x14ac:dyDescent="0.3">
      <c r="B33" s="67" t="s">
        <v>124</v>
      </c>
      <c r="O33" s="67"/>
      <c r="V33" s="67"/>
      <c r="AJ33" s="67"/>
      <c r="AQ33" s="67"/>
      <c r="BE33" s="67"/>
      <c r="BL33" s="67"/>
      <c r="BZ33" s="67"/>
      <c r="CG33" s="67"/>
      <c r="CU33" s="67"/>
      <c r="DB33" s="67"/>
      <c r="DI33" s="67"/>
      <c r="DW33" s="67"/>
      <c r="ED33" s="67"/>
      <c r="EK33" s="67"/>
      <c r="ER33" s="67"/>
    </row>
    <row r="34" spans="2:148" x14ac:dyDescent="0.3">
      <c r="B34" s="67" t="s">
        <v>125</v>
      </c>
      <c r="O34" s="67"/>
      <c r="V34" s="67"/>
      <c r="AJ34" s="67"/>
      <c r="AQ34" s="67"/>
      <c r="BE34" s="67"/>
      <c r="BL34" s="67"/>
      <c r="BZ34" s="67"/>
      <c r="CG34" s="67"/>
      <c r="CU34" s="67"/>
      <c r="DB34" s="67"/>
      <c r="DI34" s="67"/>
      <c r="DW34" s="67"/>
      <c r="ED34" s="67"/>
      <c r="EK34" s="67"/>
      <c r="ER34" s="67"/>
    </row>
    <row r="35" spans="2:148" x14ac:dyDescent="0.3">
      <c r="B35" s="67" t="s">
        <v>126</v>
      </c>
      <c r="O35" s="67"/>
      <c r="V35" s="67"/>
      <c r="AJ35" s="67"/>
      <c r="AQ35" s="67"/>
      <c r="BE35" s="67"/>
      <c r="BL35" s="67"/>
      <c r="BZ35" s="67"/>
      <c r="CG35" s="67"/>
      <c r="CU35" s="67"/>
      <c r="DB35" s="67"/>
      <c r="DI35" s="67"/>
      <c r="DW35" s="67"/>
      <c r="ED35" s="67"/>
      <c r="EK35" s="67"/>
      <c r="ER35" s="67"/>
    </row>
    <row r="36" spans="2:148" x14ac:dyDescent="0.3">
      <c r="B36" s="67" t="s">
        <v>127</v>
      </c>
      <c r="O36" s="67"/>
      <c r="V36" s="67"/>
      <c r="AJ36" s="67"/>
      <c r="AQ36" s="67"/>
      <c r="BE36" s="67"/>
      <c r="BL36" s="67"/>
      <c r="BZ36" s="67"/>
      <c r="CG36" s="67"/>
      <c r="CU36" s="67"/>
      <c r="DB36" s="67"/>
      <c r="DI36" s="67"/>
      <c r="DW36" s="67"/>
      <c r="ED36" s="67"/>
      <c r="EK36" s="67"/>
      <c r="ER36" s="67"/>
    </row>
    <row r="37" spans="2:148" x14ac:dyDescent="0.3">
      <c r="B37" s="67" t="s">
        <v>128</v>
      </c>
      <c r="O37" s="67"/>
      <c r="V37" s="67"/>
      <c r="AJ37" s="67"/>
      <c r="AQ37" s="67"/>
      <c r="BE37" s="67"/>
      <c r="BL37" s="67"/>
      <c r="BZ37" s="67"/>
      <c r="CG37" s="67"/>
      <c r="CU37" s="67"/>
      <c r="DB37" s="67"/>
      <c r="DI37" s="67"/>
      <c r="DW37" s="67"/>
      <c r="ED37" s="67"/>
      <c r="EK37" s="67"/>
      <c r="ER37" s="67"/>
    </row>
    <row r="38" spans="2:148" x14ac:dyDescent="0.3">
      <c r="B38" s="67" t="s">
        <v>129</v>
      </c>
      <c r="O38" s="67"/>
      <c r="V38" s="67"/>
      <c r="AJ38" s="67"/>
      <c r="AQ38" s="67"/>
      <c r="BE38" s="67"/>
      <c r="BL38" s="67"/>
      <c r="BZ38" s="67"/>
      <c r="CG38" s="67"/>
      <c r="CU38" s="67"/>
      <c r="DB38" s="67"/>
      <c r="DI38" s="67"/>
      <c r="DW38" s="67"/>
      <c r="ED38" s="67"/>
      <c r="EK38" s="67"/>
      <c r="ER38" s="67"/>
    </row>
    <row r="39" spans="2:148" x14ac:dyDescent="0.3">
      <c r="O39" s="67"/>
      <c r="V39" s="67"/>
      <c r="AJ39" s="67"/>
      <c r="AQ39" s="67"/>
      <c r="BE39" s="67"/>
      <c r="BL39" s="67"/>
      <c r="BZ39" s="67"/>
      <c r="CG39" s="67"/>
      <c r="CU39" s="67"/>
      <c r="DB39" s="67"/>
      <c r="DI39" s="67"/>
      <c r="DW39" s="67"/>
      <c r="ED39" s="67"/>
      <c r="EK39" s="67"/>
      <c r="ER39" s="67"/>
    </row>
    <row r="40" spans="2:148" x14ac:dyDescent="0.3">
      <c r="O40" s="67"/>
      <c r="V40" s="67"/>
      <c r="AJ40" s="67"/>
      <c r="AQ40" s="67"/>
      <c r="BE40" s="67"/>
      <c r="BL40" s="67"/>
      <c r="BZ40" s="67"/>
      <c r="CG40" s="67"/>
      <c r="CU40" s="67"/>
      <c r="DB40" s="67"/>
      <c r="DI40" s="67"/>
      <c r="DW40" s="67"/>
      <c r="ED40" s="67"/>
      <c r="EK40" s="67"/>
      <c r="ER40" s="67"/>
    </row>
    <row r="41" spans="2:148" x14ac:dyDescent="0.3">
      <c r="O41" s="67"/>
      <c r="V41" s="67"/>
      <c r="AJ41" s="67"/>
      <c r="AQ41" s="67"/>
      <c r="BE41" s="67"/>
      <c r="BL41" s="67"/>
      <c r="BZ41" s="67"/>
      <c r="CG41" s="67"/>
      <c r="CU41" s="67"/>
      <c r="DB41" s="67"/>
      <c r="DI41" s="67"/>
      <c r="DW41" s="67"/>
      <c r="ED41" s="67"/>
      <c r="EK41" s="67"/>
      <c r="ER41" s="67"/>
    </row>
    <row r="42" spans="2:148" x14ac:dyDescent="0.3">
      <c r="O42" s="67"/>
      <c r="V42" s="67"/>
      <c r="AJ42" s="67"/>
      <c r="AQ42" s="67"/>
      <c r="BE42" s="67"/>
      <c r="BL42" s="67"/>
      <c r="BZ42" s="67"/>
      <c r="CG42" s="67"/>
      <c r="CU42" s="67"/>
      <c r="DB42" s="67"/>
      <c r="DI42" s="67"/>
      <c r="DW42" s="67"/>
      <c r="ED42" s="67"/>
      <c r="EK42" s="67"/>
      <c r="ER42" s="67"/>
    </row>
    <row r="43" spans="2:148" x14ac:dyDescent="0.3">
      <c r="O43" s="67"/>
      <c r="V43" s="67"/>
      <c r="AJ43" s="67"/>
      <c r="AQ43" s="67"/>
      <c r="BE43" s="67"/>
      <c r="BL43" s="67"/>
      <c r="BZ43" s="67"/>
      <c r="CG43" s="67"/>
      <c r="CU43" s="67"/>
      <c r="DB43" s="67"/>
      <c r="DI43" s="67"/>
      <c r="DW43" s="67"/>
      <c r="ED43" s="67"/>
      <c r="EK43" s="67"/>
      <c r="ER43" s="67"/>
    </row>
    <row r="44" spans="2:148" x14ac:dyDescent="0.3">
      <c r="O44" s="67"/>
      <c r="V44" s="67"/>
      <c r="AJ44" s="67"/>
      <c r="AQ44" s="67"/>
      <c r="BE44" s="67"/>
      <c r="BL44" s="67"/>
      <c r="BZ44" s="67"/>
      <c r="CG44" s="67"/>
      <c r="CU44" s="67"/>
      <c r="DB44" s="67"/>
      <c r="DI44" s="67"/>
      <c r="DW44" s="67"/>
      <c r="ED44" s="67"/>
      <c r="EK44" s="67"/>
      <c r="ER44" s="67"/>
    </row>
    <row r="45" spans="2:148" x14ac:dyDescent="0.3">
      <c r="O45" s="67"/>
      <c r="V45" s="67"/>
      <c r="AJ45" s="67"/>
      <c r="AQ45" s="67"/>
      <c r="BE45" s="67"/>
      <c r="BL45" s="67"/>
      <c r="BZ45" s="67"/>
      <c r="CG45" s="67"/>
      <c r="CU45" s="67"/>
      <c r="DB45" s="67"/>
      <c r="DI45" s="67"/>
      <c r="DW45" s="67"/>
      <c r="ED45" s="67"/>
      <c r="EK45" s="67"/>
      <c r="ER45" s="67"/>
    </row>
    <row r="46" spans="2:148" x14ac:dyDescent="0.3">
      <c r="O46" s="67"/>
      <c r="V46" s="67"/>
      <c r="AJ46" s="67"/>
      <c r="AQ46" s="67"/>
      <c r="BE46" s="67"/>
      <c r="BL46" s="67"/>
      <c r="BZ46" s="67"/>
      <c r="CG46" s="67"/>
      <c r="CU46" s="67"/>
      <c r="DB46" s="67"/>
      <c r="DI46" s="67"/>
      <c r="DW46" s="67"/>
      <c r="ED46" s="67"/>
      <c r="EK46" s="67"/>
      <c r="ER46" s="6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PF Cases</vt:lpstr>
      <vt:lpstr>Weekly Cases</vt:lpstr>
      <vt:lpstr>Khmer Graph</vt:lpstr>
      <vt:lpstr>Line Chart</vt:lpstr>
      <vt:lpstr>Data1</vt:lpstr>
      <vt:lpstr>Data2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Pengby Ngor</dc:creator>
  <cp:lastModifiedBy>Kimleng</cp:lastModifiedBy>
  <dcterms:created xsi:type="dcterms:W3CDTF">2017-09-28T14:20:50Z</dcterms:created>
  <dcterms:modified xsi:type="dcterms:W3CDTF">2024-03-01T08:17:45Z</dcterms:modified>
</cp:coreProperties>
</file>