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activeTab="1"/>
  </bookViews>
  <sheets>
    <sheet name="Adm Perkantoran" sheetId="4" r:id="rId1"/>
    <sheet name="Peningkatan sarana aparatur" sheetId="5" r:id="rId2"/>
    <sheet name="Peningkatan aparatur disiplin" sheetId="6" r:id="rId3"/>
  </sheets>
  <definedNames>
    <definedName name="_xlnm.Print_Area" localSheetId="0">'Adm Perkantoran'!$A$154:$G$194</definedName>
    <definedName name="_xlnm.Print_Area" localSheetId="2">'Peningkatan aparatur disiplin'!$A$50:$G$95</definedName>
    <definedName name="_xlnm.Print_Area" localSheetId="1">'Peningkatan sarana aparatur'!$A$159:$G$168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3" i="6" l="1"/>
  <c r="G19" i="5" l="1"/>
  <c r="G20" i="5"/>
  <c r="G21" i="5"/>
  <c r="G192" i="4" l="1"/>
  <c r="G101" i="5" l="1"/>
  <c r="G100" i="5"/>
  <c r="G99" i="5"/>
  <c r="G98" i="5"/>
  <c r="G97" i="5"/>
  <c r="G96" i="5"/>
  <c r="G95" i="5"/>
  <c r="G27" i="5"/>
  <c r="G26" i="5"/>
  <c r="G25" i="5"/>
  <c r="G23" i="5"/>
  <c r="G24" i="5"/>
  <c r="G22" i="5"/>
  <c r="G6" i="5"/>
  <c r="F87" i="5"/>
  <c r="F86" i="5"/>
  <c r="G86" i="5" s="1"/>
  <c r="G175" i="4"/>
  <c r="G174" i="4"/>
  <c r="G173" i="4"/>
  <c r="G176" i="4" l="1"/>
  <c r="G17" i="5"/>
  <c r="G18" i="5"/>
  <c r="G29" i="5" l="1"/>
  <c r="M185" i="4"/>
  <c r="F88" i="5" l="1"/>
  <c r="G88" i="5" s="1"/>
  <c r="G87" i="5"/>
  <c r="F109" i="4"/>
  <c r="F111" i="4"/>
  <c r="F112" i="4"/>
  <c r="F110" i="4"/>
  <c r="G85" i="6" l="1"/>
  <c r="G82" i="6"/>
  <c r="G91" i="6"/>
  <c r="G83" i="6"/>
  <c r="G167" i="5" l="1"/>
  <c r="G166" i="5"/>
  <c r="G165" i="5"/>
  <c r="G164" i="5"/>
  <c r="G74" i="6"/>
  <c r="G75" i="6"/>
  <c r="G76" i="6"/>
  <c r="G80" i="6"/>
  <c r="G81" i="6"/>
  <c r="G84" i="6"/>
  <c r="G88" i="6"/>
  <c r="G89" i="6"/>
  <c r="G90" i="6"/>
  <c r="G92" i="6"/>
  <c r="G93" i="6"/>
  <c r="G163" i="5"/>
  <c r="G122" i="5"/>
  <c r="G130" i="5"/>
  <c r="G133" i="5"/>
  <c r="G129" i="5"/>
  <c r="G128" i="5"/>
  <c r="G127" i="5"/>
  <c r="G126" i="5"/>
  <c r="G125" i="5"/>
  <c r="G121" i="5"/>
  <c r="G120" i="5"/>
  <c r="G119" i="5"/>
  <c r="G118" i="5"/>
  <c r="G117" i="5"/>
  <c r="G116" i="5"/>
  <c r="G168" i="5" l="1"/>
  <c r="G134" i="5"/>
  <c r="G86" i="6"/>
  <c r="G94" i="6"/>
  <c r="G103" i="5"/>
  <c r="G105" i="5"/>
  <c r="G93" i="5"/>
  <c r="G89" i="5"/>
  <c r="G90" i="5"/>
  <c r="G107" i="5" l="1"/>
  <c r="F113" i="4"/>
  <c r="G61" i="6"/>
  <c r="G64" i="6"/>
  <c r="G63" i="6"/>
  <c r="G62" i="6"/>
  <c r="G73" i="6"/>
  <c r="G77" i="6" s="1"/>
  <c r="G95" i="6" s="1"/>
  <c r="F54" i="6"/>
  <c r="G20" i="6"/>
  <c r="G42" i="6"/>
  <c r="G43" i="6"/>
  <c r="G44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9" i="6"/>
  <c r="G40" i="6"/>
  <c r="G19" i="6"/>
  <c r="G18" i="6"/>
  <c r="G17" i="6"/>
  <c r="G16" i="6"/>
  <c r="G23" i="6"/>
  <c r="G15" i="6"/>
  <c r="G14" i="6"/>
  <c r="G65" i="6" l="1"/>
  <c r="G46" i="6"/>
  <c r="G72" i="5"/>
  <c r="G64" i="5"/>
  <c r="G76" i="5"/>
  <c r="G77" i="5"/>
  <c r="G70" i="5"/>
  <c r="G75" i="5"/>
  <c r="G74" i="5"/>
  <c r="G73" i="5"/>
  <c r="G63" i="5"/>
  <c r="G68" i="5"/>
  <c r="G66" i="5"/>
  <c r="G65" i="5"/>
  <c r="G62" i="5"/>
  <c r="G71" i="5"/>
  <c r="G67" i="5"/>
  <c r="G69" i="5"/>
  <c r="G151" i="4"/>
  <c r="G150" i="4"/>
  <c r="G147" i="4"/>
  <c r="G146" i="4"/>
  <c r="G142" i="4"/>
  <c r="G143" i="4"/>
  <c r="G144" i="4"/>
  <c r="G141" i="4"/>
  <c r="G137" i="4"/>
  <c r="G138" i="4"/>
  <c r="G139" i="4"/>
  <c r="G136" i="4"/>
  <c r="G132" i="4"/>
  <c r="G133" i="4"/>
  <c r="G134" i="4"/>
  <c r="G131" i="4"/>
  <c r="G128" i="4"/>
  <c r="G129" i="4"/>
  <c r="G127" i="4"/>
  <c r="G126" i="4"/>
  <c r="G123" i="4"/>
  <c r="G122" i="4"/>
  <c r="G121" i="4"/>
  <c r="G120" i="4"/>
  <c r="G119" i="4"/>
  <c r="G103" i="4"/>
  <c r="G68" i="4"/>
  <c r="G78" i="5" l="1"/>
  <c r="G152" i="4"/>
  <c r="G65" i="4"/>
  <c r="E57" i="4" l="1"/>
  <c r="G56" i="4"/>
  <c r="G55" i="4"/>
  <c r="G54" i="4"/>
  <c r="G53" i="4"/>
  <c r="G57" i="4" l="1"/>
  <c r="G191" i="4" l="1"/>
  <c r="G188" i="4"/>
  <c r="G187" i="4"/>
  <c r="G186" i="4"/>
  <c r="G185" i="4"/>
  <c r="G184" i="4"/>
  <c r="G165" i="4"/>
  <c r="G164" i="4"/>
  <c r="G161" i="4"/>
  <c r="G160" i="4"/>
  <c r="G159" i="4"/>
  <c r="G158" i="4"/>
  <c r="G42" i="5"/>
  <c r="G43" i="5"/>
  <c r="G41" i="5"/>
  <c r="G40" i="5"/>
  <c r="G39" i="5"/>
  <c r="G38" i="5"/>
  <c r="G37" i="5"/>
  <c r="G36" i="5"/>
  <c r="G35" i="5"/>
  <c r="G7" i="5"/>
  <c r="G54" i="5"/>
  <c r="G53" i="5"/>
  <c r="G52" i="5"/>
  <c r="G51" i="5"/>
  <c r="G50" i="5"/>
  <c r="G6" i="6"/>
  <c r="G7" i="6" s="1"/>
  <c r="E104" i="4"/>
  <c r="E96" i="4"/>
  <c r="E69" i="4"/>
  <c r="E48" i="4"/>
  <c r="E15" i="4"/>
  <c r="E7" i="4"/>
  <c r="G6" i="4"/>
  <c r="G102" i="4"/>
  <c r="G44" i="5" l="1"/>
  <c r="G189" i="4"/>
  <c r="G193" i="4"/>
  <c r="G55" i="5"/>
  <c r="G104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67" i="4"/>
  <c r="G66" i="4"/>
  <c r="G64" i="4"/>
  <c r="G63" i="4"/>
  <c r="G62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25" i="4"/>
  <c r="G24" i="4"/>
  <c r="G23" i="4"/>
  <c r="G22" i="4"/>
  <c r="G26" i="4"/>
  <c r="G21" i="4"/>
  <c r="G20" i="4"/>
  <c r="G13" i="4"/>
  <c r="G14" i="4"/>
  <c r="G12" i="4"/>
  <c r="G5" i="4"/>
  <c r="G69" i="4" l="1"/>
  <c r="G96" i="4"/>
  <c r="G48" i="4"/>
  <c r="G27" i="4"/>
  <c r="G10" i="5" l="1"/>
  <c r="G163" i="4"/>
  <c r="G166" i="4"/>
  <c r="J171" i="4" s="1"/>
</calcChain>
</file>

<file path=xl/sharedStrings.xml><?xml version="1.0" encoding="utf-8"?>
<sst xmlns="http://schemas.openxmlformats.org/spreadsheetml/2006/main" count="558" uniqueCount="327">
  <si>
    <t>NO</t>
  </si>
  <si>
    <t>NAMA PENGADAAN</t>
  </si>
  <si>
    <t>SATUAN HARGA</t>
  </si>
  <si>
    <t xml:space="preserve">Air Aqua Gelas </t>
  </si>
  <si>
    <t>Air Aqua Galon</t>
  </si>
  <si>
    <t>Jumlah</t>
  </si>
  <si>
    <t>Snack Tamu</t>
  </si>
  <si>
    <t>Snack Anggota</t>
  </si>
  <si>
    <t xml:space="preserve">JUMLAH </t>
  </si>
  <si>
    <t>VOLUME</t>
  </si>
  <si>
    <t>50 x 12</t>
  </si>
  <si>
    <t>Tinta Stempel</t>
  </si>
  <si>
    <t>JUMLAH</t>
  </si>
  <si>
    <t>Kertas HVS 70 Gram (12bln)</t>
  </si>
  <si>
    <t>Materai 6000</t>
  </si>
  <si>
    <t>Materai 3000</t>
  </si>
  <si>
    <t>Belanja Telpone</t>
  </si>
  <si>
    <t>Belanja Air</t>
  </si>
  <si>
    <t>Belanja Listrik</t>
  </si>
  <si>
    <t>Honorarium PPHP Ketua</t>
  </si>
  <si>
    <t>Honorarium PPHP Sekretaris</t>
  </si>
  <si>
    <t>Honorarium PPHP Anggota</t>
  </si>
  <si>
    <t>Honorarium Pengelola Keuangan Pengguna Anggaran</t>
  </si>
  <si>
    <t>Bendahara Pengeluaran</t>
  </si>
  <si>
    <t>Honorarium Pengurus/Penyimpan Barang-barang</t>
  </si>
  <si>
    <t>Honorarium penata usahaan keuangan (600.000x 12 bln|)</t>
  </si>
  <si>
    <t>Alat Listrik Kabel 1,5 mm</t>
  </si>
  <si>
    <t>baygon isi 600</t>
  </si>
  <si>
    <t>keset karpet (90x60cm)</t>
  </si>
  <si>
    <t>kapur barus swallow</t>
  </si>
  <si>
    <t>kreoin wangi wipol</t>
  </si>
  <si>
    <t xml:space="preserve">pembersih kaca </t>
  </si>
  <si>
    <t>pembersih lantai (900ml)</t>
  </si>
  <si>
    <t>pewangi closet (swallow toilet)</t>
  </si>
  <si>
    <t>lap kaca</t>
  </si>
  <si>
    <t>hand sop wury</t>
  </si>
  <si>
    <t>sapu lowo-lowo</t>
  </si>
  <si>
    <t>sikat kamar mandi (bagus)</t>
  </si>
  <si>
    <t>tissue kotak tessa</t>
  </si>
  <si>
    <t>sikat kamar mandi (bagus) elephant</t>
  </si>
  <si>
    <t>sendok garpu snack</t>
  </si>
  <si>
    <t>serbet uk 40x30 cm gading</t>
  </si>
  <si>
    <t>sapu ijuk</t>
  </si>
  <si>
    <t>lifeboy</t>
  </si>
  <si>
    <t>sapu lidi</t>
  </si>
  <si>
    <t>tongkat pel</t>
  </si>
  <si>
    <t>tissue roll</t>
  </si>
  <si>
    <t>sabun bubuk (800gr)Rinso</t>
  </si>
  <si>
    <t>pengharum ruangan (340 ml)</t>
  </si>
  <si>
    <t xml:space="preserve">Belanja Surat Kabar </t>
  </si>
  <si>
    <t>Eselon II</t>
  </si>
  <si>
    <t>PNS Gol. II, I dan Pegawai Tdk Tetap</t>
  </si>
  <si>
    <t xml:space="preserve">Uang Respresentatif </t>
  </si>
  <si>
    <t xml:space="preserve">Belanja Perjalanan Dinas dalam daerah </t>
  </si>
  <si>
    <t xml:space="preserve">Belanja Perjalanan Dinas luar daerah </t>
  </si>
  <si>
    <t>Zona I :</t>
  </si>
  <si>
    <t>Eselon III dan PNS Gol IV</t>
  </si>
  <si>
    <t>Zona II :</t>
  </si>
  <si>
    <t>Zona III :</t>
  </si>
  <si>
    <t>Zona IV :</t>
  </si>
  <si>
    <t>Perjalanan Dinas luar daerah selain DIY :</t>
  </si>
  <si>
    <t>Perjalanan Dinas luar Provinsi :</t>
  </si>
  <si>
    <t>Konstribusi</t>
  </si>
  <si>
    <t>Uang Representatif</t>
  </si>
  <si>
    <t>Pembayaran Jasa Pegawai Non PNS</t>
  </si>
  <si>
    <t>Jasa Tenaga Kerja Non PNS/Kontrak berpendidikan D4, S.1 atau sederajat</t>
  </si>
  <si>
    <t>Jasa Tenaga Kerja Non PNS/Kontrak berpendidikan D3 atau sederajat</t>
  </si>
  <si>
    <t>Jasa Tenaga Kerja Non PNS/Kontrak berpendidikan SLTA atau sederajat</t>
  </si>
  <si>
    <t>Jasa Tenaga Kerja Non PNS/Kontrak berpendidikan SD/SLTP atau sederajat</t>
  </si>
  <si>
    <t>Belanja Jasa Kantor</t>
  </si>
  <si>
    <t>Belanja Premi Asuransi Kesehatan( 60 org x 12 bln)</t>
  </si>
  <si>
    <t>Belanja Premi Jaminan Kesehatan ( 60 x 12 bln)</t>
  </si>
  <si>
    <t>Belanja Jaminan Kematian (60 org x 12 bln)</t>
  </si>
  <si>
    <t>Belanja ModaL Peralatan mesin/Kend. Bermotor angkutan barang</t>
  </si>
  <si>
    <t>Belanja Modal Peralatan dan mesin pengadaan alat kantor</t>
  </si>
  <si>
    <t>Belanja barang dan jasa</t>
  </si>
  <si>
    <t>Belanja Bahan</t>
  </si>
  <si>
    <t>tenaga</t>
  </si>
  <si>
    <t>Belanja bahan bakar minyak/gas</t>
  </si>
  <si>
    <t>Belanja BBM</t>
  </si>
  <si>
    <t>Belanja Perawatan Kend. Bermotor</t>
  </si>
  <si>
    <t>Belanja Jasa Servise</t>
  </si>
  <si>
    <t>Kend. Dinas Roda 4 dan 2</t>
  </si>
  <si>
    <t>Belanja Pelumas</t>
  </si>
  <si>
    <t>Belanja Perpanjangan STNK</t>
  </si>
  <si>
    <t>Belanja Pakaian Dinas dan Atributnya</t>
  </si>
  <si>
    <t>Eselon IV dan PNS Gol III</t>
  </si>
  <si>
    <t>Suara merdeka</t>
  </si>
  <si>
    <t>Jawa Pos</t>
  </si>
  <si>
    <t>TARGET</t>
  </si>
  <si>
    <t>JUMLAH BARANG</t>
  </si>
  <si>
    <t>BULAN/TAHUN</t>
  </si>
  <si>
    <t>Servis</t>
  </si>
  <si>
    <t>Servis Laptop</t>
  </si>
  <si>
    <t>Servis Komputer</t>
  </si>
  <si>
    <t>Servis Printer</t>
  </si>
  <si>
    <t>Servis AC</t>
  </si>
  <si>
    <t>Servis Mesin Ketik</t>
  </si>
  <si>
    <t>Suku Cadang</t>
  </si>
  <si>
    <t>Suku Cadang laptop</t>
  </si>
  <si>
    <t>Suku Cadang komputer</t>
  </si>
  <si>
    <t>suku cadang printer</t>
  </si>
  <si>
    <t>suku cadang AC</t>
  </si>
  <si>
    <t>suku cadang mesin ketik</t>
  </si>
  <si>
    <t>Tinta</t>
  </si>
  <si>
    <t>Tinta Komputer</t>
  </si>
  <si>
    <t>Pengadaan perlengkapan gedung kantor</t>
  </si>
  <si>
    <t>pengadaaan kursi tunggu</t>
  </si>
  <si>
    <t>pengadaan kursi lipat</t>
  </si>
  <si>
    <t>rol opeck</t>
  </si>
  <si>
    <t>lampu sorot tembak</t>
  </si>
  <si>
    <t>pelbed</t>
  </si>
  <si>
    <t>feling kabinet</t>
  </si>
  <si>
    <t>Pengadaan Mesin Absensi</t>
  </si>
  <si>
    <t>Mesin Absensi</t>
  </si>
  <si>
    <t>meja staf</t>
  </si>
  <si>
    <t>lemari</t>
  </si>
  <si>
    <t>Pengadaan mebelair</t>
  </si>
  <si>
    <t>kursi rapat</t>
  </si>
  <si>
    <t>kursi tamu</t>
  </si>
  <si>
    <t>Pengadaan Mobil Pemadam</t>
  </si>
  <si>
    <t>lemari kecil</t>
  </si>
  <si>
    <t>kursi eselon II</t>
  </si>
  <si>
    <t>meja eselon II</t>
  </si>
  <si>
    <t>Honorarium</t>
  </si>
  <si>
    <t>Kepala Satpol PP (1org x 12 bln)</t>
  </si>
  <si>
    <t>Sekretaris satpol PP (1 org x 12 bln)</t>
  </si>
  <si>
    <t>Kepala Bidang (3org x 12bln)</t>
  </si>
  <si>
    <t xml:space="preserve">Honorarium </t>
  </si>
  <si>
    <t>Linmas (30 org x 12 bln)</t>
  </si>
  <si>
    <t>Piket Linmas ( 2 org x 365 hari)</t>
  </si>
  <si>
    <t>Belanja kursus-kursus singkat/pelatihan</t>
  </si>
  <si>
    <t>PPNS Manajemen</t>
  </si>
  <si>
    <t>Pelatihan Diksar</t>
  </si>
  <si>
    <t>Diklat Damkar</t>
  </si>
  <si>
    <t>PPNS Dasar</t>
  </si>
  <si>
    <t>Gol. II, I dan Pegawai Tdk Tetap</t>
  </si>
  <si>
    <t>a</t>
  </si>
  <si>
    <t>b</t>
  </si>
  <si>
    <t>c</t>
  </si>
  <si>
    <t>d</t>
  </si>
  <si>
    <t>Biaya kesemaptaan anggota</t>
  </si>
  <si>
    <t xml:space="preserve">Sat Pol PP </t>
  </si>
  <si>
    <t>Honorarium Pelatih</t>
  </si>
  <si>
    <t>Snack</t>
  </si>
  <si>
    <t>Air minum aqua</t>
  </si>
  <si>
    <t>Dokumentasi</t>
  </si>
  <si>
    <t>Makanan dan minuman</t>
  </si>
  <si>
    <t>JML KEGIATAN</t>
  </si>
  <si>
    <t>A.</t>
  </si>
  <si>
    <t>Pemadam Kebakaran</t>
  </si>
  <si>
    <t>B.</t>
  </si>
  <si>
    <t>Uang saku peserta</t>
  </si>
  <si>
    <t>Stopmap Folio</t>
  </si>
  <si>
    <t>Buku isi 100 lembar Sinar Dunia</t>
  </si>
  <si>
    <t>Snelhecter Folio Jitu</t>
  </si>
  <si>
    <t>Sipdol Besar Permanent Snowman</t>
  </si>
  <si>
    <t>Spidol Besar Non Permanent Snowman</t>
  </si>
  <si>
    <t>Jepitan Kertas Kenko-260</t>
  </si>
  <si>
    <t>Buku Folio isi 200 lembar</t>
  </si>
  <si>
    <t>Buku Kwanto Garis (isi 100 lembar) Suari</t>
  </si>
  <si>
    <t>Paper Clips Kecil</t>
  </si>
  <si>
    <t>Ballpoint Standart ST 007 Standar</t>
  </si>
  <si>
    <t>Amplop Sedang Merpati</t>
  </si>
  <si>
    <t>Lem Kental Besar Tackol</t>
  </si>
  <si>
    <t>Stempel Kusen (stam pad. No. 1) Joyko</t>
  </si>
  <si>
    <t>Ampolp dinas besar</t>
  </si>
  <si>
    <t>Kop surat 1 muka</t>
  </si>
  <si>
    <t>Stopmap logo Pol PP</t>
  </si>
  <si>
    <t>NAMA PENGGANDAAN</t>
  </si>
  <si>
    <t>Belanja Penggandaan</t>
  </si>
  <si>
    <t>Lampu TL 20 watt</t>
  </si>
  <si>
    <t>Lampu Essential 18 watt</t>
  </si>
  <si>
    <t>Lampu Essential 23 watt</t>
  </si>
  <si>
    <t>Stop Kontak In Bouw Broco</t>
  </si>
  <si>
    <t xml:space="preserve">Saklar Serie Out Bouw </t>
  </si>
  <si>
    <t>Lampu Superlux</t>
  </si>
  <si>
    <t>cat tembok</t>
  </si>
  <si>
    <t xml:space="preserve">pipa </t>
  </si>
  <si>
    <t>peralon</t>
  </si>
  <si>
    <t>semen</t>
  </si>
  <si>
    <t>rol cat</t>
  </si>
  <si>
    <t>kuas</t>
  </si>
  <si>
    <t>selang air</t>
  </si>
  <si>
    <t>pasir</t>
  </si>
  <si>
    <t>sak</t>
  </si>
  <si>
    <t>m2</t>
  </si>
  <si>
    <t>bh</t>
  </si>
  <si>
    <t>pintu PCV</t>
  </si>
  <si>
    <t>kg</t>
  </si>
  <si>
    <t>keramik (30x30) polow</t>
  </si>
  <si>
    <t>amplas duco</t>
  </si>
  <si>
    <t>lmbr</t>
  </si>
  <si>
    <t>hr</t>
  </si>
  <si>
    <t>mtr</t>
  </si>
  <si>
    <t>lem PVC</t>
  </si>
  <si>
    <t>btg</t>
  </si>
  <si>
    <t>buruh</t>
  </si>
  <si>
    <t>m3</t>
  </si>
  <si>
    <t>batu pecah</t>
  </si>
  <si>
    <t>plamir tembok</t>
  </si>
  <si>
    <t>Belanja Pakaian Dinas Lapangan PDL Damkar</t>
  </si>
  <si>
    <t>Belanja Pakaian Dinas Lapangan PDL Linmas</t>
  </si>
  <si>
    <t>Atribut Bordir PDL I Pol PP</t>
  </si>
  <si>
    <t>Belanja Pakaian Dinas Lapangan PDL I Satpol PP</t>
  </si>
  <si>
    <t xml:space="preserve">Atribut Bordir PDL I Satlinmas </t>
  </si>
  <si>
    <t>Atribut Bordir PDL  Damkar</t>
  </si>
  <si>
    <t>1`</t>
  </si>
  <si>
    <t>Sepatu PDL I</t>
  </si>
  <si>
    <t>Sepatu PDL II Linmas</t>
  </si>
  <si>
    <t xml:space="preserve">Sepatu Damkar PDL II </t>
  </si>
  <si>
    <t>Kaos Kaki PDL Damkar</t>
  </si>
  <si>
    <t xml:space="preserve">Kaos Kaki Linmas </t>
  </si>
  <si>
    <t xml:space="preserve">Kaos Lengan Panjang Damkar </t>
  </si>
  <si>
    <t>Rompi Satpol Dril</t>
  </si>
  <si>
    <t xml:space="preserve">Kopel reem </t>
  </si>
  <si>
    <t>Drahreem</t>
  </si>
  <si>
    <t>Baret Linmas plus emblem</t>
  </si>
  <si>
    <t>Topi Damkar</t>
  </si>
  <si>
    <t>Topi Satpol</t>
  </si>
  <si>
    <t>PPTK</t>
  </si>
  <si>
    <t>PPHP</t>
  </si>
  <si>
    <t>Honor PPKOM Pengadaan Pakaian Dinas dan Perlengkapnnya</t>
  </si>
  <si>
    <t>Ketua PPHP</t>
  </si>
  <si>
    <t>Sekretaris PPHP</t>
  </si>
  <si>
    <t>Anggota PPHP</t>
  </si>
  <si>
    <t xml:space="preserve">Jaket Drill </t>
  </si>
  <si>
    <t>Kaos Oblong Bahan PE</t>
  </si>
  <si>
    <t>Line Logo Satpol PP</t>
  </si>
  <si>
    <t xml:space="preserve">Belanja Pakaian Dinas Lapangan Damkar </t>
  </si>
  <si>
    <t xml:space="preserve">Pataka </t>
  </si>
  <si>
    <t>Pakaian Dinas Tertentu</t>
  </si>
  <si>
    <t>Sepatu PDU</t>
  </si>
  <si>
    <t xml:space="preserve">Kaos Satpol </t>
  </si>
  <si>
    <t>Pengadaan Mobil PATWAL</t>
  </si>
  <si>
    <t>Servis TV</t>
  </si>
  <si>
    <t>ltr</t>
  </si>
  <si>
    <t>BBM Pemanasan Diesel Air ( 6 ltr x 4 dsl x 12 bln)</t>
  </si>
  <si>
    <t>suku cadang TV</t>
  </si>
  <si>
    <t>Servis Telepone</t>
  </si>
  <si>
    <t>Jasa Servis mebelair</t>
  </si>
  <si>
    <t>meja kerja</t>
  </si>
  <si>
    <t>kursi kerja</t>
  </si>
  <si>
    <t>lemari kaca</t>
  </si>
  <si>
    <t>Air minum aqua gelas</t>
  </si>
  <si>
    <t>Doumnetasi</t>
  </si>
  <si>
    <t>57 x 12</t>
  </si>
  <si>
    <t>116 x 12</t>
  </si>
  <si>
    <t>BBM Pemanasan Mobil Damkar (3 ltr x 5 mbl x30 hr x 12 bln)</t>
  </si>
  <si>
    <t>BBM Sekretariat (400.000 x 12 bln)</t>
  </si>
  <si>
    <t>th</t>
  </si>
  <si>
    <t>Belanja Peralatan Gedung Kantor</t>
  </si>
  <si>
    <t>Pengadaan Peralatan</t>
  </si>
  <si>
    <t>Mesin Scan</t>
  </si>
  <si>
    <t>TV LED 32 Inci</t>
  </si>
  <si>
    <t>Kipas Angin</t>
  </si>
  <si>
    <t>PENYEDIAAN JASA SURAT MENYURAT TAHUN 2020</t>
  </si>
  <si>
    <t>PENYEDIAAN JASA KOMUNIKASI, SDA DAN LISTRIK TAHUN 2020</t>
  </si>
  <si>
    <t>PENYEDIA JASA ADMINISTRASI KEUANGAN TAHUN 2020</t>
  </si>
  <si>
    <t>PENYEDIAAN ALAT TULIS KANTOR TAHUN 2020</t>
  </si>
  <si>
    <t>PENYEDIAAN BARANG CETAKAN DAN PENGADAAN TAHUN 2020</t>
  </si>
  <si>
    <t>PEYEDIAAN KOMPONEN INSTALANSI LITRIK/ PENERANGAN KANTOR  TAHUN 2020</t>
  </si>
  <si>
    <t>PENYEDIAN  PERALATAN DAN PERLENGKAPAN KANTOR TAHUN  2020</t>
  </si>
  <si>
    <t>PENYEDIAAN BAHAN BACAAN DAN PERATURAN PERUNDANG UNDANGAN TAHUN 2020</t>
  </si>
  <si>
    <t>PENYEDIAAN MAKANAN DAN MINUMAN TAHUN 2020</t>
  </si>
  <si>
    <t>RAPAT KOORDINASI DAN KONSULTASI KE LUAR DAN DALAM DAERAH TAHUN 2020</t>
  </si>
  <si>
    <t>JASA PEGAWAI NON PNS TAHUN 2020</t>
  </si>
  <si>
    <t>PENGADAAN PERLENGKAPAN GEDUNG KANTOR TAHUN 2020</t>
  </si>
  <si>
    <t>PEMELIHARAAN RUTIN/ BERKALA GEDUNG KANTOR TAHUN 2020</t>
  </si>
  <si>
    <t>PENGADAAN MESIN/ KARTU ABESEN TAHUN 2020</t>
  </si>
  <si>
    <t>PENGADAAN PAKAIAN DINAS BESERTA PERLENGKAPANNYA TAHUN 2020</t>
  </si>
  <si>
    <t>PENGADAAN PAKAIAN KERJA LAPANGAN DAMKAR TAHUN 2020</t>
  </si>
  <si>
    <t>PENGADAAN PAKAIAN DINAS TERTENTU DAN PATAKA TAHUN 2020</t>
  </si>
  <si>
    <t>PENDIDIKAN DAN PELATIHAN NON FORMAL TAHUN 2020</t>
  </si>
  <si>
    <t>Mengetahui :</t>
  </si>
  <si>
    <t>Sekretaris Satuan Polisi Pamong Praja</t>
  </si>
  <si>
    <t>Kabupaten Demak</t>
  </si>
  <si>
    <t>ARIEF SUDARYANTO, S.Sos, M.Si</t>
  </si>
  <si>
    <t>Pembina Utama Muda</t>
  </si>
  <si>
    <t>NIP. 19700518 199001 1 001</t>
  </si>
  <si>
    <t>Ka Sub Bag Umum dan Keuangan</t>
  </si>
  <si>
    <t>Satpol PP Kabupaten Demak</t>
  </si>
  <si>
    <t xml:space="preserve">Penata </t>
  </si>
  <si>
    <t>NIP. 19690430 199003 2 003</t>
  </si>
  <si>
    <t>Demak,         Juni 2019</t>
  </si>
  <si>
    <t>MASKANAH, S.Sos</t>
  </si>
  <si>
    <t>UANG SAKU DAN PIKET 2020</t>
  </si>
  <si>
    <t>Belanja Premi Asuransi Kesehatan( 15 org x 12 bln)</t>
  </si>
  <si>
    <t>Belanja Premi Jaminan Kesehatan ( 15 x 12 bln)</t>
  </si>
  <si>
    <t>RENCANA TAMBAHAN TENAGA NON PNS 2020</t>
  </si>
  <si>
    <t>BBM KasatPol PP (2.000.000 X 12 bln)</t>
  </si>
  <si>
    <t>BBM Sekretaris SatpolPP (750.000 X 12 bln)</t>
  </si>
  <si>
    <t>Honor PPKOM</t>
  </si>
  <si>
    <t>Honor PPTK</t>
  </si>
  <si>
    <t xml:space="preserve">PC/ Komputer Acer Aspire All in One </t>
  </si>
  <si>
    <t>Printer Canon Color Laser Jet</t>
  </si>
  <si>
    <t xml:space="preserve">Sound System </t>
  </si>
  <si>
    <t>Laptop Asus</t>
  </si>
  <si>
    <t>Hard disk External Seagate</t>
  </si>
  <si>
    <t>Keyboard Imation wirales</t>
  </si>
  <si>
    <t>Mous Bloetoth</t>
  </si>
  <si>
    <t>Accu Truck</t>
  </si>
  <si>
    <t xml:space="preserve">Ban luar Mobil </t>
  </si>
  <si>
    <t xml:space="preserve">Ban luar Truck </t>
  </si>
  <si>
    <t xml:space="preserve">Accu Mobil </t>
  </si>
  <si>
    <t>Belanja Penggantian Suku Cadang Roda 4 dan Truck</t>
  </si>
  <si>
    <t xml:space="preserve">Ban Luar Sepeda Motor </t>
  </si>
  <si>
    <t>Ban dalam sepeda motor</t>
  </si>
  <si>
    <t>Accu Sepeda Motor</t>
  </si>
  <si>
    <t>Kepala seksi (8 org x 12 bln)</t>
  </si>
  <si>
    <t>Golongan III (11 org x 12 bln)</t>
  </si>
  <si>
    <t>Golongan II + 1 (49 org x 12 bln)</t>
  </si>
  <si>
    <t>PHH (tameng)</t>
  </si>
  <si>
    <t>Camera Canon SLRD</t>
  </si>
  <si>
    <t>Laptop</t>
  </si>
  <si>
    <t>Mesin Ketik</t>
  </si>
  <si>
    <t>Komputer</t>
  </si>
  <si>
    <t>Printer</t>
  </si>
  <si>
    <t>AC</t>
  </si>
  <si>
    <t xml:space="preserve">Servis Meja </t>
  </si>
  <si>
    <t>PENGADAAN KENDARAAN DINAS/OPRASIONAL TAHUN 2021</t>
  </si>
  <si>
    <t>PEMELIHARAAN BERKALA KENDARAAN DINAS/OPRASIONAL  TAHUN 2021</t>
  </si>
  <si>
    <t>PENGADAAN MEBELEUR TAHUN 2021</t>
  </si>
  <si>
    <t>PENGADAAN PERALATAN GEDUNG KANTOR TAHUN 2021</t>
  </si>
  <si>
    <t>PEMELIHARAAN  PERALATANTAHUN 2021</t>
  </si>
  <si>
    <t>PEMELIHARAAN  PERLENGKAPANN GEDUNG DAN KANTOR  TAHUN 2021</t>
  </si>
  <si>
    <t>PEMELIHARAAN  MEBELEUR TAHUN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</si>
</sst>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p&quot;* #,##0_-;\-&quot;Rp&quot;* #,##0_-;_-&quot;Rp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0"/>
      <name val="Times New Roman"/>
      <family val="1"/>
    </font>
    <font>
      <u val="singleAccounting"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164" fontId="1" fillId="0" borderId="1" xfId="0" applyNumberFormat="1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3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64" fontId="6" fillId="0" borderId="0" xfId="0" applyNumberFormat="1" applyFont="1"/>
    <xf numFmtId="0" fontId="3" fillId="0" borderId="0" xfId="0" applyFont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0" fillId="3" borderId="0" xfId="0" applyNumberFormat="1" applyFill="1"/>
    <xf numFmtId="164" fontId="4" fillId="0" borderId="1" xfId="0" applyNumberFormat="1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164" fontId="8" fillId="0" borderId="0" xfId="0" applyNumberFormat="1" applyFont="1"/>
    <xf numFmtId="0" fontId="5" fillId="2" borderId="0" xfId="0" applyFont="1" applyFill="1"/>
    <xf numFmtId="0" fontId="5" fillId="0" borderId="5" xfId="0" applyFont="1" applyBorder="1" applyAlignment="1">
      <alignment horizontal="center"/>
    </xf>
    <xf numFmtId="0" fontId="5" fillId="0" borderId="5" xfId="0" applyFont="1" applyBorder="1"/>
    <xf numFmtId="164" fontId="5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/>
    <xf numFmtId="164" fontId="5" fillId="0" borderId="6" xfId="0" applyNumberFormat="1" applyFont="1" applyBorder="1" applyAlignment="1">
      <alignment horizontal="center"/>
    </xf>
    <xf numFmtId="164" fontId="5" fillId="0" borderId="6" xfId="0" applyNumberFormat="1" applyFont="1" applyBorder="1"/>
    <xf numFmtId="3" fontId="5" fillId="0" borderId="0" xfId="0" applyNumberFormat="1" applyFont="1"/>
    <xf numFmtId="0" fontId="5" fillId="3" borderId="0" xfId="0" applyFont="1" applyFill="1"/>
    <xf numFmtId="164" fontId="5" fillId="0" borderId="1" xfId="0" applyNumberFormat="1" applyFont="1" applyBorder="1"/>
    <xf numFmtId="0" fontId="3" fillId="0" borderId="0" xfId="0" applyFont="1" applyBorder="1" applyAlignment="1">
      <alignment horizontal="center"/>
    </xf>
    <xf numFmtId="164" fontId="3" fillId="3" borderId="0" xfId="0" applyNumberFormat="1" applyFont="1" applyFill="1" applyBorder="1"/>
    <xf numFmtId="0" fontId="0" fillId="2" borderId="0" xfId="0" applyFill="1"/>
    <xf numFmtId="0" fontId="1" fillId="0" borderId="0" xfId="0" applyFont="1" applyBorder="1" applyAlignment="1">
      <alignment horizontal="center"/>
    </xf>
    <xf numFmtId="164" fontId="1" fillId="3" borderId="0" xfId="0" applyNumberFormat="1" applyFont="1" applyFill="1" applyBorder="1"/>
    <xf numFmtId="164" fontId="4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0" fontId="4" fillId="0" borderId="1" xfId="0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/>
    <xf numFmtId="164" fontId="3" fillId="3" borderId="1" xfId="0" applyNumberFormat="1" applyFont="1" applyFill="1" applyBorder="1"/>
    <xf numFmtId="164" fontId="4" fillId="0" borderId="0" xfId="0" applyNumberFormat="1" applyFont="1" applyAlignment="1"/>
    <xf numFmtId="164" fontId="3" fillId="0" borderId="0" xfId="0" applyNumberFormat="1" applyFont="1" applyBorder="1" applyAlignment="1">
      <alignment horizontal="center"/>
    </xf>
    <xf numFmtId="164" fontId="6" fillId="3" borderId="0" xfId="0" applyNumberFormat="1" applyFont="1" applyFill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64" fontId="5" fillId="0" borderId="0" xfId="0" applyNumberFormat="1" applyFont="1" applyBorder="1" applyAlignment="1">
      <alignment horizontal="center"/>
    </xf>
    <xf numFmtId="164" fontId="9" fillId="3" borderId="0" xfId="0" applyNumberFormat="1" applyFont="1" applyFill="1" applyBorder="1"/>
    <xf numFmtId="164" fontId="5" fillId="3" borderId="1" xfId="0" applyNumberFormat="1" applyFont="1" applyFill="1" applyBorder="1"/>
    <xf numFmtId="164" fontId="5" fillId="3" borderId="0" xfId="0" applyNumberFormat="1" applyFont="1" applyFill="1" applyBorder="1"/>
    <xf numFmtId="164" fontId="1" fillId="3" borderId="1" xfId="0" applyNumberFormat="1" applyFont="1" applyFill="1" applyBorder="1"/>
    <xf numFmtId="0" fontId="1" fillId="0" borderId="0" xfId="0" applyFont="1" applyAlignment="1">
      <alignment horizontal="center" vertical="center"/>
    </xf>
    <xf numFmtId="164" fontId="5" fillId="3" borderId="0" xfId="0" applyNumberFormat="1" applyFont="1" applyFill="1"/>
    <xf numFmtId="164" fontId="4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 vertical="top"/>
    </xf>
    <xf numFmtId="164" fontId="7" fillId="3" borderId="1" xfId="0" applyNumberFormat="1" applyFont="1" applyFill="1" applyBorder="1"/>
    <xf numFmtId="164" fontId="4" fillId="3" borderId="1" xfId="0" applyNumberFormat="1" applyFont="1" applyFill="1" applyBorder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vertical="center"/>
    </xf>
    <xf numFmtId="164" fontId="2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0" fillId="2" borderId="0" xfId="0" applyFont="1" applyFill="1"/>
    <xf numFmtId="164" fontId="0" fillId="3" borderId="1" xfId="0" applyNumberFormat="1" applyFont="1" applyFill="1" applyBorder="1"/>
    <xf numFmtId="164" fontId="0" fillId="4" borderId="1" xfId="0" applyNumberFormat="1" applyFont="1" applyFill="1" applyBorder="1"/>
    <xf numFmtId="164" fontId="11" fillId="3" borderId="1" xfId="0" applyNumberFormat="1" applyFont="1" applyFill="1" applyBorder="1"/>
    <xf numFmtId="164" fontId="0" fillId="3" borderId="5" xfId="0" applyNumberFormat="1" applyFont="1" applyFill="1" applyBorder="1"/>
    <xf numFmtId="0" fontId="0" fillId="3" borderId="0" xfId="0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4"/>
  <sheetViews>
    <sheetView zoomScale="84" zoomScaleNormal="84" workbookViewId="0">
      <selection activeCell="J166" sqref="J166"/>
    </sheetView>
  </sheetViews>
  <sheetFormatPr defaultRowHeight="15.75" x14ac:dyDescent="0.25"/>
  <cols>
    <col min="1" max="1" width="6.7109375" style="64" customWidth="1"/>
    <col min="2" max="2" width="5" style="15" customWidth="1"/>
    <col min="3" max="3" width="69.7109375" style="14" customWidth="1"/>
    <col min="4" max="4" width="14.7109375" style="15" customWidth="1"/>
    <col min="5" max="5" width="20.7109375" style="20" customWidth="1"/>
    <col min="6" max="6" width="19.28515625" style="19" customWidth="1"/>
    <col min="7" max="7" width="23.5703125" style="19" customWidth="1"/>
    <col min="8" max="8" width="8.28515625" style="14" customWidth="1"/>
    <col min="9" max="9" width="9.140625" style="14"/>
    <col min="10" max="10" width="18.7109375" style="14" bestFit="1" customWidth="1"/>
    <col min="11" max="12" width="9.140625" style="14"/>
    <col min="13" max="13" width="12.42578125" style="14" bestFit="1" customWidth="1"/>
    <col min="14" max="16384" width="9.140625" style="14"/>
  </cols>
  <sheetData>
    <row r="2" spans="1:8" x14ac:dyDescent="0.25">
      <c r="B2" s="113" t="s">
        <v>256</v>
      </c>
      <c r="C2" s="113"/>
      <c r="D2" s="113"/>
      <c r="E2" s="113"/>
      <c r="F2" s="113"/>
      <c r="G2" s="113"/>
    </row>
    <row r="3" spans="1:8" x14ac:dyDescent="0.25">
      <c r="C3" s="16"/>
      <c r="D3" s="17"/>
      <c r="E3" s="18"/>
    </row>
    <row r="4" spans="1:8" ht="18" customHeight="1" x14ac:dyDescent="0.25">
      <c r="A4" s="64">
        <v>1</v>
      </c>
      <c r="B4" s="28" t="s">
        <v>0</v>
      </c>
      <c r="C4" s="28" t="s">
        <v>1</v>
      </c>
      <c r="D4" s="28" t="s">
        <v>12</v>
      </c>
      <c r="E4" s="55" t="s">
        <v>89</v>
      </c>
      <c r="F4" s="55" t="s">
        <v>2</v>
      </c>
      <c r="G4" s="55" t="s">
        <v>8</v>
      </c>
      <c r="H4" s="39"/>
    </row>
    <row r="5" spans="1:8" ht="20.100000000000001" customHeight="1" x14ac:dyDescent="0.25">
      <c r="B5" s="9">
        <v>1</v>
      </c>
      <c r="C5" s="11" t="s">
        <v>14</v>
      </c>
      <c r="D5" s="9"/>
      <c r="E5" s="10">
        <v>703</v>
      </c>
      <c r="F5" s="12">
        <v>6000</v>
      </c>
      <c r="G5" s="13">
        <f>SUM(F5*E5)</f>
        <v>4218000</v>
      </c>
    </row>
    <row r="6" spans="1:8" ht="20.100000000000001" customHeight="1" x14ac:dyDescent="0.25">
      <c r="B6" s="9">
        <v>2</v>
      </c>
      <c r="C6" s="11" t="s">
        <v>15</v>
      </c>
      <c r="D6" s="9"/>
      <c r="E6" s="10">
        <v>260</v>
      </c>
      <c r="F6" s="12">
        <v>3000</v>
      </c>
      <c r="G6" s="13">
        <f>SUM(F6*E6)</f>
        <v>780000</v>
      </c>
    </row>
    <row r="7" spans="1:8" ht="20.100000000000001" customHeight="1" x14ac:dyDescent="0.25">
      <c r="B7" s="9"/>
      <c r="C7" s="11" t="s">
        <v>5</v>
      </c>
      <c r="D7" s="11"/>
      <c r="E7" s="10">
        <f>SUM(E5:E6)</f>
        <v>963</v>
      </c>
      <c r="F7" s="11"/>
      <c r="G7" s="68">
        <v>5000000</v>
      </c>
    </row>
    <row r="9" spans="1:8" x14ac:dyDescent="0.25">
      <c r="B9" s="113" t="s">
        <v>257</v>
      </c>
      <c r="C9" s="113"/>
      <c r="D9" s="113"/>
      <c r="E9" s="113"/>
      <c r="F9" s="113"/>
      <c r="G9" s="113"/>
    </row>
    <row r="11" spans="1:8" x14ac:dyDescent="0.25">
      <c r="A11" s="64">
        <v>2</v>
      </c>
      <c r="B11" s="28" t="s">
        <v>0</v>
      </c>
      <c r="C11" s="28" t="s">
        <v>1</v>
      </c>
      <c r="D11" s="28" t="s">
        <v>12</v>
      </c>
      <c r="E11" s="55" t="s">
        <v>89</v>
      </c>
      <c r="F11" s="55" t="s">
        <v>2</v>
      </c>
      <c r="G11" s="55" t="s">
        <v>8</v>
      </c>
      <c r="H11" s="39"/>
    </row>
    <row r="12" spans="1:8" ht="20.100000000000001" customHeight="1" x14ac:dyDescent="0.25">
      <c r="B12" s="9">
        <v>1</v>
      </c>
      <c r="C12" s="11" t="s">
        <v>16</v>
      </c>
      <c r="D12" s="9"/>
      <c r="E12" s="10">
        <v>12</v>
      </c>
      <c r="F12" s="12">
        <v>354900</v>
      </c>
      <c r="G12" s="13">
        <f>SUM(F12*E12)</f>
        <v>4258800</v>
      </c>
    </row>
    <row r="13" spans="1:8" ht="20.100000000000001" customHeight="1" x14ac:dyDescent="0.25">
      <c r="B13" s="9">
        <v>2</v>
      </c>
      <c r="C13" s="11" t="s">
        <v>18</v>
      </c>
      <c r="D13" s="9"/>
      <c r="E13" s="10">
        <v>12</v>
      </c>
      <c r="F13" s="12">
        <v>826000</v>
      </c>
      <c r="G13" s="13">
        <f>SUM(F13*E13)</f>
        <v>9912000</v>
      </c>
    </row>
    <row r="14" spans="1:8" ht="20.100000000000001" customHeight="1" x14ac:dyDescent="0.25">
      <c r="B14" s="9">
        <v>3</v>
      </c>
      <c r="C14" s="11" t="s">
        <v>17</v>
      </c>
      <c r="D14" s="9"/>
      <c r="E14" s="10">
        <v>12</v>
      </c>
      <c r="F14" s="12">
        <v>485800</v>
      </c>
      <c r="G14" s="13">
        <f>SUM(F14*E14)</f>
        <v>5829600</v>
      </c>
    </row>
    <row r="15" spans="1:8" ht="20.100000000000001" customHeight="1" x14ac:dyDescent="0.25">
      <c r="B15" s="9"/>
      <c r="C15" s="11" t="s">
        <v>5</v>
      </c>
      <c r="D15" s="11"/>
      <c r="E15" s="10">
        <f>SUM(E12:E14)</f>
        <v>36</v>
      </c>
      <c r="F15" s="11"/>
      <c r="G15" s="68">
        <v>20000000</v>
      </c>
    </row>
    <row r="16" spans="1:8" ht="20.100000000000001" customHeight="1" x14ac:dyDescent="0.25">
      <c r="B16" s="50"/>
      <c r="C16" s="59"/>
      <c r="D16" s="59"/>
      <c r="E16" s="70"/>
      <c r="F16" s="59"/>
      <c r="G16" s="51"/>
    </row>
    <row r="17" spans="1:13" ht="20.100000000000001" customHeight="1" x14ac:dyDescent="0.25">
      <c r="B17" s="113" t="s">
        <v>258</v>
      </c>
      <c r="C17" s="113"/>
      <c r="D17" s="113"/>
      <c r="E17" s="113"/>
      <c r="F17" s="113"/>
      <c r="G17" s="113"/>
    </row>
    <row r="18" spans="1:13" ht="15.75" customHeight="1" x14ac:dyDescent="0.25"/>
    <row r="19" spans="1:13" ht="20.100000000000001" customHeight="1" x14ac:dyDescent="0.25">
      <c r="A19" s="64">
        <v>3</v>
      </c>
      <c r="B19" s="28" t="s">
        <v>0</v>
      </c>
      <c r="C19" s="28" t="s">
        <v>1</v>
      </c>
      <c r="D19" s="28" t="s">
        <v>12</v>
      </c>
      <c r="E19" s="55" t="s">
        <v>89</v>
      </c>
      <c r="F19" s="55" t="s">
        <v>2</v>
      </c>
      <c r="G19" s="55" t="s">
        <v>8</v>
      </c>
      <c r="H19" s="39"/>
    </row>
    <row r="20" spans="1:13" ht="20.100000000000001" customHeight="1" x14ac:dyDescent="0.25">
      <c r="B20" s="9">
        <v>1</v>
      </c>
      <c r="C20" s="11" t="s">
        <v>19</v>
      </c>
      <c r="D20" s="9"/>
      <c r="E20" s="10">
        <v>1</v>
      </c>
      <c r="F20" s="12">
        <v>550000</v>
      </c>
      <c r="G20" s="13">
        <f t="shared" ref="G20:G26" si="0">SUM(F20*E20)</f>
        <v>550000</v>
      </c>
    </row>
    <row r="21" spans="1:13" ht="20.100000000000001" customHeight="1" x14ac:dyDescent="0.25">
      <c r="B21" s="9">
        <v>2</v>
      </c>
      <c r="C21" s="11" t="s">
        <v>20</v>
      </c>
      <c r="D21" s="9"/>
      <c r="E21" s="10">
        <v>1</v>
      </c>
      <c r="F21" s="12">
        <v>500000</v>
      </c>
      <c r="G21" s="13">
        <f t="shared" si="0"/>
        <v>500000</v>
      </c>
    </row>
    <row r="22" spans="1:13" ht="20.100000000000001" customHeight="1" x14ac:dyDescent="0.25">
      <c r="B22" s="9">
        <v>3</v>
      </c>
      <c r="C22" s="11" t="s">
        <v>21</v>
      </c>
      <c r="D22" s="9"/>
      <c r="E22" s="10">
        <v>1</v>
      </c>
      <c r="F22" s="12">
        <v>425000</v>
      </c>
      <c r="G22" s="13">
        <f t="shared" si="0"/>
        <v>425000</v>
      </c>
    </row>
    <row r="23" spans="1:13" ht="20.100000000000001" customHeight="1" x14ac:dyDescent="0.25">
      <c r="B23" s="9">
        <v>4</v>
      </c>
      <c r="C23" s="11" t="s">
        <v>22</v>
      </c>
      <c r="D23" s="9"/>
      <c r="E23" s="10">
        <v>19</v>
      </c>
      <c r="F23" s="12">
        <v>700000</v>
      </c>
      <c r="G23" s="13">
        <f t="shared" si="0"/>
        <v>13300000</v>
      </c>
    </row>
    <row r="24" spans="1:13" ht="20.100000000000001" customHeight="1" x14ac:dyDescent="0.25">
      <c r="B24" s="9">
        <v>5</v>
      </c>
      <c r="C24" s="11" t="s">
        <v>23</v>
      </c>
      <c r="D24" s="9"/>
      <c r="E24" s="10">
        <v>12</v>
      </c>
      <c r="F24" s="12">
        <v>325000</v>
      </c>
      <c r="G24" s="13">
        <f t="shared" si="0"/>
        <v>3900000</v>
      </c>
    </row>
    <row r="25" spans="1:13" ht="20.100000000000001" customHeight="1" x14ac:dyDescent="0.25">
      <c r="B25" s="9">
        <v>6</v>
      </c>
      <c r="C25" s="11" t="s">
        <v>24</v>
      </c>
      <c r="D25" s="9"/>
      <c r="E25" s="10">
        <v>13</v>
      </c>
      <c r="F25" s="12">
        <v>400000</v>
      </c>
      <c r="G25" s="13">
        <f t="shared" si="0"/>
        <v>5200000</v>
      </c>
    </row>
    <row r="26" spans="1:13" ht="20.100000000000001" customHeight="1" x14ac:dyDescent="0.25">
      <c r="B26" s="9">
        <v>7</v>
      </c>
      <c r="C26" s="11" t="s">
        <v>25</v>
      </c>
      <c r="D26" s="9"/>
      <c r="E26" s="10">
        <v>1</v>
      </c>
      <c r="F26" s="12">
        <v>6125000</v>
      </c>
      <c r="G26" s="13">
        <f t="shared" si="0"/>
        <v>6125000</v>
      </c>
      <c r="J26" s="14">
        <v>40000</v>
      </c>
      <c r="M26" s="19"/>
    </row>
    <row r="27" spans="1:13" ht="20.100000000000001" customHeight="1" x14ac:dyDescent="0.25">
      <c r="B27" s="9"/>
      <c r="C27" s="118" t="s">
        <v>5</v>
      </c>
      <c r="D27" s="119"/>
      <c r="E27" s="119"/>
      <c r="F27" s="120"/>
      <c r="G27" s="68">
        <f>SUM(G20:G26)</f>
        <v>30000000</v>
      </c>
      <c r="H27" s="107"/>
    </row>
    <row r="28" spans="1:13" ht="12.75" customHeight="1" x14ac:dyDescent="0.25">
      <c r="B28" s="6"/>
      <c r="C28" s="6"/>
      <c r="D28" s="6"/>
      <c r="E28" s="6"/>
      <c r="F28" s="6"/>
      <c r="G28" s="71"/>
    </row>
    <row r="29" spans="1:13" ht="8.25" hidden="1" customHeight="1" x14ac:dyDescent="0.25">
      <c r="B29" s="14"/>
      <c r="F29" s="14"/>
      <c r="G29" s="14"/>
    </row>
    <row r="30" spans="1:13" x14ac:dyDescent="0.25">
      <c r="B30" s="113" t="s">
        <v>259</v>
      </c>
      <c r="C30" s="113"/>
      <c r="D30" s="113"/>
      <c r="E30" s="113"/>
      <c r="F30" s="113"/>
      <c r="G30" s="113"/>
    </row>
    <row r="32" spans="1:13" x14ac:dyDescent="0.25">
      <c r="A32" s="64">
        <v>4</v>
      </c>
      <c r="B32" s="28" t="s">
        <v>0</v>
      </c>
      <c r="C32" s="28" t="s">
        <v>1</v>
      </c>
      <c r="D32" s="28" t="s">
        <v>12</v>
      </c>
      <c r="E32" s="55" t="s">
        <v>89</v>
      </c>
      <c r="F32" s="55" t="s">
        <v>2</v>
      </c>
      <c r="G32" s="55" t="s">
        <v>8</v>
      </c>
      <c r="H32" s="39"/>
    </row>
    <row r="33" spans="2:7" x14ac:dyDescent="0.25">
      <c r="B33" s="9">
        <v>1</v>
      </c>
      <c r="C33" s="11" t="s">
        <v>13</v>
      </c>
      <c r="D33" s="9"/>
      <c r="E33" s="10">
        <v>358</v>
      </c>
      <c r="F33" s="13">
        <v>67300</v>
      </c>
      <c r="G33" s="13">
        <f>SUM(E33*F33)</f>
        <v>24093400</v>
      </c>
    </row>
    <row r="34" spans="2:7" x14ac:dyDescent="0.25">
      <c r="B34" s="9">
        <v>2</v>
      </c>
      <c r="C34" s="11" t="s">
        <v>153</v>
      </c>
      <c r="D34" s="9"/>
      <c r="E34" s="10">
        <v>501</v>
      </c>
      <c r="F34" s="13">
        <v>1800</v>
      </c>
      <c r="G34" s="13">
        <f>SUM(E34*F34)</f>
        <v>901800</v>
      </c>
    </row>
    <row r="35" spans="2:7" x14ac:dyDescent="0.25">
      <c r="B35" s="9">
        <v>3</v>
      </c>
      <c r="C35" s="11" t="s">
        <v>154</v>
      </c>
      <c r="D35" s="9"/>
      <c r="E35" s="10">
        <v>65</v>
      </c>
      <c r="F35" s="13">
        <v>11100</v>
      </c>
      <c r="G35" s="13">
        <f t="shared" ref="G35:G47" si="1">SUM(F35*E35)</f>
        <v>721500</v>
      </c>
    </row>
    <row r="36" spans="2:7" x14ac:dyDescent="0.25">
      <c r="B36" s="9">
        <v>4</v>
      </c>
      <c r="C36" s="11" t="s">
        <v>155</v>
      </c>
      <c r="D36" s="9"/>
      <c r="E36" s="10">
        <v>510</v>
      </c>
      <c r="F36" s="13">
        <v>3500</v>
      </c>
      <c r="G36" s="13">
        <f t="shared" si="1"/>
        <v>1785000</v>
      </c>
    </row>
    <row r="37" spans="2:7" x14ac:dyDescent="0.25">
      <c r="B37" s="9">
        <v>5</v>
      </c>
      <c r="C37" s="11" t="s">
        <v>156</v>
      </c>
      <c r="D37" s="9"/>
      <c r="E37" s="10">
        <v>49</v>
      </c>
      <c r="F37" s="13">
        <v>15300</v>
      </c>
      <c r="G37" s="13">
        <f t="shared" si="1"/>
        <v>749700</v>
      </c>
    </row>
    <row r="38" spans="2:7" x14ac:dyDescent="0.25">
      <c r="B38" s="9">
        <v>6</v>
      </c>
      <c r="C38" s="11" t="s">
        <v>157</v>
      </c>
      <c r="D38" s="9"/>
      <c r="E38" s="10">
        <v>29</v>
      </c>
      <c r="F38" s="13">
        <v>15300</v>
      </c>
      <c r="G38" s="13">
        <f t="shared" si="1"/>
        <v>443700</v>
      </c>
    </row>
    <row r="39" spans="2:7" x14ac:dyDescent="0.25">
      <c r="B39" s="9">
        <v>7</v>
      </c>
      <c r="C39" s="11" t="s">
        <v>158</v>
      </c>
      <c r="D39" s="9"/>
      <c r="E39" s="10">
        <v>49</v>
      </c>
      <c r="F39" s="13">
        <v>21300</v>
      </c>
      <c r="G39" s="13">
        <f t="shared" si="1"/>
        <v>1043700</v>
      </c>
    </row>
    <row r="40" spans="2:7" x14ac:dyDescent="0.25">
      <c r="B40" s="9">
        <v>8</v>
      </c>
      <c r="C40" s="11" t="s">
        <v>159</v>
      </c>
      <c r="D40" s="9"/>
      <c r="E40" s="10">
        <v>35</v>
      </c>
      <c r="F40" s="13">
        <v>72600</v>
      </c>
      <c r="G40" s="13">
        <f t="shared" si="1"/>
        <v>2541000</v>
      </c>
    </row>
    <row r="41" spans="2:7" x14ac:dyDescent="0.25">
      <c r="B41" s="9">
        <v>9</v>
      </c>
      <c r="C41" s="11" t="s">
        <v>160</v>
      </c>
      <c r="D41" s="9"/>
      <c r="E41" s="10">
        <v>28</v>
      </c>
      <c r="F41" s="13">
        <v>20500</v>
      </c>
      <c r="G41" s="13">
        <f t="shared" si="1"/>
        <v>574000</v>
      </c>
    </row>
    <row r="42" spans="2:7" x14ac:dyDescent="0.25">
      <c r="B42" s="9">
        <v>10</v>
      </c>
      <c r="C42" s="11" t="s">
        <v>161</v>
      </c>
      <c r="D42" s="9"/>
      <c r="E42" s="10">
        <v>60</v>
      </c>
      <c r="F42" s="13">
        <v>3630</v>
      </c>
      <c r="G42" s="13">
        <f t="shared" si="1"/>
        <v>217800</v>
      </c>
    </row>
    <row r="43" spans="2:7" x14ac:dyDescent="0.25">
      <c r="B43" s="9">
        <v>11</v>
      </c>
      <c r="C43" s="11" t="s">
        <v>162</v>
      </c>
      <c r="D43" s="9"/>
      <c r="E43" s="10">
        <v>45</v>
      </c>
      <c r="F43" s="13">
        <v>30300</v>
      </c>
      <c r="G43" s="13">
        <f t="shared" si="1"/>
        <v>1363500</v>
      </c>
    </row>
    <row r="44" spans="2:7" x14ac:dyDescent="0.25">
      <c r="B44" s="9">
        <v>12</v>
      </c>
      <c r="C44" s="11" t="s">
        <v>163</v>
      </c>
      <c r="D44" s="9"/>
      <c r="E44" s="10">
        <v>42</v>
      </c>
      <c r="F44" s="13">
        <v>21700</v>
      </c>
      <c r="G44" s="13">
        <f t="shared" si="1"/>
        <v>911400</v>
      </c>
    </row>
    <row r="45" spans="2:7" x14ac:dyDescent="0.25">
      <c r="B45" s="9">
        <v>13</v>
      </c>
      <c r="C45" s="21" t="s">
        <v>164</v>
      </c>
      <c r="D45" s="22"/>
      <c r="E45" s="10">
        <v>39</v>
      </c>
      <c r="F45" s="23">
        <v>12100</v>
      </c>
      <c r="G45" s="13">
        <f t="shared" si="1"/>
        <v>471900</v>
      </c>
    </row>
    <row r="46" spans="2:7" x14ac:dyDescent="0.25">
      <c r="B46" s="9">
        <v>14</v>
      </c>
      <c r="C46" s="21" t="s">
        <v>11</v>
      </c>
      <c r="D46" s="22"/>
      <c r="E46" s="10">
        <v>10</v>
      </c>
      <c r="F46" s="13">
        <v>11500</v>
      </c>
      <c r="G46" s="13">
        <f t="shared" si="1"/>
        <v>115000</v>
      </c>
    </row>
    <row r="47" spans="2:7" x14ac:dyDescent="0.25">
      <c r="B47" s="9">
        <v>15</v>
      </c>
      <c r="C47" s="21" t="s">
        <v>165</v>
      </c>
      <c r="D47" s="22"/>
      <c r="E47" s="10">
        <v>6</v>
      </c>
      <c r="F47" s="13">
        <v>11100</v>
      </c>
      <c r="G47" s="13">
        <f t="shared" si="1"/>
        <v>66600</v>
      </c>
    </row>
    <row r="48" spans="2:7" x14ac:dyDescent="0.25">
      <c r="B48" s="24"/>
      <c r="C48" s="25" t="s">
        <v>12</v>
      </c>
      <c r="D48" s="25"/>
      <c r="E48" s="26">
        <f>SUM(E33:E47)</f>
        <v>1826</v>
      </c>
      <c r="F48" s="25"/>
      <c r="G48" s="110">
        <f>SUM(G33:G47)</f>
        <v>36000000</v>
      </c>
    </row>
    <row r="49" spans="1:8" x14ac:dyDescent="0.25">
      <c r="B49" s="72"/>
      <c r="C49" s="73"/>
      <c r="D49" s="73"/>
      <c r="E49" s="74"/>
      <c r="F49" s="73"/>
      <c r="G49" s="75"/>
    </row>
    <row r="50" spans="1:8" x14ac:dyDescent="0.25">
      <c r="B50" s="113" t="s">
        <v>260</v>
      </c>
      <c r="C50" s="113"/>
      <c r="D50" s="113"/>
      <c r="E50" s="113"/>
      <c r="F50" s="113"/>
      <c r="G50" s="113"/>
    </row>
    <row r="51" spans="1:8" ht="15.75" customHeight="1" x14ac:dyDescent="0.25">
      <c r="B51" s="56"/>
      <c r="C51" s="57"/>
      <c r="D51" s="56"/>
      <c r="E51" s="58"/>
      <c r="F51" s="38"/>
      <c r="G51" s="38"/>
    </row>
    <row r="52" spans="1:8" x14ac:dyDescent="0.25">
      <c r="A52" s="64">
        <v>5</v>
      </c>
      <c r="B52" s="28" t="s">
        <v>0</v>
      </c>
      <c r="C52" s="28" t="s">
        <v>169</v>
      </c>
      <c r="D52" s="28" t="s">
        <v>12</v>
      </c>
      <c r="E52" s="55" t="s">
        <v>89</v>
      </c>
      <c r="F52" s="55" t="s">
        <v>2</v>
      </c>
      <c r="G52" s="55" t="s">
        <v>8</v>
      </c>
      <c r="H52" s="39"/>
    </row>
    <row r="53" spans="1:8" x14ac:dyDescent="0.25">
      <c r="B53" s="9">
        <v>1</v>
      </c>
      <c r="C53" s="11" t="s">
        <v>166</v>
      </c>
      <c r="D53" s="9"/>
      <c r="E53" s="10">
        <v>34</v>
      </c>
      <c r="F53" s="13">
        <v>30000</v>
      </c>
      <c r="G53" s="13">
        <f>SUM(E53*F53)</f>
        <v>1020000</v>
      </c>
    </row>
    <row r="54" spans="1:8" x14ac:dyDescent="0.25">
      <c r="B54" s="9">
        <v>2</v>
      </c>
      <c r="C54" s="11" t="s">
        <v>167</v>
      </c>
      <c r="D54" s="9"/>
      <c r="E54" s="10">
        <v>37</v>
      </c>
      <c r="F54" s="13">
        <v>175000</v>
      </c>
      <c r="G54" s="13">
        <f>SUM(E54*F54)</f>
        <v>6475000</v>
      </c>
    </row>
    <row r="55" spans="1:8" x14ac:dyDescent="0.25">
      <c r="B55" s="9">
        <v>3</v>
      </c>
      <c r="C55" s="11" t="s">
        <v>168</v>
      </c>
      <c r="D55" s="9"/>
      <c r="E55" s="10">
        <v>476</v>
      </c>
      <c r="F55" s="13">
        <v>3500</v>
      </c>
      <c r="G55" s="13">
        <f t="shared" ref="G55:G56" si="2">SUM(F55*E55)</f>
        <v>1666000</v>
      </c>
    </row>
    <row r="56" spans="1:8" x14ac:dyDescent="0.25">
      <c r="B56" s="9">
        <v>4</v>
      </c>
      <c r="C56" s="11" t="s">
        <v>170</v>
      </c>
      <c r="D56" s="9"/>
      <c r="E56" s="10">
        <v>56130</v>
      </c>
      <c r="F56" s="13">
        <v>300</v>
      </c>
      <c r="G56" s="13">
        <f t="shared" si="2"/>
        <v>16839000</v>
      </c>
    </row>
    <row r="57" spans="1:8" x14ac:dyDescent="0.25">
      <c r="B57" s="40"/>
      <c r="C57" s="41" t="s">
        <v>12</v>
      </c>
      <c r="D57" s="41"/>
      <c r="E57" s="42">
        <f>SUM(E53:E56)</f>
        <v>56677</v>
      </c>
      <c r="F57" s="41"/>
      <c r="G57" s="111">
        <f>SUM(G53:G56)</f>
        <v>26000000</v>
      </c>
    </row>
    <row r="58" spans="1:8" ht="15" customHeight="1" x14ac:dyDescent="0.25">
      <c r="B58" s="43"/>
      <c r="C58" s="44"/>
      <c r="D58" s="44"/>
      <c r="E58" s="45"/>
      <c r="F58" s="44"/>
      <c r="G58" s="46"/>
    </row>
    <row r="59" spans="1:8" x14ac:dyDescent="0.25">
      <c r="B59" s="113" t="s">
        <v>261</v>
      </c>
      <c r="C59" s="114"/>
      <c r="D59" s="114"/>
      <c r="E59" s="114"/>
      <c r="F59" s="114"/>
      <c r="G59" s="114"/>
    </row>
    <row r="60" spans="1:8" ht="15" customHeight="1" x14ac:dyDescent="0.25">
      <c r="D60" s="14"/>
      <c r="F60" s="14"/>
    </row>
    <row r="61" spans="1:8" x14ac:dyDescent="0.25">
      <c r="A61" s="64">
        <v>6</v>
      </c>
      <c r="B61" s="28" t="s">
        <v>0</v>
      </c>
      <c r="C61" s="28" t="s">
        <v>1</v>
      </c>
      <c r="D61" s="28" t="s">
        <v>12</v>
      </c>
      <c r="E61" s="55" t="s">
        <v>89</v>
      </c>
      <c r="F61" s="55" t="s">
        <v>2</v>
      </c>
      <c r="G61" s="55" t="s">
        <v>8</v>
      </c>
      <c r="H61" s="39"/>
    </row>
    <row r="62" spans="1:8" x14ac:dyDescent="0.25">
      <c r="B62" s="9">
        <v>1</v>
      </c>
      <c r="C62" s="11" t="s">
        <v>26</v>
      </c>
      <c r="D62" s="9"/>
      <c r="E62" s="10">
        <v>2</v>
      </c>
      <c r="F62" s="12">
        <v>257700</v>
      </c>
      <c r="G62" s="13">
        <f t="shared" ref="G62:G68" si="3">SUM(F62*E62)</f>
        <v>515400</v>
      </c>
    </row>
    <row r="63" spans="1:8" x14ac:dyDescent="0.25">
      <c r="B63" s="9">
        <v>2</v>
      </c>
      <c r="C63" s="11" t="s">
        <v>171</v>
      </c>
      <c r="D63" s="9"/>
      <c r="E63" s="10">
        <v>30</v>
      </c>
      <c r="F63" s="12">
        <v>25200</v>
      </c>
      <c r="G63" s="13">
        <f t="shared" si="3"/>
        <v>756000</v>
      </c>
    </row>
    <row r="64" spans="1:8" x14ac:dyDescent="0.25">
      <c r="B64" s="9">
        <v>3</v>
      </c>
      <c r="C64" s="11" t="s">
        <v>172</v>
      </c>
      <c r="D64" s="9"/>
      <c r="E64" s="10">
        <v>13</v>
      </c>
      <c r="F64" s="12">
        <v>46100</v>
      </c>
      <c r="G64" s="13">
        <f t="shared" si="3"/>
        <v>599300</v>
      </c>
    </row>
    <row r="65" spans="1:8" x14ac:dyDescent="0.25">
      <c r="B65" s="9">
        <v>4</v>
      </c>
      <c r="C65" s="11" t="s">
        <v>173</v>
      </c>
      <c r="D65" s="9"/>
      <c r="E65" s="10">
        <v>14</v>
      </c>
      <c r="F65" s="12">
        <v>51300</v>
      </c>
      <c r="G65" s="13">
        <f t="shared" si="3"/>
        <v>718200</v>
      </c>
    </row>
    <row r="66" spans="1:8" x14ac:dyDescent="0.25">
      <c r="B66" s="9">
        <v>5</v>
      </c>
      <c r="C66" s="11" t="s">
        <v>174</v>
      </c>
      <c r="D66" s="9"/>
      <c r="E66" s="10">
        <v>6</v>
      </c>
      <c r="F66" s="12">
        <v>36100</v>
      </c>
      <c r="G66" s="13">
        <f t="shared" si="3"/>
        <v>216600</v>
      </c>
    </row>
    <row r="67" spans="1:8" x14ac:dyDescent="0.25">
      <c r="B67" s="9">
        <v>6</v>
      </c>
      <c r="C67" s="11" t="s">
        <v>175</v>
      </c>
      <c r="D67" s="9"/>
      <c r="E67" s="10">
        <v>5</v>
      </c>
      <c r="F67" s="12">
        <v>36100</v>
      </c>
      <c r="G67" s="13">
        <f t="shared" si="3"/>
        <v>180500</v>
      </c>
    </row>
    <row r="68" spans="1:8" x14ac:dyDescent="0.25">
      <c r="B68" s="9">
        <v>7</v>
      </c>
      <c r="C68" s="11" t="s">
        <v>176</v>
      </c>
      <c r="D68" s="9"/>
      <c r="E68" s="10">
        <v>2</v>
      </c>
      <c r="F68" s="12">
        <v>7000</v>
      </c>
      <c r="G68" s="13">
        <f t="shared" si="3"/>
        <v>14000</v>
      </c>
    </row>
    <row r="69" spans="1:8" x14ac:dyDescent="0.25">
      <c r="B69" s="9"/>
      <c r="C69" s="11" t="s">
        <v>5</v>
      </c>
      <c r="D69" s="11"/>
      <c r="E69" s="10">
        <f>SUM(E62:E67)</f>
        <v>70</v>
      </c>
      <c r="F69" s="11"/>
      <c r="G69" s="68">
        <f>SUM(G62:G68)</f>
        <v>3000000</v>
      </c>
    </row>
    <row r="70" spans="1:8" x14ac:dyDescent="0.25">
      <c r="B70" s="50"/>
      <c r="C70" s="59"/>
      <c r="D70" s="59"/>
      <c r="E70" s="70"/>
      <c r="F70" s="59"/>
      <c r="G70" s="51"/>
    </row>
    <row r="71" spans="1:8" x14ac:dyDescent="0.25">
      <c r="B71" s="113" t="s">
        <v>262</v>
      </c>
      <c r="C71" s="113"/>
      <c r="D71" s="113"/>
      <c r="E71" s="113"/>
      <c r="F71" s="113"/>
      <c r="G71" s="113"/>
    </row>
    <row r="72" spans="1:8" ht="15" customHeight="1" x14ac:dyDescent="0.25"/>
    <row r="73" spans="1:8" x14ac:dyDescent="0.25">
      <c r="A73" s="64">
        <v>7</v>
      </c>
      <c r="B73" s="28" t="s">
        <v>0</v>
      </c>
      <c r="C73" s="28" t="s">
        <v>1</v>
      </c>
      <c r="D73" s="28" t="s">
        <v>12</v>
      </c>
      <c r="E73" s="55" t="s">
        <v>89</v>
      </c>
      <c r="F73" s="55" t="s">
        <v>2</v>
      </c>
      <c r="G73" s="55" t="s">
        <v>8</v>
      </c>
      <c r="H73" s="39"/>
    </row>
    <row r="74" spans="1:8" x14ac:dyDescent="0.25">
      <c r="B74" s="9">
        <v>1</v>
      </c>
      <c r="C74" s="11" t="s">
        <v>27</v>
      </c>
      <c r="D74" s="9"/>
      <c r="E74" s="10">
        <v>23</v>
      </c>
      <c r="F74" s="13">
        <v>46700</v>
      </c>
      <c r="G74" s="13">
        <f>SUM(E74*F74)</f>
        <v>1074100</v>
      </c>
    </row>
    <row r="75" spans="1:8" x14ac:dyDescent="0.25">
      <c r="B75" s="9">
        <v>2</v>
      </c>
      <c r="C75" s="11" t="s">
        <v>28</v>
      </c>
      <c r="D75" s="9"/>
      <c r="E75" s="10">
        <v>12</v>
      </c>
      <c r="F75" s="13">
        <v>63200</v>
      </c>
      <c r="G75" s="13">
        <f>SUM(E75*F75)</f>
        <v>758400</v>
      </c>
    </row>
    <row r="76" spans="1:8" x14ac:dyDescent="0.25">
      <c r="B76" s="9">
        <v>3</v>
      </c>
      <c r="C76" s="11" t="s">
        <v>29</v>
      </c>
      <c r="D76" s="9"/>
      <c r="E76" s="10">
        <v>12</v>
      </c>
      <c r="F76" s="13">
        <v>110500</v>
      </c>
      <c r="G76" s="13">
        <f t="shared" ref="G76:G87" si="4">SUM(F76*E76)</f>
        <v>1326000</v>
      </c>
    </row>
    <row r="77" spans="1:8" x14ac:dyDescent="0.25">
      <c r="B77" s="9">
        <v>4</v>
      </c>
      <c r="C77" s="11" t="s">
        <v>30</v>
      </c>
      <c r="D77" s="9"/>
      <c r="E77" s="10">
        <v>23</v>
      </c>
      <c r="F77" s="13">
        <v>26200</v>
      </c>
      <c r="G77" s="13">
        <f t="shared" si="4"/>
        <v>602600</v>
      </c>
    </row>
    <row r="78" spans="1:8" x14ac:dyDescent="0.25">
      <c r="B78" s="9">
        <v>5</v>
      </c>
      <c r="C78" s="11" t="s">
        <v>31</v>
      </c>
      <c r="D78" s="9"/>
      <c r="E78" s="10">
        <v>7</v>
      </c>
      <c r="F78" s="13">
        <v>11000</v>
      </c>
      <c r="G78" s="13">
        <f t="shared" si="4"/>
        <v>77000</v>
      </c>
    </row>
    <row r="79" spans="1:8" x14ac:dyDescent="0.25">
      <c r="B79" s="9">
        <v>6</v>
      </c>
      <c r="C79" s="11" t="s">
        <v>32</v>
      </c>
      <c r="D79" s="9"/>
      <c r="E79" s="10">
        <v>15</v>
      </c>
      <c r="F79" s="13">
        <v>26200</v>
      </c>
      <c r="G79" s="13">
        <f t="shared" si="4"/>
        <v>393000</v>
      </c>
    </row>
    <row r="80" spans="1:8" x14ac:dyDescent="0.25">
      <c r="B80" s="9">
        <v>7</v>
      </c>
      <c r="C80" s="11" t="s">
        <v>33</v>
      </c>
      <c r="D80" s="9"/>
      <c r="E80" s="10">
        <v>23</v>
      </c>
      <c r="F80" s="13">
        <v>25800</v>
      </c>
      <c r="G80" s="13">
        <f t="shared" si="4"/>
        <v>593400</v>
      </c>
    </row>
    <row r="81" spans="2:7" x14ac:dyDescent="0.25">
      <c r="B81" s="9">
        <v>8</v>
      </c>
      <c r="C81" s="11" t="s">
        <v>34</v>
      </c>
      <c r="D81" s="9"/>
      <c r="E81" s="10">
        <v>6</v>
      </c>
      <c r="F81" s="13">
        <v>9200</v>
      </c>
      <c r="G81" s="13">
        <f t="shared" si="4"/>
        <v>55200</v>
      </c>
    </row>
    <row r="82" spans="2:7" x14ac:dyDescent="0.25">
      <c r="B82" s="9">
        <v>9</v>
      </c>
      <c r="C82" s="11" t="s">
        <v>35</v>
      </c>
      <c r="D82" s="9"/>
      <c r="E82" s="10">
        <v>24</v>
      </c>
      <c r="F82" s="13">
        <v>33700</v>
      </c>
      <c r="G82" s="13">
        <f t="shared" si="4"/>
        <v>808800</v>
      </c>
    </row>
    <row r="83" spans="2:7" x14ac:dyDescent="0.25">
      <c r="B83" s="9">
        <v>10</v>
      </c>
      <c r="C83" s="11" t="s">
        <v>36</v>
      </c>
      <c r="D83" s="9"/>
      <c r="E83" s="10">
        <v>4</v>
      </c>
      <c r="F83" s="13">
        <v>25000</v>
      </c>
      <c r="G83" s="13">
        <f t="shared" si="4"/>
        <v>100000</v>
      </c>
    </row>
    <row r="84" spans="2:7" x14ac:dyDescent="0.25">
      <c r="B84" s="9">
        <v>11</v>
      </c>
      <c r="C84" s="11" t="s">
        <v>37</v>
      </c>
      <c r="D84" s="9"/>
      <c r="E84" s="10">
        <v>15</v>
      </c>
      <c r="F84" s="13">
        <v>28500</v>
      </c>
      <c r="G84" s="13">
        <f t="shared" si="4"/>
        <v>427500</v>
      </c>
    </row>
    <row r="85" spans="2:7" x14ac:dyDescent="0.25">
      <c r="B85" s="9">
        <v>12</v>
      </c>
      <c r="C85" s="11" t="s">
        <v>48</v>
      </c>
      <c r="D85" s="9"/>
      <c r="E85" s="10">
        <v>61</v>
      </c>
      <c r="F85" s="13">
        <v>60000</v>
      </c>
      <c r="G85" s="13">
        <f t="shared" si="4"/>
        <v>3660000</v>
      </c>
    </row>
    <row r="86" spans="2:7" x14ac:dyDescent="0.25">
      <c r="B86" s="9">
        <v>13</v>
      </c>
      <c r="C86" s="21" t="s">
        <v>38</v>
      </c>
      <c r="D86" s="22"/>
      <c r="E86" s="10">
        <v>115</v>
      </c>
      <c r="F86" s="23">
        <v>20000</v>
      </c>
      <c r="G86" s="13">
        <f t="shared" si="4"/>
        <v>2300000</v>
      </c>
    </row>
    <row r="87" spans="2:7" x14ac:dyDescent="0.25">
      <c r="B87" s="9">
        <v>14</v>
      </c>
      <c r="C87" s="21" t="s">
        <v>47</v>
      </c>
      <c r="D87" s="22"/>
      <c r="E87" s="10">
        <v>25</v>
      </c>
      <c r="F87" s="13">
        <v>23800</v>
      </c>
      <c r="G87" s="13">
        <f t="shared" si="4"/>
        <v>595000</v>
      </c>
    </row>
    <row r="88" spans="2:7" x14ac:dyDescent="0.25">
      <c r="B88" s="9">
        <v>15</v>
      </c>
      <c r="C88" s="21" t="s">
        <v>39</v>
      </c>
      <c r="D88" s="22"/>
      <c r="E88" s="10">
        <v>10</v>
      </c>
      <c r="F88" s="13">
        <v>28500</v>
      </c>
      <c r="G88" s="13">
        <f t="shared" ref="G88:G95" si="5">SUM(F88*E88)</f>
        <v>285000</v>
      </c>
    </row>
    <row r="89" spans="2:7" x14ac:dyDescent="0.25">
      <c r="B89" s="9">
        <v>16</v>
      </c>
      <c r="C89" s="21" t="s">
        <v>40</v>
      </c>
      <c r="D89" s="22"/>
      <c r="E89" s="10">
        <v>10</v>
      </c>
      <c r="F89" s="13">
        <v>13600</v>
      </c>
      <c r="G89" s="13">
        <f t="shared" si="5"/>
        <v>136000</v>
      </c>
    </row>
    <row r="90" spans="2:7" x14ac:dyDescent="0.25">
      <c r="B90" s="9">
        <v>17</v>
      </c>
      <c r="C90" s="21" t="s">
        <v>41</v>
      </c>
      <c r="D90" s="22"/>
      <c r="E90" s="10">
        <v>25</v>
      </c>
      <c r="F90" s="13">
        <v>9100</v>
      </c>
      <c r="G90" s="13">
        <f t="shared" si="5"/>
        <v>227500</v>
      </c>
    </row>
    <row r="91" spans="2:7" x14ac:dyDescent="0.25">
      <c r="B91" s="9">
        <v>18</v>
      </c>
      <c r="C91" s="21" t="s">
        <v>42</v>
      </c>
      <c r="D91" s="22"/>
      <c r="E91" s="10">
        <v>25</v>
      </c>
      <c r="F91" s="13">
        <v>20000</v>
      </c>
      <c r="G91" s="13">
        <f t="shared" si="5"/>
        <v>500000</v>
      </c>
    </row>
    <row r="92" spans="2:7" x14ac:dyDescent="0.25">
      <c r="B92" s="9">
        <v>19</v>
      </c>
      <c r="C92" s="21" t="s">
        <v>43</v>
      </c>
      <c r="D92" s="22"/>
      <c r="E92" s="10">
        <v>67</v>
      </c>
      <c r="F92" s="13">
        <v>3500</v>
      </c>
      <c r="G92" s="13">
        <f t="shared" si="5"/>
        <v>234500</v>
      </c>
    </row>
    <row r="93" spans="2:7" x14ac:dyDescent="0.25">
      <c r="B93" s="9">
        <v>20</v>
      </c>
      <c r="C93" s="21" t="s">
        <v>44</v>
      </c>
      <c r="D93" s="22"/>
      <c r="E93" s="10">
        <v>13</v>
      </c>
      <c r="F93" s="13">
        <v>7000</v>
      </c>
      <c r="G93" s="13">
        <f t="shared" si="5"/>
        <v>91000</v>
      </c>
    </row>
    <row r="94" spans="2:7" x14ac:dyDescent="0.25">
      <c r="B94" s="9">
        <v>21</v>
      </c>
      <c r="C94" s="21" t="s">
        <v>45</v>
      </c>
      <c r="D94" s="22"/>
      <c r="E94" s="10">
        <v>13</v>
      </c>
      <c r="F94" s="13">
        <v>35000</v>
      </c>
      <c r="G94" s="13">
        <f t="shared" si="5"/>
        <v>455000</v>
      </c>
    </row>
    <row r="95" spans="2:7" x14ac:dyDescent="0.25">
      <c r="B95" s="9">
        <v>22</v>
      </c>
      <c r="C95" s="21" t="s">
        <v>46</v>
      </c>
      <c r="D95" s="22"/>
      <c r="E95" s="10">
        <v>80</v>
      </c>
      <c r="F95" s="13">
        <v>10000</v>
      </c>
      <c r="G95" s="13">
        <f t="shared" si="5"/>
        <v>800000</v>
      </c>
    </row>
    <row r="96" spans="2:7" x14ac:dyDescent="0.25">
      <c r="B96" s="24"/>
      <c r="C96" s="25" t="s">
        <v>12</v>
      </c>
      <c r="D96" s="25"/>
      <c r="E96" s="26">
        <f>SUM(E74:E95)</f>
        <v>608</v>
      </c>
      <c r="F96" s="25"/>
      <c r="G96" s="108">
        <f>SUM(G74:G95)</f>
        <v>15500000</v>
      </c>
    </row>
    <row r="97" spans="1:8" x14ac:dyDescent="0.25">
      <c r="B97" s="72"/>
      <c r="C97" s="73"/>
      <c r="D97" s="73"/>
      <c r="E97" s="74"/>
      <c r="F97" s="73"/>
      <c r="G97" s="77"/>
    </row>
    <row r="98" spans="1:8" x14ac:dyDescent="0.25">
      <c r="B98" s="113" t="s">
        <v>263</v>
      </c>
      <c r="C98" s="113"/>
      <c r="D98" s="113"/>
      <c r="E98" s="113"/>
      <c r="F98" s="113"/>
      <c r="G98" s="113"/>
    </row>
    <row r="99" spans="1:8" x14ac:dyDescent="0.25">
      <c r="C99" s="16"/>
      <c r="D99" s="17"/>
      <c r="E99" s="18"/>
    </row>
    <row r="100" spans="1:8" x14ac:dyDescent="0.25">
      <c r="A100" s="64">
        <v>8</v>
      </c>
      <c r="B100" s="28" t="s">
        <v>0</v>
      </c>
      <c r="C100" s="28" t="s">
        <v>1</v>
      </c>
      <c r="D100" s="28" t="s">
        <v>12</v>
      </c>
      <c r="E100" s="55" t="s">
        <v>89</v>
      </c>
      <c r="F100" s="55" t="s">
        <v>2</v>
      </c>
      <c r="G100" s="55" t="s">
        <v>8</v>
      </c>
      <c r="H100" s="39"/>
    </row>
    <row r="101" spans="1:8" x14ac:dyDescent="0.25">
      <c r="B101" s="9"/>
      <c r="C101" s="11" t="s">
        <v>49</v>
      </c>
      <c r="D101" s="9"/>
      <c r="E101" s="10"/>
      <c r="F101" s="12"/>
      <c r="G101" s="13"/>
    </row>
    <row r="102" spans="1:8" x14ac:dyDescent="0.25">
      <c r="B102" s="9">
        <v>1</v>
      </c>
      <c r="C102" s="7" t="s">
        <v>87</v>
      </c>
      <c r="D102" s="9">
        <v>2</v>
      </c>
      <c r="E102" s="10">
        <v>12</v>
      </c>
      <c r="F102" s="10">
        <v>135000</v>
      </c>
      <c r="G102" s="10">
        <f>SUM(F102*E102*D102)</f>
        <v>3240000</v>
      </c>
    </row>
    <row r="103" spans="1:8" x14ac:dyDescent="0.25">
      <c r="B103" s="9">
        <v>2</v>
      </c>
      <c r="C103" s="7" t="s">
        <v>88</v>
      </c>
      <c r="D103" s="9">
        <v>2</v>
      </c>
      <c r="E103" s="10">
        <v>12</v>
      </c>
      <c r="F103" s="10">
        <v>175000</v>
      </c>
      <c r="G103" s="10">
        <f>SUM(F103*E103*D103)</f>
        <v>4200000</v>
      </c>
    </row>
    <row r="104" spans="1:8" x14ac:dyDescent="0.25">
      <c r="B104" s="9"/>
      <c r="C104" s="11" t="s">
        <v>5</v>
      </c>
      <c r="D104" s="11"/>
      <c r="E104" s="10">
        <f>SUM(E102:E103)</f>
        <v>24</v>
      </c>
      <c r="F104" s="11"/>
      <c r="G104" s="68">
        <f>SUM(G102:G103)</f>
        <v>7440000</v>
      </c>
      <c r="H104" s="47"/>
    </row>
    <row r="105" spans="1:8" x14ac:dyDescent="0.25">
      <c r="A105" s="89"/>
      <c r="B105" s="91"/>
      <c r="C105" s="92"/>
      <c r="D105" s="92"/>
      <c r="E105" s="93"/>
      <c r="F105" s="93"/>
      <c r="G105" s="32"/>
    </row>
    <row r="106" spans="1:8" x14ac:dyDescent="0.25">
      <c r="A106" s="87"/>
      <c r="B106" s="113" t="s">
        <v>264</v>
      </c>
      <c r="C106" s="113"/>
      <c r="D106" s="113"/>
      <c r="E106" s="113"/>
      <c r="F106" s="113"/>
      <c r="G106" s="32"/>
    </row>
    <row r="107" spans="1:8" x14ac:dyDescent="0.25">
      <c r="A107" s="87"/>
      <c r="B107" s="90"/>
      <c r="C107" s="94"/>
      <c r="D107" s="94"/>
      <c r="E107" s="95"/>
      <c r="F107" s="95"/>
      <c r="G107" s="32"/>
    </row>
    <row r="108" spans="1:8" x14ac:dyDescent="0.25">
      <c r="A108" s="87">
        <v>9</v>
      </c>
      <c r="B108" s="28" t="s">
        <v>0</v>
      </c>
      <c r="C108" s="28" t="s">
        <v>1</v>
      </c>
      <c r="D108" s="28" t="s">
        <v>9</v>
      </c>
      <c r="E108" s="55" t="s">
        <v>2</v>
      </c>
      <c r="F108" s="55" t="s">
        <v>8</v>
      </c>
      <c r="G108" s="32"/>
    </row>
    <row r="109" spans="1:8" x14ac:dyDescent="0.25">
      <c r="A109" s="89"/>
      <c r="B109" s="2">
        <v>1</v>
      </c>
      <c r="C109" s="3" t="s">
        <v>4</v>
      </c>
      <c r="D109" s="2" t="s">
        <v>10</v>
      </c>
      <c r="E109" s="8">
        <v>20000</v>
      </c>
      <c r="F109" s="5">
        <f>E109*12*50</f>
        <v>12000000</v>
      </c>
      <c r="G109" s="32"/>
    </row>
    <row r="110" spans="1:8" x14ac:dyDescent="0.25">
      <c r="A110" s="89"/>
      <c r="B110" s="2">
        <v>2</v>
      </c>
      <c r="C110" s="3" t="s">
        <v>3</v>
      </c>
      <c r="D110" s="2" t="s">
        <v>10</v>
      </c>
      <c r="E110" s="8">
        <v>30000</v>
      </c>
      <c r="F110" s="5">
        <f>E110*12*50</f>
        <v>18000000</v>
      </c>
      <c r="G110" s="32"/>
    </row>
    <row r="111" spans="1:8" x14ac:dyDescent="0.25">
      <c r="A111" s="89"/>
      <c r="B111" s="2">
        <v>3</v>
      </c>
      <c r="C111" s="3" t="s">
        <v>7</v>
      </c>
      <c r="D111" s="2" t="s">
        <v>247</v>
      </c>
      <c r="E111" s="8">
        <v>15000</v>
      </c>
      <c r="F111" s="5">
        <f>SUM(E111*116*12)</f>
        <v>20880000</v>
      </c>
      <c r="G111" s="32"/>
    </row>
    <row r="112" spans="1:8" ht="17.25" customHeight="1" x14ac:dyDescent="0.25">
      <c r="A112" s="89"/>
      <c r="B112" s="2"/>
      <c r="C112" s="3" t="s">
        <v>6</v>
      </c>
      <c r="D112" s="2" t="s">
        <v>246</v>
      </c>
      <c r="E112" s="8">
        <v>20000</v>
      </c>
      <c r="F112" s="5">
        <f>E112*12*57</f>
        <v>13680000</v>
      </c>
      <c r="G112" s="32"/>
    </row>
    <row r="113" spans="1:8" ht="15.75" customHeight="1" x14ac:dyDescent="0.25">
      <c r="A113" s="89"/>
      <c r="B113" s="2"/>
      <c r="C113" s="115" t="s">
        <v>5</v>
      </c>
      <c r="D113" s="116"/>
      <c r="E113" s="117"/>
      <c r="F113" s="78">
        <f>SUM(F109:F112)</f>
        <v>64560000</v>
      </c>
      <c r="G113" s="87"/>
    </row>
    <row r="114" spans="1:8" ht="22.5" customHeight="1" x14ac:dyDescent="0.25">
      <c r="A114" s="89"/>
      <c r="B114" s="53"/>
      <c r="C114" s="53"/>
      <c r="D114" s="53"/>
      <c r="E114" s="53"/>
      <c r="F114" s="54"/>
      <c r="G114" s="87"/>
    </row>
    <row r="115" spans="1:8" ht="19.5" customHeight="1" x14ac:dyDescent="0.25">
      <c r="A115" s="89"/>
      <c r="B115" s="121" t="s">
        <v>265</v>
      </c>
      <c r="C115" s="121"/>
      <c r="D115" s="121"/>
      <c r="E115" s="121"/>
      <c r="F115" s="121"/>
      <c r="G115" s="121"/>
    </row>
    <row r="116" spans="1:8" ht="13.5" customHeight="1" x14ac:dyDescent="0.25">
      <c r="A116" s="89"/>
      <c r="B116" s="113"/>
      <c r="C116" s="113"/>
      <c r="D116" s="113"/>
      <c r="E116" s="113"/>
      <c r="F116" s="113"/>
      <c r="G116" s="113"/>
    </row>
    <row r="117" spans="1:8" x14ac:dyDescent="0.25">
      <c r="A117" s="89">
        <v>10</v>
      </c>
      <c r="B117" s="28" t="s">
        <v>0</v>
      </c>
      <c r="C117" s="28" t="s">
        <v>1</v>
      </c>
      <c r="D117" s="28" t="s">
        <v>12</v>
      </c>
      <c r="E117" s="55" t="s">
        <v>89</v>
      </c>
      <c r="F117" s="55" t="s">
        <v>2</v>
      </c>
      <c r="G117" s="55" t="s">
        <v>8</v>
      </c>
      <c r="H117" s="39"/>
    </row>
    <row r="118" spans="1:8" x14ac:dyDescent="0.25">
      <c r="A118" s="89"/>
      <c r="B118" s="9"/>
      <c r="C118" s="7" t="s">
        <v>53</v>
      </c>
      <c r="D118" s="9"/>
      <c r="E118" s="10"/>
      <c r="F118" s="10"/>
      <c r="G118" s="10"/>
    </row>
    <row r="119" spans="1:8" x14ac:dyDescent="0.25">
      <c r="A119" s="89"/>
      <c r="B119" s="9">
        <v>1</v>
      </c>
      <c r="C119" s="11" t="s">
        <v>50</v>
      </c>
      <c r="D119" s="9"/>
      <c r="E119" s="10">
        <v>36</v>
      </c>
      <c r="F119" s="12">
        <v>175000</v>
      </c>
      <c r="G119" s="13">
        <f>E119*F119</f>
        <v>6300000</v>
      </c>
    </row>
    <row r="120" spans="1:8" x14ac:dyDescent="0.25">
      <c r="A120" s="89"/>
      <c r="B120" s="9"/>
      <c r="C120" s="11" t="s">
        <v>56</v>
      </c>
      <c r="D120" s="9"/>
      <c r="E120" s="10">
        <v>36</v>
      </c>
      <c r="F120" s="12">
        <v>150000</v>
      </c>
      <c r="G120" s="13">
        <f>SUM(E120*F120)</f>
        <v>5400000</v>
      </c>
    </row>
    <row r="121" spans="1:8" x14ac:dyDescent="0.25">
      <c r="A121" s="89"/>
      <c r="B121" s="9"/>
      <c r="C121" s="11" t="s">
        <v>86</v>
      </c>
      <c r="D121" s="9"/>
      <c r="E121" s="10">
        <v>100</v>
      </c>
      <c r="F121" s="12">
        <v>125000</v>
      </c>
      <c r="G121" s="13">
        <f>SUM(F121*E121)</f>
        <v>12500000</v>
      </c>
    </row>
    <row r="122" spans="1:8" x14ac:dyDescent="0.25">
      <c r="A122" s="89"/>
      <c r="B122" s="9"/>
      <c r="C122" s="11" t="s">
        <v>136</v>
      </c>
      <c r="D122" s="9"/>
      <c r="E122" s="10">
        <v>151</v>
      </c>
      <c r="F122" s="12">
        <v>100000</v>
      </c>
      <c r="G122" s="13">
        <f>SUM(F122*E122)</f>
        <v>15100000</v>
      </c>
    </row>
    <row r="123" spans="1:8" x14ac:dyDescent="0.25">
      <c r="A123" s="89"/>
      <c r="B123" s="9"/>
      <c r="C123" s="21" t="s">
        <v>52</v>
      </c>
      <c r="D123" s="88"/>
      <c r="E123" s="10">
        <v>36</v>
      </c>
      <c r="F123" s="12">
        <v>250000</v>
      </c>
      <c r="G123" s="13">
        <f>SUM(F123*E123)</f>
        <v>9000000</v>
      </c>
    </row>
    <row r="124" spans="1:8" x14ac:dyDescent="0.25">
      <c r="A124" s="89"/>
      <c r="B124" s="9"/>
      <c r="C124" s="21" t="s">
        <v>54</v>
      </c>
      <c r="D124" s="88"/>
      <c r="E124" s="10"/>
      <c r="F124" s="27"/>
      <c r="G124" s="13"/>
    </row>
    <row r="125" spans="1:8" x14ac:dyDescent="0.25">
      <c r="A125" s="89"/>
      <c r="B125" s="9">
        <v>2</v>
      </c>
      <c r="C125" s="21" t="s">
        <v>55</v>
      </c>
      <c r="D125" s="88"/>
      <c r="E125" s="10"/>
      <c r="F125" s="27"/>
      <c r="G125" s="13"/>
    </row>
    <row r="126" spans="1:8" ht="15" customHeight="1" x14ac:dyDescent="0.25">
      <c r="A126" s="89"/>
      <c r="B126" s="9"/>
      <c r="C126" s="11" t="s">
        <v>50</v>
      </c>
      <c r="D126" s="9"/>
      <c r="E126" s="10">
        <v>36</v>
      </c>
      <c r="F126" s="27">
        <v>350000</v>
      </c>
      <c r="G126" s="13">
        <f>SUM(F126*E126)</f>
        <v>12600000</v>
      </c>
    </row>
    <row r="127" spans="1:8" x14ac:dyDescent="0.25">
      <c r="A127" s="89"/>
      <c r="B127" s="9"/>
      <c r="C127" s="11" t="s">
        <v>56</v>
      </c>
      <c r="D127" s="9"/>
      <c r="E127" s="10">
        <v>36</v>
      </c>
      <c r="F127" s="27">
        <v>300000</v>
      </c>
      <c r="G127" s="13">
        <f>SUM(F127*E127)</f>
        <v>10800000</v>
      </c>
    </row>
    <row r="128" spans="1:8" x14ac:dyDescent="0.25">
      <c r="A128" s="89"/>
      <c r="B128" s="9"/>
      <c r="C128" s="11" t="s">
        <v>86</v>
      </c>
      <c r="D128" s="9"/>
      <c r="E128" s="10">
        <v>48</v>
      </c>
      <c r="F128" s="27">
        <v>275000</v>
      </c>
      <c r="G128" s="13">
        <f t="shared" ref="G128:G129" si="6">SUM(F128*E128)</f>
        <v>13200000</v>
      </c>
    </row>
    <row r="129" spans="1:7" x14ac:dyDescent="0.25">
      <c r="A129" s="89"/>
      <c r="B129" s="9"/>
      <c r="C129" s="21" t="s">
        <v>136</v>
      </c>
      <c r="D129" s="88"/>
      <c r="E129" s="10">
        <v>100</v>
      </c>
      <c r="F129" s="27">
        <v>250000</v>
      </c>
      <c r="G129" s="13">
        <f t="shared" si="6"/>
        <v>25000000</v>
      </c>
    </row>
    <row r="130" spans="1:7" x14ac:dyDescent="0.25">
      <c r="A130" s="89"/>
      <c r="B130" s="9">
        <v>3</v>
      </c>
      <c r="C130" s="21" t="s">
        <v>57</v>
      </c>
      <c r="D130" s="88"/>
      <c r="E130" s="10"/>
      <c r="F130" s="27"/>
      <c r="G130" s="13"/>
    </row>
    <row r="131" spans="1:7" x14ac:dyDescent="0.25">
      <c r="A131" s="89"/>
      <c r="B131" s="9"/>
      <c r="C131" s="11" t="s">
        <v>50</v>
      </c>
      <c r="D131" s="9"/>
      <c r="E131" s="10">
        <v>36</v>
      </c>
      <c r="F131" s="27">
        <v>450000</v>
      </c>
      <c r="G131" s="13">
        <f>SUM(F131*E131)</f>
        <v>16200000</v>
      </c>
    </row>
    <row r="132" spans="1:7" x14ac:dyDescent="0.25">
      <c r="A132" s="89"/>
      <c r="B132" s="9"/>
      <c r="C132" s="11" t="s">
        <v>56</v>
      </c>
      <c r="D132" s="9"/>
      <c r="E132" s="10">
        <v>36</v>
      </c>
      <c r="F132" s="27">
        <v>350000</v>
      </c>
      <c r="G132" s="13">
        <f t="shared" ref="G132:G134" si="7">SUM(F132*E132)</f>
        <v>12600000</v>
      </c>
    </row>
    <row r="133" spans="1:7" x14ac:dyDescent="0.25">
      <c r="A133" s="89"/>
      <c r="B133" s="9"/>
      <c r="C133" s="11" t="s">
        <v>86</v>
      </c>
      <c r="D133" s="9"/>
      <c r="E133" s="10">
        <v>48</v>
      </c>
      <c r="F133" s="27">
        <v>300000</v>
      </c>
      <c r="G133" s="13">
        <f t="shared" si="7"/>
        <v>14400000</v>
      </c>
    </row>
    <row r="134" spans="1:7" x14ac:dyDescent="0.25">
      <c r="A134" s="89"/>
      <c r="B134" s="9"/>
      <c r="C134" s="21" t="s">
        <v>136</v>
      </c>
      <c r="D134" s="88"/>
      <c r="E134" s="10">
        <v>100</v>
      </c>
      <c r="F134" s="27">
        <v>275000</v>
      </c>
      <c r="G134" s="13">
        <f t="shared" si="7"/>
        <v>27500000</v>
      </c>
    </row>
    <row r="135" spans="1:7" x14ac:dyDescent="0.25">
      <c r="A135" s="89"/>
      <c r="B135" s="9">
        <v>4</v>
      </c>
      <c r="C135" s="21" t="s">
        <v>58</v>
      </c>
      <c r="D135" s="88"/>
      <c r="E135" s="10"/>
      <c r="F135" s="27"/>
      <c r="G135" s="13"/>
    </row>
    <row r="136" spans="1:7" x14ac:dyDescent="0.25">
      <c r="A136" s="89"/>
      <c r="B136" s="9"/>
      <c r="C136" s="11" t="s">
        <v>50</v>
      </c>
      <c r="D136" s="9"/>
      <c r="E136" s="10">
        <v>6</v>
      </c>
      <c r="F136" s="27">
        <v>500000</v>
      </c>
      <c r="G136" s="13">
        <f>SUM(F136*E136)</f>
        <v>3000000</v>
      </c>
    </row>
    <row r="137" spans="1:7" x14ac:dyDescent="0.25">
      <c r="A137" s="89"/>
      <c r="B137" s="9"/>
      <c r="C137" s="11" t="s">
        <v>56</v>
      </c>
      <c r="D137" s="9"/>
      <c r="E137" s="10">
        <v>36</v>
      </c>
      <c r="F137" s="27">
        <v>400000</v>
      </c>
      <c r="G137" s="13">
        <f t="shared" ref="G137:G139" si="8">SUM(F137*E137)</f>
        <v>14400000</v>
      </c>
    </row>
    <row r="138" spans="1:7" x14ac:dyDescent="0.25">
      <c r="A138" s="89"/>
      <c r="B138" s="9"/>
      <c r="C138" s="11" t="s">
        <v>86</v>
      </c>
      <c r="D138" s="9"/>
      <c r="E138" s="10">
        <v>36</v>
      </c>
      <c r="F138" s="27">
        <v>350000</v>
      </c>
      <c r="G138" s="13">
        <f t="shared" si="8"/>
        <v>12600000</v>
      </c>
    </row>
    <row r="139" spans="1:7" x14ac:dyDescent="0.25">
      <c r="A139" s="89"/>
      <c r="B139" s="9"/>
      <c r="C139" s="21" t="s">
        <v>51</v>
      </c>
      <c r="D139" s="88"/>
      <c r="E139" s="10">
        <v>12</v>
      </c>
      <c r="F139" s="27">
        <v>300000</v>
      </c>
      <c r="G139" s="13">
        <f t="shared" si="8"/>
        <v>3600000</v>
      </c>
    </row>
    <row r="140" spans="1:7" x14ac:dyDescent="0.25">
      <c r="A140" s="89"/>
      <c r="B140" s="9">
        <v>5</v>
      </c>
      <c r="C140" s="21" t="s">
        <v>59</v>
      </c>
      <c r="D140" s="88"/>
      <c r="E140" s="10"/>
      <c r="F140" s="27"/>
      <c r="G140" s="13"/>
    </row>
    <row r="141" spans="1:7" x14ac:dyDescent="0.25">
      <c r="A141" s="89"/>
      <c r="B141" s="9"/>
      <c r="C141" s="11" t="s">
        <v>50</v>
      </c>
      <c r="D141" s="9"/>
      <c r="E141" s="10">
        <v>6</v>
      </c>
      <c r="F141" s="27">
        <v>600000</v>
      </c>
      <c r="G141" s="13">
        <f>SUM(F141*E141)</f>
        <v>3600000</v>
      </c>
    </row>
    <row r="142" spans="1:7" x14ac:dyDescent="0.25">
      <c r="A142" s="89"/>
      <c r="B142" s="9"/>
      <c r="C142" s="11" t="s">
        <v>56</v>
      </c>
      <c r="D142" s="9"/>
      <c r="E142" s="10">
        <v>36</v>
      </c>
      <c r="F142" s="27">
        <v>500000</v>
      </c>
      <c r="G142" s="13">
        <f t="shared" ref="G142:G144" si="9">SUM(F142*E142)</f>
        <v>18000000</v>
      </c>
    </row>
    <row r="143" spans="1:7" x14ac:dyDescent="0.25">
      <c r="A143" s="89"/>
      <c r="B143" s="9"/>
      <c r="C143" s="11" t="s">
        <v>86</v>
      </c>
      <c r="D143" s="9"/>
      <c r="E143" s="10">
        <v>36</v>
      </c>
      <c r="F143" s="27">
        <v>400000</v>
      </c>
      <c r="G143" s="13">
        <f t="shared" si="9"/>
        <v>14400000</v>
      </c>
    </row>
    <row r="144" spans="1:7" ht="14.25" customHeight="1" x14ac:dyDescent="0.25">
      <c r="A144" s="89"/>
      <c r="B144" s="9"/>
      <c r="C144" s="21" t="s">
        <v>136</v>
      </c>
      <c r="D144" s="88"/>
      <c r="E144" s="10">
        <v>12</v>
      </c>
      <c r="F144" s="27">
        <v>350000</v>
      </c>
      <c r="G144" s="13">
        <f t="shared" si="9"/>
        <v>4200000</v>
      </c>
    </row>
    <row r="145" spans="1:8" x14ac:dyDescent="0.25">
      <c r="A145" s="89"/>
      <c r="B145" s="9"/>
      <c r="C145" s="21" t="s">
        <v>60</v>
      </c>
      <c r="D145" s="88"/>
      <c r="E145" s="10"/>
      <c r="F145" s="27"/>
      <c r="G145" s="13"/>
    </row>
    <row r="146" spans="1:8" ht="14.25" customHeight="1" x14ac:dyDescent="0.25">
      <c r="A146" s="89"/>
      <c r="B146" s="9">
        <v>6</v>
      </c>
      <c r="C146" s="21" t="s">
        <v>50</v>
      </c>
      <c r="D146" s="88"/>
      <c r="E146" s="10">
        <v>2</v>
      </c>
      <c r="F146" s="27">
        <v>1100000</v>
      </c>
      <c r="G146" s="13">
        <f>SUM(F146*E146)</f>
        <v>2200000</v>
      </c>
    </row>
    <row r="147" spans="1:8" x14ac:dyDescent="0.25">
      <c r="A147" s="89"/>
      <c r="B147" s="9"/>
      <c r="C147" s="21" t="s">
        <v>56</v>
      </c>
      <c r="D147" s="88"/>
      <c r="E147" s="10">
        <v>1</v>
      </c>
      <c r="F147" s="27">
        <v>800000</v>
      </c>
      <c r="G147" s="13">
        <f>SUM(F147*E147)</f>
        <v>800000</v>
      </c>
    </row>
    <row r="148" spans="1:8" x14ac:dyDescent="0.25">
      <c r="A148" s="89"/>
      <c r="B148" s="9"/>
      <c r="C148" s="21" t="s">
        <v>61</v>
      </c>
      <c r="D148" s="88"/>
      <c r="E148" s="10"/>
      <c r="F148" s="27"/>
      <c r="G148" s="13"/>
    </row>
    <row r="149" spans="1:8" x14ac:dyDescent="0.25">
      <c r="A149" s="89"/>
      <c r="B149" s="9"/>
      <c r="C149" s="21" t="s">
        <v>62</v>
      </c>
      <c r="D149" s="88"/>
      <c r="E149" s="10"/>
      <c r="F149" s="27"/>
      <c r="G149" s="13"/>
    </row>
    <row r="150" spans="1:8" x14ac:dyDescent="0.25">
      <c r="A150" s="89"/>
      <c r="B150" s="9">
        <v>7</v>
      </c>
      <c r="C150" s="21" t="s">
        <v>50</v>
      </c>
      <c r="D150" s="88"/>
      <c r="E150" s="10">
        <v>2</v>
      </c>
      <c r="F150" s="27">
        <v>1500000</v>
      </c>
      <c r="G150" s="13">
        <f>SUM(F150*E150)</f>
        <v>3000000</v>
      </c>
    </row>
    <row r="151" spans="1:8" x14ac:dyDescent="0.25">
      <c r="A151" s="89"/>
      <c r="B151" s="9"/>
      <c r="C151" s="21" t="s">
        <v>63</v>
      </c>
      <c r="D151" s="88"/>
      <c r="E151" s="10">
        <v>88</v>
      </c>
      <c r="F151" s="12">
        <v>450000</v>
      </c>
      <c r="G151" s="13">
        <f>SUM(E151*F151)</f>
        <v>39600000</v>
      </c>
    </row>
    <row r="152" spans="1:8" x14ac:dyDescent="0.25">
      <c r="A152" s="89"/>
      <c r="B152" s="9"/>
      <c r="C152" s="118" t="s">
        <v>5</v>
      </c>
      <c r="D152" s="119"/>
      <c r="E152" s="119"/>
      <c r="F152" s="120"/>
      <c r="G152" s="68">
        <f>SUM(G119:G151)</f>
        <v>300000000</v>
      </c>
      <c r="H152" s="47"/>
    </row>
    <row r="153" spans="1:8" ht="19.5" customHeight="1" x14ac:dyDescent="0.25">
      <c r="B153" s="50"/>
      <c r="C153" s="50"/>
      <c r="D153" s="50"/>
      <c r="E153" s="50"/>
      <c r="F153" s="50"/>
      <c r="G153" s="51"/>
      <c r="H153" s="47"/>
    </row>
    <row r="154" spans="1:8" x14ac:dyDescent="0.25">
      <c r="B154" s="113" t="s">
        <v>266</v>
      </c>
      <c r="C154" s="113"/>
      <c r="D154" s="113"/>
      <c r="E154" s="113"/>
      <c r="F154" s="113"/>
      <c r="G154" s="113"/>
    </row>
    <row r="156" spans="1:8" x14ac:dyDescent="0.25">
      <c r="A156" s="64">
        <v>11</v>
      </c>
      <c r="B156" s="28" t="s">
        <v>0</v>
      </c>
      <c r="C156" s="28" t="s">
        <v>1</v>
      </c>
      <c r="D156" s="28" t="s">
        <v>12</v>
      </c>
      <c r="E156" s="55" t="s">
        <v>89</v>
      </c>
      <c r="F156" s="55" t="s">
        <v>2</v>
      </c>
      <c r="G156" s="55" t="s">
        <v>8</v>
      </c>
      <c r="H156" s="48"/>
    </row>
    <row r="157" spans="1:8" x14ac:dyDescent="0.25">
      <c r="B157" s="9"/>
      <c r="C157" s="11" t="s">
        <v>64</v>
      </c>
      <c r="D157" s="9"/>
      <c r="E157" s="10"/>
      <c r="F157" s="13"/>
      <c r="G157" s="13"/>
    </row>
    <row r="158" spans="1:8" x14ac:dyDescent="0.25">
      <c r="B158" s="9">
        <v>1</v>
      </c>
      <c r="C158" s="11" t="s">
        <v>65</v>
      </c>
      <c r="D158" s="9">
        <v>8</v>
      </c>
      <c r="E158" s="10">
        <v>12</v>
      </c>
      <c r="F158" s="13">
        <v>1250000</v>
      </c>
      <c r="G158" s="13">
        <f>SUM(F158*E158*D158)</f>
        <v>120000000</v>
      </c>
    </row>
    <row r="159" spans="1:8" x14ac:dyDescent="0.25">
      <c r="B159" s="9">
        <v>2</v>
      </c>
      <c r="C159" s="11" t="s">
        <v>66</v>
      </c>
      <c r="D159" s="9">
        <v>2</v>
      </c>
      <c r="E159" s="10">
        <v>12</v>
      </c>
      <c r="F159" s="13">
        <v>1150000</v>
      </c>
      <c r="G159" s="13">
        <f>SUM(F159*E159*D159)</f>
        <v>27600000</v>
      </c>
    </row>
    <row r="160" spans="1:8" x14ac:dyDescent="0.25">
      <c r="B160" s="9">
        <v>3</v>
      </c>
      <c r="C160" s="11" t="s">
        <v>67</v>
      </c>
      <c r="D160" s="9">
        <v>54</v>
      </c>
      <c r="E160" s="10">
        <v>12</v>
      </c>
      <c r="F160" s="13">
        <v>950000</v>
      </c>
      <c r="G160" s="13">
        <f>SUM(F160*E160*D160)</f>
        <v>615600000</v>
      </c>
    </row>
    <row r="161" spans="1:10" x14ac:dyDescent="0.25">
      <c r="B161" s="9">
        <v>4</v>
      </c>
      <c r="C161" s="11" t="s">
        <v>68</v>
      </c>
      <c r="D161" s="9">
        <v>1</v>
      </c>
      <c r="E161" s="10">
        <v>12</v>
      </c>
      <c r="F161" s="13">
        <v>850000</v>
      </c>
      <c r="G161" s="13">
        <f>SUM(F161*E161*D161)</f>
        <v>10200000</v>
      </c>
      <c r="H161" s="19"/>
    </row>
    <row r="162" spans="1:10" x14ac:dyDescent="0.25">
      <c r="B162" s="9"/>
      <c r="C162" s="11" t="s">
        <v>69</v>
      </c>
      <c r="D162" s="9"/>
      <c r="E162" s="10"/>
      <c r="F162" s="13"/>
      <c r="G162" s="13"/>
    </row>
    <row r="163" spans="1:10" x14ac:dyDescent="0.25">
      <c r="B163" s="9">
        <v>5</v>
      </c>
      <c r="C163" s="11" t="s">
        <v>70</v>
      </c>
      <c r="D163" s="9">
        <v>1</v>
      </c>
      <c r="E163" s="10">
        <v>1</v>
      </c>
      <c r="F163" s="13">
        <v>45900000</v>
      </c>
      <c r="G163" s="13">
        <f>SUM(F163*E163*D163)</f>
        <v>45900000</v>
      </c>
    </row>
    <row r="164" spans="1:10" x14ac:dyDescent="0.25">
      <c r="B164" s="9">
        <v>6</v>
      </c>
      <c r="C164" s="11" t="s">
        <v>71</v>
      </c>
      <c r="D164" s="9">
        <v>1</v>
      </c>
      <c r="E164" s="10">
        <v>1</v>
      </c>
      <c r="F164" s="13">
        <v>4300000</v>
      </c>
      <c r="G164" s="13">
        <f>SUM(F164*E164*D164)</f>
        <v>4300000</v>
      </c>
    </row>
    <row r="165" spans="1:10" x14ac:dyDescent="0.25">
      <c r="B165" s="9">
        <v>7</v>
      </c>
      <c r="C165" s="11" t="s">
        <v>72</v>
      </c>
      <c r="D165" s="9">
        <v>1</v>
      </c>
      <c r="E165" s="10">
        <v>1</v>
      </c>
      <c r="F165" s="13">
        <v>4600000</v>
      </c>
      <c r="G165" s="13">
        <f>SUM(F165*E165*D165)</f>
        <v>4600000</v>
      </c>
      <c r="H165" s="19"/>
    </row>
    <row r="166" spans="1:10" x14ac:dyDescent="0.25">
      <c r="B166" s="9"/>
      <c r="C166" s="11"/>
      <c r="D166" s="9"/>
      <c r="E166" s="10"/>
      <c r="F166" s="13"/>
      <c r="G166" s="68">
        <f>SUM(G158:G165)</f>
        <v>828200000</v>
      </c>
      <c r="J166" s="19"/>
    </row>
    <row r="167" spans="1:10" x14ac:dyDescent="0.25">
      <c r="B167" s="6"/>
      <c r="C167" s="30"/>
      <c r="D167" s="6"/>
      <c r="E167" s="31"/>
      <c r="F167" s="32"/>
      <c r="G167" s="29"/>
    </row>
    <row r="168" spans="1:10" x14ac:dyDescent="0.25">
      <c r="A168" s="65"/>
      <c r="C168" s="65"/>
      <c r="D168" s="67"/>
      <c r="E168" s="66"/>
      <c r="F168" s="66"/>
      <c r="G168" s="66"/>
    </row>
    <row r="169" spans="1:10" x14ac:dyDescent="0.25">
      <c r="A169" s="65"/>
      <c r="B169" s="113" t="s">
        <v>289</v>
      </c>
      <c r="C169" s="113"/>
      <c r="D169" s="113"/>
      <c r="E169" s="113"/>
      <c r="F169" s="113"/>
      <c r="G169" s="113"/>
    </row>
    <row r="170" spans="1:10" x14ac:dyDescent="0.25">
      <c r="A170" s="65"/>
      <c r="C170" s="65"/>
      <c r="D170" s="67"/>
      <c r="E170" s="66"/>
      <c r="F170" s="66"/>
      <c r="G170" s="66"/>
    </row>
    <row r="171" spans="1:10" x14ac:dyDescent="0.25">
      <c r="A171" s="65"/>
      <c r="B171" s="28" t="s">
        <v>0</v>
      </c>
      <c r="C171" s="28" t="s">
        <v>1</v>
      </c>
      <c r="D171" s="28" t="s">
        <v>12</v>
      </c>
      <c r="E171" s="55" t="s">
        <v>89</v>
      </c>
      <c r="F171" s="55" t="s">
        <v>2</v>
      </c>
      <c r="G171" s="55" t="s">
        <v>8</v>
      </c>
      <c r="J171" s="19">
        <f>SUM(G166+G176)</f>
        <v>1013474000</v>
      </c>
    </row>
    <row r="172" spans="1:10" x14ac:dyDescent="0.25">
      <c r="A172" s="65"/>
      <c r="B172" s="9"/>
      <c r="C172" s="11" t="s">
        <v>64</v>
      </c>
      <c r="D172" s="9"/>
      <c r="E172" s="10"/>
      <c r="F172" s="13"/>
      <c r="G172" s="13"/>
    </row>
    <row r="173" spans="1:10" x14ac:dyDescent="0.25">
      <c r="A173" s="65"/>
      <c r="B173" s="9">
        <v>1</v>
      </c>
      <c r="C173" s="11" t="s">
        <v>67</v>
      </c>
      <c r="D173" s="9">
        <v>15</v>
      </c>
      <c r="E173" s="10">
        <v>12</v>
      </c>
      <c r="F173" s="13">
        <v>950000</v>
      </c>
      <c r="G173" s="13">
        <f>SUM(F173*E173*D173)</f>
        <v>171000000</v>
      </c>
    </row>
    <row r="174" spans="1:10" x14ac:dyDescent="0.25">
      <c r="A174" s="65"/>
      <c r="B174" s="9">
        <v>2</v>
      </c>
      <c r="C174" s="11" t="s">
        <v>287</v>
      </c>
      <c r="D174" s="9">
        <v>15</v>
      </c>
      <c r="E174" s="10">
        <v>12</v>
      </c>
      <c r="F174" s="13">
        <v>12100</v>
      </c>
      <c r="G174" s="13">
        <f>SUM(F174*E174*D174)</f>
        <v>2178000</v>
      </c>
    </row>
    <row r="175" spans="1:10" x14ac:dyDescent="0.25">
      <c r="A175" s="65"/>
      <c r="B175" s="9">
        <v>3</v>
      </c>
      <c r="C175" s="11" t="s">
        <v>288</v>
      </c>
      <c r="D175" s="9">
        <v>15</v>
      </c>
      <c r="E175" s="10">
        <v>12</v>
      </c>
      <c r="F175" s="13">
        <v>67200</v>
      </c>
      <c r="G175" s="13">
        <f>SUM(F175*E175*D175)</f>
        <v>12096000</v>
      </c>
      <c r="J175" s="19"/>
    </row>
    <row r="176" spans="1:10" x14ac:dyDescent="0.25">
      <c r="A176" s="65"/>
      <c r="B176" s="9"/>
      <c r="C176" s="11"/>
      <c r="D176" s="9"/>
      <c r="E176" s="10"/>
      <c r="F176" s="13"/>
      <c r="G176" s="68">
        <f>SUM(G173:G175)</f>
        <v>185274000</v>
      </c>
    </row>
    <row r="177" spans="1:13" x14ac:dyDescent="0.25">
      <c r="A177" s="65"/>
      <c r="C177" s="65"/>
      <c r="D177" s="67"/>
      <c r="E177" s="66"/>
      <c r="F177" s="66"/>
      <c r="G177" s="66"/>
    </row>
    <row r="178" spans="1:13" x14ac:dyDescent="0.25">
      <c r="C178" s="64"/>
      <c r="D178" s="67"/>
      <c r="E178" s="31"/>
      <c r="F178" s="31"/>
      <c r="G178" s="31"/>
    </row>
    <row r="179" spans="1:13" x14ac:dyDescent="0.25">
      <c r="B179" s="113" t="s">
        <v>286</v>
      </c>
      <c r="C179" s="113"/>
      <c r="D179" s="113"/>
      <c r="E179" s="113"/>
      <c r="F179" s="113"/>
      <c r="G179" s="113"/>
    </row>
    <row r="180" spans="1:13" x14ac:dyDescent="0.25">
      <c r="H180" s="39"/>
    </row>
    <row r="181" spans="1:13" x14ac:dyDescent="0.25">
      <c r="A181" s="64">
        <v>12</v>
      </c>
      <c r="B181" s="28" t="s">
        <v>0</v>
      </c>
      <c r="C181" s="28" t="s">
        <v>1</v>
      </c>
      <c r="D181" s="28" t="s">
        <v>12</v>
      </c>
      <c r="E181" s="55" t="s">
        <v>89</v>
      </c>
      <c r="F181" s="55" t="s">
        <v>2</v>
      </c>
      <c r="G181" s="55" t="s">
        <v>8</v>
      </c>
    </row>
    <row r="182" spans="1:13" x14ac:dyDescent="0.25">
      <c r="B182" s="9"/>
      <c r="C182" s="11" t="s">
        <v>124</v>
      </c>
      <c r="D182" s="9"/>
      <c r="E182" s="10"/>
      <c r="F182" s="13"/>
      <c r="G182" s="13"/>
    </row>
    <row r="183" spans="1:13" x14ac:dyDescent="0.25">
      <c r="B183" s="9">
        <v>1</v>
      </c>
      <c r="C183" s="11" t="s">
        <v>125</v>
      </c>
      <c r="D183" s="9">
        <v>12</v>
      </c>
      <c r="E183" s="10"/>
      <c r="F183" s="10">
        <v>650000</v>
      </c>
      <c r="G183" s="13">
        <v>8990000</v>
      </c>
    </row>
    <row r="184" spans="1:13" x14ac:dyDescent="0.25">
      <c r="B184" s="9">
        <v>2</v>
      </c>
      <c r="C184" s="11" t="s">
        <v>126</v>
      </c>
      <c r="D184" s="9">
        <v>12</v>
      </c>
      <c r="E184" s="10"/>
      <c r="F184" s="10">
        <v>550000</v>
      </c>
      <c r="G184" s="13">
        <f>SUM(F184*D184)</f>
        <v>6600000</v>
      </c>
    </row>
    <row r="185" spans="1:13" x14ac:dyDescent="0.25">
      <c r="B185" s="9">
        <v>3</v>
      </c>
      <c r="C185" s="11" t="s">
        <v>127</v>
      </c>
      <c r="D185" s="9">
        <v>36</v>
      </c>
      <c r="E185" s="10"/>
      <c r="F185" s="10">
        <v>490000</v>
      </c>
      <c r="G185" s="13">
        <f>SUM(F185*D185)</f>
        <v>17640000</v>
      </c>
      <c r="M185" s="14">
        <f>SUM(170000/30)</f>
        <v>5666.666666666667</v>
      </c>
    </row>
    <row r="186" spans="1:13" x14ac:dyDescent="0.25">
      <c r="B186" s="9">
        <v>4</v>
      </c>
      <c r="C186" s="11" t="s">
        <v>309</v>
      </c>
      <c r="D186" s="9">
        <v>96</v>
      </c>
      <c r="E186" s="10"/>
      <c r="F186" s="10">
        <v>450000</v>
      </c>
      <c r="G186" s="13">
        <f>SUM(F186*D186)</f>
        <v>43200000</v>
      </c>
    </row>
    <row r="187" spans="1:13" x14ac:dyDescent="0.25">
      <c r="B187" s="9">
        <v>5</v>
      </c>
      <c r="C187" s="11" t="s">
        <v>310</v>
      </c>
      <c r="D187" s="106">
        <v>132</v>
      </c>
      <c r="E187" s="10"/>
      <c r="F187" s="10">
        <v>400000</v>
      </c>
      <c r="G187" s="13">
        <f>SUM(F187*D187)</f>
        <v>52800000</v>
      </c>
      <c r="H187" s="19"/>
    </row>
    <row r="188" spans="1:13" x14ac:dyDescent="0.25">
      <c r="B188" s="9">
        <v>6</v>
      </c>
      <c r="C188" s="11" t="s">
        <v>311</v>
      </c>
      <c r="D188" s="106">
        <v>588</v>
      </c>
      <c r="E188" s="10"/>
      <c r="F188" s="10">
        <v>350000</v>
      </c>
      <c r="G188" s="13">
        <f>SUM(F188*D188)</f>
        <v>205800000</v>
      </c>
      <c r="H188" s="19"/>
    </row>
    <row r="189" spans="1:13" x14ac:dyDescent="0.25">
      <c r="B189" s="9"/>
      <c r="C189" s="11"/>
      <c r="D189" s="9"/>
      <c r="E189" s="10"/>
      <c r="F189" s="10"/>
      <c r="G189" s="13">
        <f>SUM(G183:G188)</f>
        <v>335030000</v>
      </c>
    </row>
    <row r="190" spans="1:13" x14ac:dyDescent="0.25">
      <c r="B190" s="9"/>
      <c r="C190" s="11" t="s">
        <v>128</v>
      </c>
      <c r="D190" s="9"/>
      <c r="E190" s="10"/>
      <c r="F190" s="10"/>
      <c r="G190" s="13"/>
    </row>
    <row r="191" spans="1:13" x14ac:dyDescent="0.25">
      <c r="B191" s="9">
        <v>7</v>
      </c>
      <c r="C191" s="11" t="s">
        <v>129</v>
      </c>
      <c r="D191" s="9">
        <v>360</v>
      </c>
      <c r="E191" s="10"/>
      <c r="F191" s="10">
        <v>150000</v>
      </c>
      <c r="G191" s="68">
        <f>SUM(F191*D191)</f>
        <v>54000000</v>
      </c>
    </row>
    <row r="192" spans="1:13" x14ac:dyDescent="0.25">
      <c r="B192" s="9">
        <v>8</v>
      </c>
      <c r="C192" s="11" t="s">
        <v>130</v>
      </c>
      <c r="D192" s="9">
        <v>730</v>
      </c>
      <c r="E192" s="10"/>
      <c r="F192" s="10">
        <v>15027</v>
      </c>
      <c r="G192" s="13">
        <f>SUM(D192*F192)</f>
        <v>10969710</v>
      </c>
    </row>
    <row r="193" spans="2:7" x14ac:dyDescent="0.25">
      <c r="B193" s="9"/>
      <c r="C193" s="11"/>
      <c r="D193" s="9"/>
      <c r="E193" s="10"/>
      <c r="F193" s="10"/>
      <c r="G193" s="13">
        <f>SUM(G191:G192)</f>
        <v>64969710</v>
      </c>
    </row>
    <row r="194" spans="2:7" x14ac:dyDescent="0.25">
      <c r="B194" s="9"/>
      <c r="C194" s="11"/>
      <c r="D194" s="9"/>
      <c r="E194" s="10"/>
      <c r="F194" s="13"/>
      <c r="G194" s="68">
        <v>400000000</v>
      </c>
    </row>
    <row r="195" spans="2:7" x14ac:dyDescent="0.25">
      <c r="B195" s="14"/>
      <c r="D195" s="14"/>
      <c r="E195" s="14"/>
      <c r="F195" s="14"/>
      <c r="G195" s="14"/>
    </row>
    <row r="196" spans="2:7" x14ac:dyDescent="0.25">
      <c r="C196" s="64" t="s">
        <v>274</v>
      </c>
      <c r="D196" s="67"/>
      <c r="E196" s="123" t="s">
        <v>284</v>
      </c>
      <c r="F196" s="123"/>
      <c r="G196" s="123"/>
    </row>
    <row r="197" spans="2:7" x14ac:dyDescent="0.25">
      <c r="C197" s="64" t="s">
        <v>275</v>
      </c>
      <c r="D197" s="67"/>
      <c r="E197" s="123" t="s">
        <v>280</v>
      </c>
      <c r="F197" s="123"/>
      <c r="G197" s="123"/>
    </row>
    <row r="198" spans="2:7" x14ac:dyDescent="0.25">
      <c r="C198" s="64" t="s">
        <v>276</v>
      </c>
      <c r="D198" s="67"/>
      <c r="E198" s="123" t="s">
        <v>281</v>
      </c>
      <c r="F198" s="123"/>
      <c r="G198" s="123"/>
    </row>
    <row r="199" spans="2:7" x14ac:dyDescent="0.25">
      <c r="C199" s="30"/>
      <c r="D199" s="64"/>
      <c r="E199" s="31"/>
      <c r="F199" s="32"/>
      <c r="G199" s="32"/>
    </row>
    <row r="200" spans="2:7" x14ac:dyDescent="0.25">
      <c r="C200" s="30"/>
      <c r="D200" s="64"/>
      <c r="E200" s="31"/>
      <c r="F200" s="32"/>
      <c r="G200" s="32"/>
    </row>
    <row r="201" spans="2:7" x14ac:dyDescent="0.25">
      <c r="C201" s="30"/>
      <c r="D201" s="64"/>
      <c r="E201" s="31"/>
      <c r="F201" s="32"/>
      <c r="G201" s="32"/>
    </row>
    <row r="202" spans="2:7" x14ac:dyDescent="0.25">
      <c r="C202" s="63" t="s">
        <v>277</v>
      </c>
      <c r="D202" s="69"/>
      <c r="E202" s="122" t="s">
        <v>285</v>
      </c>
      <c r="F202" s="122"/>
      <c r="G202" s="122"/>
    </row>
    <row r="203" spans="2:7" x14ac:dyDescent="0.25">
      <c r="C203" s="64" t="s">
        <v>278</v>
      </c>
      <c r="D203" s="67"/>
      <c r="E203" s="123" t="s">
        <v>282</v>
      </c>
      <c r="F203" s="123"/>
      <c r="G203" s="123"/>
    </row>
    <row r="204" spans="2:7" x14ac:dyDescent="0.25">
      <c r="C204" s="64" t="s">
        <v>279</v>
      </c>
      <c r="D204" s="67"/>
      <c r="E204" s="123" t="s">
        <v>283</v>
      </c>
      <c r="F204" s="123"/>
      <c r="G204" s="123"/>
    </row>
  </sheetData>
  <mergeCells count="23">
    <mergeCell ref="E202:G202"/>
    <mergeCell ref="E203:G203"/>
    <mergeCell ref="E204:G204"/>
    <mergeCell ref="E196:G196"/>
    <mergeCell ref="E197:G197"/>
    <mergeCell ref="E198:G198"/>
    <mergeCell ref="B169:G169"/>
    <mergeCell ref="B115:G115"/>
    <mergeCell ref="B154:G154"/>
    <mergeCell ref="B179:G179"/>
    <mergeCell ref="B71:G71"/>
    <mergeCell ref="B98:G98"/>
    <mergeCell ref="B116:G116"/>
    <mergeCell ref="C152:F152"/>
    <mergeCell ref="B50:G50"/>
    <mergeCell ref="B59:G59"/>
    <mergeCell ref="B106:F106"/>
    <mergeCell ref="C113:E113"/>
    <mergeCell ref="B2:G2"/>
    <mergeCell ref="B9:G9"/>
    <mergeCell ref="B17:G17"/>
    <mergeCell ref="C27:F27"/>
    <mergeCell ref="B30:G30"/>
  </mergeCells>
  <pageMargins left="1.1811023622047245" right="0.78740157480314965" top="0.19685039370078741" bottom="0.19685039370078741" header="0.31496062992125984" footer="0.31496062992125984"/>
  <pageSetup paperSize="5" scale="8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9"/>
  <sheetViews>
    <sheetView tabSelected="1" zoomScale="84" zoomScaleNormal="84" workbookViewId="0">
      <selection activeCell="E179" sqref="E179:G179"/>
    </sheetView>
  </sheetViews>
  <sheetFormatPr defaultRowHeight="15" x14ac:dyDescent="0.25"/>
  <cols>
    <col min="1" max="1" width="9.140625" style="79"/>
    <col min="2" max="2" width="5" style="1" customWidth="1"/>
    <col min="3" max="3" width="59.7109375" customWidth="1"/>
    <col min="4" max="4" width="15.28515625" style="1" customWidth="1"/>
    <col min="5" max="5" width="17" customWidth="1"/>
    <col min="6" max="6" width="19.28515625" style="4" customWidth="1"/>
    <col min="7" max="7" width="31.5703125" style="33" customWidth="1"/>
    <col min="8" max="8" width="17.85546875" customWidth="1"/>
    <col min="10" max="10" width="14.85546875" bestFit="1" customWidth="1"/>
  </cols>
  <sheetData>
    <row r="2" spans="1:8" ht="28.5" customHeight="1" x14ac:dyDescent="0.25">
      <c r="A2" s="85"/>
      <c r="B2" s="113" t="s">
        <v>320</v>
      </c>
      <c r="C2" s="113"/>
      <c r="D2" s="113"/>
      <c r="E2" s="113"/>
      <c r="F2" s="113"/>
      <c r="G2" s="113"/>
    </row>
    <row r="3" spans="1:8" ht="12.75" customHeight="1" x14ac:dyDescent="0.25">
      <c r="A3" s="85"/>
      <c r="B3" s="15"/>
      <c r="C3" s="16"/>
      <c r="D3" s="17"/>
      <c r="E3" s="16"/>
      <c r="F3" s="19"/>
      <c r="G3" s="80"/>
    </row>
    <row r="4" spans="1:8" ht="30" customHeight="1" x14ac:dyDescent="0.25">
      <c r="A4" s="85">
        <v>1</v>
      </c>
      <c r="B4" s="96" t="s">
        <v>0</v>
      </c>
      <c r="C4" s="96" t="s">
        <v>1</v>
      </c>
      <c r="D4" s="97" t="s">
        <v>90</v>
      </c>
      <c r="E4" s="96" t="s">
        <v>91</v>
      </c>
      <c r="F4" s="98" t="s">
        <v>2</v>
      </c>
      <c r="G4" s="99" t="s">
        <v>8</v>
      </c>
      <c r="H4" s="52"/>
    </row>
    <row r="5" spans="1:8" ht="20.100000000000001" customHeight="1" x14ac:dyDescent="0.25">
      <c r="A5" s="85"/>
      <c r="B5" s="9"/>
      <c r="C5" s="11" t="s">
        <v>73</v>
      </c>
      <c r="D5" s="9"/>
      <c r="E5" s="9"/>
      <c r="F5" s="12"/>
      <c r="G5" s="68"/>
    </row>
    <row r="6" spans="1:8" ht="20.100000000000001" customHeight="1" x14ac:dyDescent="0.25">
      <c r="A6" s="85"/>
      <c r="B6" s="9">
        <v>1</v>
      </c>
      <c r="C6" s="11" t="s">
        <v>120</v>
      </c>
      <c r="D6" s="9">
        <v>1</v>
      </c>
      <c r="E6" s="9"/>
      <c r="F6" s="12">
        <v>1692500000</v>
      </c>
      <c r="G6" s="68">
        <f>SUM(F6*D6)</f>
        <v>1692500000</v>
      </c>
    </row>
    <row r="7" spans="1:8" ht="20.100000000000001" customHeight="1" x14ac:dyDescent="0.25">
      <c r="A7" s="85"/>
      <c r="B7" s="9">
        <v>2</v>
      </c>
      <c r="C7" s="11" t="s">
        <v>234</v>
      </c>
      <c r="D7" s="9">
        <v>1</v>
      </c>
      <c r="E7" s="9"/>
      <c r="F7" s="12">
        <v>400000000</v>
      </c>
      <c r="G7" s="68">
        <f>SUM(F7*D7)</f>
        <v>400000000</v>
      </c>
    </row>
    <row r="8" spans="1:8" ht="20.100000000000001" customHeight="1" x14ac:dyDescent="0.25">
      <c r="A8" s="85"/>
      <c r="B8" s="9">
        <v>3</v>
      </c>
      <c r="C8" s="11" t="s">
        <v>292</v>
      </c>
      <c r="D8" s="9">
        <v>1</v>
      </c>
      <c r="E8" s="9"/>
      <c r="F8" s="12">
        <v>700000</v>
      </c>
      <c r="G8" s="68"/>
    </row>
    <row r="9" spans="1:8" ht="20.100000000000001" customHeight="1" x14ac:dyDescent="0.25">
      <c r="A9" s="85"/>
      <c r="B9" s="9">
        <v>4</v>
      </c>
      <c r="C9" s="11" t="s">
        <v>293</v>
      </c>
      <c r="D9" s="9">
        <v>1</v>
      </c>
      <c r="E9" s="9"/>
      <c r="F9" s="12">
        <v>400000</v>
      </c>
      <c r="G9" s="68"/>
    </row>
    <row r="10" spans="1:8" ht="20.100000000000001" customHeight="1" x14ac:dyDescent="0.25">
      <c r="A10" s="85"/>
      <c r="B10" s="9"/>
      <c r="C10" s="118" t="s">
        <v>5</v>
      </c>
      <c r="D10" s="119"/>
      <c r="E10" s="119"/>
      <c r="F10" s="120"/>
      <c r="G10" s="68">
        <f>SUM(G5:G8)</f>
        <v>2092500000</v>
      </c>
    </row>
    <row r="11" spans="1:8" ht="20.100000000000001" customHeight="1" x14ac:dyDescent="0.25">
      <c r="A11" s="85"/>
      <c r="B11" s="50"/>
      <c r="C11" s="50"/>
      <c r="D11" s="50"/>
      <c r="E11" s="50"/>
      <c r="F11" s="50"/>
      <c r="G11" s="51"/>
    </row>
    <row r="12" spans="1:8" ht="19.5" customHeight="1" x14ac:dyDescent="0.25">
      <c r="A12" s="85"/>
      <c r="B12" s="113" t="s">
        <v>323</v>
      </c>
      <c r="C12" s="113"/>
      <c r="D12" s="113"/>
      <c r="E12" s="113"/>
      <c r="F12" s="113"/>
      <c r="G12" s="113"/>
    </row>
    <row r="13" spans="1:8" ht="13.5" customHeight="1" x14ac:dyDescent="0.25">
      <c r="A13" s="85"/>
      <c r="B13" s="15"/>
      <c r="C13" s="16"/>
      <c r="D13" s="17"/>
      <c r="E13" s="16"/>
      <c r="F13" s="19"/>
      <c r="G13" s="80"/>
    </row>
    <row r="14" spans="1:8" ht="28.5" customHeight="1" x14ac:dyDescent="0.25">
      <c r="A14" s="85">
        <v>2</v>
      </c>
      <c r="B14" s="96" t="s">
        <v>0</v>
      </c>
      <c r="C14" s="96" t="s">
        <v>1</v>
      </c>
      <c r="D14" s="97" t="s">
        <v>90</v>
      </c>
      <c r="E14" s="96" t="s">
        <v>91</v>
      </c>
      <c r="F14" s="98" t="s">
        <v>2</v>
      </c>
      <c r="G14" s="99" t="s">
        <v>8</v>
      </c>
    </row>
    <row r="15" spans="1:8" ht="20.100000000000001" customHeight="1" x14ac:dyDescent="0.25">
      <c r="A15" s="85"/>
      <c r="B15" s="9"/>
      <c r="C15" s="11" t="s">
        <v>251</v>
      </c>
      <c r="D15" s="9"/>
      <c r="E15" s="9"/>
      <c r="F15" s="12"/>
      <c r="G15" s="68"/>
    </row>
    <row r="16" spans="1:8" ht="20.100000000000001" customHeight="1" x14ac:dyDescent="0.25">
      <c r="A16" s="85"/>
      <c r="B16" s="9"/>
      <c r="C16" s="11" t="s">
        <v>252</v>
      </c>
      <c r="D16" s="9"/>
      <c r="E16" s="9"/>
      <c r="F16" s="12"/>
      <c r="G16" s="68"/>
    </row>
    <row r="17" spans="1:7" ht="20.100000000000001" customHeight="1" x14ac:dyDescent="0.25">
      <c r="A17" s="85"/>
      <c r="B17" s="9">
        <v>1</v>
      </c>
      <c r="C17" s="11" t="s">
        <v>253</v>
      </c>
      <c r="D17" s="9">
        <v>1</v>
      </c>
      <c r="E17" s="9"/>
      <c r="F17" s="12">
        <v>5300000</v>
      </c>
      <c r="G17" s="68">
        <f t="shared" ref="G17:G23" si="0">SUM(F17*D17)</f>
        <v>5300000</v>
      </c>
    </row>
    <row r="18" spans="1:7" ht="20.100000000000001" customHeight="1" x14ac:dyDescent="0.25">
      <c r="A18" s="85"/>
      <c r="B18" s="9">
        <v>2</v>
      </c>
      <c r="C18" s="11" t="s">
        <v>254</v>
      </c>
      <c r="D18" s="9">
        <v>2</v>
      </c>
      <c r="E18" s="9"/>
      <c r="F18" s="12">
        <v>3500000</v>
      </c>
      <c r="G18" s="68">
        <f t="shared" si="0"/>
        <v>7000000</v>
      </c>
    </row>
    <row r="19" spans="1:7" ht="20.100000000000001" customHeight="1" x14ac:dyDescent="0.25">
      <c r="A19" s="85"/>
      <c r="B19" s="9">
        <v>3</v>
      </c>
      <c r="C19" s="11" t="s">
        <v>255</v>
      </c>
      <c r="D19" s="9">
        <v>1</v>
      </c>
      <c r="E19" s="9"/>
      <c r="F19" s="12">
        <v>575000</v>
      </c>
      <c r="G19" s="68">
        <f t="shared" si="0"/>
        <v>575000</v>
      </c>
    </row>
    <row r="20" spans="1:7" ht="20.100000000000001" customHeight="1" x14ac:dyDescent="0.25">
      <c r="A20" s="85"/>
      <c r="B20" s="9">
        <v>4</v>
      </c>
      <c r="C20" s="11" t="s">
        <v>313</v>
      </c>
      <c r="D20" s="9">
        <v>1</v>
      </c>
      <c r="E20" s="9"/>
      <c r="F20" s="12">
        <v>5000000</v>
      </c>
      <c r="G20" s="68">
        <f t="shared" si="0"/>
        <v>5000000</v>
      </c>
    </row>
    <row r="21" spans="1:7" ht="20.100000000000001" customHeight="1" x14ac:dyDescent="0.25">
      <c r="A21" s="85"/>
      <c r="B21" s="9">
        <v>5</v>
      </c>
      <c r="C21" s="11" t="s">
        <v>294</v>
      </c>
      <c r="D21" s="9">
        <v>1</v>
      </c>
      <c r="E21" s="9"/>
      <c r="F21" s="12">
        <v>14495000</v>
      </c>
      <c r="G21" s="68">
        <f t="shared" si="0"/>
        <v>14495000</v>
      </c>
    </row>
    <row r="22" spans="1:7" ht="20.100000000000001" customHeight="1" x14ac:dyDescent="0.25">
      <c r="A22" s="85"/>
      <c r="B22" s="9">
        <v>6</v>
      </c>
      <c r="C22" s="11" t="s">
        <v>295</v>
      </c>
      <c r="D22" s="9">
        <v>1</v>
      </c>
      <c r="E22" s="9"/>
      <c r="F22" s="12">
        <v>4900000</v>
      </c>
      <c r="G22" s="68">
        <f t="shared" si="0"/>
        <v>4900000</v>
      </c>
    </row>
    <row r="23" spans="1:7" ht="20.100000000000001" customHeight="1" x14ac:dyDescent="0.25">
      <c r="A23" s="85"/>
      <c r="B23" s="9">
        <v>7</v>
      </c>
      <c r="C23" s="11" t="s">
        <v>297</v>
      </c>
      <c r="D23" s="9">
        <v>1</v>
      </c>
      <c r="E23" s="9"/>
      <c r="F23" s="12">
        <v>4500000</v>
      </c>
      <c r="G23" s="68">
        <f t="shared" si="0"/>
        <v>4500000</v>
      </c>
    </row>
    <row r="24" spans="1:7" ht="20.100000000000001" customHeight="1" x14ac:dyDescent="0.25">
      <c r="A24" s="85"/>
      <c r="B24" s="9">
        <v>8</v>
      </c>
      <c r="C24" s="11" t="s">
        <v>296</v>
      </c>
      <c r="D24" s="9">
        <v>1</v>
      </c>
      <c r="E24" s="9"/>
      <c r="F24" s="12">
        <v>4000000</v>
      </c>
      <c r="G24" s="68">
        <f>SUM(F24)</f>
        <v>4000000</v>
      </c>
    </row>
    <row r="25" spans="1:7" ht="20.100000000000001" customHeight="1" x14ac:dyDescent="0.25">
      <c r="A25" s="85"/>
      <c r="B25" s="9">
        <v>9</v>
      </c>
      <c r="C25" s="11" t="s">
        <v>298</v>
      </c>
      <c r="D25" s="9">
        <v>2</v>
      </c>
      <c r="E25" s="9"/>
      <c r="F25" s="12">
        <v>1450000</v>
      </c>
      <c r="G25" s="68">
        <f>SUM(F25*D25)</f>
        <v>2900000</v>
      </c>
    </row>
    <row r="26" spans="1:7" ht="20.100000000000001" customHeight="1" x14ac:dyDescent="0.25">
      <c r="A26" s="85"/>
      <c r="B26" s="9">
        <v>10</v>
      </c>
      <c r="C26" s="11" t="s">
        <v>299</v>
      </c>
      <c r="D26" s="9">
        <v>4</v>
      </c>
      <c r="E26" s="9"/>
      <c r="F26" s="12">
        <v>220000</v>
      </c>
      <c r="G26" s="68">
        <f>SUM(F26*D26)</f>
        <v>880000</v>
      </c>
    </row>
    <row r="27" spans="1:7" ht="20.100000000000001" customHeight="1" x14ac:dyDescent="0.25">
      <c r="A27" s="85"/>
      <c r="B27" s="9">
        <v>11</v>
      </c>
      <c r="C27" s="11" t="s">
        <v>300</v>
      </c>
      <c r="D27" s="9">
        <v>3</v>
      </c>
      <c r="E27" s="9"/>
      <c r="F27" s="12">
        <v>150000</v>
      </c>
      <c r="G27" s="68">
        <f>SUM(F27*D27)</f>
        <v>450000</v>
      </c>
    </row>
    <row r="28" spans="1:7" ht="20.100000000000001" customHeight="1" x14ac:dyDescent="0.25">
      <c r="A28" s="85"/>
      <c r="B28" s="9"/>
      <c r="C28" s="11"/>
      <c r="D28" s="9"/>
      <c r="E28" s="9"/>
      <c r="F28" s="12"/>
      <c r="G28" s="68"/>
    </row>
    <row r="29" spans="1:7" ht="20.100000000000001" customHeight="1" x14ac:dyDescent="0.25">
      <c r="A29" s="85"/>
      <c r="B29" s="9"/>
      <c r="C29" s="118" t="s">
        <v>5</v>
      </c>
      <c r="D29" s="119"/>
      <c r="E29" s="119"/>
      <c r="F29" s="120"/>
      <c r="G29" s="68">
        <f>SUM(G15:G28)</f>
        <v>50000000</v>
      </c>
    </row>
    <row r="30" spans="1:7" ht="20.100000000000001" customHeight="1" x14ac:dyDescent="0.25">
      <c r="A30" s="85"/>
      <c r="B30" s="50"/>
      <c r="C30" s="50"/>
      <c r="D30" s="50"/>
      <c r="E30" s="50"/>
      <c r="F30" s="50"/>
      <c r="G30" s="51"/>
    </row>
    <row r="31" spans="1:7" ht="20.100000000000001" customHeight="1" x14ac:dyDescent="0.25">
      <c r="A31" s="85"/>
      <c r="B31" s="113" t="s">
        <v>267</v>
      </c>
      <c r="C31" s="113"/>
      <c r="D31" s="113"/>
      <c r="E31" s="113"/>
      <c r="F31" s="113"/>
      <c r="G31" s="113"/>
    </row>
    <row r="32" spans="1:7" ht="13.5" customHeight="1" x14ac:dyDescent="0.25">
      <c r="A32" s="85"/>
      <c r="B32" s="15"/>
      <c r="C32" s="14"/>
      <c r="D32" s="15"/>
      <c r="E32" s="14"/>
      <c r="F32" s="19"/>
      <c r="G32" s="80"/>
    </row>
    <row r="33" spans="1:8" ht="27" customHeight="1" x14ac:dyDescent="0.25">
      <c r="A33" s="85">
        <v>4</v>
      </c>
      <c r="B33" s="96" t="s">
        <v>0</v>
      </c>
      <c r="C33" s="96" t="s">
        <v>1</v>
      </c>
      <c r="D33" s="97" t="s">
        <v>90</v>
      </c>
      <c r="E33" s="96" t="s">
        <v>91</v>
      </c>
      <c r="F33" s="98" t="s">
        <v>2</v>
      </c>
      <c r="G33" s="99" t="s">
        <v>8</v>
      </c>
    </row>
    <row r="34" spans="1:8" ht="20.100000000000001" customHeight="1" x14ac:dyDescent="0.25">
      <c r="A34" s="85"/>
      <c r="B34" s="9"/>
      <c r="C34" s="11" t="s">
        <v>106</v>
      </c>
      <c r="D34" s="9"/>
      <c r="E34" s="9"/>
      <c r="F34" s="13"/>
      <c r="G34" s="68"/>
    </row>
    <row r="35" spans="1:8" ht="20.100000000000001" customHeight="1" x14ac:dyDescent="0.25">
      <c r="A35" s="85"/>
      <c r="B35" s="9">
        <v>1</v>
      </c>
      <c r="C35" s="11" t="s">
        <v>107</v>
      </c>
      <c r="D35" s="9">
        <v>2</v>
      </c>
      <c r="E35" s="9"/>
      <c r="F35" s="13">
        <v>15000000</v>
      </c>
      <c r="G35" s="68">
        <f t="shared" ref="G35:G43" si="1">SUM(F35*D35)</f>
        <v>30000000</v>
      </c>
    </row>
    <row r="36" spans="1:8" ht="20.100000000000001" customHeight="1" x14ac:dyDescent="0.25">
      <c r="A36" s="85"/>
      <c r="B36" s="9">
        <v>2</v>
      </c>
      <c r="C36" s="11" t="s">
        <v>108</v>
      </c>
      <c r="D36" s="9">
        <v>3</v>
      </c>
      <c r="E36" s="9"/>
      <c r="F36" s="13">
        <v>383500</v>
      </c>
      <c r="G36" s="68">
        <f t="shared" si="1"/>
        <v>1150500</v>
      </c>
    </row>
    <row r="37" spans="1:8" ht="20.100000000000001" customHeight="1" x14ac:dyDescent="0.25">
      <c r="A37" s="85"/>
      <c r="B37" s="9">
        <v>3</v>
      </c>
      <c r="C37" s="21" t="s">
        <v>109</v>
      </c>
      <c r="D37" s="88">
        <v>1</v>
      </c>
      <c r="E37" s="9"/>
      <c r="F37" s="13">
        <v>60000000</v>
      </c>
      <c r="G37" s="68">
        <f t="shared" si="1"/>
        <v>60000000</v>
      </c>
    </row>
    <row r="38" spans="1:8" ht="20.100000000000001" customHeight="1" x14ac:dyDescent="0.25">
      <c r="A38" s="85"/>
      <c r="B38" s="9">
        <v>4</v>
      </c>
      <c r="C38" s="21" t="s">
        <v>110</v>
      </c>
      <c r="D38" s="88">
        <v>1</v>
      </c>
      <c r="E38" s="9"/>
      <c r="F38" s="13">
        <v>4640000</v>
      </c>
      <c r="G38" s="68">
        <f t="shared" si="1"/>
        <v>4640000</v>
      </c>
    </row>
    <row r="39" spans="1:8" ht="17.25" customHeight="1" x14ac:dyDescent="0.25">
      <c r="A39" s="85"/>
      <c r="B39" s="9">
        <v>5</v>
      </c>
      <c r="C39" s="21" t="s">
        <v>312</v>
      </c>
      <c r="D39" s="88">
        <v>3</v>
      </c>
      <c r="E39" s="9"/>
      <c r="F39" s="13">
        <v>2500000</v>
      </c>
      <c r="G39" s="68">
        <f t="shared" si="1"/>
        <v>7500000</v>
      </c>
    </row>
    <row r="40" spans="1:8" ht="17.25" customHeight="1" x14ac:dyDescent="0.25">
      <c r="A40" s="85"/>
      <c r="B40" s="9">
        <v>6</v>
      </c>
      <c r="C40" s="21" t="s">
        <v>111</v>
      </c>
      <c r="D40" s="88">
        <v>2</v>
      </c>
      <c r="E40" s="9"/>
      <c r="F40" s="13">
        <v>655000</v>
      </c>
      <c r="G40" s="68">
        <f t="shared" si="1"/>
        <v>1310000</v>
      </c>
    </row>
    <row r="41" spans="1:8" ht="17.25" customHeight="1" x14ac:dyDescent="0.25">
      <c r="A41" s="85"/>
      <c r="B41" s="9">
        <v>7</v>
      </c>
      <c r="C41" s="21" t="s">
        <v>112</v>
      </c>
      <c r="D41" s="88">
        <v>1</v>
      </c>
      <c r="E41" s="9"/>
      <c r="F41" s="13">
        <v>2900000</v>
      </c>
      <c r="G41" s="68">
        <f t="shared" si="1"/>
        <v>2900000</v>
      </c>
    </row>
    <row r="42" spans="1:8" ht="17.25" customHeight="1" x14ac:dyDescent="0.25">
      <c r="A42" s="85"/>
      <c r="B42" s="9">
        <v>8</v>
      </c>
      <c r="C42" s="21" t="s">
        <v>123</v>
      </c>
      <c r="D42" s="88">
        <v>1</v>
      </c>
      <c r="E42" s="9"/>
      <c r="F42" s="13">
        <v>9100000</v>
      </c>
      <c r="G42" s="68">
        <f t="shared" si="1"/>
        <v>9100000</v>
      </c>
      <c r="H42" s="112"/>
    </row>
    <row r="43" spans="1:8" ht="17.25" customHeight="1" x14ac:dyDescent="0.25">
      <c r="A43" s="85"/>
      <c r="B43" s="9">
        <v>9</v>
      </c>
      <c r="C43" s="21" t="s">
        <v>122</v>
      </c>
      <c r="D43" s="88">
        <v>1</v>
      </c>
      <c r="E43" s="9"/>
      <c r="F43" s="13">
        <v>3400000</v>
      </c>
      <c r="G43" s="68">
        <f t="shared" si="1"/>
        <v>3400000</v>
      </c>
    </row>
    <row r="44" spans="1:8" ht="17.25" customHeight="1" x14ac:dyDescent="0.25">
      <c r="A44" s="85"/>
      <c r="B44" s="24"/>
      <c r="C44" s="124" t="s">
        <v>12</v>
      </c>
      <c r="D44" s="125"/>
      <c r="E44" s="125"/>
      <c r="F44" s="126"/>
      <c r="G44" s="108">
        <f>SUM(G35:G43)</f>
        <v>120000500</v>
      </c>
    </row>
    <row r="45" spans="1:8" ht="17.25" customHeight="1" x14ac:dyDescent="0.25">
      <c r="A45" s="85"/>
      <c r="B45" s="72"/>
      <c r="C45" s="72"/>
      <c r="D45" s="72"/>
      <c r="E45" s="72"/>
      <c r="F45" s="72"/>
      <c r="G45" s="77"/>
    </row>
    <row r="46" spans="1:8" ht="17.25" customHeight="1" x14ac:dyDescent="0.25">
      <c r="A46" s="85"/>
      <c r="B46" s="113" t="s">
        <v>322</v>
      </c>
      <c r="C46" s="113"/>
      <c r="D46" s="113"/>
      <c r="E46" s="113"/>
      <c r="F46" s="113"/>
      <c r="G46" s="113"/>
    </row>
    <row r="47" spans="1:8" ht="17.25" customHeight="1" x14ac:dyDescent="0.25">
      <c r="A47" s="85"/>
      <c r="B47" s="15"/>
      <c r="C47" s="14"/>
      <c r="D47" s="15"/>
      <c r="E47" s="14"/>
      <c r="F47" s="19"/>
      <c r="G47" s="80"/>
    </row>
    <row r="48" spans="1:8" ht="31.5" x14ac:dyDescent="0.25">
      <c r="A48" s="85">
        <v>5</v>
      </c>
      <c r="B48" s="96" t="s">
        <v>0</v>
      </c>
      <c r="C48" s="96" t="s">
        <v>1</v>
      </c>
      <c r="D48" s="97" t="s">
        <v>90</v>
      </c>
      <c r="E48" s="96" t="s">
        <v>91</v>
      </c>
      <c r="F48" s="98" t="s">
        <v>2</v>
      </c>
      <c r="G48" s="99" t="s">
        <v>8</v>
      </c>
    </row>
    <row r="49" spans="1:8" ht="15.75" x14ac:dyDescent="0.25">
      <c r="A49" s="85"/>
      <c r="B49" s="9"/>
      <c r="C49" s="11" t="s">
        <v>117</v>
      </c>
      <c r="D49" s="9"/>
      <c r="E49" s="9"/>
      <c r="F49" s="13"/>
      <c r="G49" s="68"/>
    </row>
    <row r="50" spans="1:8" ht="15.75" x14ac:dyDescent="0.25">
      <c r="A50" s="85"/>
      <c r="B50" s="9">
        <v>1</v>
      </c>
      <c r="C50" s="11" t="s">
        <v>118</v>
      </c>
      <c r="D50" s="9">
        <v>2</v>
      </c>
      <c r="E50" s="9" t="s">
        <v>187</v>
      </c>
      <c r="F50" s="13">
        <v>2315000</v>
      </c>
      <c r="G50" s="68">
        <f>SUM(D50*F50)</f>
        <v>4630000</v>
      </c>
    </row>
    <row r="51" spans="1:8" ht="15.75" x14ac:dyDescent="0.25">
      <c r="A51" s="85"/>
      <c r="B51" s="9">
        <v>2</v>
      </c>
      <c r="C51" s="11" t="s">
        <v>115</v>
      </c>
      <c r="D51" s="9">
        <v>1</v>
      </c>
      <c r="E51" s="9" t="s">
        <v>187</v>
      </c>
      <c r="F51" s="13">
        <v>6090000</v>
      </c>
      <c r="G51" s="68">
        <f>SUM(F51*D51)</f>
        <v>6090000</v>
      </c>
    </row>
    <row r="52" spans="1:8" ht="15.75" x14ac:dyDescent="0.25">
      <c r="A52" s="85"/>
      <c r="B52" s="9">
        <v>3</v>
      </c>
      <c r="C52" s="11" t="s">
        <v>119</v>
      </c>
      <c r="D52" s="9">
        <v>3</v>
      </c>
      <c r="E52" s="9" t="s">
        <v>187</v>
      </c>
      <c r="F52" s="13">
        <v>900000</v>
      </c>
      <c r="G52" s="68">
        <f>SUM(F52*D52)</f>
        <v>2700000</v>
      </c>
      <c r="H52" s="52"/>
    </row>
    <row r="53" spans="1:8" ht="15.75" x14ac:dyDescent="0.25">
      <c r="A53" s="85"/>
      <c r="B53" s="9">
        <v>4</v>
      </c>
      <c r="C53" s="21" t="s">
        <v>116</v>
      </c>
      <c r="D53" s="88">
        <v>1</v>
      </c>
      <c r="E53" s="9" t="s">
        <v>187</v>
      </c>
      <c r="F53" s="13">
        <v>3830000</v>
      </c>
      <c r="G53" s="68">
        <f>SUM(F53*D53)</f>
        <v>3830000</v>
      </c>
    </row>
    <row r="54" spans="1:8" ht="15.75" x14ac:dyDescent="0.25">
      <c r="A54" s="85"/>
      <c r="B54" s="9">
        <v>5</v>
      </c>
      <c r="C54" s="21" t="s">
        <v>121</v>
      </c>
      <c r="D54" s="88">
        <v>1</v>
      </c>
      <c r="E54" s="9" t="s">
        <v>187</v>
      </c>
      <c r="F54" s="13">
        <v>2750000</v>
      </c>
      <c r="G54" s="68">
        <f>SUM(F54*D54)</f>
        <v>2750000</v>
      </c>
    </row>
    <row r="55" spans="1:8" ht="15.75" x14ac:dyDescent="0.25">
      <c r="A55" s="85"/>
      <c r="B55" s="24"/>
      <c r="C55" s="124" t="s">
        <v>12</v>
      </c>
      <c r="D55" s="125"/>
      <c r="E55" s="125"/>
      <c r="F55" s="126"/>
      <c r="G55" s="108">
        <f>SUM(G49:G54)</f>
        <v>20000000</v>
      </c>
    </row>
    <row r="56" spans="1:8" ht="15.75" x14ac:dyDescent="0.25">
      <c r="A56" s="85"/>
      <c r="B56" s="72"/>
      <c r="C56" s="72"/>
      <c r="D56" s="72"/>
      <c r="E56" s="72"/>
      <c r="F56" s="72"/>
      <c r="G56" s="77"/>
    </row>
    <row r="57" spans="1:8" ht="15.75" x14ac:dyDescent="0.25">
      <c r="A57" s="85"/>
      <c r="B57" s="113" t="s">
        <v>268</v>
      </c>
      <c r="C57" s="113"/>
      <c r="D57" s="113"/>
      <c r="E57" s="113"/>
      <c r="F57" s="113"/>
      <c r="G57" s="113"/>
    </row>
    <row r="58" spans="1:8" ht="15.75" x14ac:dyDescent="0.25">
      <c r="A58" s="85"/>
      <c r="B58" s="15"/>
      <c r="C58" s="14"/>
      <c r="D58" s="15"/>
      <c r="E58" s="14"/>
      <c r="F58" s="19"/>
      <c r="G58" s="80"/>
    </row>
    <row r="59" spans="1:8" ht="31.5" x14ac:dyDescent="0.25">
      <c r="A59" s="85">
        <v>6</v>
      </c>
      <c r="B59" s="96" t="s">
        <v>0</v>
      </c>
      <c r="C59" s="96" t="s">
        <v>1</v>
      </c>
      <c r="D59" s="97" t="s">
        <v>90</v>
      </c>
      <c r="E59" s="96" t="s">
        <v>91</v>
      </c>
      <c r="F59" s="98" t="s">
        <v>2</v>
      </c>
      <c r="G59" s="99" t="s">
        <v>8</v>
      </c>
    </row>
    <row r="60" spans="1:8" ht="15.75" x14ac:dyDescent="0.25">
      <c r="A60" s="85"/>
      <c r="B60" s="9"/>
      <c r="C60" s="11" t="s">
        <v>75</v>
      </c>
      <c r="D60" s="9"/>
      <c r="E60" s="9"/>
      <c r="F60" s="13"/>
      <c r="G60" s="68"/>
    </row>
    <row r="61" spans="1:8" ht="15.75" x14ac:dyDescent="0.25">
      <c r="A61" s="85"/>
      <c r="B61" s="9"/>
      <c r="C61" s="11" t="s">
        <v>76</v>
      </c>
      <c r="D61" s="9"/>
      <c r="E61" s="9"/>
      <c r="F61" s="13"/>
      <c r="G61" s="68"/>
    </row>
    <row r="62" spans="1:8" ht="15.75" x14ac:dyDescent="0.25">
      <c r="A62" s="85"/>
      <c r="B62" s="9">
        <v>1</v>
      </c>
      <c r="C62" s="11" t="s">
        <v>180</v>
      </c>
      <c r="D62" s="9">
        <v>15</v>
      </c>
      <c r="E62" s="9" t="s">
        <v>185</v>
      </c>
      <c r="F62" s="13">
        <v>60000</v>
      </c>
      <c r="G62" s="68">
        <f>SUM(D62*F62)</f>
        <v>900000</v>
      </c>
    </row>
    <row r="63" spans="1:8" ht="15.75" x14ac:dyDescent="0.25">
      <c r="A63" s="85"/>
      <c r="B63" s="9">
        <v>2</v>
      </c>
      <c r="C63" s="11" t="s">
        <v>184</v>
      </c>
      <c r="D63" s="9">
        <v>6</v>
      </c>
      <c r="E63" s="9" t="s">
        <v>186</v>
      </c>
      <c r="F63" s="13">
        <v>450000</v>
      </c>
      <c r="G63" s="68">
        <f>SUM(D63*F63)</f>
        <v>2700000</v>
      </c>
    </row>
    <row r="64" spans="1:8" ht="15.75" x14ac:dyDescent="0.25">
      <c r="A64" s="85"/>
      <c r="B64" s="9">
        <v>3</v>
      </c>
      <c r="C64" s="11" t="s">
        <v>199</v>
      </c>
      <c r="D64" s="9">
        <v>2</v>
      </c>
      <c r="E64" s="9" t="s">
        <v>198</v>
      </c>
      <c r="F64" s="13">
        <v>385000</v>
      </c>
      <c r="G64" s="68">
        <f>SUM(D64*F64)</f>
        <v>770000</v>
      </c>
    </row>
    <row r="65" spans="1:10" ht="15.75" x14ac:dyDescent="0.25">
      <c r="A65" s="85"/>
      <c r="B65" s="9">
        <v>4</v>
      </c>
      <c r="C65" s="11" t="s">
        <v>188</v>
      </c>
      <c r="D65" s="9">
        <v>2</v>
      </c>
      <c r="E65" s="9" t="s">
        <v>187</v>
      </c>
      <c r="F65" s="13">
        <v>300000</v>
      </c>
      <c r="G65" s="68">
        <f>SUM(D65*F65)</f>
        <v>600000</v>
      </c>
    </row>
    <row r="66" spans="1:10" ht="15.75" x14ac:dyDescent="0.25">
      <c r="A66" s="85"/>
      <c r="B66" s="9">
        <v>5</v>
      </c>
      <c r="C66" s="11" t="s">
        <v>190</v>
      </c>
      <c r="D66" s="9">
        <v>25</v>
      </c>
      <c r="E66" s="9" t="s">
        <v>186</v>
      </c>
      <c r="F66" s="13">
        <v>65000</v>
      </c>
      <c r="G66" s="68">
        <f>SUM(D66*F66)</f>
        <v>1625000</v>
      </c>
    </row>
    <row r="67" spans="1:10" ht="15.75" x14ac:dyDescent="0.25">
      <c r="A67" s="85"/>
      <c r="B67" s="9">
        <v>6</v>
      </c>
      <c r="C67" s="11" t="s">
        <v>178</v>
      </c>
      <c r="D67" s="9">
        <v>10</v>
      </c>
      <c r="E67" s="9" t="s">
        <v>186</v>
      </c>
      <c r="F67" s="13">
        <v>78000</v>
      </c>
      <c r="G67" s="68">
        <f>SUM(F67*D67)</f>
        <v>780000</v>
      </c>
    </row>
    <row r="68" spans="1:10" ht="15.75" x14ac:dyDescent="0.25">
      <c r="A68" s="85"/>
      <c r="B68" s="9">
        <v>7</v>
      </c>
      <c r="C68" s="11" t="s">
        <v>191</v>
      </c>
      <c r="D68" s="9">
        <v>7</v>
      </c>
      <c r="E68" s="9" t="s">
        <v>192</v>
      </c>
      <c r="F68" s="13">
        <v>7500</v>
      </c>
      <c r="G68" s="68">
        <f>SUM(D68*F68)</f>
        <v>52500</v>
      </c>
    </row>
    <row r="69" spans="1:10" ht="15.75" x14ac:dyDescent="0.25">
      <c r="A69" s="85"/>
      <c r="B69" s="9">
        <v>8</v>
      </c>
      <c r="C69" s="11" t="s">
        <v>177</v>
      </c>
      <c r="D69" s="9">
        <v>20</v>
      </c>
      <c r="E69" s="9" t="s">
        <v>189</v>
      </c>
      <c r="F69" s="13">
        <v>150000</v>
      </c>
      <c r="G69" s="100">
        <f>SUM(F69*D69)</f>
        <v>3000000</v>
      </c>
    </row>
    <row r="70" spans="1:10" ht="15.75" x14ac:dyDescent="0.25">
      <c r="A70" s="85"/>
      <c r="B70" s="9">
        <v>9</v>
      </c>
      <c r="C70" s="11" t="s">
        <v>179</v>
      </c>
      <c r="D70" s="9">
        <v>11</v>
      </c>
      <c r="E70" s="9" t="s">
        <v>196</v>
      </c>
      <c r="F70" s="13">
        <v>48000</v>
      </c>
      <c r="G70" s="68">
        <f>SUM(D70*F70)</f>
        <v>528000</v>
      </c>
    </row>
    <row r="71" spans="1:10" ht="15.75" x14ac:dyDescent="0.25">
      <c r="A71" s="85"/>
      <c r="B71" s="9">
        <v>10</v>
      </c>
      <c r="C71" s="21" t="s">
        <v>181</v>
      </c>
      <c r="D71" s="88">
        <v>3</v>
      </c>
      <c r="E71" s="9" t="s">
        <v>187</v>
      </c>
      <c r="F71" s="13">
        <v>49000</v>
      </c>
      <c r="G71" s="68">
        <f>SUM(F71*D71)</f>
        <v>147000</v>
      </c>
    </row>
    <row r="72" spans="1:10" ht="15.75" x14ac:dyDescent="0.25">
      <c r="A72" s="85"/>
      <c r="B72" s="9">
        <v>11</v>
      </c>
      <c r="C72" s="21" t="s">
        <v>200</v>
      </c>
      <c r="D72" s="88">
        <v>5</v>
      </c>
      <c r="E72" s="9" t="s">
        <v>189</v>
      </c>
      <c r="F72" s="13">
        <v>56000</v>
      </c>
      <c r="G72" s="68">
        <f t="shared" ref="G72:G77" si="2">SUM(D72*F72)</f>
        <v>280000</v>
      </c>
    </row>
    <row r="73" spans="1:10" ht="15.75" x14ac:dyDescent="0.25">
      <c r="A73" s="85"/>
      <c r="B73" s="9">
        <v>12</v>
      </c>
      <c r="C73" s="21" t="s">
        <v>182</v>
      </c>
      <c r="D73" s="88">
        <v>4</v>
      </c>
      <c r="E73" s="9" t="s">
        <v>194</v>
      </c>
      <c r="F73" s="13">
        <v>15000</v>
      </c>
      <c r="G73" s="68">
        <f t="shared" si="2"/>
        <v>60000</v>
      </c>
    </row>
    <row r="74" spans="1:10" ht="15.75" x14ac:dyDescent="0.25">
      <c r="A74" s="85"/>
      <c r="B74" s="9">
        <v>13</v>
      </c>
      <c r="C74" s="21" t="s">
        <v>183</v>
      </c>
      <c r="D74" s="88">
        <v>20</v>
      </c>
      <c r="E74" s="9" t="s">
        <v>194</v>
      </c>
      <c r="F74" s="13">
        <v>20000</v>
      </c>
      <c r="G74" s="68">
        <f t="shared" si="2"/>
        <v>400000</v>
      </c>
    </row>
    <row r="75" spans="1:10" ht="15.75" x14ac:dyDescent="0.25">
      <c r="A75" s="85"/>
      <c r="B75" s="9">
        <v>14</v>
      </c>
      <c r="C75" s="21" t="s">
        <v>195</v>
      </c>
      <c r="D75" s="88">
        <v>1</v>
      </c>
      <c r="E75" s="9" t="s">
        <v>189</v>
      </c>
      <c r="F75" s="13">
        <v>87500</v>
      </c>
      <c r="G75" s="68">
        <f t="shared" si="2"/>
        <v>87500</v>
      </c>
      <c r="H75" s="52"/>
    </row>
    <row r="76" spans="1:10" ht="15.75" x14ac:dyDescent="0.25">
      <c r="A76" s="85"/>
      <c r="B76" s="9">
        <v>15</v>
      </c>
      <c r="C76" s="21" t="s">
        <v>197</v>
      </c>
      <c r="D76" s="88">
        <v>14</v>
      </c>
      <c r="E76" s="9" t="s">
        <v>193</v>
      </c>
      <c r="F76" s="13">
        <v>80000</v>
      </c>
      <c r="G76" s="68">
        <f t="shared" si="2"/>
        <v>1120000</v>
      </c>
    </row>
    <row r="77" spans="1:10" ht="15.75" x14ac:dyDescent="0.25">
      <c r="A77" s="85"/>
      <c r="B77" s="9">
        <v>16</v>
      </c>
      <c r="C77" s="11" t="s">
        <v>77</v>
      </c>
      <c r="D77" s="9">
        <v>14</v>
      </c>
      <c r="E77" s="9" t="s">
        <v>193</v>
      </c>
      <c r="F77" s="13">
        <v>100000</v>
      </c>
      <c r="G77" s="68">
        <f t="shared" si="2"/>
        <v>1400000</v>
      </c>
    </row>
    <row r="78" spans="1:10" ht="15.75" x14ac:dyDescent="0.25">
      <c r="A78" s="85"/>
      <c r="B78" s="24"/>
      <c r="C78" s="124" t="s">
        <v>12</v>
      </c>
      <c r="D78" s="125"/>
      <c r="E78" s="125"/>
      <c r="F78" s="126"/>
      <c r="G78" s="108">
        <f>SUM(G62:G77)</f>
        <v>14450000</v>
      </c>
    </row>
    <row r="79" spans="1:10" ht="21" customHeight="1" x14ac:dyDescent="0.25">
      <c r="A79" s="85"/>
      <c r="B79" s="72"/>
      <c r="C79" s="72"/>
      <c r="D79" s="72"/>
      <c r="E79" s="72"/>
      <c r="F79" s="72"/>
      <c r="G79" s="77"/>
    </row>
    <row r="80" spans="1:10" ht="15.75" x14ac:dyDescent="0.25">
      <c r="A80" s="85"/>
      <c r="B80" s="113" t="s">
        <v>321</v>
      </c>
      <c r="C80" s="113"/>
      <c r="D80" s="113"/>
      <c r="E80" s="113"/>
      <c r="F80" s="113"/>
      <c r="G80" s="113"/>
      <c r="J80" s="4"/>
    </row>
    <row r="81" spans="1:8" ht="15.75" x14ac:dyDescent="0.25">
      <c r="A81" s="85"/>
      <c r="B81" s="15"/>
      <c r="C81" s="14"/>
      <c r="D81" s="15"/>
      <c r="E81" s="14"/>
      <c r="F81" s="19"/>
      <c r="G81" s="80"/>
    </row>
    <row r="82" spans="1:8" ht="31.5" x14ac:dyDescent="0.25">
      <c r="A82" s="85"/>
      <c r="B82" s="96" t="s">
        <v>0</v>
      </c>
      <c r="C82" s="96" t="s">
        <v>1</v>
      </c>
      <c r="D82" s="97" t="s">
        <v>90</v>
      </c>
      <c r="E82" s="96" t="s">
        <v>91</v>
      </c>
      <c r="F82" s="98" t="s">
        <v>2</v>
      </c>
      <c r="G82" s="99" t="s">
        <v>8</v>
      </c>
    </row>
    <row r="83" spans="1:8" ht="15.75" x14ac:dyDescent="0.25">
      <c r="A83" s="85"/>
      <c r="B83" s="9"/>
      <c r="C83" s="11" t="s">
        <v>75</v>
      </c>
      <c r="D83" s="9"/>
      <c r="E83" s="9"/>
      <c r="F83" s="13"/>
      <c r="G83" s="68"/>
    </row>
    <row r="84" spans="1:8" ht="15.75" x14ac:dyDescent="0.25">
      <c r="A84" s="85"/>
      <c r="B84" s="9"/>
      <c r="C84" s="11" t="s">
        <v>78</v>
      </c>
      <c r="D84" s="9"/>
      <c r="E84" s="9"/>
      <c r="F84" s="13"/>
      <c r="G84" s="68"/>
    </row>
    <row r="85" spans="1:8" ht="15.75" x14ac:dyDescent="0.25">
      <c r="A85" s="85"/>
      <c r="B85" s="9"/>
      <c r="C85" s="11" t="s">
        <v>79</v>
      </c>
      <c r="D85" s="9"/>
      <c r="E85" s="9"/>
      <c r="F85" s="13"/>
      <c r="G85" s="68"/>
    </row>
    <row r="86" spans="1:8" ht="15.75" x14ac:dyDescent="0.25">
      <c r="A86" s="85"/>
      <c r="B86" s="9">
        <v>1</v>
      </c>
      <c r="C86" s="11" t="s">
        <v>290</v>
      </c>
      <c r="D86" s="9">
        <v>1</v>
      </c>
      <c r="E86" s="9" t="s">
        <v>250</v>
      </c>
      <c r="F86" s="13">
        <f>SUM(2000000*12)</f>
        <v>24000000</v>
      </c>
      <c r="G86" s="68">
        <f>SUM(D86*F86)</f>
        <v>24000000</v>
      </c>
    </row>
    <row r="87" spans="1:8" ht="15.75" x14ac:dyDescent="0.25">
      <c r="A87" s="85"/>
      <c r="B87" s="9">
        <v>2</v>
      </c>
      <c r="C87" s="11" t="s">
        <v>291</v>
      </c>
      <c r="D87" s="9">
        <v>1</v>
      </c>
      <c r="E87" s="9" t="s">
        <v>250</v>
      </c>
      <c r="F87" s="13">
        <f>SUM(750000*12)</f>
        <v>9000000</v>
      </c>
      <c r="G87" s="68">
        <f t="shared" ref="G87:G88" si="3">SUM(D87*F87)</f>
        <v>9000000</v>
      </c>
    </row>
    <row r="88" spans="1:8" ht="15.75" x14ac:dyDescent="0.25">
      <c r="A88" s="85"/>
      <c r="B88" s="9">
        <v>3</v>
      </c>
      <c r="C88" s="11" t="s">
        <v>249</v>
      </c>
      <c r="D88" s="9">
        <v>1</v>
      </c>
      <c r="E88" s="9" t="s">
        <v>250</v>
      </c>
      <c r="F88" s="13">
        <f>SUM(400000*12)</f>
        <v>4800000</v>
      </c>
      <c r="G88" s="68">
        <f t="shared" si="3"/>
        <v>4800000</v>
      </c>
    </row>
    <row r="89" spans="1:8" ht="15.75" x14ac:dyDescent="0.25">
      <c r="A89" s="85"/>
      <c r="B89" s="9">
        <v>4</v>
      </c>
      <c r="C89" s="11" t="s">
        <v>248</v>
      </c>
      <c r="D89" s="9">
        <v>5400</v>
      </c>
      <c r="E89" s="9" t="s">
        <v>236</v>
      </c>
      <c r="F89" s="13">
        <v>7500</v>
      </c>
      <c r="G89" s="68">
        <f t="shared" ref="G89:G90" si="4">SUM(D89*F89)</f>
        <v>40500000</v>
      </c>
    </row>
    <row r="90" spans="1:8" ht="15.75" x14ac:dyDescent="0.25">
      <c r="A90" s="85"/>
      <c r="B90" s="9">
        <v>5</v>
      </c>
      <c r="C90" s="11" t="s">
        <v>237</v>
      </c>
      <c r="D90" s="9">
        <v>288</v>
      </c>
      <c r="E90" s="9" t="s">
        <v>236</v>
      </c>
      <c r="F90" s="13">
        <v>7500</v>
      </c>
      <c r="G90" s="68">
        <f t="shared" si="4"/>
        <v>2160000</v>
      </c>
    </row>
    <row r="91" spans="1:8" ht="15.75" x14ac:dyDescent="0.25">
      <c r="A91" s="85"/>
      <c r="B91" s="9"/>
      <c r="C91" s="11" t="s">
        <v>80</v>
      </c>
      <c r="D91" s="9"/>
      <c r="E91" s="9"/>
      <c r="F91" s="13"/>
      <c r="G91" s="68"/>
    </row>
    <row r="92" spans="1:8" ht="15.75" x14ac:dyDescent="0.25">
      <c r="A92" s="85"/>
      <c r="B92" s="9">
        <v>6</v>
      </c>
      <c r="C92" s="11" t="s">
        <v>81</v>
      </c>
      <c r="D92" s="9"/>
      <c r="E92" s="9"/>
      <c r="F92" s="13"/>
      <c r="G92" s="68"/>
    </row>
    <row r="93" spans="1:8" ht="15.75" x14ac:dyDescent="0.25">
      <c r="A93" s="85"/>
      <c r="B93" s="9"/>
      <c r="C93" s="11" t="s">
        <v>82</v>
      </c>
      <c r="D93" s="9">
        <v>1</v>
      </c>
      <c r="E93" s="9" t="s">
        <v>250</v>
      </c>
      <c r="F93" s="13">
        <v>40000000</v>
      </c>
      <c r="G93" s="68">
        <f>SUM(D93*F93)</f>
        <v>40000000</v>
      </c>
      <c r="H93">
        <v>85000000</v>
      </c>
    </row>
    <row r="94" spans="1:8" ht="15.75" x14ac:dyDescent="0.25">
      <c r="A94" s="85"/>
      <c r="B94" s="9">
        <v>7</v>
      </c>
      <c r="C94" s="11" t="s">
        <v>305</v>
      </c>
      <c r="D94" s="9"/>
      <c r="E94" s="9"/>
      <c r="F94" s="13"/>
      <c r="G94" s="68"/>
    </row>
    <row r="95" spans="1:8" ht="15.75" x14ac:dyDescent="0.25">
      <c r="A95" s="85"/>
      <c r="B95" s="9"/>
      <c r="C95" s="11" t="s">
        <v>303</v>
      </c>
      <c r="D95" s="9">
        <v>8</v>
      </c>
      <c r="E95" s="9"/>
      <c r="F95" s="13">
        <v>1300000</v>
      </c>
      <c r="G95" s="68">
        <f t="shared" ref="G95:G101" si="5">SUM(D95*F95)</f>
        <v>10400000</v>
      </c>
    </row>
    <row r="96" spans="1:8" ht="15.75" x14ac:dyDescent="0.25">
      <c r="A96" s="85"/>
      <c r="B96" s="9"/>
      <c r="C96" s="11" t="s">
        <v>301</v>
      </c>
      <c r="D96" s="9">
        <v>4</v>
      </c>
      <c r="E96" s="9"/>
      <c r="F96" s="13">
        <v>900000</v>
      </c>
      <c r="G96" s="68">
        <f t="shared" si="5"/>
        <v>3600000</v>
      </c>
    </row>
    <row r="97" spans="1:8" ht="15.75" x14ac:dyDescent="0.25">
      <c r="A97" s="85"/>
      <c r="B97" s="9"/>
      <c r="C97" s="11" t="s">
        <v>302</v>
      </c>
      <c r="D97" s="9">
        <v>14</v>
      </c>
      <c r="E97" s="9"/>
      <c r="F97" s="13">
        <v>600000</v>
      </c>
      <c r="G97" s="68">
        <f t="shared" si="5"/>
        <v>8400000</v>
      </c>
    </row>
    <row r="98" spans="1:8" ht="15.75" x14ac:dyDescent="0.25">
      <c r="A98" s="85"/>
      <c r="B98" s="9"/>
      <c r="C98" s="11" t="s">
        <v>304</v>
      </c>
      <c r="D98" s="9">
        <v>7</v>
      </c>
      <c r="E98" s="9"/>
      <c r="F98" s="13">
        <v>800000</v>
      </c>
      <c r="G98" s="68">
        <f t="shared" si="5"/>
        <v>5600000</v>
      </c>
    </row>
    <row r="99" spans="1:8" ht="15.75" x14ac:dyDescent="0.25">
      <c r="A99" s="85"/>
      <c r="B99" s="9"/>
      <c r="C99" s="11" t="s">
        <v>306</v>
      </c>
      <c r="D99" s="9">
        <v>12</v>
      </c>
      <c r="E99" s="9"/>
      <c r="F99" s="13">
        <v>300000</v>
      </c>
      <c r="G99" s="68">
        <f t="shared" si="5"/>
        <v>3600000</v>
      </c>
    </row>
    <row r="100" spans="1:8" ht="15.75" x14ac:dyDescent="0.25">
      <c r="A100" s="85"/>
      <c r="B100" s="9"/>
      <c r="C100" s="11" t="s">
        <v>307</v>
      </c>
      <c r="D100" s="9">
        <v>12</v>
      </c>
      <c r="E100" s="9"/>
      <c r="F100" s="13">
        <v>80000</v>
      </c>
      <c r="G100" s="68">
        <f t="shared" si="5"/>
        <v>960000</v>
      </c>
    </row>
    <row r="101" spans="1:8" ht="15.75" x14ac:dyDescent="0.25">
      <c r="A101" s="85"/>
      <c r="B101" s="9"/>
      <c r="C101" s="11" t="s">
        <v>308</v>
      </c>
      <c r="D101" s="9">
        <v>12</v>
      </c>
      <c r="E101" s="9"/>
      <c r="F101" s="13">
        <v>210000</v>
      </c>
      <c r="G101" s="68">
        <f t="shared" si="5"/>
        <v>2520000</v>
      </c>
    </row>
    <row r="102" spans="1:8" ht="15.75" x14ac:dyDescent="0.25">
      <c r="A102" s="85"/>
      <c r="B102" s="9">
        <v>8</v>
      </c>
      <c r="C102" s="11" t="s">
        <v>83</v>
      </c>
      <c r="D102" s="9"/>
      <c r="E102" s="9"/>
      <c r="F102" s="13"/>
      <c r="G102" s="68"/>
    </row>
    <row r="103" spans="1:8" ht="15.75" x14ac:dyDescent="0.25">
      <c r="A103" s="85"/>
      <c r="B103" s="9"/>
      <c r="C103" s="21" t="s">
        <v>82</v>
      </c>
      <c r="D103" s="88">
        <v>1</v>
      </c>
      <c r="E103" s="9" t="s">
        <v>250</v>
      </c>
      <c r="F103" s="13">
        <v>51460000</v>
      </c>
      <c r="G103" s="68">
        <f t="shared" ref="G103:G105" si="6">SUM(D103*F103)</f>
        <v>51460000</v>
      </c>
    </row>
    <row r="104" spans="1:8" ht="15.75" x14ac:dyDescent="0.25">
      <c r="A104" s="85"/>
      <c r="B104" s="9">
        <v>9</v>
      </c>
      <c r="C104" s="21" t="s">
        <v>84</v>
      </c>
      <c r="D104" s="88"/>
      <c r="E104" s="9"/>
      <c r="F104" s="13"/>
      <c r="G104" s="68"/>
      <c r="H104" s="52"/>
    </row>
    <row r="105" spans="1:8" ht="15.75" x14ac:dyDescent="0.25">
      <c r="A105" s="85"/>
      <c r="B105" s="9"/>
      <c r="C105" s="21" t="s">
        <v>82</v>
      </c>
      <c r="D105" s="88">
        <v>1</v>
      </c>
      <c r="E105" s="9" t="s">
        <v>250</v>
      </c>
      <c r="F105" s="13">
        <v>43000000</v>
      </c>
      <c r="G105" s="68">
        <f t="shared" si="6"/>
        <v>43000000</v>
      </c>
    </row>
    <row r="106" spans="1:8" ht="15.75" x14ac:dyDescent="0.25">
      <c r="A106" s="85"/>
      <c r="B106" s="9"/>
      <c r="C106" s="21"/>
      <c r="D106" s="88"/>
      <c r="E106" s="9"/>
      <c r="F106" s="13"/>
      <c r="G106" s="68"/>
    </row>
    <row r="107" spans="1:8" ht="15.75" x14ac:dyDescent="0.25">
      <c r="A107" s="85"/>
      <c r="B107" s="24"/>
      <c r="C107" s="124" t="s">
        <v>12</v>
      </c>
      <c r="D107" s="125"/>
      <c r="E107" s="125"/>
      <c r="F107" s="126"/>
      <c r="G107" s="108">
        <f>SUM(G86:G105)</f>
        <v>250000000</v>
      </c>
    </row>
    <row r="108" spans="1:8" ht="15.75" x14ac:dyDescent="0.25">
      <c r="A108" s="85"/>
      <c r="B108" s="15"/>
      <c r="C108" s="14"/>
      <c r="D108" s="15"/>
      <c r="E108" s="14"/>
      <c r="F108" s="19"/>
      <c r="G108" s="80"/>
    </row>
    <row r="109" spans="1:8" ht="15.75" x14ac:dyDescent="0.25">
      <c r="A109" s="85"/>
      <c r="B109" s="15"/>
      <c r="C109" s="14"/>
      <c r="D109" s="15"/>
      <c r="E109" s="14"/>
      <c r="F109" s="19"/>
      <c r="G109" s="80"/>
    </row>
    <row r="110" spans="1:8" ht="15.75" x14ac:dyDescent="0.25">
      <c r="A110" s="85"/>
      <c r="B110" s="15"/>
      <c r="C110" s="14"/>
      <c r="D110" s="15"/>
      <c r="E110" s="14"/>
      <c r="F110" s="19"/>
      <c r="G110" s="80"/>
    </row>
    <row r="111" spans="1:8" ht="15.75" x14ac:dyDescent="0.25">
      <c r="A111" s="85"/>
      <c r="B111" s="113" t="s">
        <v>325</v>
      </c>
      <c r="C111" s="113"/>
      <c r="D111" s="113"/>
      <c r="E111" s="113"/>
      <c r="F111" s="113"/>
      <c r="G111" s="113"/>
    </row>
    <row r="112" spans="1:8" ht="15.75" x14ac:dyDescent="0.25">
      <c r="A112" s="85"/>
      <c r="B112" s="15"/>
      <c r="C112" s="14"/>
      <c r="D112" s="15"/>
      <c r="E112" s="14"/>
      <c r="F112" s="19"/>
      <c r="G112" s="80"/>
    </row>
    <row r="113" spans="1:7" ht="31.5" x14ac:dyDescent="0.25">
      <c r="A113" s="85">
        <v>8</v>
      </c>
      <c r="B113" s="101" t="s">
        <v>0</v>
      </c>
      <c r="C113" s="101" t="s">
        <v>1</v>
      </c>
      <c r="D113" s="102" t="s">
        <v>90</v>
      </c>
      <c r="E113" s="101" t="s">
        <v>91</v>
      </c>
      <c r="F113" s="103" t="s">
        <v>2</v>
      </c>
      <c r="G113" s="104" t="s">
        <v>8</v>
      </c>
    </row>
    <row r="114" spans="1:7" ht="15.75" x14ac:dyDescent="0.25">
      <c r="A114" s="85"/>
      <c r="B114" s="9"/>
      <c r="C114" s="11" t="s">
        <v>74</v>
      </c>
      <c r="D114" s="9"/>
      <c r="E114" s="9"/>
      <c r="F114" s="13"/>
      <c r="G114" s="68"/>
    </row>
    <row r="115" spans="1:7" ht="15.75" x14ac:dyDescent="0.25">
      <c r="A115" s="85"/>
      <c r="B115" s="101">
        <v>1</v>
      </c>
      <c r="C115" s="11" t="s">
        <v>92</v>
      </c>
      <c r="D115" s="9"/>
      <c r="E115" s="9"/>
      <c r="F115" s="13"/>
      <c r="G115" s="68"/>
    </row>
    <row r="116" spans="1:7" ht="15.75" x14ac:dyDescent="0.25">
      <c r="A116" s="85"/>
      <c r="B116" s="9"/>
      <c r="C116" s="11" t="s">
        <v>319</v>
      </c>
      <c r="D116" s="9">
        <v>7</v>
      </c>
      <c r="E116" s="9">
        <v>7</v>
      </c>
      <c r="F116" s="13">
        <v>100000</v>
      </c>
      <c r="G116" s="68">
        <f>SUM(F116*E116*7)</f>
        <v>4900000</v>
      </c>
    </row>
    <row r="117" spans="1:7" ht="15.75" x14ac:dyDescent="0.25">
      <c r="A117" s="85"/>
      <c r="B117" s="9"/>
      <c r="C117" s="21" t="s">
        <v>94</v>
      </c>
      <c r="D117" s="88">
        <v>6</v>
      </c>
      <c r="E117" s="9">
        <v>6</v>
      </c>
      <c r="F117" s="13">
        <v>500000</v>
      </c>
      <c r="G117" s="68">
        <f t="shared" ref="G117:G120" si="7">SUM(F117*E117*7)</f>
        <v>21000000</v>
      </c>
    </row>
    <row r="118" spans="1:7" ht="15.75" x14ac:dyDescent="0.25">
      <c r="A118" s="85"/>
      <c r="B118" s="9"/>
      <c r="C118" s="21" t="s">
        <v>95</v>
      </c>
      <c r="D118" s="88">
        <v>7</v>
      </c>
      <c r="E118" s="9">
        <v>5</v>
      </c>
      <c r="F118" s="13">
        <v>200000</v>
      </c>
      <c r="G118" s="68">
        <f t="shared" si="7"/>
        <v>7000000</v>
      </c>
    </row>
    <row r="119" spans="1:7" ht="15.75" x14ac:dyDescent="0.25">
      <c r="A119" s="85"/>
      <c r="B119" s="9"/>
      <c r="C119" s="21" t="s">
        <v>96</v>
      </c>
      <c r="D119" s="88">
        <v>5</v>
      </c>
      <c r="E119" s="9">
        <v>5</v>
      </c>
      <c r="F119" s="13">
        <v>300000</v>
      </c>
      <c r="G119" s="68">
        <f t="shared" si="7"/>
        <v>10500000</v>
      </c>
    </row>
    <row r="120" spans="1:7" ht="15.75" x14ac:dyDescent="0.25">
      <c r="A120" s="85"/>
      <c r="B120" s="9"/>
      <c r="C120" s="21" t="s">
        <v>97</v>
      </c>
      <c r="D120" s="88">
        <v>2</v>
      </c>
      <c r="E120" s="9">
        <v>2</v>
      </c>
      <c r="F120" s="13">
        <v>100000</v>
      </c>
      <c r="G120" s="68">
        <f t="shared" si="7"/>
        <v>1400000</v>
      </c>
    </row>
    <row r="121" spans="1:7" ht="15.75" x14ac:dyDescent="0.25">
      <c r="A121" s="85"/>
      <c r="B121" s="9"/>
      <c r="C121" s="21" t="s">
        <v>235</v>
      </c>
      <c r="D121" s="88">
        <v>3</v>
      </c>
      <c r="E121" s="9">
        <v>2</v>
      </c>
      <c r="F121" s="13">
        <v>200000</v>
      </c>
      <c r="G121" s="68">
        <f>SUM(F121*E121*D121)</f>
        <v>1200000</v>
      </c>
    </row>
    <row r="122" spans="1:7" ht="15.75" x14ac:dyDescent="0.25">
      <c r="A122" s="85"/>
      <c r="B122" s="9"/>
      <c r="C122" s="21" t="s">
        <v>239</v>
      </c>
      <c r="D122" s="88">
        <v>1</v>
      </c>
      <c r="E122" s="9">
        <v>1</v>
      </c>
      <c r="F122" s="13">
        <v>400000</v>
      </c>
      <c r="G122" s="68">
        <f>SUM(F122*E122*D122)</f>
        <v>400000</v>
      </c>
    </row>
    <row r="123" spans="1:7" ht="15.75" x14ac:dyDescent="0.25">
      <c r="A123" s="85"/>
      <c r="B123" s="9"/>
      <c r="C123" s="21"/>
      <c r="D123" s="88"/>
      <c r="E123" s="9"/>
      <c r="F123" s="13"/>
      <c r="G123" s="68"/>
    </row>
    <row r="124" spans="1:7" ht="15.75" x14ac:dyDescent="0.25">
      <c r="A124" s="85"/>
      <c r="B124" s="9">
        <v>2</v>
      </c>
      <c r="C124" s="21" t="s">
        <v>98</v>
      </c>
      <c r="D124" s="88"/>
      <c r="E124" s="9"/>
      <c r="F124" s="13"/>
      <c r="G124" s="68"/>
    </row>
    <row r="125" spans="1:7" ht="15.75" x14ac:dyDescent="0.25">
      <c r="A125" s="85"/>
      <c r="B125" s="9"/>
      <c r="C125" s="21" t="s">
        <v>99</v>
      </c>
      <c r="D125" s="9">
        <v>6</v>
      </c>
      <c r="E125" s="9">
        <v>6</v>
      </c>
      <c r="F125" s="13">
        <v>200000</v>
      </c>
      <c r="G125" s="68">
        <f>SUM(D125*E125*F125)</f>
        <v>7200000</v>
      </c>
    </row>
    <row r="126" spans="1:7" ht="15.75" x14ac:dyDescent="0.25">
      <c r="A126" s="85"/>
      <c r="B126" s="9"/>
      <c r="C126" s="21" t="s">
        <v>100</v>
      </c>
      <c r="D126" s="88">
        <v>10</v>
      </c>
      <c r="E126" s="9">
        <v>5</v>
      </c>
      <c r="F126" s="13">
        <v>200000</v>
      </c>
      <c r="G126" s="68">
        <f t="shared" ref="G126:G130" si="8">SUM(D126*E126*F126)</f>
        <v>10000000</v>
      </c>
    </row>
    <row r="127" spans="1:7" ht="15.75" x14ac:dyDescent="0.25">
      <c r="A127" s="85"/>
      <c r="B127" s="9"/>
      <c r="C127" s="21" t="s">
        <v>101</v>
      </c>
      <c r="D127" s="88">
        <v>13</v>
      </c>
      <c r="E127" s="9">
        <v>5</v>
      </c>
      <c r="F127" s="13">
        <v>200000</v>
      </c>
      <c r="G127" s="68">
        <f t="shared" si="8"/>
        <v>13000000</v>
      </c>
    </row>
    <row r="128" spans="1:7" ht="15.75" x14ac:dyDescent="0.25">
      <c r="A128" s="85"/>
      <c r="B128" s="9"/>
      <c r="C128" s="21" t="s">
        <v>102</v>
      </c>
      <c r="D128" s="88">
        <v>6</v>
      </c>
      <c r="E128" s="9">
        <v>6</v>
      </c>
      <c r="F128" s="13">
        <v>350000</v>
      </c>
      <c r="G128" s="68">
        <f t="shared" si="8"/>
        <v>12600000</v>
      </c>
    </row>
    <row r="129" spans="1:8" ht="15.75" x14ac:dyDescent="0.25">
      <c r="A129" s="85"/>
      <c r="B129" s="9"/>
      <c r="C129" s="21" t="s">
        <v>103</v>
      </c>
      <c r="D129" s="88">
        <v>4</v>
      </c>
      <c r="E129" s="9">
        <v>2</v>
      </c>
      <c r="F129" s="13">
        <v>225000</v>
      </c>
      <c r="G129" s="68">
        <f t="shared" si="8"/>
        <v>1800000</v>
      </c>
    </row>
    <row r="130" spans="1:8" ht="15.75" x14ac:dyDescent="0.25">
      <c r="A130" s="85"/>
      <c r="B130" s="9"/>
      <c r="C130" s="21" t="s">
        <v>238</v>
      </c>
      <c r="D130" s="88">
        <v>3</v>
      </c>
      <c r="E130" s="9">
        <v>2</v>
      </c>
      <c r="F130" s="13">
        <v>125000</v>
      </c>
      <c r="G130" s="68">
        <f t="shared" si="8"/>
        <v>750000</v>
      </c>
    </row>
    <row r="131" spans="1:8" ht="15.75" x14ac:dyDescent="0.25">
      <c r="A131" s="85"/>
      <c r="B131" s="9"/>
      <c r="C131" s="21"/>
      <c r="D131" s="88"/>
      <c r="E131" s="9"/>
      <c r="F131" s="13"/>
      <c r="G131" s="68"/>
    </row>
    <row r="132" spans="1:8" ht="15.75" x14ac:dyDescent="0.25">
      <c r="A132" s="85"/>
      <c r="B132" s="9">
        <v>3</v>
      </c>
      <c r="C132" s="21" t="s">
        <v>104</v>
      </c>
      <c r="D132" s="88"/>
      <c r="E132" s="9"/>
      <c r="F132" s="13"/>
      <c r="G132" s="68"/>
      <c r="H132" s="52"/>
    </row>
    <row r="133" spans="1:8" ht="15.75" x14ac:dyDescent="0.25">
      <c r="A133" s="85"/>
      <c r="B133" s="9"/>
      <c r="C133" s="21" t="s">
        <v>105</v>
      </c>
      <c r="D133" s="88">
        <v>150</v>
      </c>
      <c r="E133" s="9"/>
      <c r="F133" s="13">
        <v>55000</v>
      </c>
      <c r="G133" s="68">
        <f>SUM(D133*F133)</f>
        <v>8250000</v>
      </c>
    </row>
    <row r="134" spans="1:8" ht="15.75" x14ac:dyDescent="0.25">
      <c r="A134" s="85"/>
      <c r="B134" s="24"/>
      <c r="C134" s="124" t="s">
        <v>12</v>
      </c>
      <c r="D134" s="125"/>
      <c r="E134" s="125"/>
      <c r="F134" s="126"/>
      <c r="G134" s="109">
        <f>SUM(G116:G133)</f>
        <v>100000000</v>
      </c>
    </row>
    <row r="135" spans="1:8" ht="15.75" x14ac:dyDescent="0.25">
      <c r="A135" s="85"/>
      <c r="B135" s="15"/>
      <c r="C135" s="14"/>
      <c r="D135" s="15"/>
      <c r="E135" s="14"/>
      <c r="F135" s="19"/>
      <c r="G135" s="80"/>
    </row>
    <row r="136" spans="1:8" ht="15.75" x14ac:dyDescent="0.25">
      <c r="A136" s="85"/>
      <c r="B136" s="15"/>
      <c r="C136" s="14"/>
      <c r="D136" s="15"/>
      <c r="E136" s="14"/>
      <c r="F136" s="19"/>
      <c r="G136" s="80"/>
    </row>
    <row r="137" spans="1:8" ht="15.75" x14ac:dyDescent="0.25">
      <c r="A137" s="85"/>
      <c r="B137" s="15"/>
      <c r="C137" s="14"/>
      <c r="D137" s="15"/>
      <c r="E137" s="14"/>
      <c r="F137" s="19"/>
      <c r="G137" s="80"/>
    </row>
    <row r="138" spans="1:8" ht="15.75" x14ac:dyDescent="0.25">
      <c r="A138" s="85"/>
      <c r="B138" s="113" t="s">
        <v>324</v>
      </c>
      <c r="C138" s="113"/>
      <c r="D138" s="113"/>
      <c r="E138" s="113"/>
      <c r="F138" s="113"/>
      <c r="G138" s="113"/>
    </row>
    <row r="139" spans="1:8" ht="15.75" x14ac:dyDescent="0.25">
      <c r="A139" s="85"/>
      <c r="B139" s="15"/>
      <c r="C139" s="14"/>
      <c r="D139" s="15"/>
      <c r="E139" s="14"/>
      <c r="F139" s="19"/>
      <c r="G139" s="80"/>
    </row>
    <row r="140" spans="1:8" ht="31.5" x14ac:dyDescent="0.25">
      <c r="A140" s="85">
        <v>9</v>
      </c>
      <c r="B140" s="96" t="s">
        <v>0</v>
      </c>
      <c r="C140" s="96" t="s">
        <v>1</v>
      </c>
      <c r="D140" s="97" t="s">
        <v>90</v>
      </c>
      <c r="E140" s="96" t="s">
        <v>91</v>
      </c>
      <c r="F140" s="98" t="s">
        <v>2</v>
      </c>
      <c r="G140" s="99" t="s">
        <v>8</v>
      </c>
    </row>
    <row r="141" spans="1:8" ht="15.75" x14ac:dyDescent="0.25">
      <c r="A141" s="85"/>
      <c r="B141" s="9"/>
      <c r="C141" s="11" t="s">
        <v>240</v>
      </c>
      <c r="D141" s="9"/>
      <c r="E141" s="9"/>
      <c r="F141" s="13"/>
      <c r="G141" s="68"/>
    </row>
    <row r="142" spans="1:8" ht="15.75" x14ac:dyDescent="0.25">
      <c r="A142" s="85"/>
      <c r="B142" s="9"/>
      <c r="C142" s="11" t="s">
        <v>92</v>
      </c>
      <c r="D142" s="9"/>
      <c r="E142" s="9"/>
      <c r="F142" s="13"/>
      <c r="G142" s="68"/>
    </row>
    <row r="143" spans="1:8" ht="15.75" x14ac:dyDescent="0.25">
      <c r="A143" s="85"/>
      <c r="B143" s="9"/>
      <c r="C143" s="11" t="s">
        <v>93</v>
      </c>
      <c r="D143" s="105"/>
      <c r="E143" s="9"/>
      <c r="F143" s="13"/>
      <c r="G143" s="68"/>
    </row>
    <row r="144" spans="1:8" ht="15.75" x14ac:dyDescent="0.25">
      <c r="A144" s="85"/>
      <c r="B144" s="9"/>
      <c r="C144" s="21" t="s">
        <v>94</v>
      </c>
      <c r="D144" s="105"/>
      <c r="E144" s="9"/>
      <c r="F144" s="13"/>
      <c r="G144" s="68"/>
    </row>
    <row r="145" spans="1:7" ht="15.75" x14ac:dyDescent="0.25">
      <c r="A145" s="85"/>
      <c r="B145" s="9"/>
      <c r="C145" s="21" t="s">
        <v>95</v>
      </c>
      <c r="D145" s="105"/>
      <c r="E145" s="9"/>
      <c r="F145" s="13"/>
      <c r="G145" s="68"/>
    </row>
    <row r="146" spans="1:7" ht="15.75" x14ac:dyDescent="0.25">
      <c r="A146" s="85"/>
      <c r="B146" s="9"/>
      <c r="C146" s="21" t="s">
        <v>96</v>
      </c>
      <c r="D146" s="105"/>
      <c r="E146" s="9"/>
      <c r="F146" s="13"/>
      <c r="G146" s="68"/>
    </row>
    <row r="147" spans="1:7" ht="15.75" x14ac:dyDescent="0.25">
      <c r="A147" s="85"/>
      <c r="B147" s="9"/>
      <c r="C147" s="21" t="s">
        <v>97</v>
      </c>
      <c r="D147" s="105"/>
      <c r="E147" s="9"/>
      <c r="F147" s="13"/>
      <c r="G147" s="68"/>
    </row>
    <row r="148" spans="1:7" ht="15.75" x14ac:dyDescent="0.25">
      <c r="A148" s="85"/>
      <c r="B148" s="9"/>
      <c r="C148" s="21"/>
      <c r="D148" s="105"/>
      <c r="E148" s="9"/>
      <c r="F148" s="13"/>
      <c r="G148" s="68"/>
    </row>
    <row r="149" spans="1:7" ht="15.75" x14ac:dyDescent="0.25">
      <c r="A149" s="85"/>
      <c r="B149" s="9"/>
      <c r="C149" s="21" t="s">
        <v>98</v>
      </c>
      <c r="D149" s="105"/>
      <c r="E149" s="9"/>
      <c r="F149" s="13"/>
      <c r="G149" s="68"/>
    </row>
    <row r="150" spans="1:7" ht="15.75" x14ac:dyDescent="0.25">
      <c r="A150" s="85"/>
      <c r="B150" s="9"/>
      <c r="C150" s="11" t="s">
        <v>314</v>
      </c>
      <c r="D150" s="105"/>
      <c r="E150" s="9"/>
      <c r="F150" s="13"/>
      <c r="G150" s="68"/>
    </row>
    <row r="151" spans="1:7" ht="15.75" x14ac:dyDescent="0.25">
      <c r="A151" s="85"/>
      <c r="B151" s="9"/>
      <c r="C151" s="21" t="s">
        <v>316</v>
      </c>
      <c r="D151" s="105"/>
      <c r="E151" s="9"/>
      <c r="F151" s="13"/>
      <c r="G151" s="68"/>
    </row>
    <row r="152" spans="1:7" ht="15.75" x14ac:dyDescent="0.25">
      <c r="A152" s="85"/>
      <c r="B152" s="9"/>
      <c r="C152" s="21" t="s">
        <v>317</v>
      </c>
      <c r="D152" s="105"/>
      <c r="E152" s="9"/>
      <c r="F152" s="13"/>
      <c r="G152" s="68"/>
    </row>
    <row r="153" spans="1:7" ht="15.75" x14ac:dyDescent="0.25">
      <c r="A153" s="85"/>
      <c r="B153" s="9"/>
      <c r="C153" s="21" t="s">
        <v>318</v>
      </c>
      <c r="D153" s="105"/>
      <c r="E153" s="9"/>
      <c r="F153" s="13"/>
      <c r="G153" s="68"/>
    </row>
    <row r="154" spans="1:7" ht="15.75" x14ac:dyDescent="0.25">
      <c r="A154" s="85"/>
      <c r="B154" s="9"/>
      <c r="C154" s="21" t="s">
        <v>315</v>
      </c>
      <c r="D154" s="105"/>
      <c r="E154" s="9"/>
      <c r="F154" s="13"/>
      <c r="G154" s="68"/>
    </row>
    <row r="155" spans="1:7" ht="15.75" x14ac:dyDescent="0.25">
      <c r="A155" s="85"/>
      <c r="B155" s="9"/>
      <c r="C155" s="21"/>
      <c r="D155" s="105"/>
      <c r="E155" s="9"/>
      <c r="F155" s="13"/>
      <c r="G155" s="68"/>
    </row>
    <row r="156" spans="1:7" ht="15.75" x14ac:dyDescent="0.25">
      <c r="A156" s="85"/>
      <c r="B156" s="24"/>
      <c r="C156" s="124"/>
      <c r="D156" s="125"/>
      <c r="E156" s="125"/>
      <c r="F156" s="126"/>
      <c r="G156" s="108"/>
    </row>
    <row r="157" spans="1:7" ht="15.75" x14ac:dyDescent="0.25">
      <c r="A157" s="85"/>
      <c r="B157" s="15"/>
      <c r="C157" s="14"/>
      <c r="D157" s="15"/>
      <c r="E157" s="14"/>
      <c r="F157" s="19"/>
      <c r="G157" s="80"/>
    </row>
    <row r="158" spans="1:7" ht="15.75" x14ac:dyDescent="0.25">
      <c r="A158" s="85"/>
      <c r="B158" s="15"/>
      <c r="C158" s="14"/>
      <c r="D158" s="15"/>
      <c r="E158" s="14"/>
      <c r="F158" s="19"/>
      <c r="G158" s="80"/>
    </row>
    <row r="159" spans="1:7" ht="15.75" x14ac:dyDescent="0.25">
      <c r="A159" s="85"/>
      <c r="B159" s="113" t="s">
        <v>326</v>
      </c>
      <c r="C159" s="113"/>
      <c r="D159" s="113"/>
      <c r="E159" s="113"/>
      <c r="F159" s="113"/>
      <c r="G159" s="113"/>
    </row>
    <row r="160" spans="1:7" ht="15.75" x14ac:dyDescent="0.25">
      <c r="A160" s="85"/>
      <c r="B160" s="15"/>
      <c r="C160" s="14"/>
      <c r="D160" s="15"/>
      <c r="E160" s="14"/>
      <c r="F160" s="19"/>
      <c r="G160" s="80"/>
    </row>
    <row r="161" spans="1:7" ht="31.5" x14ac:dyDescent="0.25">
      <c r="A161" s="85">
        <v>9</v>
      </c>
      <c r="B161" s="96" t="s">
        <v>0</v>
      </c>
      <c r="C161" s="96" t="s">
        <v>1</v>
      </c>
      <c r="D161" s="97" t="s">
        <v>90</v>
      </c>
      <c r="E161" s="96" t="s">
        <v>91</v>
      </c>
      <c r="F161" s="98" t="s">
        <v>2</v>
      </c>
      <c r="G161" s="99" t="s">
        <v>8</v>
      </c>
    </row>
    <row r="162" spans="1:7" ht="15.75" x14ac:dyDescent="0.25">
      <c r="A162" s="85"/>
      <c r="B162" s="9"/>
      <c r="C162" s="11" t="s">
        <v>240</v>
      </c>
      <c r="D162" s="9"/>
      <c r="E162" s="9"/>
      <c r="F162" s="13"/>
      <c r="G162" s="68"/>
    </row>
    <row r="163" spans="1:7" ht="15.75" x14ac:dyDescent="0.25">
      <c r="A163" s="85"/>
      <c r="B163" s="9">
        <v>1</v>
      </c>
      <c r="C163" s="11" t="s">
        <v>115</v>
      </c>
      <c r="D163" s="9">
        <v>9</v>
      </c>
      <c r="E163" s="9" t="s">
        <v>187</v>
      </c>
      <c r="F163" s="13">
        <v>125000</v>
      </c>
      <c r="G163" s="68">
        <f>SUM(F163*D163)</f>
        <v>1125000</v>
      </c>
    </row>
    <row r="164" spans="1:7" ht="15.75" x14ac:dyDescent="0.25">
      <c r="A164" s="85"/>
      <c r="B164" s="9">
        <v>2</v>
      </c>
      <c r="C164" s="21" t="s">
        <v>243</v>
      </c>
      <c r="D164" s="88">
        <v>1</v>
      </c>
      <c r="E164" s="9" t="s">
        <v>187</v>
      </c>
      <c r="F164" s="13">
        <v>275000</v>
      </c>
      <c r="G164" s="68">
        <f>SUM(F164*D164)</f>
        <v>275000</v>
      </c>
    </row>
    <row r="165" spans="1:7" ht="15.75" x14ac:dyDescent="0.25">
      <c r="A165" s="85"/>
      <c r="B165" s="9">
        <v>3</v>
      </c>
      <c r="C165" s="21" t="s">
        <v>241</v>
      </c>
      <c r="D165" s="88">
        <v>15</v>
      </c>
      <c r="E165" s="9" t="s">
        <v>187</v>
      </c>
      <c r="F165" s="13">
        <v>75000</v>
      </c>
      <c r="G165" s="68">
        <f>SUM(F165*D165)</f>
        <v>1125000</v>
      </c>
    </row>
    <row r="166" spans="1:7" ht="15.75" x14ac:dyDescent="0.25">
      <c r="A166" s="85"/>
      <c r="B166" s="9">
        <v>4</v>
      </c>
      <c r="C166" s="21" t="s">
        <v>242</v>
      </c>
      <c r="D166" s="88">
        <v>29</v>
      </c>
      <c r="E166" s="9" t="s">
        <v>187</v>
      </c>
      <c r="F166" s="13">
        <v>75000</v>
      </c>
      <c r="G166" s="68">
        <f>SUM(F166*D166)</f>
        <v>2175000</v>
      </c>
    </row>
    <row r="167" spans="1:7" ht="15.75" x14ac:dyDescent="0.25">
      <c r="A167" s="85"/>
      <c r="B167" s="9">
        <v>5</v>
      </c>
      <c r="C167" s="21" t="s">
        <v>121</v>
      </c>
      <c r="D167" s="88">
        <v>3</v>
      </c>
      <c r="E167" s="9" t="s">
        <v>187</v>
      </c>
      <c r="F167" s="13">
        <v>100000</v>
      </c>
      <c r="G167" s="68">
        <f>SUM(F167*D167)</f>
        <v>300000</v>
      </c>
    </row>
    <row r="168" spans="1:7" ht="15.75" x14ac:dyDescent="0.25">
      <c r="A168" s="85"/>
      <c r="B168" s="24"/>
      <c r="C168" s="124" t="s">
        <v>12</v>
      </c>
      <c r="D168" s="125"/>
      <c r="E168" s="125"/>
      <c r="F168" s="126"/>
      <c r="G168" s="108">
        <f>SUM(G163:G167)</f>
        <v>5000000</v>
      </c>
    </row>
    <row r="169" spans="1:7" ht="15.75" x14ac:dyDescent="0.25">
      <c r="A169" s="85"/>
      <c r="B169" s="15"/>
      <c r="C169" s="14"/>
      <c r="D169" s="15"/>
      <c r="E169" s="14"/>
      <c r="F169" s="19"/>
      <c r="G169" s="80"/>
    </row>
    <row r="170" spans="1:7" ht="15.75" x14ac:dyDescent="0.25">
      <c r="A170" s="85"/>
      <c r="B170" s="15"/>
      <c r="C170" s="14"/>
      <c r="D170" s="15"/>
      <c r="E170" s="14"/>
      <c r="F170" s="19"/>
      <c r="G170" s="80"/>
    </row>
    <row r="171" spans="1:7" ht="15.75" x14ac:dyDescent="0.25">
      <c r="A171" s="85"/>
      <c r="B171" s="15"/>
      <c r="C171" s="89"/>
      <c r="D171" s="67"/>
      <c r="E171" s="123"/>
      <c r="F171" s="123"/>
      <c r="G171" s="123"/>
    </row>
    <row r="172" spans="1:7" ht="15.75" x14ac:dyDescent="0.25">
      <c r="A172" s="85"/>
      <c r="B172" s="15"/>
      <c r="C172" s="89"/>
      <c r="D172" s="67"/>
      <c r="E172" s="123"/>
      <c r="F172" s="123"/>
      <c r="G172" s="123"/>
    </row>
    <row r="173" spans="1:7" ht="15.75" x14ac:dyDescent="0.25">
      <c r="A173" s="85"/>
      <c r="B173" s="15"/>
      <c r="C173" s="89"/>
      <c r="D173" s="67"/>
      <c r="E173" s="123"/>
      <c r="F173" s="123"/>
      <c r="G173" s="123"/>
    </row>
    <row r="174" spans="1:7" ht="15.75" x14ac:dyDescent="0.25">
      <c r="A174" s="85"/>
      <c r="B174" s="15"/>
      <c r="C174" s="30"/>
      <c r="D174" s="89"/>
      <c r="E174" s="86"/>
      <c r="F174" s="32"/>
      <c r="G174" s="32"/>
    </row>
    <row r="175" spans="1:7" ht="15.75" x14ac:dyDescent="0.25">
      <c r="A175" s="85"/>
      <c r="B175" s="15"/>
      <c r="C175" s="30"/>
      <c r="D175" s="89"/>
      <c r="E175" s="86"/>
      <c r="F175" s="32"/>
      <c r="G175" s="32"/>
    </row>
    <row r="176" spans="1:7" ht="15.75" x14ac:dyDescent="0.25">
      <c r="A176" s="85"/>
      <c r="B176" s="15"/>
      <c r="C176" s="30"/>
      <c r="D176" s="89"/>
      <c r="E176" s="86"/>
      <c r="F176" s="32"/>
      <c r="G176" s="32"/>
    </row>
    <row r="177" spans="1:7" ht="15.75" x14ac:dyDescent="0.25">
      <c r="A177" s="85"/>
      <c r="B177" s="15"/>
      <c r="C177" s="87"/>
      <c r="D177" s="69"/>
      <c r="E177" s="122"/>
      <c r="F177" s="122"/>
      <c r="G177" s="122"/>
    </row>
    <row r="178" spans="1:7" ht="15.75" x14ac:dyDescent="0.25">
      <c r="A178" s="85"/>
      <c r="B178" s="15"/>
      <c r="C178" s="89"/>
      <c r="D178" s="67"/>
      <c r="E178" s="123"/>
      <c r="F178" s="123"/>
      <c r="G178" s="123"/>
    </row>
    <row r="179" spans="1:7" ht="15.75" x14ac:dyDescent="0.25">
      <c r="B179" s="15"/>
      <c r="C179" s="64"/>
      <c r="D179" s="67"/>
      <c r="E179" s="123"/>
      <c r="F179" s="123"/>
      <c r="G179" s="123"/>
    </row>
  </sheetData>
  <mergeCells count="24">
    <mergeCell ref="E178:G178"/>
    <mergeCell ref="E179:G179"/>
    <mergeCell ref="E171:G171"/>
    <mergeCell ref="E172:G172"/>
    <mergeCell ref="E173:G173"/>
    <mergeCell ref="E177:G177"/>
    <mergeCell ref="B80:G80"/>
    <mergeCell ref="B2:G2"/>
    <mergeCell ref="C10:F10"/>
    <mergeCell ref="B31:G31"/>
    <mergeCell ref="C44:F44"/>
    <mergeCell ref="B46:G46"/>
    <mergeCell ref="B12:G12"/>
    <mergeCell ref="C29:F29"/>
    <mergeCell ref="B57:G57"/>
    <mergeCell ref="C78:F78"/>
    <mergeCell ref="C55:F55"/>
    <mergeCell ref="B138:G138"/>
    <mergeCell ref="C156:F156"/>
    <mergeCell ref="B159:G159"/>
    <mergeCell ref="C168:F168"/>
    <mergeCell ref="C107:F107"/>
    <mergeCell ref="B111:G111"/>
    <mergeCell ref="C134:F134"/>
  </mergeCells>
  <pageMargins left="1.4173228346456694" right="0.11811023622047245" top="5.7086614173228352" bottom="3.937007874015748E-2" header="0.31496062992125984" footer="0.31496062992125984"/>
  <pageSetup paperSize="5" scale="8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7"/>
  <sheetViews>
    <sheetView zoomScale="64" zoomScaleNormal="64" workbookViewId="0">
      <selection activeCell="B50" sqref="A50:G95"/>
    </sheetView>
  </sheetViews>
  <sheetFormatPr defaultRowHeight="15.75" x14ac:dyDescent="0.25"/>
  <cols>
    <col min="1" max="1" width="9.140625" style="85"/>
    <col min="2" max="2" width="7.7109375" style="15" customWidth="1"/>
    <col min="3" max="3" width="63.7109375" style="14" customWidth="1"/>
    <col min="4" max="4" width="22.5703125" style="15" customWidth="1"/>
    <col min="5" max="5" width="21.7109375" style="14" customWidth="1"/>
    <col min="6" max="6" width="23.7109375" style="19" customWidth="1"/>
    <col min="7" max="7" width="35.28515625" style="80" customWidth="1"/>
    <col min="8" max="8" width="17.85546875" style="14" customWidth="1"/>
    <col min="9" max="10" width="9.140625" style="14"/>
    <col min="11" max="11" width="17.7109375" style="14" bestFit="1" customWidth="1"/>
    <col min="12" max="12" width="9.140625" style="14"/>
    <col min="13" max="13" width="12.5703125" style="14" bestFit="1" customWidth="1"/>
    <col min="14" max="14" width="11.28515625" style="14" bestFit="1" customWidth="1"/>
    <col min="15" max="16384" width="9.140625" style="14"/>
  </cols>
  <sheetData>
    <row r="2" spans="1:7" x14ac:dyDescent="0.25">
      <c r="B2" s="113" t="s">
        <v>269</v>
      </c>
      <c r="C2" s="113"/>
      <c r="D2" s="113"/>
      <c r="E2" s="113"/>
      <c r="F2" s="113"/>
      <c r="G2" s="113"/>
    </row>
    <row r="3" spans="1:7" x14ac:dyDescent="0.25">
      <c r="C3" s="16"/>
      <c r="D3" s="17"/>
      <c r="E3" s="16"/>
    </row>
    <row r="4" spans="1:7" ht="26.25" customHeight="1" x14ac:dyDescent="0.25">
      <c r="A4" s="85">
        <v>1</v>
      </c>
      <c r="B4" s="28" t="s">
        <v>0</v>
      </c>
      <c r="C4" s="28" t="s">
        <v>1</v>
      </c>
      <c r="D4" s="28" t="s">
        <v>90</v>
      </c>
      <c r="E4" s="28" t="s">
        <v>91</v>
      </c>
      <c r="F4" s="55" t="s">
        <v>2</v>
      </c>
      <c r="G4" s="81" t="s">
        <v>8</v>
      </c>
    </row>
    <row r="5" spans="1:7" ht="20.100000000000001" customHeight="1" x14ac:dyDescent="0.25">
      <c r="B5" s="9"/>
      <c r="C5" s="11" t="s">
        <v>113</v>
      </c>
      <c r="D5" s="9"/>
      <c r="E5" s="9"/>
      <c r="F5" s="12"/>
      <c r="G5" s="68"/>
    </row>
    <row r="6" spans="1:7" ht="20.100000000000001" customHeight="1" x14ac:dyDescent="0.25">
      <c r="B6" s="9">
        <v>1</v>
      </c>
      <c r="C6" s="11" t="s">
        <v>114</v>
      </c>
      <c r="D6" s="9">
        <v>2</v>
      </c>
      <c r="E6" s="9"/>
      <c r="F6" s="12">
        <v>7500000</v>
      </c>
      <c r="G6" s="68">
        <f>SUM(F6*D6)</f>
        <v>15000000</v>
      </c>
    </row>
    <row r="7" spans="1:7" ht="20.100000000000001" customHeight="1" x14ac:dyDescent="0.25">
      <c r="B7" s="9"/>
      <c r="C7" s="118" t="s">
        <v>5</v>
      </c>
      <c r="D7" s="119"/>
      <c r="E7" s="119"/>
      <c r="F7" s="120"/>
      <c r="G7" s="68">
        <f>SUM(G5:G6)</f>
        <v>15000000</v>
      </c>
    </row>
    <row r="10" spans="1:7" x14ac:dyDescent="0.25">
      <c r="B10" s="113" t="s">
        <v>270</v>
      </c>
      <c r="C10" s="113"/>
      <c r="D10" s="113"/>
      <c r="E10" s="113"/>
      <c r="F10" s="113"/>
      <c r="G10" s="113"/>
    </row>
    <row r="12" spans="1:7" ht="20.25" customHeight="1" x14ac:dyDescent="0.25">
      <c r="A12" s="85">
        <v>2</v>
      </c>
      <c r="B12" s="28" t="s">
        <v>0</v>
      </c>
      <c r="C12" s="28" t="s">
        <v>1</v>
      </c>
      <c r="D12" s="28" t="s">
        <v>90</v>
      </c>
      <c r="E12" s="28" t="s">
        <v>91</v>
      </c>
      <c r="F12" s="55" t="s">
        <v>2</v>
      </c>
      <c r="G12" s="81" t="s">
        <v>8</v>
      </c>
    </row>
    <row r="13" spans="1:7" x14ac:dyDescent="0.25">
      <c r="B13" s="9">
        <v>1</v>
      </c>
      <c r="C13" s="11" t="s">
        <v>85</v>
      </c>
      <c r="D13" s="9"/>
      <c r="E13" s="9"/>
      <c r="F13" s="13"/>
      <c r="G13" s="68"/>
    </row>
    <row r="14" spans="1:7" x14ac:dyDescent="0.25">
      <c r="B14" s="9"/>
      <c r="C14" s="11" t="s">
        <v>204</v>
      </c>
      <c r="D14" s="9">
        <v>120</v>
      </c>
      <c r="E14" s="9">
        <v>1</v>
      </c>
      <c r="F14" s="13">
        <v>586000</v>
      </c>
      <c r="G14" s="68">
        <f t="shared" ref="G14:G20" si="0">SUM(D14*F14)</f>
        <v>70320000</v>
      </c>
    </row>
    <row r="15" spans="1:7" x14ac:dyDescent="0.25">
      <c r="B15" s="9"/>
      <c r="C15" s="11" t="s">
        <v>203</v>
      </c>
      <c r="D15" s="9">
        <v>120</v>
      </c>
      <c r="E15" s="9" t="s">
        <v>207</v>
      </c>
      <c r="F15" s="13">
        <v>60000</v>
      </c>
      <c r="G15" s="68">
        <f t="shared" si="0"/>
        <v>7200000</v>
      </c>
    </row>
    <row r="16" spans="1:7" x14ac:dyDescent="0.25">
      <c r="B16" s="9"/>
      <c r="C16" s="11" t="s">
        <v>208</v>
      </c>
      <c r="D16" s="9">
        <v>120</v>
      </c>
      <c r="E16" s="9">
        <v>1</v>
      </c>
      <c r="F16" s="13">
        <v>337000</v>
      </c>
      <c r="G16" s="68">
        <f t="shared" si="0"/>
        <v>40440000</v>
      </c>
    </row>
    <row r="17" spans="2:7" x14ac:dyDescent="0.25">
      <c r="B17" s="9"/>
      <c r="C17" s="11" t="s">
        <v>226</v>
      </c>
      <c r="D17" s="9">
        <v>120</v>
      </c>
      <c r="E17" s="9">
        <v>1</v>
      </c>
      <c r="F17" s="13">
        <v>396000</v>
      </c>
      <c r="G17" s="68">
        <f t="shared" si="0"/>
        <v>47520000</v>
      </c>
    </row>
    <row r="18" spans="2:7" x14ac:dyDescent="0.25">
      <c r="B18" s="9"/>
      <c r="C18" s="11" t="s">
        <v>214</v>
      </c>
      <c r="D18" s="9">
        <v>120</v>
      </c>
      <c r="E18" s="9">
        <v>1</v>
      </c>
      <c r="F18" s="13">
        <v>258000</v>
      </c>
      <c r="G18" s="68">
        <f t="shared" si="0"/>
        <v>30960000</v>
      </c>
    </row>
    <row r="19" spans="2:7" x14ac:dyDescent="0.25">
      <c r="B19" s="9"/>
      <c r="C19" s="11" t="s">
        <v>219</v>
      </c>
      <c r="D19" s="9">
        <v>120</v>
      </c>
      <c r="E19" s="9">
        <v>1</v>
      </c>
      <c r="F19" s="13">
        <v>73000</v>
      </c>
      <c r="G19" s="68">
        <f t="shared" si="0"/>
        <v>8760000</v>
      </c>
    </row>
    <row r="20" spans="2:7" x14ac:dyDescent="0.25">
      <c r="B20" s="9"/>
      <c r="C20" s="11" t="s">
        <v>228</v>
      </c>
      <c r="D20" s="9">
        <v>2</v>
      </c>
      <c r="E20" s="9"/>
      <c r="F20" s="13">
        <v>273000</v>
      </c>
      <c r="G20" s="68">
        <f t="shared" si="0"/>
        <v>546000</v>
      </c>
    </row>
    <row r="21" spans="2:7" x14ac:dyDescent="0.25">
      <c r="B21" s="9"/>
      <c r="C21" s="11"/>
      <c r="D21" s="9"/>
      <c r="E21" s="9"/>
      <c r="F21" s="13"/>
      <c r="G21" s="68"/>
    </row>
    <row r="22" spans="2:7" x14ac:dyDescent="0.25">
      <c r="B22" s="9"/>
      <c r="C22" s="11"/>
      <c r="D22" s="9"/>
      <c r="E22" s="9"/>
      <c r="F22" s="13"/>
      <c r="G22" s="68"/>
    </row>
    <row r="23" spans="2:7" x14ac:dyDescent="0.25">
      <c r="B23" s="9">
        <v>2</v>
      </c>
      <c r="C23" s="11" t="s">
        <v>201</v>
      </c>
      <c r="D23" s="9">
        <v>45</v>
      </c>
      <c r="E23" s="9">
        <v>1</v>
      </c>
      <c r="F23" s="13">
        <v>604000</v>
      </c>
      <c r="G23" s="68">
        <f t="shared" ref="G23:G44" si="1">SUM(D23*F23)</f>
        <v>27180000</v>
      </c>
    </row>
    <row r="24" spans="2:7" x14ac:dyDescent="0.25">
      <c r="B24" s="9"/>
      <c r="C24" s="11" t="s">
        <v>206</v>
      </c>
      <c r="D24" s="9">
        <v>45</v>
      </c>
      <c r="E24" s="9">
        <v>1</v>
      </c>
      <c r="F24" s="13">
        <v>81000</v>
      </c>
      <c r="G24" s="68">
        <f t="shared" si="1"/>
        <v>3645000</v>
      </c>
    </row>
    <row r="25" spans="2:7" x14ac:dyDescent="0.25">
      <c r="B25" s="9"/>
      <c r="C25" s="11" t="s">
        <v>210</v>
      </c>
      <c r="D25" s="9">
        <v>45</v>
      </c>
      <c r="E25" s="9">
        <v>1</v>
      </c>
      <c r="F25" s="13">
        <v>470000</v>
      </c>
      <c r="G25" s="68">
        <f t="shared" si="1"/>
        <v>21150000</v>
      </c>
    </row>
    <row r="26" spans="2:7" x14ac:dyDescent="0.25">
      <c r="B26" s="9"/>
      <c r="C26" s="11" t="s">
        <v>211</v>
      </c>
      <c r="D26" s="9">
        <v>45</v>
      </c>
      <c r="E26" s="9">
        <v>1</v>
      </c>
      <c r="F26" s="13">
        <v>47000</v>
      </c>
      <c r="G26" s="68">
        <f t="shared" si="1"/>
        <v>2115000</v>
      </c>
    </row>
    <row r="27" spans="2:7" x14ac:dyDescent="0.25">
      <c r="B27" s="9"/>
      <c r="C27" s="11" t="s">
        <v>213</v>
      </c>
      <c r="D27" s="9">
        <v>45</v>
      </c>
      <c r="E27" s="9">
        <v>1</v>
      </c>
      <c r="F27" s="13">
        <v>134000</v>
      </c>
      <c r="G27" s="68">
        <f t="shared" si="1"/>
        <v>6030000</v>
      </c>
    </row>
    <row r="28" spans="2:7" x14ac:dyDescent="0.25">
      <c r="B28" s="9"/>
      <c r="C28" s="11" t="s">
        <v>218</v>
      </c>
      <c r="D28" s="9">
        <v>45</v>
      </c>
      <c r="E28" s="9"/>
      <c r="F28" s="13">
        <v>67000</v>
      </c>
      <c r="G28" s="68">
        <f t="shared" si="1"/>
        <v>3015000</v>
      </c>
    </row>
    <row r="29" spans="2:7" x14ac:dyDescent="0.25">
      <c r="B29" s="9"/>
      <c r="C29" s="11"/>
      <c r="D29" s="9"/>
      <c r="E29" s="9"/>
      <c r="F29" s="13"/>
      <c r="G29" s="68">
        <f t="shared" si="1"/>
        <v>0</v>
      </c>
    </row>
    <row r="30" spans="2:7" x14ac:dyDescent="0.25">
      <c r="B30" s="9">
        <v>3</v>
      </c>
      <c r="C30" s="11" t="s">
        <v>202</v>
      </c>
      <c r="D30" s="9">
        <v>30</v>
      </c>
      <c r="E30" s="9">
        <v>1</v>
      </c>
      <c r="F30" s="13">
        <v>335000</v>
      </c>
      <c r="G30" s="68">
        <f t="shared" si="1"/>
        <v>10050000</v>
      </c>
    </row>
    <row r="31" spans="2:7" x14ac:dyDescent="0.25">
      <c r="B31" s="9"/>
      <c r="C31" s="11" t="s">
        <v>205</v>
      </c>
      <c r="D31" s="9">
        <v>30</v>
      </c>
      <c r="E31" s="9">
        <v>1</v>
      </c>
      <c r="F31" s="13">
        <v>67000</v>
      </c>
      <c r="G31" s="68">
        <f t="shared" si="1"/>
        <v>2010000</v>
      </c>
    </row>
    <row r="32" spans="2:7" x14ac:dyDescent="0.25">
      <c r="B32" s="9"/>
      <c r="C32" s="11" t="s">
        <v>209</v>
      </c>
      <c r="D32" s="9">
        <v>30</v>
      </c>
      <c r="E32" s="9">
        <v>1</v>
      </c>
      <c r="F32" s="13">
        <v>470000</v>
      </c>
      <c r="G32" s="68">
        <f t="shared" si="1"/>
        <v>14100000</v>
      </c>
    </row>
    <row r="33" spans="2:7" x14ac:dyDescent="0.25">
      <c r="B33" s="9"/>
      <c r="C33" s="11" t="s">
        <v>212</v>
      </c>
      <c r="D33" s="9">
        <v>30</v>
      </c>
      <c r="E33" s="9">
        <v>1</v>
      </c>
      <c r="F33" s="13">
        <v>47000</v>
      </c>
      <c r="G33" s="68">
        <f t="shared" si="1"/>
        <v>1410000</v>
      </c>
    </row>
    <row r="34" spans="2:7" x14ac:dyDescent="0.25">
      <c r="B34" s="9"/>
      <c r="C34" s="11" t="s">
        <v>227</v>
      </c>
      <c r="D34" s="9">
        <v>30</v>
      </c>
      <c r="E34" s="9">
        <v>1</v>
      </c>
      <c r="F34" s="13">
        <v>67000</v>
      </c>
      <c r="G34" s="68">
        <f t="shared" si="1"/>
        <v>2010000</v>
      </c>
    </row>
    <row r="35" spans="2:7" x14ac:dyDescent="0.25">
      <c r="B35" s="9"/>
      <c r="C35" s="11" t="s">
        <v>215</v>
      </c>
      <c r="D35" s="9">
        <v>30</v>
      </c>
      <c r="E35" s="9">
        <v>1</v>
      </c>
      <c r="F35" s="13">
        <v>100000</v>
      </c>
      <c r="G35" s="68">
        <f t="shared" si="1"/>
        <v>3000000</v>
      </c>
    </row>
    <row r="36" spans="2:7" x14ac:dyDescent="0.25">
      <c r="B36" s="9"/>
      <c r="C36" s="11" t="s">
        <v>216</v>
      </c>
      <c r="D36" s="9">
        <v>30</v>
      </c>
      <c r="E36" s="9">
        <v>1</v>
      </c>
      <c r="F36" s="13">
        <v>80000</v>
      </c>
      <c r="G36" s="68">
        <f t="shared" si="1"/>
        <v>2400000</v>
      </c>
    </row>
    <row r="37" spans="2:7" x14ac:dyDescent="0.25">
      <c r="B37" s="9"/>
      <c r="C37" s="11" t="s">
        <v>217</v>
      </c>
      <c r="D37" s="9">
        <v>30</v>
      </c>
      <c r="E37" s="9">
        <v>1</v>
      </c>
      <c r="F37" s="13">
        <v>181300</v>
      </c>
      <c r="G37" s="68">
        <f t="shared" si="1"/>
        <v>5439000</v>
      </c>
    </row>
    <row r="38" spans="2:7" x14ac:dyDescent="0.25">
      <c r="B38" s="9"/>
      <c r="C38" s="11"/>
      <c r="D38" s="9"/>
      <c r="E38" s="11"/>
      <c r="F38" s="13"/>
      <c r="G38" s="68"/>
    </row>
    <row r="39" spans="2:7" x14ac:dyDescent="0.25">
      <c r="B39" s="9">
        <v>4</v>
      </c>
      <c r="C39" s="11" t="s">
        <v>222</v>
      </c>
      <c r="D39" s="9">
        <v>1</v>
      </c>
      <c r="E39" s="11"/>
      <c r="F39" s="13">
        <v>500000</v>
      </c>
      <c r="G39" s="68">
        <f t="shared" si="1"/>
        <v>500000</v>
      </c>
    </row>
    <row r="40" spans="2:7" x14ac:dyDescent="0.25">
      <c r="B40" s="9"/>
      <c r="C40" s="11" t="s">
        <v>220</v>
      </c>
      <c r="D40" s="9">
        <v>1</v>
      </c>
      <c r="E40" s="11"/>
      <c r="F40" s="13">
        <v>300000</v>
      </c>
      <c r="G40" s="68">
        <f t="shared" si="1"/>
        <v>300000</v>
      </c>
    </row>
    <row r="41" spans="2:7" x14ac:dyDescent="0.25">
      <c r="B41" s="9"/>
      <c r="C41" s="11" t="s">
        <v>221</v>
      </c>
      <c r="D41" s="9"/>
      <c r="E41" s="11"/>
      <c r="F41" s="13"/>
      <c r="G41" s="68"/>
    </row>
    <row r="42" spans="2:7" x14ac:dyDescent="0.25">
      <c r="B42" s="9"/>
      <c r="C42" s="11" t="s">
        <v>223</v>
      </c>
      <c r="D42" s="9">
        <v>1</v>
      </c>
      <c r="E42" s="11"/>
      <c r="F42" s="13">
        <v>350000</v>
      </c>
      <c r="G42" s="68">
        <f t="shared" si="1"/>
        <v>350000</v>
      </c>
    </row>
    <row r="43" spans="2:7" x14ac:dyDescent="0.25">
      <c r="B43" s="9"/>
      <c r="C43" s="11" t="s">
        <v>224</v>
      </c>
      <c r="D43" s="9">
        <v>1</v>
      </c>
      <c r="E43" s="11"/>
      <c r="F43" s="13">
        <v>300000</v>
      </c>
      <c r="G43" s="68">
        <f t="shared" si="1"/>
        <v>300000</v>
      </c>
    </row>
    <row r="44" spans="2:7" x14ac:dyDescent="0.25">
      <c r="B44" s="9"/>
      <c r="C44" s="11" t="s">
        <v>225</v>
      </c>
      <c r="D44" s="9">
        <v>1</v>
      </c>
      <c r="E44" s="11"/>
      <c r="F44" s="13">
        <v>250000</v>
      </c>
      <c r="G44" s="68">
        <f t="shared" si="1"/>
        <v>250000</v>
      </c>
    </row>
    <row r="45" spans="2:7" x14ac:dyDescent="0.25">
      <c r="B45" s="24"/>
      <c r="C45" s="25"/>
      <c r="D45" s="24"/>
      <c r="E45" s="24"/>
      <c r="F45" s="49"/>
      <c r="G45" s="68"/>
    </row>
    <row r="46" spans="2:7" ht="16.5" customHeight="1" x14ac:dyDescent="0.25">
      <c r="B46" s="24"/>
      <c r="C46" s="25"/>
      <c r="D46" s="24"/>
      <c r="E46" s="25"/>
      <c r="F46" s="49"/>
      <c r="G46" s="76">
        <f>SUM(G14:G44)</f>
        <v>311000000</v>
      </c>
    </row>
    <row r="50" spans="1:7" x14ac:dyDescent="0.25">
      <c r="B50" s="113" t="s">
        <v>271</v>
      </c>
      <c r="C50" s="113"/>
      <c r="D50" s="113"/>
      <c r="E50" s="113"/>
      <c r="F50" s="113"/>
      <c r="G50" s="113"/>
    </row>
    <row r="52" spans="1:7" x14ac:dyDescent="0.25">
      <c r="A52" s="85">
        <v>3</v>
      </c>
      <c r="B52" s="28" t="s">
        <v>0</v>
      </c>
      <c r="C52" s="28" t="s">
        <v>1</v>
      </c>
      <c r="D52" s="28" t="s">
        <v>90</v>
      </c>
      <c r="E52" s="28" t="s">
        <v>91</v>
      </c>
      <c r="F52" s="55" t="s">
        <v>2</v>
      </c>
      <c r="G52" s="81" t="s">
        <v>8</v>
      </c>
    </row>
    <row r="53" spans="1:7" ht="22.5" customHeight="1" x14ac:dyDescent="0.25">
      <c r="B53" s="9">
        <v>1</v>
      </c>
      <c r="C53" s="11" t="s">
        <v>85</v>
      </c>
      <c r="D53" s="9"/>
      <c r="E53" s="9"/>
      <c r="F53" s="13"/>
      <c r="G53" s="68"/>
    </row>
    <row r="54" spans="1:7" ht="22.5" customHeight="1" x14ac:dyDescent="0.25">
      <c r="B54" s="9"/>
      <c r="C54" s="11" t="s">
        <v>229</v>
      </c>
      <c r="D54" s="9">
        <v>5</v>
      </c>
      <c r="E54" s="9">
        <v>1</v>
      </c>
      <c r="F54" s="13">
        <f>SUM(G54/D54)</f>
        <v>14500000</v>
      </c>
      <c r="G54" s="68">
        <v>72500000</v>
      </c>
    </row>
    <row r="55" spans="1:7" ht="20.100000000000001" customHeight="1" x14ac:dyDescent="0.25"/>
    <row r="56" spans="1:7" ht="20.100000000000001" customHeight="1" x14ac:dyDescent="0.25"/>
    <row r="57" spans="1:7" ht="20.100000000000001" customHeight="1" x14ac:dyDescent="0.25">
      <c r="B57" s="113" t="s">
        <v>272</v>
      </c>
      <c r="C57" s="113"/>
      <c r="D57" s="113"/>
      <c r="E57" s="113"/>
      <c r="F57" s="113"/>
      <c r="G57" s="113"/>
    </row>
    <row r="58" spans="1:7" ht="20.100000000000001" customHeight="1" x14ac:dyDescent="0.25"/>
    <row r="59" spans="1:7" ht="20.100000000000001" customHeight="1" x14ac:dyDescent="0.25">
      <c r="A59" s="85">
        <v>4</v>
      </c>
      <c r="B59" s="28" t="s">
        <v>0</v>
      </c>
      <c r="C59" s="28" t="s">
        <v>1</v>
      </c>
      <c r="D59" s="28" t="s">
        <v>90</v>
      </c>
      <c r="E59" s="28" t="s">
        <v>91</v>
      </c>
      <c r="F59" s="55" t="s">
        <v>2</v>
      </c>
      <c r="G59" s="81" t="s">
        <v>8</v>
      </c>
    </row>
    <row r="60" spans="1:7" ht="20.100000000000001" customHeight="1" x14ac:dyDescent="0.25">
      <c r="B60" s="9">
        <v>1</v>
      </c>
      <c r="C60" s="11" t="s">
        <v>85</v>
      </c>
      <c r="D60" s="9"/>
      <c r="E60" s="9"/>
      <c r="F60" s="13"/>
      <c r="G60" s="68"/>
    </row>
    <row r="61" spans="1:7" ht="20.100000000000001" customHeight="1" x14ac:dyDescent="0.25">
      <c r="B61" s="9">
        <v>2</v>
      </c>
      <c r="C61" s="11" t="s">
        <v>231</v>
      </c>
      <c r="D61" s="9">
        <v>5</v>
      </c>
      <c r="E61" s="9"/>
      <c r="F61" s="13">
        <v>5810000</v>
      </c>
      <c r="G61" s="68">
        <f>SUM(F61*D61)</f>
        <v>29050000</v>
      </c>
    </row>
    <row r="62" spans="1:7" ht="20.100000000000001" customHeight="1" x14ac:dyDescent="0.25">
      <c r="B62" s="9">
        <v>3</v>
      </c>
      <c r="C62" s="11" t="s">
        <v>232</v>
      </c>
      <c r="D62" s="9">
        <v>5</v>
      </c>
      <c r="E62" s="9"/>
      <c r="F62" s="13">
        <v>337000</v>
      </c>
      <c r="G62" s="68">
        <f>SUM(F62*D62)</f>
        <v>1685000</v>
      </c>
    </row>
    <row r="63" spans="1:7" ht="20.100000000000001" customHeight="1" x14ac:dyDescent="0.25">
      <c r="B63" s="9">
        <v>4</v>
      </c>
      <c r="C63" s="11" t="s">
        <v>233</v>
      </c>
      <c r="D63" s="9">
        <v>5</v>
      </c>
      <c r="E63" s="9"/>
      <c r="F63" s="13">
        <v>103000</v>
      </c>
      <c r="G63" s="68">
        <f>SUM(F63*D63)</f>
        <v>515000</v>
      </c>
    </row>
    <row r="64" spans="1:7" ht="20.100000000000001" customHeight="1" x14ac:dyDescent="0.25">
      <c r="B64" s="9">
        <v>5</v>
      </c>
      <c r="C64" s="11" t="s">
        <v>230</v>
      </c>
      <c r="D64" s="9">
        <v>11</v>
      </c>
      <c r="E64" s="9"/>
      <c r="F64" s="13">
        <v>3750000</v>
      </c>
      <c r="G64" s="68">
        <f>SUM(F64*D64)</f>
        <v>41250000</v>
      </c>
    </row>
    <row r="65" spans="1:8" ht="20.100000000000001" customHeight="1" x14ac:dyDescent="0.25">
      <c r="B65" s="9"/>
      <c r="C65" s="11"/>
      <c r="D65" s="9"/>
      <c r="E65" s="9"/>
      <c r="F65" s="13"/>
      <c r="G65" s="68">
        <f>SUM(G61:G64)</f>
        <v>72500000</v>
      </c>
    </row>
    <row r="66" spans="1:8" ht="19.5" customHeight="1" x14ac:dyDescent="0.25"/>
    <row r="67" spans="1:8" ht="19.5" hidden="1" customHeight="1" x14ac:dyDescent="0.25"/>
    <row r="68" spans="1:8" ht="19.5" customHeight="1" x14ac:dyDescent="0.25"/>
    <row r="69" spans="1:8" x14ac:dyDescent="0.25">
      <c r="B69" s="113" t="s">
        <v>273</v>
      </c>
      <c r="C69" s="113"/>
      <c r="D69" s="113"/>
      <c r="E69" s="113"/>
      <c r="F69" s="113"/>
      <c r="G69" s="113"/>
    </row>
    <row r="70" spans="1:8" ht="8.25" customHeight="1" x14ac:dyDescent="0.25"/>
    <row r="71" spans="1:8" ht="25.5" customHeight="1" x14ac:dyDescent="0.25">
      <c r="A71" s="85">
        <v>5</v>
      </c>
      <c r="B71" s="61" t="s">
        <v>0</v>
      </c>
      <c r="C71" s="61" t="s">
        <v>1</v>
      </c>
      <c r="D71" s="61" t="s">
        <v>90</v>
      </c>
      <c r="E71" s="61" t="s">
        <v>148</v>
      </c>
      <c r="F71" s="62" t="s">
        <v>2</v>
      </c>
      <c r="G71" s="82" t="s">
        <v>8</v>
      </c>
    </row>
    <row r="72" spans="1:8" x14ac:dyDescent="0.25">
      <c r="B72" s="28">
        <v>1</v>
      </c>
      <c r="C72" s="35" t="s">
        <v>131</v>
      </c>
      <c r="D72" s="9"/>
      <c r="E72" s="9"/>
      <c r="F72" s="13"/>
      <c r="G72" s="68"/>
    </row>
    <row r="73" spans="1:8" x14ac:dyDescent="0.25">
      <c r="B73" s="9" t="s">
        <v>137</v>
      </c>
      <c r="C73" s="11" t="s">
        <v>132</v>
      </c>
      <c r="D73" s="9">
        <v>1</v>
      </c>
      <c r="E73" s="9"/>
      <c r="F73" s="13">
        <v>20000000</v>
      </c>
      <c r="G73" s="68">
        <f>SUM(F73*D73)</f>
        <v>20000000</v>
      </c>
    </row>
    <row r="74" spans="1:8" x14ac:dyDescent="0.25">
      <c r="B74" s="9" t="s">
        <v>138</v>
      </c>
      <c r="C74" s="11" t="s">
        <v>135</v>
      </c>
      <c r="D74" s="9">
        <v>1</v>
      </c>
      <c r="E74" s="9"/>
      <c r="F74" s="13">
        <v>35000000</v>
      </c>
      <c r="G74" s="68">
        <f>SUM(F74*D74)</f>
        <v>35000000</v>
      </c>
    </row>
    <row r="75" spans="1:8" x14ac:dyDescent="0.25">
      <c r="B75" s="9" t="s">
        <v>139</v>
      </c>
      <c r="C75" s="11" t="s">
        <v>133</v>
      </c>
      <c r="D75" s="9">
        <v>1</v>
      </c>
      <c r="E75" s="9"/>
      <c r="F75" s="13">
        <v>20000000</v>
      </c>
      <c r="G75" s="68">
        <f>SUM(F75*D75)</f>
        <v>20000000</v>
      </c>
    </row>
    <row r="76" spans="1:8" ht="18" x14ac:dyDescent="0.4">
      <c r="B76" s="9" t="s">
        <v>140</v>
      </c>
      <c r="C76" s="11" t="s">
        <v>134</v>
      </c>
      <c r="D76" s="9">
        <v>1</v>
      </c>
      <c r="E76" s="9"/>
      <c r="F76" s="13">
        <v>20670000</v>
      </c>
      <c r="G76" s="83">
        <f>SUM(F76*D76)</f>
        <v>20670000</v>
      </c>
      <c r="H76" s="19"/>
    </row>
    <row r="77" spans="1:8" x14ac:dyDescent="0.25">
      <c r="B77" s="9"/>
      <c r="C77" s="21"/>
      <c r="D77" s="22"/>
      <c r="E77" s="9"/>
      <c r="F77" s="13"/>
      <c r="G77" s="84">
        <f>SUM(G73:G76)</f>
        <v>95670000</v>
      </c>
      <c r="H77" s="19"/>
    </row>
    <row r="78" spans="1:8" x14ac:dyDescent="0.25">
      <c r="B78" s="28">
        <v>3</v>
      </c>
      <c r="C78" s="36" t="s">
        <v>141</v>
      </c>
      <c r="D78" s="37"/>
      <c r="E78" s="28"/>
      <c r="F78" s="34"/>
      <c r="G78" s="84"/>
    </row>
    <row r="79" spans="1:8" x14ac:dyDescent="0.25">
      <c r="B79" s="28" t="s">
        <v>149</v>
      </c>
      <c r="C79" s="35" t="s">
        <v>142</v>
      </c>
      <c r="D79" s="9"/>
      <c r="E79" s="9"/>
      <c r="F79" s="13"/>
      <c r="G79" s="84"/>
    </row>
    <row r="80" spans="1:8" x14ac:dyDescent="0.25">
      <c r="B80" s="9">
        <v>1</v>
      </c>
      <c r="C80" s="11" t="s">
        <v>143</v>
      </c>
      <c r="D80" s="9">
        <v>1</v>
      </c>
      <c r="E80" s="9">
        <v>36</v>
      </c>
      <c r="F80" s="13">
        <v>100000</v>
      </c>
      <c r="G80" s="68">
        <f t="shared" ref="G80:G85" si="2">SUM(D80*E80*F80)</f>
        <v>3600000</v>
      </c>
    </row>
    <row r="81" spans="2:18" x14ac:dyDescent="0.25">
      <c r="B81" s="9">
        <v>2</v>
      </c>
      <c r="C81" s="11" t="s">
        <v>152</v>
      </c>
      <c r="D81" s="9">
        <v>65</v>
      </c>
      <c r="E81" s="9">
        <v>36</v>
      </c>
      <c r="F81" s="13">
        <v>50000</v>
      </c>
      <c r="G81" s="68">
        <f t="shared" si="2"/>
        <v>117000000</v>
      </c>
    </row>
    <row r="82" spans="2:18" x14ac:dyDescent="0.25">
      <c r="B82" s="9">
        <v>3</v>
      </c>
      <c r="C82" s="11" t="s">
        <v>245</v>
      </c>
      <c r="D82" s="9">
        <v>10</v>
      </c>
      <c r="E82" s="9">
        <v>36</v>
      </c>
      <c r="F82" s="13">
        <v>3500</v>
      </c>
      <c r="G82" s="68">
        <f t="shared" si="2"/>
        <v>1260000</v>
      </c>
    </row>
    <row r="83" spans="2:18" x14ac:dyDescent="0.25">
      <c r="B83" s="9">
        <v>4</v>
      </c>
      <c r="C83" s="11" t="s">
        <v>147</v>
      </c>
      <c r="D83" s="9">
        <v>65</v>
      </c>
      <c r="E83" s="9">
        <v>36</v>
      </c>
      <c r="F83" s="13">
        <v>33000</v>
      </c>
      <c r="G83" s="68">
        <f t="shared" si="2"/>
        <v>77220000</v>
      </c>
      <c r="K83" s="14">
        <f>SUM(49330000-20000000)</f>
        <v>29330000</v>
      </c>
    </row>
    <row r="84" spans="2:18" x14ac:dyDescent="0.25">
      <c r="B84" s="9">
        <v>5</v>
      </c>
      <c r="C84" s="11" t="s">
        <v>144</v>
      </c>
      <c r="D84" s="9">
        <v>65</v>
      </c>
      <c r="E84" s="9">
        <v>36</v>
      </c>
      <c r="F84" s="13">
        <v>17000</v>
      </c>
      <c r="G84" s="68">
        <f t="shared" si="2"/>
        <v>39780000</v>
      </c>
    </row>
    <row r="85" spans="2:18" x14ac:dyDescent="0.25">
      <c r="B85" s="9">
        <v>6</v>
      </c>
      <c r="C85" s="11" t="s">
        <v>244</v>
      </c>
      <c r="D85" s="9">
        <v>2</v>
      </c>
      <c r="E85" s="9">
        <v>36</v>
      </c>
      <c r="F85" s="13">
        <v>31000</v>
      </c>
      <c r="G85" s="68">
        <f t="shared" si="2"/>
        <v>2232000</v>
      </c>
    </row>
    <row r="86" spans="2:18" x14ac:dyDescent="0.25">
      <c r="B86" s="9"/>
      <c r="C86" s="11"/>
      <c r="D86" s="22"/>
      <c r="E86" s="9"/>
      <c r="F86" s="13"/>
      <c r="G86" s="84">
        <f>SUM(G80:G83)</f>
        <v>199080000</v>
      </c>
    </row>
    <row r="87" spans="2:18" x14ac:dyDescent="0.25">
      <c r="B87" s="28" t="s">
        <v>151</v>
      </c>
      <c r="C87" s="35" t="s">
        <v>150</v>
      </c>
      <c r="D87" s="9"/>
      <c r="E87" s="9"/>
      <c r="F87" s="13"/>
      <c r="G87" s="68"/>
    </row>
    <row r="88" spans="2:18" x14ac:dyDescent="0.25">
      <c r="B88" s="9">
        <v>1</v>
      </c>
      <c r="C88" s="11" t="s">
        <v>143</v>
      </c>
      <c r="D88" s="9">
        <v>1</v>
      </c>
      <c r="E88" s="9">
        <v>25</v>
      </c>
      <c r="F88" s="13">
        <v>100000</v>
      </c>
      <c r="G88" s="68">
        <f t="shared" ref="G88:G91" si="3">SUM(D88*E88*F88)</f>
        <v>2500000</v>
      </c>
    </row>
    <row r="89" spans="2:18" x14ac:dyDescent="0.25">
      <c r="B89" s="9">
        <v>2</v>
      </c>
      <c r="C89" s="11" t="s">
        <v>152</v>
      </c>
      <c r="D89" s="9">
        <v>25</v>
      </c>
      <c r="E89" s="9">
        <v>25</v>
      </c>
      <c r="F89" s="13">
        <v>50000</v>
      </c>
      <c r="G89" s="68">
        <f t="shared" si="3"/>
        <v>31250000</v>
      </c>
    </row>
    <row r="90" spans="2:18" x14ac:dyDescent="0.25">
      <c r="B90" s="9">
        <v>3</v>
      </c>
      <c r="C90" s="11" t="s">
        <v>146</v>
      </c>
      <c r="D90" s="9">
        <v>10</v>
      </c>
      <c r="E90" s="9">
        <v>25</v>
      </c>
      <c r="F90" s="13">
        <v>3500</v>
      </c>
      <c r="G90" s="68">
        <f t="shared" si="3"/>
        <v>875000</v>
      </c>
    </row>
    <row r="91" spans="2:18" x14ac:dyDescent="0.25">
      <c r="B91" s="9">
        <v>4</v>
      </c>
      <c r="C91" s="11" t="s">
        <v>147</v>
      </c>
      <c r="D91" s="9">
        <v>25</v>
      </c>
      <c r="E91" s="9">
        <v>25</v>
      </c>
      <c r="F91" s="13">
        <v>33000</v>
      </c>
      <c r="G91" s="68">
        <f t="shared" si="3"/>
        <v>20625000</v>
      </c>
    </row>
    <row r="92" spans="2:18" x14ac:dyDescent="0.25">
      <c r="B92" s="9">
        <v>5</v>
      </c>
      <c r="C92" s="11" t="s">
        <v>144</v>
      </c>
      <c r="D92" s="9">
        <v>25</v>
      </c>
      <c r="E92" s="9">
        <v>25</v>
      </c>
      <c r="F92" s="13">
        <v>17000</v>
      </c>
      <c r="G92" s="68">
        <f t="shared" ref="G92:G93" si="4">SUM(D92*E92*F92)</f>
        <v>10625000</v>
      </c>
    </row>
    <row r="93" spans="2:18" x14ac:dyDescent="0.25">
      <c r="B93" s="9">
        <v>6</v>
      </c>
      <c r="C93" s="11" t="s">
        <v>145</v>
      </c>
      <c r="D93" s="9">
        <v>2</v>
      </c>
      <c r="E93" s="9">
        <v>25</v>
      </c>
      <c r="F93" s="13">
        <v>31000</v>
      </c>
      <c r="G93" s="68">
        <f t="shared" si="4"/>
        <v>1550000</v>
      </c>
    </row>
    <row r="94" spans="2:18" x14ac:dyDescent="0.25">
      <c r="B94" s="9"/>
      <c r="C94" s="11"/>
      <c r="D94" s="22"/>
      <c r="E94" s="9"/>
      <c r="F94" s="13"/>
      <c r="G94" s="84">
        <f>SUM(G88:G91)</f>
        <v>55250000</v>
      </c>
    </row>
    <row r="95" spans="2:18" ht="20.25" customHeight="1" x14ac:dyDescent="0.25">
      <c r="B95" s="9"/>
      <c r="C95" s="9" t="s">
        <v>12</v>
      </c>
      <c r="D95" s="9"/>
      <c r="E95" s="9"/>
      <c r="F95" s="13"/>
      <c r="G95" s="68">
        <f>SUM(G77+G86+G94)</f>
        <v>350000000</v>
      </c>
      <c r="M95" s="15"/>
      <c r="N95" s="30"/>
      <c r="O95" s="64"/>
      <c r="P95" s="31"/>
      <c r="Q95" s="32"/>
      <c r="R95" s="32"/>
    </row>
    <row r="96" spans="2:18" ht="9.75" customHeight="1" x14ac:dyDescent="0.25">
      <c r="B96" s="50"/>
      <c r="C96" s="59"/>
      <c r="D96" s="50"/>
      <c r="E96" s="50"/>
      <c r="F96" s="60"/>
      <c r="G96" s="51"/>
      <c r="K96" s="19"/>
      <c r="M96" s="15"/>
      <c r="N96" s="30"/>
      <c r="O96" s="64"/>
      <c r="P96" s="31"/>
      <c r="Q96" s="32"/>
      <c r="R96" s="32"/>
    </row>
    <row r="97" spans="2:7" x14ac:dyDescent="0.25">
      <c r="B97" s="14"/>
      <c r="D97" s="14"/>
      <c r="G97" s="48"/>
    </row>
  </sheetData>
  <mergeCells count="6">
    <mergeCell ref="B69:G69"/>
    <mergeCell ref="B2:G2"/>
    <mergeCell ref="C7:F7"/>
    <mergeCell ref="B10:G10"/>
    <mergeCell ref="B50:G50"/>
    <mergeCell ref="B57:G57"/>
  </mergeCells>
  <pageMargins left="1.6535433070866143" right="0.11811023622047245" top="0.19685039370078741" bottom="0.15748031496062992" header="0.31496062992125984" footer="0.31496062992125984"/>
  <pageSetup paperSize="5" scale="6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Adm Perkantoran</vt:lpstr>
      <vt:lpstr>Peningkatan sarana aparatur</vt:lpstr>
      <vt:lpstr>Peningkatan aparatur disiplin</vt:lpstr>
      <vt:lpstr>'Adm Perkantoran'!Print_Area</vt:lpstr>
      <vt:lpstr>'Peningkatan aparatur disiplin'!Print_Area</vt:lpstr>
      <vt:lpstr>'Peningkatan sarana aparatur'!Print_Area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SATPOL PP</dc:creator>
  <cp:lastModifiedBy>ismail - [2010]</cp:lastModifiedBy>
  <cp:lastPrinted>2019-06-25T06:21:48Z</cp:lastPrinted>
  <dcterms:created xsi:type="dcterms:W3CDTF">2019-02-19T00:55:34Z</dcterms:created>
  <dcterms:modified xsi:type="dcterms:W3CDTF">2021-10-24T11:52:22Z</dcterms:modified>
</cp:coreProperties>
</file>