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2" i="1" l="1"/>
  <c r="N20" i="1"/>
  <c r="N21" i="1"/>
  <c r="N19" i="1"/>
  <c r="K21" i="1"/>
  <c r="K20" i="1"/>
  <c r="K19" i="1"/>
  <c r="N16" i="1"/>
  <c r="K17" i="1"/>
  <c r="K16" i="1"/>
  <c r="G9" i="1"/>
  <c r="G10" i="1"/>
  <c r="G11" i="1"/>
  <c r="G8" i="1"/>
  <c r="G16" i="1"/>
  <c r="G17" i="1"/>
  <c r="G18" i="1"/>
  <c r="G15" i="1"/>
  <c r="F17" i="1"/>
  <c r="F15" i="1"/>
  <c r="F19" i="1" s="1"/>
  <c r="E16" i="1"/>
  <c r="F16" i="1" s="1"/>
  <c r="E17" i="1"/>
  <c r="E18" i="1"/>
  <c r="F18" i="1" s="1"/>
  <c r="E15" i="1"/>
  <c r="E11" i="1"/>
  <c r="F11" i="1" s="1"/>
  <c r="E10" i="1"/>
  <c r="F10" i="1" s="1"/>
  <c r="E9" i="1"/>
  <c r="F9" i="1" s="1"/>
  <c r="E8" i="1"/>
  <c r="F8" i="1" s="1"/>
  <c r="F12" i="1" s="1"/>
  <c r="E19" i="1" l="1"/>
  <c r="E12" i="1"/>
</calcChain>
</file>

<file path=xl/sharedStrings.xml><?xml version="1.0" encoding="utf-8"?>
<sst xmlns="http://schemas.openxmlformats.org/spreadsheetml/2006/main" count="44" uniqueCount="37">
  <si>
    <t>Justifikasi Angaran Kegiatan PKM Penerapan Teknologi</t>
  </si>
  <si>
    <t>Purbaliner:Aplikasi Pemesanan Jajanan Lokal</t>
  </si>
  <si>
    <t>Oleh Fitria Kinta, dan Kawan-Kawan</t>
  </si>
  <si>
    <t>Material</t>
  </si>
  <si>
    <t>Hosting dan domain</t>
  </si>
  <si>
    <t>Online Storage</t>
  </si>
  <si>
    <t>Online project Colaboration toll</t>
  </si>
  <si>
    <t>Modem</t>
  </si>
  <si>
    <t>SUB TOTAL</t>
  </si>
  <si>
    <t>Justifikasi Pemakaian</t>
  </si>
  <si>
    <t>Tahun</t>
  </si>
  <si>
    <t>Bulanan</t>
  </si>
  <si>
    <t>Buah</t>
  </si>
  <si>
    <t>Kuantitas</t>
  </si>
  <si>
    <t>Kertas A4</t>
  </si>
  <si>
    <t>Catridge Printer</t>
  </si>
  <si>
    <t xml:space="preserve">Buku Agenda </t>
  </si>
  <si>
    <t>Buku logbook</t>
  </si>
  <si>
    <t>Rim</t>
  </si>
  <si>
    <t>Paket</t>
  </si>
  <si>
    <t>Buku</t>
  </si>
  <si>
    <t>Harga Satuan</t>
  </si>
  <si>
    <t>Jumlah</t>
  </si>
  <si>
    <t>Harga Setelah Pajak 5%</t>
  </si>
  <si>
    <t>Keterangan</t>
  </si>
  <si>
    <t>Analisa</t>
  </si>
  <si>
    <t>Harga Termahal</t>
  </si>
  <si>
    <t>Harga Termurah</t>
  </si>
  <si>
    <t>Harga Rata-rata</t>
  </si>
  <si>
    <t xml:space="preserve"> </t>
  </si>
  <si>
    <t>Harga termurah ke-1</t>
  </si>
  <si>
    <t>Harga termurah ke-2</t>
  </si>
  <si>
    <t>Harga termurah ke-3</t>
  </si>
  <si>
    <t>Harga Termahal ke-1</t>
  </si>
  <si>
    <t>Harga Termahal ke-2</t>
  </si>
  <si>
    <t>Harga Termahal ke-3</t>
  </si>
  <si>
    <t>Barang beli bulanan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</si>
</sst>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[$Rp-421]* #,##0.00_-;\-[$Rp-421]* #,##0.00_-;_-[$Rp-421]* &quot;-&quot;??_-;_-@_-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6" fontId="0" fillId="0" borderId="5" xfId="0" applyNumberFormat="1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0" fillId="0" borderId="11" xfId="0" applyNumberFormat="1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166" fontId="1" fillId="0" borderId="8" xfId="0" applyNumberFormat="1" applyFont="1" applyBorder="1"/>
    <xf numFmtId="0" fontId="1" fillId="0" borderId="9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6" fontId="0" fillId="0" borderId="14" xfId="0" applyNumberFormat="1" applyBorder="1"/>
    <xf numFmtId="0" fontId="0" fillId="0" borderId="15" xfId="0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166" fontId="0" fillId="4" borderId="8" xfId="0" applyNumberFormat="1" applyFill="1" applyBorder="1"/>
    <xf numFmtId="0" fontId="0" fillId="4" borderId="9" xfId="0" applyFill="1" applyBorder="1"/>
    <xf numFmtId="166" fontId="0" fillId="3" borderId="11" xfId="0" applyNumberForma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166" fontId="1" fillId="5" borderId="8" xfId="0" applyNumberFormat="1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0" zoomScaleNormal="80" workbookViewId="0">
      <selection activeCell="J8" sqref="J8"/>
    </sheetView>
  </sheetViews>
  <sheetFormatPr defaultRowHeight="15" x14ac:dyDescent="0.25"/>
  <cols>
    <col min="1" max="1" width="13.5703125" customWidth="1"/>
    <col min="2" max="2" width="10.42578125" customWidth="1"/>
    <col min="3" max="3" width="8.85546875" customWidth="1"/>
    <col min="4" max="4" width="16.7109375" customWidth="1"/>
    <col min="5" max="5" width="16.85546875" customWidth="1"/>
    <col min="6" max="6" width="17.28515625" customWidth="1"/>
    <col min="7" max="7" width="12.42578125" customWidth="1"/>
    <col min="8" max="8" width="8.28515625" customWidth="1"/>
    <col min="9" max="9" width="9.140625" hidden="1" customWidth="1"/>
    <col min="10" max="10" width="20.7109375" customWidth="1"/>
    <col min="11" max="11" width="14" customWidth="1"/>
    <col min="12" max="12" width="21.140625" customWidth="1"/>
    <col min="13" max="13" width="9.140625" hidden="1" customWidth="1"/>
    <col min="14" max="14" width="1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14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4" ht="15" customHeight="1" x14ac:dyDescent="0.25">
      <c r="A3" s="21" t="s">
        <v>2</v>
      </c>
      <c r="B3" s="21"/>
      <c r="C3" s="21"/>
      <c r="D3" s="21"/>
      <c r="E3" s="21"/>
      <c r="F3" s="21"/>
      <c r="G3" s="21"/>
      <c r="H3" s="21"/>
    </row>
    <row r="4" spans="1:14" x14ac:dyDescent="0.25">
      <c r="A4" s="1">
        <v>2016</v>
      </c>
      <c r="B4" s="1"/>
      <c r="C4" s="1"/>
      <c r="D4" s="1"/>
      <c r="E4" s="1"/>
      <c r="F4" s="1"/>
      <c r="G4" s="1"/>
      <c r="H4" s="1"/>
    </row>
    <row r="5" spans="1:14" x14ac:dyDescent="0.25">
      <c r="B5" s="22"/>
    </row>
    <row r="6" spans="1:14" ht="15.75" thickBot="1" x14ac:dyDescent="0.3"/>
    <row r="7" spans="1:14" ht="31.5" customHeight="1" thickBot="1" x14ac:dyDescent="0.3">
      <c r="A7" s="10" t="s">
        <v>3</v>
      </c>
      <c r="B7" s="27"/>
      <c r="C7" s="11"/>
      <c r="D7" s="11"/>
      <c r="E7" s="11" t="s">
        <v>22</v>
      </c>
      <c r="F7" s="27" t="s">
        <v>23</v>
      </c>
      <c r="G7" s="12"/>
    </row>
    <row r="8" spans="1:14" x14ac:dyDescent="0.25">
      <c r="A8" s="6" t="s">
        <v>4</v>
      </c>
      <c r="B8" s="7" t="s">
        <v>10</v>
      </c>
      <c r="C8" s="7">
        <v>1</v>
      </c>
      <c r="D8" s="8">
        <v>2000000</v>
      </c>
      <c r="E8" s="8">
        <f>D8*C8</f>
        <v>2000000</v>
      </c>
      <c r="F8" s="8">
        <f>E8+E8*(5/100)</f>
        <v>2100000</v>
      </c>
      <c r="G8" s="9" t="str">
        <f>IF(C8&gt;2,"Banyak","Sedikit")</f>
        <v>Sedikit</v>
      </c>
    </row>
    <row r="9" spans="1:14" x14ac:dyDescent="0.25">
      <c r="A9" s="4" t="s">
        <v>5</v>
      </c>
      <c r="B9" s="2" t="s">
        <v>11</v>
      </c>
      <c r="C9" s="2">
        <v>5</v>
      </c>
      <c r="D9" s="3">
        <v>150000</v>
      </c>
      <c r="E9" s="3">
        <f>D9*C9</f>
        <v>750000</v>
      </c>
      <c r="F9" s="3">
        <f t="shared" ref="F9:F11" si="0">E9+E9*(5/100)</f>
        <v>787500</v>
      </c>
      <c r="G9" s="5" t="str">
        <f t="shared" ref="G9:G11" si="1">IF(C9&gt;2,"Banyak","Sedikit")</f>
        <v>Banyak</v>
      </c>
    </row>
    <row r="10" spans="1:14" s="22" customFormat="1" ht="29.25" customHeight="1" x14ac:dyDescent="0.25">
      <c r="A10" s="23" t="s">
        <v>6</v>
      </c>
      <c r="B10" s="24" t="s">
        <v>11</v>
      </c>
      <c r="C10" s="24">
        <v>5</v>
      </c>
      <c r="D10" s="25">
        <v>150000</v>
      </c>
      <c r="E10" s="25">
        <f>D10*C10</f>
        <v>750000</v>
      </c>
      <c r="F10" s="25">
        <f t="shared" si="0"/>
        <v>787500</v>
      </c>
      <c r="G10" s="26" t="str">
        <f t="shared" si="1"/>
        <v>Banyak</v>
      </c>
    </row>
    <row r="11" spans="1:14" ht="15.75" thickBot="1" x14ac:dyDescent="0.3">
      <c r="A11" s="13" t="s">
        <v>7</v>
      </c>
      <c r="B11" s="14" t="s">
        <v>12</v>
      </c>
      <c r="C11" s="14">
        <v>1</v>
      </c>
      <c r="D11" s="15">
        <v>500000</v>
      </c>
      <c r="E11" s="15">
        <f>D11*C11</f>
        <v>500000</v>
      </c>
      <c r="F11" s="15">
        <f t="shared" si="0"/>
        <v>525000</v>
      </c>
      <c r="G11" s="16" t="str">
        <f t="shared" si="1"/>
        <v>Sedikit</v>
      </c>
    </row>
    <row r="12" spans="1:14" ht="15.75" thickBot="1" x14ac:dyDescent="0.3">
      <c r="A12" s="17" t="s">
        <v>8</v>
      </c>
      <c r="B12" s="18"/>
      <c r="C12" s="18"/>
      <c r="D12" s="18"/>
      <c r="E12" s="19">
        <f>SUM(E8:E11)</f>
        <v>4000000</v>
      </c>
      <c r="F12" s="19">
        <f>SUM(F8:F11)</f>
        <v>4200000</v>
      </c>
      <c r="G12" s="20"/>
    </row>
    <row r="13" spans="1:14" ht="15.75" thickBot="1" x14ac:dyDescent="0.3">
      <c r="J13" t="s">
        <v>29</v>
      </c>
    </row>
    <row r="14" spans="1:14" ht="27.75" customHeight="1" thickBot="1" x14ac:dyDescent="0.3">
      <c r="A14" s="29" t="s">
        <v>3</v>
      </c>
      <c r="B14" s="30" t="s">
        <v>9</v>
      </c>
      <c r="C14" s="31" t="s">
        <v>13</v>
      </c>
      <c r="D14" s="31" t="s">
        <v>21</v>
      </c>
      <c r="E14" s="31" t="s">
        <v>22</v>
      </c>
      <c r="F14" s="30" t="s">
        <v>23</v>
      </c>
      <c r="G14" s="32" t="s">
        <v>24</v>
      </c>
      <c r="I14" s="28"/>
      <c r="J14" s="49" t="s">
        <v>25</v>
      </c>
      <c r="K14" s="50"/>
      <c r="L14" s="50"/>
      <c r="M14" s="50"/>
      <c r="N14" s="51"/>
    </row>
    <row r="15" spans="1:14" ht="15.75" thickBot="1" x14ac:dyDescent="0.3">
      <c r="A15" s="33" t="s">
        <v>14</v>
      </c>
      <c r="B15" s="34" t="s">
        <v>18</v>
      </c>
      <c r="C15" s="34">
        <v>4</v>
      </c>
      <c r="D15" s="35">
        <v>50000</v>
      </c>
      <c r="E15" s="35">
        <f>D15*C15</f>
        <v>200000</v>
      </c>
      <c r="F15" s="35">
        <f>E15+(E15*5/100)</f>
        <v>210000</v>
      </c>
      <c r="G15" s="36" t="str">
        <f>IF(C15&gt;2,"Banyak","Sedikit")</f>
        <v>Banyak</v>
      </c>
      <c r="J15" s="33"/>
      <c r="K15" s="34"/>
      <c r="L15" s="34"/>
      <c r="M15" s="35"/>
      <c r="N15" s="35"/>
    </row>
    <row r="16" spans="1:14" ht="30.75" thickBot="1" x14ac:dyDescent="0.3">
      <c r="A16" s="37" t="s">
        <v>15</v>
      </c>
      <c r="B16" s="38" t="s">
        <v>19</v>
      </c>
      <c r="C16" s="38">
        <v>4</v>
      </c>
      <c r="D16" s="39">
        <v>150000</v>
      </c>
      <c r="E16" s="39">
        <f t="shared" ref="E16:E18" si="2">D16*C16</f>
        <v>600000</v>
      </c>
      <c r="F16" s="39">
        <f t="shared" ref="F16:F18" si="3">E16+(E16*5/100)</f>
        <v>630000</v>
      </c>
      <c r="G16" s="40" t="str">
        <f t="shared" ref="G16:G18" si="4">IF(C16&gt;2,"Banyak","Sedikit")</f>
        <v>Banyak</v>
      </c>
      <c r="J16" s="37" t="s">
        <v>27</v>
      </c>
      <c r="K16" s="38">
        <f>MIN(D15:D18)</f>
        <v>50000</v>
      </c>
      <c r="L16" s="38" t="s">
        <v>26</v>
      </c>
      <c r="M16" s="39"/>
      <c r="N16" s="39">
        <f>MAX(D15:D18)</f>
        <v>150000</v>
      </c>
    </row>
    <row r="17" spans="1:14" x14ac:dyDescent="0.25">
      <c r="A17" s="6" t="s">
        <v>16</v>
      </c>
      <c r="B17" s="7" t="s">
        <v>20</v>
      </c>
      <c r="C17" s="7">
        <v>2</v>
      </c>
      <c r="D17" s="8">
        <v>50000</v>
      </c>
      <c r="E17" s="8">
        <f t="shared" si="2"/>
        <v>100000</v>
      </c>
      <c r="F17" s="8">
        <f t="shared" si="3"/>
        <v>105000</v>
      </c>
      <c r="G17" s="9" t="str">
        <f t="shared" si="4"/>
        <v>Sedikit</v>
      </c>
      <c r="J17" s="6" t="s">
        <v>28</v>
      </c>
      <c r="K17" s="7">
        <f>AVERAGE(D15:D18)</f>
        <v>75000</v>
      </c>
      <c r="L17" s="7"/>
      <c r="M17" s="8"/>
      <c r="N17" s="8" t="s">
        <v>29</v>
      </c>
    </row>
    <row r="18" spans="1:14" ht="15.75" thickBot="1" x14ac:dyDescent="0.3">
      <c r="A18" s="42" t="s">
        <v>17</v>
      </c>
      <c r="B18" s="43" t="s">
        <v>20</v>
      </c>
      <c r="C18" s="43">
        <v>2</v>
      </c>
      <c r="D18" s="41">
        <v>50000</v>
      </c>
      <c r="E18" s="41">
        <f t="shared" si="2"/>
        <v>100000</v>
      </c>
      <c r="F18" s="41">
        <f t="shared" si="3"/>
        <v>105000</v>
      </c>
      <c r="G18" s="44" t="str">
        <f t="shared" si="4"/>
        <v>Sedikit</v>
      </c>
      <c r="J18" s="42"/>
      <c r="K18" s="43"/>
      <c r="L18" s="43"/>
      <c r="M18" s="41"/>
      <c r="N18" s="41"/>
    </row>
    <row r="19" spans="1:14" ht="15.75" thickBot="1" x14ac:dyDescent="0.3">
      <c r="A19" s="45" t="s">
        <v>8</v>
      </c>
      <c r="B19" s="46"/>
      <c r="C19" s="46"/>
      <c r="D19" s="46"/>
      <c r="E19" s="47">
        <f>SUM(E15:E18)</f>
        <v>1000000</v>
      </c>
      <c r="F19" s="47">
        <f>SUM(F15:F18)</f>
        <v>1050000</v>
      </c>
      <c r="G19" s="48"/>
      <c r="J19" s="45" t="s">
        <v>30</v>
      </c>
      <c r="K19" s="46">
        <f>SMALL(D15:D18,1)</f>
        <v>50000</v>
      </c>
      <c r="L19" s="46" t="s">
        <v>33</v>
      </c>
      <c r="M19" s="46"/>
      <c r="N19" s="47">
        <f>LARGE(D15:D18,1)</f>
        <v>150000</v>
      </c>
    </row>
    <row r="20" spans="1:14" ht="15.75" thickBot="1" x14ac:dyDescent="0.3">
      <c r="J20" s="29" t="s">
        <v>31</v>
      </c>
      <c r="K20" s="30">
        <f>SMALL(D8:D19,2)</f>
        <v>50000</v>
      </c>
      <c r="L20" s="31" t="s">
        <v>34</v>
      </c>
      <c r="M20" s="31"/>
      <c r="N20" s="31">
        <f>LARGE(D8:D11,2)</f>
        <v>500000</v>
      </c>
    </row>
    <row r="21" spans="1:14" ht="15.75" thickBot="1" x14ac:dyDescent="0.3">
      <c r="J21" s="33" t="s">
        <v>32</v>
      </c>
      <c r="K21" s="34">
        <f>SMALL(D8:D20,3)</f>
        <v>50000</v>
      </c>
      <c r="L21" s="34" t="s">
        <v>35</v>
      </c>
      <c r="M21" s="35"/>
      <c r="N21" s="35">
        <f>LARGE(D8:D11,3)</f>
        <v>150000</v>
      </c>
    </row>
    <row r="22" spans="1:14" ht="15.75" thickBot="1" x14ac:dyDescent="0.3">
      <c r="J22" s="37" t="s">
        <v>36</v>
      </c>
      <c r="K22" s="38">
        <f>COUNTIF(B11:B15, "Bulanan")</f>
        <v>0</v>
      </c>
      <c r="L22" s="38"/>
      <c r="M22" s="39"/>
      <c r="N22" s="39"/>
    </row>
  </sheetData>
  <mergeCells count="5">
    <mergeCell ref="J14:N14"/>
    <mergeCell ref="A1:H1"/>
    <mergeCell ref="A2:H2"/>
    <mergeCell ref="A3:H3"/>
    <mergeCell ref="A4:H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2021-10-25T11:26:11Z</dcterms:created>
  <dcterms:modified xsi:type="dcterms:W3CDTF">2021-10-25T12:42:36Z</dcterms:modified>
</cp:coreProperties>
</file>