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EOBIT_PUB\emb\"/>
    </mc:Choice>
  </mc:AlternateContent>
  <bookViews>
    <workbookView xWindow="0" yWindow="0" windowWidth="24750" windowHeight="12300"/>
  </bookViews>
  <sheets>
    <sheet name="STM32h742|743|753|750" sheetId="1" r:id="rId1"/>
  </sheets>
  <definedNames>
    <definedName name="_xlnm._FilterDatabase" localSheetId="0" hidden="1">'STM32h742|743|753|750'!$A$1:$H$33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A5" i="1"/>
  <c r="D4" i="1"/>
  <c r="E4" i="1" s="1"/>
  <c r="F4" i="1" s="1"/>
  <c r="A4" i="1"/>
  <c r="D3" i="1"/>
  <c r="A3" i="1"/>
  <c r="B3" i="1" s="1"/>
  <c r="C3" i="1" s="1"/>
  <c r="D2" i="1"/>
  <c r="A2" i="1"/>
  <c r="B2" i="1" s="1"/>
  <c r="C2" i="1" s="1"/>
  <c r="D12" i="1"/>
  <c r="A12" i="1"/>
  <c r="B12" i="1" s="1"/>
  <c r="C12" i="1" s="1"/>
  <c r="D11" i="1"/>
  <c r="A11" i="1"/>
  <c r="B11" i="1" s="1"/>
  <c r="C11" i="1" s="1"/>
  <c r="D10" i="1"/>
  <c r="E10" i="1" s="1"/>
  <c r="F10" i="1" s="1"/>
  <c r="A10" i="1"/>
  <c r="B10" i="1" s="1"/>
  <c r="C10" i="1" s="1"/>
  <c r="D9" i="1"/>
  <c r="E9" i="1" s="1"/>
  <c r="F9" i="1" s="1"/>
  <c r="A9" i="1"/>
  <c r="D7" i="1"/>
  <c r="A7" i="1"/>
  <c r="D8" i="1"/>
  <c r="E8" i="1" s="1"/>
  <c r="F8" i="1" s="1"/>
  <c r="A8" i="1"/>
  <c r="G6" i="1"/>
  <c r="E6" i="1"/>
  <c r="F6" i="1" s="1"/>
  <c r="B6" i="1"/>
  <c r="C6" i="1" s="1"/>
  <c r="E7" i="1" l="1"/>
  <c r="F7" i="1" s="1"/>
  <c r="G5" i="1"/>
  <c r="G4" i="1"/>
  <c r="B4" i="1"/>
  <c r="C4" i="1" s="1"/>
  <c r="G3" i="1"/>
  <c r="G2" i="1"/>
  <c r="G12" i="1"/>
  <c r="G11" i="1"/>
  <c r="G10" i="1"/>
  <c r="G9" i="1"/>
  <c r="E3" i="1"/>
  <c r="F3" i="1" s="1"/>
  <c r="E2" i="1"/>
  <c r="F2" i="1" s="1"/>
  <c r="E12" i="1"/>
  <c r="F12" i="1" s="1"/>
  <c r="E11" i="1"/>
  <c r="F11" i="1" s="1"/>
  <c r="B9" i="1"/>
  <c r="C9" i="1" s="1"/>
  <c r="B5" i="1"/>
  <c r="C5" i="1" s="1"/>
  <c r="G8" i="1"/>
  <c r="B8" i="1"/>
  <c r="C8" i="1" s="1"/>
  <c r="G7" i="1"/>
  <c r="B7" i="1"/>
  <c r="C7" i="1" s="1"/>
</calcChain>
</file>

<file path=xl/sharedStrings.xml><?xml version="1.0" encoding="utf-8"?>
<sst xmlns="http://schemas.openxmlformats.org/spreadsheetml/2006/main" count="14" uniqueCount="14">
  <si>
    <t>start</t>
  </si>
  <si>
    <t>finish</t>
  </si>
  <si>
    <t>DTCM</t>
  </si>
  <si>
    <t>AXI SRAM</t>
  </si>
  <si>
    <t>Backup SRAM</t>
  </si>
  <si>
    <t>ITCM</t>
  </si>
  <si>
    <t>FLASH B1</t>
  </si>
  <si>
    <t>FLASH B2</t>
  </si>
  <si>
    <t>size, kB</t>
  </si>
  <si>
    <t>AHB SRAM1</t>
  </si>
  <si>
    <t>AHB SRAM2</t>
  </si>
  <si>
    <t>AHB SRAM3</t>
  </si>
  <si>
    <t>AHB SRAM4</t>
  </si>
  <si>
    <t>System Memory (bootloader)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</si>
</sst>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workbookViewId="0">
      <selection activeCell="H6" sqref="H6"/>
    </sheetView>
  </sheetViews>
  <sheetFormatPr defaultRowHeight="15" x14ac:dyDescent="0.25"/>
  <cols>
    <col min="1" max="1" width="10" hidden="1" customWidth="1"/>
    <col min="2" max="2" width="9.140625" hidden="1" customWidth="1"/>
    <col min="3" max="3" width="12" customWidth="1"/>
    <col min="4" max="4" width="13" style="2" hidden="1" customWidth="1"/>
    <col min="5" max="5" width="13" hidden="1" customWidth="1"/>
    <col min="6" max="6" width="12" customWidth="1"/>
    <col min="7" max="7" width="8.85546875" customWidth="1"/>
    <col min="8" max="8" width="27.28515625" customWidth="1"/>
  </cols>
  <sheetData>
    <row r="1" spans="1:8" x14ac:dyDescent="0.25">
      <c r="C1" s="3" t="s">
        <v>0</v>
      </c>
      <c r="D1" s="4"/>
      <c r="E1" s="3"/>
      <c r="F1" s="3" t="s">
        <v>1</v>
      </c>
      <c r="G1" s="3" t="s">
        <v>8</v>
      </c>
      <c r="H1" s="3"/>
    </row>
    <row r="2" spans="1:8" x14ac:dyDescent="0.25">
      <c r="A2">
        <f>HEX2DEC("00000000")</f>
        <v>0</v>
      </c>
      <c r="B2" t="str">
        <f t="shared" ref="B2:B12" si="0">DEC2HEX(A2)</f>
        <v>0</v>
      </c>
      <c r="C2" s="5" t="str">
        <f t="shared" ref="C2:C12" si="1">CONCATENATE("0х",REPT("0",8-LEN(B2)),B2)</f>
        <v>0х00000000</v>
      </c>
      <c r="D2" s="4">
        <f>HEX2DEC("0000FFFF")</f>
        <v>65535</v>
      </c>
      <c r="E2" s="5" t="str">
        <f t="shared" ref="E2:E12" si="2">DEC2HEX(D2)</f>
        <v>FFFF</v>
      </c>
      <c r="F2" s="5" t="str">
        <f t="shared" ref="F2:F12" si="3">CONCATENATE("0х",REPT("0",8-LEN(E2)),E2)</f>
        <v>0х0000FFFF</v>
      </c>
      <c r="G2" s="3">
        <f t="shared" ref="G2:G12" si="4">(D2-A2+1)/1024</f>
        <v>64</v>
      </c>
      <c r="H2" s="3" t="s">
        <v>5</v>
      </c>
    </row>
    <row r="3" spans="1:8" x14ac:dyDescent="0.25">
      <c r="A3">
        <f>HEX2DEC("08000000")</f>
        <v>134217728</v>
      </c>
      <c r="B3" t="str">
        <f t="shared" si="0"/>
        <v>8000000</v>
      </c>
      <c r="C3" s="5" t="str">
        <f t="shared" si="1"/>
        <v>0х08000000</v>
      </c>
      <c r="D3" s="4">
        <f>HEX2DEC("080FFFFF")</f>
        <v>135266303</v>
      </c>
      <c r="E3" s="5" t="str">
        <f t="shared" si="2"/>
        <v>80FFFFF</v>
      </c>
      <c r="F3" s="5" t="str">
        <f t="shared" si="3"/>
        <v>0х080FFFFF</v>
      </c>
      <c r="G3" s="3">
        <f t="shared" si="4"/>
        <v>1024</v>
      </c>
      <c r="H3" s="3" t="s">
        <v>6</v>
      </c>
    </row>
    <row r="4" spans="1:8" x14ac:dyDescent="0.25">
      <c r="A4">
        <f>HEX2DEC("08100000")</f>
        <v>135266304</v>
      </c>
      <c r="B4" t="str">
        <f t="shared" si="0"/>
        <v>8100000</v>
      </c>
      <c r="C4" s="5" t="str">
        <f t="shared" si="1"/>
        <v>0х08100000</v>
      </c>
      <c r="D4" s="4">
        <f>HEX2DEC("081FFFFF")</f>
        <v>136314879</v>
      </c>
      <c r="E4" s="5" t="str">
        <f t="shared" si="2"/>
        <v>81FFFFF</v>
      </c>
      <c r="F4" s="5" t="str">
        <f t="shared" si="3"/>
        <v>0х081FFFFF</v>
      </c>
      <c r="G4" s="3">
        <f t="shared" si="4"/>
        <v>1024</v>
      </c>
      <c r="H4" s="3" t="s">
        <v>7</v>
      </c>
    </row>
    <row r="5" spans="1:8" x14ac:dyDescent="0.25">
      <c r="A5">
        <f>HEX2DEC("1FF00000")</f>
        <v>535822336</v>
      </c>
      <c r="B5" t="str">
        <f t="shared" si="0"/>
        <v>1FF00000</v>
      </c>
      <c r="C5" s="5" t="str">
        <f t="shared" si="1"/>
        <v>0х1FF00000</v>
      </c>
      <c r="D5" s="4">
        <f>HEX2DEC("1FF1FFFF")</f>
        <v>535953407</v>
      </c>
      <c r="E5" s="5" t="str">
        <f t="shared" si="2"/>
        <v>1FF1FFFF</v>
      </c>
      <c r="F5" s="5" t="str">
        <f t="shared" si="3"/>
        <v>0х1FF1FFFF</v>
      </c>
      <c r="G5" s="3">
        <f t="shared" si="4"/>
        <v>128</v>
      </c>
      <c r="H5" s="3" t="s">
        <v>13</v>
      </c>
    </row>
    <row r="6" spans="1:8" x14ac:dyDescent="0.25">
      <c r="A6">
        <v>536870912</v>
      </c>
      <c r="B6" t="str">
        <f t="shared" si="0"/>
        <v>20000000</v>
      </c>
      <c r="C6" s="5" t="str">
        <f t="shared" si="1"/>
        <v>0х20000000</v>
      </c>
      <c r="D6" s="4">
        <v>537001983</v>
      </c>
      <c r="E6" s="5" t="str">
        <f t="shared" si="2"/>
        <v>2001FFFF</v>
      </c>
      <c r="F6" s="5" t="str">
        <f t="shared" si="3"/>
        <v>0х2001FFFF</v>
      </c>
      <c r="G6" s="3">
        <f t="shared" si="4"/>
        <v>128</v>
      </c>
      <c r="H6" s="3" t="s">
        <v>2</v>
      </c>
    </row>
    <row r="7" spans="1:8" x14ac:dyDescent="0.25">
      <c r="A7">
        <f>HEX2DEC("24000000")</f>
        <v>603979776</v>
      </c>
      <c r="B7" t="str">
        <f t="shared" si="0"/>
        <v>24000000</v>
      </c>
      <c r="C7" s="5" t="str">
        <f t="shared" si="1"/>
        <v>0х24000000</v>
      </c>
      <c r="D7" s="4">
        <f>HEX2DEC("2407FFFF")</f>
        <v>604504063</v>
      </c>
      <c r="E7" s="5" t="str">
        <f t="shared" si="2"/>
        <v>2407FFFF</v>
      </c>
      <c r="F7" s="5" t="str">
        <f t="shared" si="3"/>
        <v>0х2407FFFF</v>
      </c>
      <c r="G7" s="3">
        <f t="shared" si="4"/>
        <v>512</v>
      </c>
      <c r="H7" s="3" t="s">
        <v>3</v>
      </c>
    </row>
    <row r="8" spans="1:8" x14ac:dyDescent="0.25">
      <c r="A8">
        <f>HEX2DEC("30000000")</f>
        <v>805306368</v>
      </c>
      <c r="B8" t="str">
        <f t="shared" si="0"/>
        <v>30000000</v>
      </c>
      <c r="C8" s="5" t="str">
        <f t="shared" si="1"/>
        <v>0х30000000</v>
      </c>
      <c r="D8" s="4">
        <f>HEX2DEC("3001FFFF")</f>
        <v>805437439</v>
      </c>
      <c r="E8" s="5" t="str">
        <f t="shared" si="2"/>
        <v>3001FFFF</v>
      </c>
      <c r="F8" s="5" t="str">
        <f t="shared" si="3"/>
        <v>0х3001FFFF</v>
      </c>
      <c r="G8" s="3">
        <f t="shared" si="4"/>
        <v>128</v>
      </c>
      <c r="H8" s="3" t="s">
        <v>9</v>
      </c>
    </row>
    <row r="9" spans="1:8" x14ac:dyDescent="0.25">
      <c r="A9">
        <f>HEX2DEC("30020000")</f>
        <v>805437440</v>
      </c>
      <c r="B9" t="str">
        <f t="shared" si="0"/>
        <v>30020000</v>
      </c>
      <c r="C9" s="5" t="str">
        <f t="shared" si="1"/>
        <v>0х30020000</v>
      </c>
      <c r="D9" s="4">
        <f>HEX2DEC("3003FFFF")</f>
        <v>805568511</v>
      </c>
      <c r="E9" s="5" t="str">
        <f t="shared" si="2"/>
        <v>3003FFFF</v>
      </c>
      <c r="F9" s="5" t="str">
        <f t="shared" si="3"/>
        <v>0х3003FFFF</v>
      </c>
      <c r="G9" s="3">
        <f t="shared" si="4"/>
        <v>128</v>
      </c>
      <c r="H9" s="3" t="s">
        <v>10</v>
      </c>
    </row>
    <row r="10" spans="1:8" x14ac:dyDescent="0.25">
      <c r="A10">
        <f>HEX2DEC("30040000")</f>
        <v>805568512</v>
      </c>
      <c r="B10" t="str">
        <f t="shared" si="0"/>
        <v>30040000</v>
      </c>
      <c r="C10" s="5" t="str">
        <f t="shared" si="1"/>
        <v>0х30040000</v>
      </c>
      <c r="D10" s="4">
        <f>HEX2DEC("3005FFFF")</f>
        <v>805699583</v>
      </c>
      <c r="E10" s="5" t="str">
        <f t="shared" si="2"/>
        <v>3005FFFF</v>
      </c>
      <c r="F10" s="5" t="str">
        <f t="shared" si="3"/>
        <v>0х3005FFFF</v>
      </c>
      <c r="G10" s="3">
        <f t="shared" si="4"/>
        <v>128</v>
      </c>
      <c r="H10" s="3" t="s">
        <v>11</v>
      </c>
    </row>
    <row r="11" spans="1:8" x14ac:dyDescent="0.25">
      <c r="A11">
        <f>HEX2DEC("38000000")</f>
        <v>939524096</v>
      </c>
      <c r="B11" t="str">
        <f t="shared" si="0"/>
        <v>38000000</v>
      </c>
      <c r="C11" s="5" t="str">
        <f t="shared" si="1"/>
        <v>0х38000000</v>
      </c>
      <c r="D11" s="4">
        <f>HEX2DEC("3800FFFF")</f>
        <v>939589631</v>
      </c>
      <c r="E11" s="5" t="str">
        <f t="shared" si="2"/>
        <v>3800FFFF</v>
      </c>
      <c r="F11" s="5" t="str">
        <f t="shared" si="3"/>
        <v>0х3800FFFF</v>
      </c>
      <c r="G11" s="3">
        <f t="shared" si="4"/>
        <v>64</v>
      </c>
      <c r="H11" s="3" t="s">
        <v>12</v>
      </c>
    </row>
    <row r="12" spans="1:8" x14ac:dyDescent="0.25">
      <c r="A12">
        <f>HEX2DEC("38800000")</f>
        <v>947912704</v>
      </c>
      <c r="B12" t="str">
        <f t="shared" si="0"/>
        <v>38800000</v>
      </c>
      <c r="C12" s="5" t="str">
        <f t="shared" si="1"/>
        <v>0х38800000</v>
      </c>
      <c r="D12" s="4">
        <f>HEX2DEC("38800FFF")</f>
        <v>947916799</v>
      </c>
      <c r="E12" s="5" t="str">
        <f t="shared" si="2"/>
        <v>38800FFF</v>
      </c>
      <c r="F12" s="5" t="str">
        <f t="shared" si="3"/>
        <v>0х38800FFF</v>
      </c>
      <c r="G12" s="3">
        <f t="shared" si="4"/>
        <v>4</v>
      </c>
      <c r="H12" s="3" t="s">
        <v>4</v>
      </c>
    </row>
    <row r="13" spans="1:8" x14ac:dyDescent="0.25">
      <c r="C13" s="1"/>
      <c r="E13" s="1"/>
      <c r="F13" s="1"/>
    </row>
    <row r="14" spans="1:8" x14ac:dyDescent="0.25">
      <c r="C14" s="1"/>
      <c r="E14" s="1"/>
      <c r="F14" s="1"/>
    </row>
    <row r="15" spans="1:8" x14ac:dyDescent="0.25">
      <c r="C15" s="1"/>
      <c r="E15" s="1"/>
      <c r="F15" s="1"/>
    </row>
    <row r="16" spans="1:8" x14ac:dyDescent="0.25">
      <c r="C16" s="1"/>
      <c r="E16" s="1"/>
      <c r="F16" s="1"/>
    </row>
    <row r="17" spans="3:6" x14ac:dyDescent="0.25">
      <c r="C17" s="1"/>
      <c r="E17" s="1"/>
      <c r="F17" s="1"/>
    </row>
    <row r="18" spans="3:6" x14ac:dyDescent="0.25">
      <c r="C18" s="1"/>
      <c r="E18" s="1"/>
      <c r="F18" s="1"/>
    </row>
    <row r="19" spans="3:6" x14ac:dyDescent="0.25">
      <c r="C19" s="1"/>
      <c r="E19" s="1"/>
      <c r="F19" s="1"/>
    </row>
    <row r="20" spans="3:6" x14ac:dyDescent="0.25">
      <c r="C20" s="1"/>
      <c r="E20" s="1"/>
      <c r="F20" s="1"/>
    </row>
    <row r="21" spans="3:6" x14ac:dyDescent="0.25">
      <c r="C21" s="1"/>
      <c r="E21" s="1"/>
      <c r="F21" s="1"/>
    </row>
    <row r="22" spans="3:6" x14ac:dyDescent="0.25">
      <c r="C22" s="1"/>
      <c r="E22" s="1"/>
      <c r="F22" s="1"/>
    </row>
    <row r="23" spans="3:6" x14ac:dyDescent="0.25">
      <c r="C23" s="1"/>
      <c r="E23" s="1"/>
      <c r="F23" s="1"/>
    </row>
    <row r="24" spans="3:6" x14ac:dyDescent="0.25">
      <c r="C24" s="1"/>
      <c r="E24" s="1"/>
      <c r="F24" s="1"/>
    </row>
    <row r="25" spans="3:6" x14ac:dyDescent="0.25">
      <c r="C25" s="1"/>
      <c r="E25" s="1"/>
      <c r="F25" s="1"/>
    </row>
    <row r="26" spans="3:6" x14ac:dyDescent="0.25">
      <c r="C26" s="1"/>
      <c r="E26" s="1"/>
      <c r="F26" s="1"/>
    </row>
    <row r="27" spans="3:6" x14ac:dyDescent="0.25">
      <c r="C27" s="1"/>
      <c r="E27" s="1"/>
      <c r="F27" s="1"/>
    </row>
    <row r="28" spans="3:6" x14ac:dyDescent="0.25">
      <c r="C28" s="1"/>
      <c r="E28" s="1"/>
      <c r="F28" s="1"/>
    </row>
    <row r="29" spans="3:6" x14ac:dyDescent="0.25">
      <c r="C29" s="1"/>
      <c r="E29" s="1"/>
      <c r="F29" s="1"/>
    </row>
    <row r="30" spans="3:6" x14ac:dyDescent="0.25">
      <c r="C30" s="1"/>
      <c r="E30" s="1"/>
      <c r="F30" s="1"/>
    </row>
    <row r="31" spans="3:6" x14ac:dyDescent="0.25">
      <c r="C31" s="1"/>
      <c r="E31" s="1"/>
      <c r="F31" s="1"/>
    </row>
    <row r="32" spans="3:6" x14ac:dyDescent="0.25">
      <c r="C32" s="1"/>
      <c r="E32" s="1"/>
      <c r="F32" s="1"/>
    </row>
  </sheetData>
  <autoFilter ref="A1:H33">
    <sortState ref="A2:H33">
      <sortCondition ref="C1:C3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STM32h742|743|753|750</vt:lpstr>
    </vt:vector>
  </TitlesOfParts>
  <Company>ООО "НПК Морсвязьавтоматика"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Христич</dc:creator>
  <cp:lastModifiedBy>Игорь Христич</cp:lastModifiedBy>
  <cp:lastPrinted>2022-12-06T15:42:18Z</cp:lastPrinted>
  <dcterms:created xsi:type="dcterms:W3CDTF">2022-12-06T15:15:35Z</dcterms:created>
  <dcterms:modified xsi:type="dcterms:W3CDTF">2022-12-07T13:00:29Z</dcterms:modified>
</cp:coreProperties>
</file>