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yoges\Downloads\"/>
    </mc:Choice>
  </mc:AlternateContent>
  <xr:revisionPtr revIDLastSave="0" documentId="13_ncr:2001_{834EAB43-E9C5-4972-A5AE-664AB4274B07}" xr6:coauthVersionLast="47" xr6:coauthVersionMax="47" xr10:uidLastSave="{00000000-0000-0000-0000-000000000000}"/>
  <bookViews>
    <workbookView xWindow="-108" yWindow="-108" windowWidth="23256" windowHeight="12456" firstSheet="2" activeTab="6" xr2:uid="{00000000-000D-0000-FFFF-FFFF00000000}"/>
  </bookViews>
  <sheets>
    <sheet name="Month-wise Sales Trend" sheetId="3" r:id="rId1"/>
    <sheet name="Region-wise Profit" sheetId="4" r:id="rId2"/>
    <sheet name="Category – Sales vs Profit" sheetId="5" r:id="rId3"/>
    <sheet name="Top 5 Products by Sales" sheetId="6" r:id="rId4"/>
    <sheet name="Top 10 Customers" sheetId="7" r:id="rId5"/>
    <sheet name="Sheet1" sheetId="1" r:id="rId6"/>
    <sheet name="Dashbord" sheetId="8" r:id="rId7"/>
    <sheet name="KPI" sheetId="2" r:id="rId8"/>
  </sheets>
  <definedNames>
    <definedName name="Slicer_Category">#N/A</definedName>
    <definedName name="Slicer_Product">#N/A</definedName>
    <definedName name="Slicer_Region">#N/A</definedName>
  </definedNames>
  <calcPr calcId="19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E2" i="2"/>
  <c r="B2" i="2"/>
  <c r="A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alcChain>
</file>

<file path=xl/sharedStrings.xml><?xml version="1.0" encoding="utf-8"?>
<sst xmlns="http://schemas.openxmlformats.org/spreadsheetml/2006/main" count="2581" uniqueCount="652">
  <si>
    <t>Date</t>
  </si>
  <si>
    <t>Region</t>
  </si>
  <si>
    <t>Product</t>
  </si>
  <si>
    <t>Category</t>
  </si>
  <si>
    <t>Sales</t>
  </si>
  <si>
    <t>Quantity</t>
  </si>
  <si>
    <t>Profit</t>
  </si>
  <si>
    <t>Customer Name</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</si>
  <si>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</si>
  <si>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</si>
  <si>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</si>
  <si>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</si>
  <si>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</si>
  <si>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</si>
  <si>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</si>
  <si>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</si>
  <si>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</si>
  <si>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</si>
  <si>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</si>
  <si>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</si>
  <si>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</si>
  <si>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</si>
  <si>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</si>
  <si>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</si>
  <si>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</si>
  <si>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</si>
  <si>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</si>
  <si>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</si>
  <si>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</si>
  <si>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</si>
  <si>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</si>
  <si>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</si>
  <si>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</si>
  <si>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</si>
  <si>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</si>
  <si>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</si>
  <si>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</si>
  <si>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</si>
  <si>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</si>
  <si>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</si>
  <si>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</si>
  <si>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</si>
  <si>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</si>
  <si>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</si>
  <si>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</si>
  <si>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</si>
  <si>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</si>
  <si>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</si>
  <si>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</si>
  <si>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</si>
  <si>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</si>
  <si>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</si>
  <si>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</si>
  <si>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</si>
  <si>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</si>
  <si>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</si>
  <si>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</si>
  <si>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</si>
  <si>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</si>
  <si>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</si>
  <si>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</si>
  <si>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</si>
  <si>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</si>
  <si>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</si>
  <si>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</si>
  <si>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</si>
  <si>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</si>
  <si>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</si>
  <si>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</si>
  <si>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</si>
  <si>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</si>
  <si>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</si>
  <si>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</si>
  <si>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</si>
  <si>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</si>
  <si>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</si>
  <si>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</si>
  <si>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</si>
  <si>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</si>
  <si>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</si>
  <si>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</si>
  <si>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</si>
  <si>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</si>
  <si>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</si>
  <si>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</si>
  <si>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</si>
  <si>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</si>
  <si>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</si>
  <si>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</si>
  <si>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</si>
  <si>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</si>
  <si>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</si>
  <si>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</si>
  <si>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</si>
  <si>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</si>
  <si>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</si>
  <si>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</si>
  <si>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</si>
  <si>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</si>
  <si>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</si>
  <si>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</si>
  <si>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</si>
  <si>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</si>
  <si>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</si>
  <si>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</si>
  <si>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</si>
  <si>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</si>
  <si>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</si>
  <si>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</si>
  <si>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</si>
  <si>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</si>
  <si>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</si>
  <si>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</si>
  <si>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</si>
  <si>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</si>
  <si>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</si>
  <si>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</si>
  <si>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</si>
  <si>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</si>
  <si>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</si>
  <si>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</si>
  <si>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</si>
  <si>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</si>
  <si>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</si>
  <si>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</si>
  <si>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</si>
  <si>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</si>
  <si>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</si>
  <si>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</si>
  <si>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</si>
  <si>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</si>
  <si>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</si>
  <si>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</si>
  <si>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</si>
  <si>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</si>
  <si>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</si>
  <si>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</si>
  <si>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</si>
  <si>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</si>
  <si>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</si>
  <si>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</si>
  <si>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</si>
  <si>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</si>
  <si>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</si>
  <si>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</si>
  <si>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</si>
  <si>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</si>
  <si>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</si>
  <si>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</si>
  <si>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</si>
  <si>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</si>
  <si>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</si>
  <si>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</si>
  <si>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</si>
  <si>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</si>
  <si>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</si>
  <si>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</si>
  <si>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</si>
  <si>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</si>
  <si>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</si>
  <si>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</si>
  <si>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</si>
  <si>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</si>
  <si>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</si>
  <si>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</si>
  <si>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</si>
  <si>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</si>
  <si>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</si>
  <si>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</si>
  <si>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</si>
  <si>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</si>
  <si>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</si>
  <si>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</si>
  <si>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</si>
  <si>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</si>
  <si>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</si>
  <si>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</si>
  <si>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</si>
  <si>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</si>
  <si>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</si>
  <si>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</si>
  <si>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</si>
  <si>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</si>
  <si>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</si>
  <si>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</si>
  <si>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</si>
  <si>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</si>
  <si>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</si>
  <si>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</si>
  <si>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</si>
  <si>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</si>
  <si>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</si>
  <si>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</si>
  <si>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</si>
  <si>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</si>
  <si>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</si>
  <si>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</si>
  <si>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</si>
  <si>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</si>
  <si>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</si>
  <si>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</si>
  <si>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</si>
  <si>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</si>
  <si>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</si>
  <si>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</si>
  <si>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</si>
  <si>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</si>
  <si>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</si>
  <si>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</si>
  <si>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</si>
  <si>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</si>
  <si>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</si>
  <si>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</si>
  <si>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</si>
  <si>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</si>
  <si>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</si>
  <si>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</si>
  <si>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</si>
  <si>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</si>
  <si>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</si>
  <si>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</si>
  <si>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</si>
  <si>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</si>
  <si>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</si>
  <si>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</si>
  <si>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</si>
  <si>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</si>
  <si>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</si>
  <si>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</si>
  <si>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</si>
  <si>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</si>
  <si>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</si>
  <si>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</si>
  <si>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</si>
  <si>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</si>
  <si>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</si>
  <si>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</si>
  <si>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</si>
  <si>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</si>
  <si>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</si>
  <si>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</si>
  <si>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</si>
  <si>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</si>
  <si>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</si>
  <si>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</si>
  <si>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</si>
  <si>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</si>
  <si>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</si>
  <si>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</si>
  <si>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</si>
  <si>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</si>
  <si>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</si>
  <si>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</si>
  <si>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</si>
  <si>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</si>
  <si>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</si>
  <si>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</si>
  <si>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</si>
  <si>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</si>
  <si>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</si>
  <si>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</si>
  <si>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</si>
  <si>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</si>
  <si>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</si>
  <si>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</si>
  <si>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</si>
  <si>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</si>
  <si>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</si>
  <si>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</si>
  <si>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</si>
  <si>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</si>
  <si>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</si>
  <si>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</si>
  <si>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</si>
  <si>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</si>
  <si>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</si>
  <si>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</si>
  <si>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</si>
  <si>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</si>
  <si>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</si>
  <si>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</si>
  <si>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</si>
  <si>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</si>
  <si>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</si>
  <si>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</si>
  <si>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</si>
  <si>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</si>
  <si>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</si>
  <si>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</si>
  <si>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</si>
  <si>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</si>
  <si>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</si>
  <si>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</si>
  <si>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</si>
  <si>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</si>
  <si>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</si>
  <si>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</si>
  <si>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</si>
  <si>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</si>
  <si>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</si>
  <si>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</si>
  <si>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</si>
  <si>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</si>
  <si>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</si>
  <si>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</si>
  <si>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</si>
  <si>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</si>
  <si>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</si>
  <si>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</si>
  <si>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</si>
  <si>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</si>
  <si>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</si>
  <si>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</si>
  <si>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</si>
  <si>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</si>
  <si>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</si>
  <si>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</si>
  <si>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</si>
  <si>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</si>
  <si>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</si>
  <si>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</si>
  <si>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</si>
  <si>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</si>
  <si>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</si>
  <si>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</si>
  <si>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</si>
  <si>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</si>
  <si>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</si>
  <si>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</si>
  <si>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</si>
  <si>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</si>
  <si>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</si>
  <si>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</si>
  <si>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</si>
  <si>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</si>
  <si>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</si>
  <si>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</si>
  <si>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</si>
  <si>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</si>
  <si>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</si>
  <si>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</si>
  <si>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</si>
  <si>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</si>
  <si>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</si>
  <si>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</si>
  <si>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</si>
  <si>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</si>
  <si>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</si>
  <si>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</si>
  <si>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</si>
  <si>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</si>
  <si>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</si>
  <si>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</si>
  <si>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</si>
  <si>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</si>
  <si>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</si>
  <si>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</si>
  <si>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</si>
  <si>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</si>
  <si>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</si>
  <si>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</si>
  <si>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</si>
  <si>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</si>
  <si>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</si>
  <si>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</si>
  <si>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</si>
  <si>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</si>
  <si>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</si>
  <si>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</si>
  <si>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</si>
  <si>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</si>
  <si>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</si>
  <si>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</si>
  <si>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</si>
  <si>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</si>
  <si>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</si>
  <si>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</si>
  <si>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</si>
  <si>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</si>
  <si>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</si>
  <si>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</si>
  <si>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</si>
  <si>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</si>
  <si>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</si>
  <si>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</si>
  <si>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</si>
  <si>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</si>
  <si>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</si>
  <si>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</si>
  <si>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</si>
  <si>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</si>
  <si>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</si>
  <si>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</si>
  <si>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</si>
  <si>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</si>
  <si>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</si>
  <si>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</si>
  <si>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</si>
  <si>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</si>
  <si>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</si>
  <si>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</si>
  <si>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</si>
  <si>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</si>
  <si>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</si>
  <si>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</si>
  <si>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</si>
  <si>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</si>
  <si>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</si>
  <si>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</si>
  <si>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</si>
  <si>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</si>
  <si>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</si>
  <si>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</si>
  <si>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</si>
  <si>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</si>
  <si>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</si>
  <si>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</si>
  <si>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</si>
  <si>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</si>
  <si>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</si>
  <si>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</si>
  <si>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</si>
  <si>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</si>
  <si>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</si>
  <si>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</si>
  <si>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</si>
  <si>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</si>
  <si>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</si>
  <si>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</si>
  <si>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</si>
  <si>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</si>
  <si>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</si>
  <si>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</si>
  <si>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</si>
  <si>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</si>
  <si>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</si>
  <si>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</si>
  <si>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</si>
  <si>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</si>
  <si>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</si>
  <si>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</si>
  <si>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</si>
  <si>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</si>
  <si>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</si>
  <si>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</si>
  <si>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</si>
  <si>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</si>
  <si>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</si>
  <si>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</si>
  <si>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</si>
  <si>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</si>
  <si>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</si>
  <si>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</si>
  <si>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</si>
  <si>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</si>
  <si>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</si>
  <si>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</si>
  <si>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</si>
  <si>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</si>
  <si>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</si>
  <si>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</si>
  <si>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</si>
  <si>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</si>
  <si>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</si>
  <si>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</si>
  <si>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</si>
  <si>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</si>
  <si>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</si>
  <si>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</si>
  <si>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</si>
  <si>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</si>
  <si>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</si>
  <si>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</si>
  <si>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</si>
  <si>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</si>
  <si>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</si>
  <si>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</si>
  <si>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</si>
  <si>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</si>
  <si>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</si>
  <si>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</si>
  <si>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</si>
  <si>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</si>
  <si>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</si>
  <si>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</si>
  <si>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</si>
  <si>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</si>
  <si>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</si>
  <si>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</si>
  <si>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</si>
  <si>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</si>
  <si>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</si>
  <si>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</si>
  <si>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</si>
  <si>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</si>
  <si>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</si>
  <si>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</si>
  <si>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</si>
  <si>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</si>
  <si>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</si>
  <si>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</si>
  <si>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</si>
  <si>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</si>
  <si>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</si>
  <si>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</si>
  <si>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</si>
  <si>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</si>
  <si>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</si>
  <si>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East</t>
  </si>
  <si>
    <t>North</t>
  </si>
  <si>
    <t>South</t>
  </si>
  <si>
    <t>West</t>
  </si>
  <si>
    <t>Mobile</t>
  </si>
  <si>
    <t>Table</t>
  </si>
  <si>
    <t>Laptop</t>
  </si>
  <si>
    <t>Headphones</t>
  </si>
  <si>
    <t>Sofa</t>
  </si>
  <si>
    <t>Tablet</t>
  </si>
  <si>
    <t>T-shirt</t>
  </si>
  <si>
    <t>Shoes</t>
  </si>
  <si>
    <t>Chair</t>
  </si>
  <si>
    <t>Printer</t>
  </si>
  <si>
    <t>Electronics</t>
  </si>
  <si>
    <t>Furniture</t>
  </si>
  <si>
    <t>Clothing</t>
  </si>
  <si>
    <t>Customer_64</t>
  </si>
  <si>
    <t>Customer_52</t>
  </si>
  <si>
    <t>Customer_38</t>
  </si>
  <si>
    <t>Customer_1</t>
  </si>
  <si>
    <t>Customer_33</t>
  </si>
  <si>
    <t>Customer_80</t>
  </si>
  <si>
    <t>Customer_86</t>
  </si>
  <si>
    <t>Customer_6</t>
  </si>
  <si>
    <t>Customer_18</t>
  </si>
  <si>
    <t>Customer_34</t>
  </si>
  <si>
    <t>Customer_76</t>
  </si>
  <si>
    <t>Customer_51</t>
  </si>
  <si>
    <t>Customer_82</t>
  </si>
  <si>
    <t>Customer_65</t>
  </si>
  <si>
    <t>Customer_85</t>
  </si>
  <si>
    <t>Customer_88</t>
  </si>
  <si>
    <t>Customer_78</t>
  </si>
  <si>
    <t>Customer_24</t>
  </si>
  <si>
    <t>Customer_35</t>
  </si>
  <si>
    <t>Customer_68</t>
  </si>
  <si>
    <t>Customer_58</t>
  </si>
  <si>
    <t>Customer_87</t>
  </si>
  <si>
    <t>Customer_59</t>
  </si>
  <si>
    <t>Customer_53</t>
  </si>
  <si>
    <t>Customer_93</t>
  </si>
  <si>
    <t>Customer_94</t>
  </si>
  <si>
    <t>Customer_46</t>
  </si>
  <si>
    <t>Customer_56</t>
  </si>
  <si>
    <t>Customer_5</t>
  </si>
  <si>
    <t>Customer_91</t>
  </si>
  <si>
    <t>Customer_60</t>
  </si>
  <si>
    <t>Customer_11</t>
  </si>
  <si>
    <t>Customer_70</t>
  </si>
  <si>
    <t>Customer_23</t>
  </si>
  <si>
    <t>Customer_9</t>
  </si>
  <si>
    <t>Customer_40</t>
  </si>
  <si>
    <t>Customer_72</t>
  </si>
  <si>
    <t>Customer_61</t>
  </si>
  <si>
    <t>Customer_71</t>
  </si>
  <si>
    <t>Customer_79</t>
  </si>
  <si>
    <t>Customer_14</t>
  </si>
  <si>
    <t>Customer_84</t>
  </si>
  <si>
    <t>Customer_39</t>
  </si>
  <si>
    <t>Customer_96</t>
  </si>
  <si>
    <t>Customer_57</t>
  </si>
  <si>
    <t>Customer_50</t>
  </si>
  <si>
    <t>Customer_28</t>
  </si>
  <si>
    <t>Customer_10</t>
  </si>
  <si>
    <t>Customer_90</t>
  </si>
  <si>
    <t>Customer_36</t>
  </si>
  <si>
    <t>Customer_73</t>
  </si>
  <si>
    <t>Customer_45</t>
  </si>
  <si>
    <t>Customer_29</t>
  </si>
  <si>
    <t>Customer_77</t>
  </si>
  <si>
    <t>Customer_95</t>
  </si>
  <si>
    <t>Customer_62</t>
  </si>
  <si>
    <t>Customer_22</t>
  </si>
  <si>
    <t>Customer_26</t>
  </si>
  <si>
    <t>Customer_15</t>
  </si>
  <si>
    <t>Customer_41</t>
  </si>
  <si>
    <t>Customer_4</t>
  </si>
  <si>
    <t>Customer_2</t>
  </si>
  <si>
    <t>Customer_30</t>
  </si>
  <si>
    <t>Customer_20</t>
  </si>
  <si>
    <t>Customer_12</t>
  </si>
  <si>
    <t>Customer_49</t>
  </si>
  <si>
    <t>Customer_13</t>
  </si>
  <si>
    <t>Customer_98</t>
  </si>
  <si>
    <t>Customer_3</t>
  </si>
  <si>
    <t>Customer_81</t>
  </si>
  <si>
    <t>Customer_89</t>
  </si>
  <si>
    <t>Customer_47</t>
  </si>
  <si>
    <t>Customer_19</t>
  </si>
  <si>
    <t>Customer_44</t>
  </si>
  <si>
    <t>Customer_63</t>
  </si>
  <si>
    <t>Customer_83</t>
  </si>
  <si>
    <t>Customer_25</t>
  </si>
  <si>
    <t>Customer_69</t>
  </si>
  <si>
    <t>Customer_16</t>
  </si>
  <si>
    <t>Customer_27</t>
  </si>
  <si>
    <t>Customer_99</t>
  </si>
  <si>
    <t>Customer_31</t>
  </si>
  <si>
    <t>Customer_21</t>
  </si>
  <si>
    <t>Customer_54</t>
  </si>
  <si>
    <t>Customer_32</t>
  </si>
  <si>
    <t>Customer_48</t>
  </si>
  <si>
    <t>Customer_8</t>
  </si>
  <si>
    <t>Customer_92</t>
  </si>
  <si>
    <t>Customer_67</t>
  </si>
  <si>
    <t>Customer_7</t>
  </si>
  <si>
    <t>Customer_97</t>
  </si>
  <si>
    <t>Customer_74</t>
  </si>
  <si>
    <t>Customer_75</t>
  </si>
  <si>
    <t>Customer_43</t>
  </si>
  <si>
    <t>Customer_55</t>
  </si>
  <si>
    <t>Customer_100</t>
  </si>
  <si>
    <t>Customer_42</t>
  </si>
  <si>
    <t>Customer_37</t>
  </si>
  <si>
    <t>Customer_17</t>
  </si>
  <si>
    <t>Customer_66</t>
  </si>
  <si>
    <t>Column1</t>
  </si>
  <si>
    <t>Year</t>
  </si>
  <si>
    <t>Month</t>
  </si>
  <si>
    <t>MonthNum</t>
  </si>
  <si>
    <t>Profit Margin</t>
  </si>
  <si>
    <t>Order Count</t>
  </si>
  <si>
    <t>Total Sales</t>
  </si>
  <si>
    <t>Total Profit</t>
  </si>
  <si>
    <t>Total Orders</t>
  </si>
  <si>
    <t>Avg Order Value</t>
  </si>
  <si>
    <t>Year-to-Date</t>
  </si>
  <si>
    <t>Row Labels</t>
  </si>
  <si>
    <t>Grand Total</t>
  </si>
  <si>
    <t>Jan</t>
  </si>
  <si>
    <t>Feb</t>
  </si>
  <si>
    <t>Mar</t>
  </si>
  <si>
    <t>Apr</t>
  </si>
  <si>
    <t>May</t>
  </si>
  <si>
    <t>Jun</t>
  </si>
  <si>
    <t>Jul</t>
  </si>
  <si>
    <t>Aug</t>
  </si>
  <si>
    <t>Sep</t>
  </si>
  <si>
    <t>Oct</t>
  </si>
  <si>
    <t>Nov</t>
  </si>
  <si>
    <t>Dec</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</si>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</sst>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00"/>
    <numFmt numFmtId="166" formatCode="&quot;₹&quot;\ #,##0.0"/>
  </numFmts>
  <fonts count="3" x14ac:knownFonts="1">
    <font>
      <sz val="11"/>
      <color theme="1"/>
      <name val="Calibri"/>
      <family val="2"/>
      <scheme val="minor"/>
    </font>
    <font>
      <b/>
      <sz val="11"/>
      <color theme="1"/>
      <name val="Calibri"/>
      <family val="2"/>
      <scheme val="minor"/>
    </font>
    <font>
      <sz val="10"/>
      <color theme="1"/>
      <name val="Segoe U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0" xfId="0" applyFont="1"/>
    <xf numFmtId="164" fontId="0" fillId="0" borderId="0" xfId="0" applyNumberFormat="1" applyAlignment="1">
      <alignment horizontal="center"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165"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applyNumberFormat="1"/>
    <xf numFmtId="165" fontId="0" fillId="0" borderId="0" xfId="0" applyNumberFormat="1"/>
  </cellXfs>
  <cellStyles count="1">
    <cellStyle name="Normal" xfId="0" builtinId="0"/>
  </cellStyles>
  <dxfs count="19">
    <dxf>
      <font>
        <color rgb="FF9C0006"/>
      </font>
      <fill>
        <patternFill>
          <bgColor rgb="FFFFC7CE"/>
        </patternFill>
      </fill>
    </dxf>
    <dxf>
      <numFmt numFmtId="0" formatCode="General"/>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6E6E6E"/>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[Sales_Analytics_Dataset (1)(AutoRecovered).xlsx]Month-wise Sales Trend!PivotTable1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'Month-wise Sales Trend'!$A$4:$A$30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'Month-wise Sales Trend'!$B$4:$B$30</c:f>
              <c:numCache>
                <c:formatCode>General</c:formatCode>
                <c:ptCount val="24"/>
                <c:pt idx="0">
                  <c:v>18393.270000000004</c:v>
                </c:pt>
                <c:pt idx="1">
                  <c:v>22853.19</c:v>
                </c:pt>
                <c:pt idx="2">
                  <c:v>26827.01</c:v>
                </c:pt>
                <c:pt idx="3">
                  <c:v>19225.429999999997</c:v>
                </c:pt>
                <c:pt idx="4">
                  <c:v>15054.59</c:v>
                </c:pt>
                <c:pt idx="5">
                  <c:v>17914.34</c:v>
                </c:pt>
                <c:pt idx="6">
                  <c:v>19983.54</c:v>
                </c:pt>
                <c:pt idx="7">
                  <c:v>23157.29</c:v>
                </c:pt>
                <c:pt idx="8">
                  <c:v>21596.999999999996</c:v>
                </c:pt>
                <c:pt idx="9">
                  <c:v>19368.560000000001</c:v>
                </c:pt>
                <c:pt idx="10">
                  <c:v>18712.53</c:v>
                </c:pt>
                <c:pt idx="11">
                  <c:v>16738.689999999999</c:v>
                </c:pt>
                <c:pt idx="12">
                  <c:v>26285.969999999994</c:v>
                </c:pt>
                <c:pt idx="13">
                  <c:v>18102.62</c:v>
                </c:pt>
                <c:pt idx="14">
                  <c:v>29917.99</c:v>
                </c:pt>
                <c:pt idx="15">
                  <c:v>19968.589999999997</c:v>
                </c:pt>
                <c:pt idx="16">
                  <c:v>18574.110000000004</c:v>
                </c:pt>
                <c:pt idx="17">
                  <c:v>23686.000000000004</c:v>
                </c:pt>
                <c:pt idx="18">
                  <c:v>28358.370000000003</c:v>
                </c:pt>
                <c:pt idx="19">
                  <c:v>29716.890000000007</c:v>
                </c:pt>
                <c:pt idx="20">
                  <c:v>23747.95</c:v>
                </c:pt>
                <c:pt idx="21">
                  <c:v>19113.100000000002</c:v>
                </c:pt>
                <c:pt idx="22">
                  <c:v>25379.72</c:v>
                </c:pt>
                <c:pt idx="23">
                  <c:v>17543.130000000005</c:v>
                </c:pt>
              </c:numCache>
            </c:numRef>
          </c:val>
          <c:smooth val="0"/>
          <c:extLst>
            <c:ext xmlns:c16="http://schemas.microsoft.com/office/drawing/2014/chart" uri="{C3380CC4-5D6E-409C-BE32-E72D297353CC}">
              <c16:uniqueId val="{00000000-B164-4060-AB47-8A5ECACCB46C}"/>
            </c:ext>
          </c:extLst>
        </c:ser>
        <c:dLbls>
          <c:showLegendKey val="0"/>
          <c:showVal val="0"/>
          <c:showCatName val="0"/>
          <c:showSerName val="0"/>
          <c:showPercent val="0"/>
          <c:showBubbleSize val="0"/>
        </c:dLbls>
        <c:marker val="1"/>
        <c:smooth val="0"/>
        <c:axId val="493222672"/>
        <c:axId val="493224112"/>
      </c:lineChart>
      <c:catAx>
        <c:axId val="4932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24112"/>
        <c:crosses val="autoZero"/>
        <c:auto val="1"/>
        <c:lblAlgn val="ctr"/>
        <c:lblOffset val="100"/>
        <c:noMultiLvlLbl val="0"/>
      </c:catAx>
      <c:valAx>
        <c:axId val="49322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[Sales_Analytics_Dataset (1)(AutoRecovered).xlsx]Region-wise Profit!PivotTable2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'Region-wise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AC-4A71-A21D-382ADF912E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AC-4A71-A21D-382ADF912E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AC-4A71-A21D-382ADF912E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AC-4A71-A21D-382ADF912E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'Region-wise Profit'!$A$4:$A$8</c:f>
              <c:strCache>
                <c:ptCount val="4"/>
                <c:pt idx="0">
                  <c:v>East</c:v>
                </c:pt>
                <c:pt idx="1">
                  <c:v>North</c:v>
                </c:pt>
                <c:pt idx="2">
                  <c:v>South</c:v>
                </c:pt>
                <c:pt idx="3">
                  <c:v>West</c:v>
                </c:pt>
              </c:strCache>
            </c:strRef>
          </c:cat>
          <c:val>
            <c:numRef>
              <c:f>'Region-wise Profit'!$B$4:$B$8</c:f>
              <c:numCache>
                <c:formatCode>General</c:formatCode>
                <c:ptCount val="4"/>
                <c:pt idx="0">
                  <c:v>141637.88999999998</c:v>
                </c:pt>
                <c:pt idx="1">
                  <c:v>154682.14000000004</c:v>
                </c:pt>
                <c:pt idx="2">
                  <c:v>117542.32999999996</c:v>
                </c:pt>
                <c:pt idx="3">
                  <c:v>106357.51999999995</c:v>
                </c:pt>
              </c:numCache>
            </c:numRef>
          </c:val>
          <c:extLst>
            <c:ext xmlns:c16="http://schemas.microsoft.com/office/drawing/2014/chart" uri="{C3380CC4-5D6E-409C-BE32-E72D297353CC}">
              <c16:uniqueId val="{00000008-A4AC-4A71-A21D-382ADF912EC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[Sales_Analytics_Dataset (1)(AutoRecovered).xlsx]Category – Sales vs Profit!PivotTable3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 Sales vs Profit'!$B$3</c:f>
              <c:strCache>
                <c:ptCount val="1"/>
                <c:pt idx="0">
                  <c:v>Sum of Sales</c:v>
                </c:pt>
              </c:strCache>
            </c:strRef>
          </c:tx>
          <c:spPr>
            <a:solidFill>
              <a:schemeClr val="accent1"/>
            </a:solidFill>
            <a:ln>
              <a:noFill/>
            </a:ln>
            <a:effectLst/>
          </c:spPr>
          <c:invertIfNegative val="0"/>
          <c:cat>
            <c:strRef>
              <c:f>'Category – Sales vs Profit'!$A$4:$A$7</c:f>
              <c:strCache>
                <c:ptCount val="3"/>
                <c:pt idx="0">
                  <c:v>Clothing</c:v>
                </c:pt>
                <c:pt idx="1">
                  <c:v>Electronics</c:v>
                </c:pt>
                <c:pt idx="2">
                  <c:v>Furniture</c:v>
                </c:pt>
              </c:strCache>
            </c:strRef>
          </c:cat>
          <c:val>
            <c:numRef>
              <c:f>'Category – Sales vs Profit'!$B$4:$B$7</c:f>
              <c:numCache>
                <c:formatCode>General</c:formatCode>
                <c:ptCount val="3"/>
                <c:pt idx="0">
                  <c:v>91490.06</c:v>
                </c:pt>
                <c:pt idx="1">
                  <c:v>284564.32000000012</c:v>
                </c:pt>
                <c:pt idx="2">
                  <c:v>144165.49999999994</c:v>
                </c:pt>
              </c:numCache>
            </c:numRef>
          </c:val>
          <c:extLst>
            <c:ext xmlns:c16="http://schemas.microsoft.com/office/drawing/2014/chart" uri="{C3380CC4-5D6E-409C-BE32-E72D297353CC}">
              <c16:uniqueId val="{00000000-50DA-4888-9367-08EA3538051A}"/>
            </c:ext>
          </c:extLst>
        </c:ser>
        <c:ser>
          <c:idx val="1"/>
          <c:order val="1"/>
          <c:tx>
            <c:strRef>
              <c:f>'Category – Sales vs Profit'!$C$3</c:f>
              <c:strCache>
                <c:ptCount val="1"/>
                <c:pt idx="0">
                  <c:v>Sum of Profit</c:v>
                </c:pt>
              </c:strCache>
            </c:strRef>
          </c:tx>
          <c:spPr>
            <a:solidFill>
              <a:schemeClr val="accent2"/>
            </a:solidFill>
            <a:ln>
              <a:noFill/>
            </a:ln>
            <a:effectLst/>
          </c:spPr>
          <c:invertIfNegative val="0"/>
          <c:cat>
            <c:strRef>
              <c:f>'Category – Sales vs Profit'!$A$4:$A$7</c:f>
              <c:strCache>
                <c:ptCount val="3"/>
                <c:pt idx="0">
                  <c:v>Clothing</c:v>
                </c:pt>
                <c:pt idx="1">
                  <c:v>Electronics</c:v>
                </c:pt>
                <c:pt idx="2">
                  <c:v>Furniture</c:v>
                </c:pt>
              </c:strCache>
            </c:strRef>
          </c:cat>
          <c:val>
            <c:numRef>
              <c:f>'Category – Sales vs Profit'!$C$4:$C$7</c:f>
              <c:numCache>
                <c:formatCode>General</c:formatCode>
                <c:ptCount val="3"/>
                <c:pt idx="0">
                  <c:v>21050.660000000003</c:v>
                </c:pt>
                <c:pt idx="1">
                  <c:v>67895.050000000017</c:v>
                </c:pt>
                <c:pt idx="2">
                  <c:v>30931.160000000007</c:v>
                </c:pt>
              </c:numCache>
            </c:numRef>
          </c:val>
          <c:extLst>
            <c:ext xmlns:c16="http://schemas.microsoft.com/office/drawing/2014/chart" uri="{C3380CC4-5D6E-409C-BE32-E72D297353CC}">
              <c16:uniqueId val="{00000001-50DA-4888-9367-08EA3538051A}"/>
            </c:ext>
          </c:extLst>
        </c:ser>
        <c:dLbls>
          <c:showLegendKey val="0"/>
          <c:showVal val="0"/>
          <c:showCatName val="0"/>
          <c:showSerName val="0"/>
          <c:showPercent val="0"/>
          <c:showBubbleSize val="0"/>
        </c:dLbls>
        <c:gapWidth val="219"/>
        <c:overlap val="-27"/>
        <c:axId val="493231312"/>
        <c:axId val="493232752"/>
      </c:barChart>
      <c:catAx>
        <c:axId val="4932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32752"/>
        <c:crosses val="autoZero"/>
        <c:auto val="1"/>
        <c:lblAlgn val="ctr"/>
        <c:lblOffset val="100"/>
        <c:noMultiLvlLbl val="0"/>
      </c:catAx>
      <c:valAx>
        <c:axId val="49323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effectLst/>
                  </a:rPr>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[Sales_Analytics_Dataset (1)(AutoRecovered).xlsx]Top 5 Products by Sales!PivotTable4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Products by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Products by Sales'!$A$4:$A$9</c:f>
              <c:strCache>
                <c:ptCount val="5"/>
                <c:pt idx="0">
                  <c:v>Laptop</c:v>
                </c:pt>
                <c:pt idx="1">
                  <c:v>Mobile</c:v>
                </c:pt>
                <c:pt idx="2">
                  <c:v>Printer</c:v>
                </c:pt>
                <c:pt idx="3">
                  <c:v>Shoes</c:v>
                </c:pt>
                <c:pt idx="4">
                  <c:v>Tablet</c:v>
                </c:pt>
              </c:strCache>
            </c:strRef>
          </c:cat>
          <c:val>
            <c:numRef>
              <c:f>'Top 5 Products by Sales'!$B$4:$B$9</c:f>
              <c:numCache>
                <c:formatCode>General</c:formatCode>
                <c:ptCount val="5"/>
                <c:pt idx="0">
                  <c:v>66227.559999999983</c:v>
                </c:pt>
                <c:pt idx="1">
                  <c:v>68778.259999999995</c:v>
                </c:pt>
                <c:pt idx="2">
                  <c:v>51570.850000000013</c:v>
                </c:pt>
                <c:pt idx="3">
                  <c:v>54402.07</c:v>
                </c:pt>
                <c:pt idx="4">
                  <c:v>50881.960000000021</c:v>
                </c:pt>
              </c:numCache>
            </c:numRef>
          </c:val>
          <c:extLst>
            <c:ext xmlns:c16="http://schemas.microsoft.com/office/drawing/2014/chart" uri="{C3380CC4-5D6E-409C-BE32-E72D297353CC}">
              <c16:uniqueId val="{00000000-7BF1-4A15-B80A-8FE2080B05AC}"/>
            </c:ext>
          </c:extLst>
        </c:ser>
        <c:dLbls>
          <c:dLblPos val="outEnd"/>
          <c:showLegendKey val="0"/>
          <c:showVal val="1"/>
          <c:showCatName val="0"/>
          <c:showSerName val="0"/>
          <c:showPercent val="0"/>
          <c:showBubbleSize val="0"/>
        </c:dLbls>
        <c:gapWidth val="182"/>
        <c:axId val="493242832"/>
        <c:axId val="493234192"/>
      </c:barChart>
      <c:catAx>
        <c:axId val="49324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34192"/>
        <c:crosses val="autoZero"/>
        <c:auto val="1"/>
        <c:lblAlgn val="ctr"/>
        <c:lblOffset val="100"/>
        <c:noMultiLvlLbl val="0"/>
      </c:catAx>
      <c:valAx>
        <c:axId val="49323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[Sales_Analytics_Dataset (1)(AutoRecovered).xlsx]Top 10 Customers!PivotTable5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Customer_2</c:v>
                </c:pt>
                <c:pt idx="1">
                  <c:v>Customer_48</c:v>
                </c:pt>
                <c:pt idx="2">
                  <c:v>Customer_61</c:v>
                </c:pt>
                <c:pt idx="3">
                  <c:v>Customer_64</c:v>
                </c:pt>
                <c:pt idx="4">
                  <c:v>Customer_76</c:v>
                </c:pt>
                <c:pt idx="5">
                  <c:v>Customer_78</c:v>
                </c:pt>
                <c:pt idx="6">
                  <c:v>Customer_81</c:v>
                </c:pt>
                <c:pt idx="7">
                  <c:v>Customer_85</c:v>
                </c:pt>
                <c:pt idx="8">
                  <c:v>Customer_87</c:v>
                </c:pt>
                <c:pt idx="9">
                  <c:v>Customer_93</c:v>
                </c:pt>
              </c:strCache>
            </c:strRef>
          </c:cat>
          <c:val>
            <c:numRef>
              <c:f>'Top 10 Customers'!$B$4:$B$14</c:f>
              <c:numCache>
                <c:formatCode>General</c:formatCode>
                <c:ptCount val="10"/>
                <c:pt idx="0">
                  <c:v>9349.01</c:v>
                </c:pt>
                <c:pt idx="1">
                  <c:v>9097.06</c:v>
                </c:pt>
                <c:pt idx="2">
                  <c:v>9236.92</c:v>
                </c:pt>
                <c:pt idx="3">
                  <c:v>10050.289999999999</c:v>
                </c:pt>
                <c:pt idx="4">
                  <c:v>10178.010000000002</c:v>
                </c:pt>
                <c:pt idx="5">
                  <c:v>11392.279999999999</c:v>
                </c:pt>
                <c:pt idx="6">
                  <c:v>9302.1299999999992</c:v>
                </c:pt>
                <c:pt idx="7">
                  <c:v>9194.65</c:v>
                </c:pt>
                <c:pt idx="8">
                  <c:v>10112.709999999999</c:v>
                </c:pt>
                <c:pt idx="9">
                  <c:v>11691.25</c:v>
                </c:pt>
              </c:numCache>
            </c:numRef>
          </c:val>
          <c:extLst>
            <c:ext xmlns:c16="http://schemas.microsoft.com/office/drawing/2014/chart" uri="{C3380CC4-5D6E-409C-BE32-E72D297353CC}">
              <c16:uniqueId val="{00000000-37E4-4233-B856-A442C46D99F8}"/>
            </c:ext>
          </c:extLst>
        </c:ser>
        <c:dLbls>
          <c:dLblPos val="outEnd"/>
          <c:showLegendKey val="0"/>
          <c:showVal val="1"/>
          <c:showCatName val="0"/>
          <c:showSerName val="0"/>
          <c:showPercent val="0"/>
          <c:showBubbleSize val="0"/>
        </c:dLbls>
        <c:gapWidth val="182"/>
        <c:axId val="493243312"/>
        <c:axId val="493243792"/>
      </c:barChart>
      <c:catAx>
        <c:axId val="49324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3792"/>
        <c:crosses val="autoZero"/>
        <c:auto val="1"/>
        <c:lblAlgn val="ctr"/>
        <c:lblOffset val="100"/>
        <c:noMultiLvlLbl val="0"/>
      </c:catAx>
      <c:valAx>
        <c:axId val="49324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80752</xdr:colOff>
      <xdr:row>0</xdr:row>
      <xdr:rowOff>59476</xdr:rowOff>
    </xdr:from>
    <xdr:to>
      <xdr:col>2</xdr:col>
      <xdr:colOff>593766</xdr:colOff>
      <xdr:row>5</xdr:row>
      <xdr:rowOff>59476</xdr:rowOff>
    </xdr:to>
    <xdr:sp macro="" textlink="KPI!A2">
      <xdr:nvSpPr>
        <xdr:cNvPr id="4" name="Rectangle: Rounded Corners 3">
          <a:extLst>
            <a:ext uri="{FF2B5EF4-FFF2-40B4-BE49-F238E27FC236}">
              <a16:creationId xmlns:a16="http://schemas.microsoft.com/office/drawing/2014/main" id="{A0AE38A3-264E-AD42-B70C-275354F4F265}"/>
            </a:ext>
          </a:extLst>
        </xdr:cNvPr>
        <xdr:cNvSpPr/>
      </xdr:nvSpPr>
      <xdr:spPr>
        <a:xfrm>
          <a:off x="80752" y="59476"/>
          <a:ext cx="1740131" cy="900545"/>
        </a:xfrm>
        <a:prstGeom prst="roundRect">
          <a:avLst/>
        </a:prstGeom>
        <a:solidFill>
          <a:schemeClr val="bg1"/>
        </a:solidFill>
        <a:ln>
          <a:solidFill>
            <a:schemeClr val="accent6"/>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EEA0C676-BE72-48F4-AF18-DB5310EC76E0}" type="TxLink">
            <a:rPr lang="en-US" sz="1400" b="1" i="0" u="none" strike="noStrike">
              <a:solidFill>
                <a:srgbClr val="000000"/>
              </a:solidFill>
              <a:latin typeface="Calibri"/>
              <a:ea typeface="Calibri"/>
              <a:cs typeface="Calibri"/>
            </a:rPr>
            <a:pPr algn="ctr"/>
            <a:t>₹ 5,20,219.9</a:t>
          </a:fld>
          <a:endParaRPr lang="en-US" sz="1400" b="1"/>
        </a:p>
      </xdr:txBody>
    </xdr:sp>
    <xdr:clientData/>
  </xdr:twoCellAnchor>
  <xdr:twoCellAnchor>
    <xdr:from>
      <xdr:col>3</xdr:col>
      <xdr:colOff>276176</xdr:colOff>
      <xdr:row>0</xdr:row>
      <xdr:rowOff>59476</xdr:rowOff>
    </xdr:from>
    <xdr:to>
      <xdr:col>6</xdr:col>
      <xdr:colOff>378106</xdr:colOff>
      <xdr:row>5</xdr:row>
      <xdr:rowOff>51856</xdr:rowOff>
    </xdr:to>
    <xdr:sp macro="" textlink="KPI!B2">
      <xdr:nvSpPr>
        <xdr:cNvPr id="6" name="Rectangle: Rounded Corners 5">
          <a:extLst>
            <a:ext uri="{FF2B5EF4-FFF2-40B4-BE49-F238E27FC236}">
              <a16:creationId xmlns:a16="http://schemas.microsoft.com/office/drawing/2014/main" id="{18AE7A10-7038-FEAA-11C8-59AA61D7CD3C}"/>
            </a:ext>
          </a:extLst>
        </xdr:cNvPr>
        <xdr:cNvSpPr/>
      </xdr:nvSpPr>
      <xdr:spPr>
        <a:xfrm>
          <a:off x="2116851" y="59476"/>
          <a:ext cx="1942606" cy="892925"/>
        </a:xfrm>
        <a:prstGeom prst="roundRect">
          <a:avLst/>
        </a:prstGeom>
        <a:solidFill>
          <a:schemeClr val="lt1"/>
        </a:solidFill>
        <a:effectLst>
          <a:outerShdw blurRad="50800" dist="50800" dir="5400000" algn="ctr" rotWithShape="0">
            <a:schemeClr val="bg1">
              <a:lumMod val="75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5C19245-2BD1-486E-B0D3-F4EDC747EC09}" type="TxLink">
            <a:rPr lang="en-US" sz="1400" b="1" i="0" u="none" strike="noStrike">
              <a:solidFill>
                <a:srgbClr val="000000"/>
              </a:solidFill>
              <a:latin typeface="Calibri"/>
              <a:ea typeface="Calibri"/>
              <a:cs typeface="Calibri"/>
            </a:rPr>
            <a:pPr algn="ctr"/>
            <a:t>₹ 1,19,876.87</a:t>
          </a:fld>
          <a:endParaRPr lang="en-IN" sz="1400" b="1"/>
        </a:p>
      </xdr:txBody>
    </xdr:sp>
    <xdr:clientData/>
  </xdr:twoCellAnchor>
  <xdr:twoCellAnchor>
    <xdr:from>
      <xdr:col>7</xdr:col>
      <xdr:colOff>60516</xdr:colOff>
      <xdr:row>0</xdr:row>
      <xdr:rowOff>59476</xdr:rowOff>
    </xdr:from>
    <xdr:to>
      <xdr:col>10</xdr:col>
      <xdr:colOff>54974</xdr:colOff>
      <xdr:row>5</xdr:row>
      <xdr:rowOff>59476</xdr:rowOff>
    </xdr:to>
    <xdr:sp macro="" textlink="KPI!C2">
      <xdr:nvSpPr>
        <xdr:cNvPr id="7" name="Rectangle: Rounded Corners 6">
          <a:extLst>
            <a:ext uri="{FF2B5EF4-FFF2-40B4-BE49-F238E27FC236}">
              <a16:creationId xmlns:a16="http://schemas.microsoft.com/office/drawing/2014/main" id="{7E509951-72D5-47A1-82BF-0EAE24826E32}"/>
            </a:ext>
          </a:extLst>
        </xdr:cNvPr>
        <xdr:cNvSpPr/>
      </xdr:nvSpPr>
      <xdr:spPr>
        <a:xfrm>
          <a:off x="4355425" y="59476"/>
          <a:ext cx="1835133" cy="900545"/>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57D6D9E7-6C50-435D-AAA7-68B890DEB954}" type="TxLink">
            <a:rPr lang="en-US" sz="1400" b="1" i="0" u="none" strike="noStrike">
              <a:solidFill>
                <a:srgbClr val="000000"/>
              </a:solidFill>
              <a:latin typeface="Calibri"/>
              <a:ea typeface="Calibri"/>
              <a:cs typeface="Calibri"/>
            </a:rPr>
            <a:pPr algn="ctr"/>
            <a:t>500</a:t>
          </a:fld>
          <a:endParaRPr lang="en-IN" sz="1400" b="1"/>
        </a:p>
      </xdr:txBody>
    </xdr:sp>
    <xdr:clientData/>
  </xdr:twoCellAnchor>
  <xdr:twoCellAnchor>
    <xdr:from>
      <xdr:col>10</xdr:col>
      <xdr:colOff>350942</xdr:colOff>
      <xdr:row>0</xdr:row>
      <xdr:rowOff>59476</xdr:rowOff>
    </xdr:from>
    <xdr:to>
      <xdr:col>13</xdr:col>
      <xdr:colOff>358858</xdr:colOff>
      <xdr:row>5</xdr:row>
      <xdr:rowOff>44236</xdr:rowOff>
    </xdr:to>
    <xdr:sp macro="" textlink="KPI!D2">
      <xdr:nvSpPr>
        <xdr:cNvPr id="8" name="Rectangle: Rounded Corners 7">
          <a:extLst>
            <a:ext uri="{FF2B5EF4-FFF2-40B4-BE49-F238E27FC236}">
              <a16:creationId xmlns:a16="http://schemas.microsoft.com/office/drawing/2014/main" id="{C9F1DD29-017F-4D01-999E-8A7460525592}"/>
            </a:ext>
          </a:extLst>
        </xdr:cNvPr>
        <xdr:cNvSpPr/>
      </xdr:nvSpPr>
      <xdr:spPr>
        <a:xfrm>
          <a:off x="6486526" y="59476"/>
          <a:ext cx="1848592" cy="885305"/>
        </a:xfrm>
        <a:prstGeom prst="roundRect">
          <a:avLst/>
        </a:prstGeom>
        <a:effectLst>
          <a:outerShdw blurRad="50800" dist="38100" dir="2700000" algn="tl" rotWithShape="0">
            <a:srgbClr val="000000">
              <a:alpha val="40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8708E10C-E3A1-4263-B929-5F3C00F5CEAF}" type="TxLink">
            <a:rPr lang="en-US" sz="1400" b="1" i="0" u="none" strike="noStrike">
              <a:solidFill>
                <a:srgbClr val="000000"/>
              </a:solidFill>
              <a:latin typeface="Calibri"/>
              <a:ea typeface="Calibri"/>
              <a:cs typeface="Calibri"/>
            </a:rPr>
            <a:pPr algn="ctr"/>
            <a:t>₹ 1,040.44</a:t>
          </a:fld>
          <a:endParaRPr lang="en-IN" sz="1400" b="1"/>
        </a:p>
      </xdr:txBody>
    </xdr:sp>
    <xdr:clientData/>
  </xdr:twoCellAnchor>
  <xdr:twoCellAnchor>
    <xdr:from>
      <xdr:col>14</xdr:col>
      <xdr:colOff>41267</xdr:colOff>
      <xdr:row>0</xdr:row>
      <xdr:rowOff>59476</xdr:rowOff>
    </xdr:from>
    <xdr:to>
      <xdr:col>17</xdr:col>
      <xdr:colOff>138545</xdr:colOff>
      <xdr:row>5</xdr:row>
      <xdr:rowOff>28996</xdr:rowOff>
    </xdr:to>
    <xdr:sp macro="" textlink="KPI!E2">
      <xdr:nvSpPr>
        <xdr:cNvPr id="9" name="Rectangle: Rounded Corners 8">
          <a:extLst>
            <a:ext uri="{FF2B5EF4-FFF2-40B4-BE49-F238E27FC236}">
              <a16:creationId xmlns:a16="http://schemas.microsoft.com/office/drawing/2014/main" id="{AED0D68E-E3EA-462F-9079-BEBC5CADBE8F}"/>
            </a:ext>
          </a:extLst>
        </xdr:cNvPr>
        <xdr:cNvSpPr/>
      </xdr:nvSpPr>
      <xdr:spPr>
        <a:xfrm>
          <a:off x="8631085" y="59476"/>
          <a:ext cx="1937954" cy="870065"/>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F4759B13-DC60-4776-8DBF-5531DBB7B6DB}" type="TxLink">
            <a:rPr lang="en-US" sz="1400" b="1" i="0" u="none" strike="noStrike">
              <a:solidFill>
                <a:srgbClr val="000000"/>
              </a:solidFill>
              <a:latin typeface="Calibri"/>
              <a:ea typeface="Calibri"/>
              <a:cs typeface="Calibri"/>
            </a:rPr>
            <a:pPr algn="ctr"/>
            <a:t>₹ 1,99,276.04</a:t>
          </a:fld>
          <a:endParaRPr lang="en-US" sz="1400" b="1"/>
        </a:p>
      </xdr:txBody>
    </xdr:sp>
    <xdr:clientData/>
  </xdr:twoCellAnchor>
  <xdr:oneCellAnchor>
    <xdr:from>
      <xdr:col>4</xdr:col>
      <xdr:colOff>228600</xdr:colOff>
      <xdr:row>14</xdr:row>
      <xdr:rowOff>60960</xdr:rowOff>
    </xdr:from>
    <xdr:ext cx="184731" cy="264560"/>
    <xdr:sp macro="" textlink="">
      <xdr:nvSpPr>
        <xdr:cNvPr id="11" name="TextBox 10">
          <a:extLst>
            <a:ext uri="{FF2B5EF4-FFF2-40B4-BE49-F238E27FC236}">
              <a16:creationId xmlns:a16="http://schemas.microsoft.com/office/drawing/2014/main" id="{983C6429-ED73-3635-502E-33930B1CBA8A}"/>
            </a:ext>
          </a:extLst>
        </xdr:cNvPr>
        <xdr:cNvSpPr txBox="1"/>
      </xdr:nvSpPr>
      <xdr:spPr>
        <a:xfrm>
          <a:off x="2667000" y="2628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565266</xdr:colOff>
      <xdr:row>2</xdr:row>
      <xdr:rowOff>73924</xdr:rowOff>
    </xdr:from>
    <xdr:ext cx="756361" cy="248851"/>
    <xdr:sp macro="" textlink="">
      <xdr:nvSpPr>
        <xdr:cNvPr id="12" name="TextBox 11">
          <a:extLst>
            <a:ext uri="{FF2B5EF4-FFF2-40B4-BE49-F238E27FC236}">
              <a16:creationId xmlns:a16="http://schemas.microsoft.com/office/drawing/2014/main" id="{D340F9C5-C649-412F-82C9-FFBF0F06B95E}"/>
            </a:ext>
          </a:extLst>
        </xdr:cNvPr>
        <xdr:cNvSpPr txBox="1"/>
      </xdr:nvSpPr>
      <xdr:spPr>
        <a:xfrm>
          <a:off x="565266" y="440080"/>
          <a:ext cx="75636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IN" sz="1000" b="1">
              <a:solidFill>
                <a:srgbClr val="6E6E6E"/>
              </a:solidFill>
              <a:latin typeface="+mn-lt"/>
            </a:rPr>
            <a:t>Total Sales</a:t>
          </a:r>
        </a:p>
      </xdr:txBody>
    </xdr:sp>
    <xdr:clientData/>
  </xdr:oneCellAnchor>
  <xdr:oneCellAnchor>
    <xdr:from>
      <xdr:col>4</xdr:col>
      <xdr:colOff>103216</xdr:colOff>
      <xdr:row>2</xdr:row>
      <xdr:rowOff>58684</xdr:rowOff>
    </xdr:from>
    <xdr:ext cx="784510" cy="248851"/>
    <xdr:sp macro="" textlink="">
      <xdr:nvSpPr>
        <xdr:cNvPr id="13" name="TextBox 12">
          <a:extLst>
            <a:ext uri="{FF2B5EF4-FFF2-40B4-BE49-F238E27FC236}">
              <a16:creationId xmlns:a16="http://schemas.microsoft.com/office/drawing/2014/main" id="{5ACF43C6-FBE7-DE1C-DAF7-93F05A103AA3}"/>
            </a:ext>
          </a:extLst>
        </xdr:cNvPr>
        <xdr:cNvSpPr txBox="1"/>
      </xdr:nvSpPr>
      <xdr:spPr>
        <a:xfrm>
          <a:off x="2557450" y="424840"/>
          <a:ext cx="78451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b="1">
              <a:solidFill>
                <a:srgbClr val="6E6E6E"/>
              </a:solidFill>
            </a:rPr>
            <a:t>Total Profit</a:t>
          </a:r>
        </a:p>
      </xdr:txBody>
    </xdr:sp>
    <xdr:clientData/>
  </xdr:oneCellAnchor>
  <xdr:oneCellAnchor>
    <xdr:from>
      <xdr:col>7</xdr:col>
      <xdr:colOff>551312</xdr:colOff>
      <xdr:row>2</xdr:row>
      <xdr:rowOff>58684</xdr:rowOff>
    </xdr:from>
    <xdr:ext cx="547137" cy="248851"/>
    <xdr:sp macro="" textlink="">
      <xdr:nvSpPr>
        <xdr:cNvPr id="14" name="TextBox 13">
          <a:extLst>
            <a:ext uri="{FF2B5EF4-FFF2-40B4-BE49-F238E27FC236}">
              <a16:creationId xmlns:a16="http://schemas.microsoft.com/office/drawing/2014/main" id="{6AB86394-ED1B-3B2F-E469-F313E8D0EDE4}"/>
            </a:ext>
          </a:extLst>
        </xdr:cNvPr>
        <xdr:cNvSpPr txBox="1"/>
      </xdr:nvSpPr>
      <xdr:spPr>
        <a:xfrm>
          <a:off x="4846221" y="424840"/>
          <a:ext cx="54713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b="1">
              <a:solidFill>
                <a:srgbClr val="6E6E6E"/>
              </a:solidFill>
            </a:rPr>
            <a:t>Orders</a:t>
          </a:r>
        </a:p>
      </xdr:txBody>
    </xdr:sp>
    <xdr:clientData/>
  </xdr:oneCellAnchor>
  <xdr:oneCellAnchor>
    <xdr:from>
      <xdr:col>10</xdr:col>
      <xdr:colOff>561109</xdr:colOff>
      <xdr:row>2</xdr:row>
      <xdr:rowOff>83820</xdr:rowOff>
    </xdr:from>
    <xdr:ext cx="1295098" cy="248851"/>
    <xdr:sp macro="" textlink="">
      <xdr:nvSpPr>
        <xdr:cNvPr id="15" name="TextBox 14">
          <a:extLst>
            <a:ext uri="{FF2B5EF4-FFF2-40B4-BE49-F238E27FC236}">
              <a16:creationId xmlns:a16="http://schemas.microsoft.com/office/drawing/2014/main" id="{D65E63AE-A5F6-501F-A6FF-FAF0387A1872}"/>
            </a:ext>
          </a:extLst>
        </xdr:cNvPr>
        <xdr:cNvSpPr txBox="1"/>
      </xdr:nvSpPr>
      <xdr:spPr>
        <a:xfrm>
          <a:off x="6696693" y="449976"/>
          <a:ext cx="129509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b="1">
              <a:solidFill>
                <a:srgbClr val="6E6E6E"/>
              </a:solidFill>
            </a:rPr>
            <a:t>Average Order Value</a:t>
          </a:r>
        </a:p>
      </xdr:txBody>
    </xdr:sp>
    <xdr:clientData/>
  </xdr:oneCellAnchor>
  <xdr:oneCellAnchor>
    <xdr:from>
      <xdr:col>15</xdr:col>
      <xdr:colOff>59475</xdr:colOff>
      <xdr:row>2</xdr:row>
      <xdr:rowOff>111232</xdr:rowOff>
    </xdr:from>
    <xdr:ext cx="695703" cy="266700"/>
    <xdr:sp macro="" textlink="">
      <xdr:nvSpPr>
        <xdr:cNvPr id="16" name="TextBox 15">
          <a:extLst>
            <a:ext uri="{FF2B5EF4-FFF2-40B4-BE49-F238E27FC236}">
              <a16:creationId xmlns:a16="http://schemas.microsoft.com/office/drawing/2014/main" id="{9AFA4822-50AB-6A1F-93D8-91AFB6DF83BE}"/>
            </a:ext>
          </a:extLst>
        </xdr:cNvPr>
        <xdr:cNvSpPr txBox="1"/>
      </xdr:nvSpPr>
      <xdr:spPr>
        <a:xfrm>
          <a:off x="9262852" y="477388"/>
          <a:ext cx="695703"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00" b="1">
              <a:solidFill>
                <a:srgbClr val="6E6E6E"/>
              </a:solidFill>
            </a:rPr>
            <a:t>YTD Sales</a:t>
          </a:r>
          <a:endParaRPr lang="en-IN" sz="1000">
            <a:solidFill>
              <a:srgbClr val="6E6E6E"/>
            </a:solidFill>
          </a:endParaRPr>
        </a:p>
      </xdr:txBody>
    </xdr:sp>
    <xdr:clientData/>
  </xdr:oneCellAnchor>
  <xdr:twoCellAnchor>
    <xdr:from>
      <xdr:col>0</xdr:col>
      <xdr:colOff>0</xdr:colOff>
      <xdr:row>7</xdr:row>
      <xdr:rowOff>30480</xdr:rowOff>
    </xdr:from>
    <xdr:to>
      <xdr:col>5</xdr:col>
      <xdr:colOff>603663</xdr:colOff>
      <xdr:row>20</xdr:row>
      <xdr:rowOff>89064</xdr:rowOff>
    </xdr:to>
    <xdr:graphicFrame macro="">
      <xdr:nvGraphicFramePr>
        <xdr:cNvPr id="17" name="Chart 16">
          <a:extLst>
            <a:ext uri="{FF2B5EF4-FFF2-40B4-BE49-F238E27FC236}">
              <a16:creationId xmlns:a16="http://schemas.microsoft.com/office/drawing/2014/main" id="{2762CF96-0C10-4D28-B5C1-048296897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480059</xdr:colOff>
      <xdr:row>7</xdr:row>
      <xdr:rowOff>69272</xdr:rowOff>
    </xdr:from>
    <xdr:to>
      <xdr:col>12</xdr:col>
      <xdr:colOff>39585</xdr:colOff>
      <xdr:row>20</xdr:row>
      <xdr:rowOff>108857</xdr:rowOff>
    </xdr:to>
    <xdr:graphicFrame macro="">
      <xdr:nvGraphicFramePr>
        <xdr:cNvPr id="18" name="Chart 17">
          <a:extLst>
            <a:ext uri="{FF2B5EF4-FFF2-40B4-BE49-F238E27FC236}">
              <a16:creationId xmlns:a16="http://schemas.microsoft.com/office/drawing/2014/main" id="{36816359-7639-4848-9480-107DCD3D6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250074</xdr:colOff>
      <xdr:row>7</xdr:row>
      <xdr:rowOff>89065</xdr:rowOff>
    </xdr:from>
    <xdr:to>
      <xdr:col>17</xdr:col>
      <xdr:colOff>514596</xdr:colOff>
      <xdr:row>20</xdr:row>
      <xdr:rowOff>89064</xdr:rowOff>
    </xdr:to>
    <xdr:graphicFrame macro="">
      <xdr:nvGraphicFramePr>
        <xdr:cNvPr id="19" name="Chart 18">
          <a:extLst>
            <a:ext uri="{FF2B5EF4-FFF2-40B4-BE49-F238E27FC236}">
              <a16:creationId xmlns:a16="http://schemas.microsoft.com/office/drawing/2014/main" id="{030F66E6-9A34-4C52-B538-CDEE2DC1D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15239</xdr:colOff>
      <xdr:row>22</xdr:row>
      <xdr:rowOff>40475</xdr:rowOff>
    </xdr:from>
    <xdr:to>
      <xdr:col>6</xdr:col>
      <xdr:colOff>79167</xdr:colOff>
      <xdr:row>34</xdr:row>
      <xdr:rowOff>108857</xdr:rowOff>
    </xdr:to>
    <xdr:graphicFrame macro="">
      <xdr:nvGraphicFramePr>
        <xdr:cNvPr id="20" name="Chart 19">
          <a:extLst>
            <a:ext uri="{FF2B5EF4-FFF2-40B4-BE49-F238E27FC236}">
              <a16:creationId xmlns:a16="http://schemas.microsoft.com/office/drawing/2014/main" id="{97AD6212-AB48-4E3F-813F-1DDB7FC99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465611</xdr:colOff>
      <xdr:row>22</xdr:row>
      <xdr:rowOff>56507</xdr:rowOff>
    </xdr:from>
    <xdr:to>
      <xdr:col>13</xdr:col>
      <xdr:colOff>227610</xdr:colOff>
      <xdr:row>34</xdr:row>
      <xdr:rowOff>118753</xdr:rowOff>
    </xdr:to>
    <xdr:graphicFrame macro="">
      <xdr:nvGraphicFramePr>
        <xdr:cNvPr id="21" name="Chart 20">
          <a:extLst>
            <a:ext uri="{FF2B5EF4-FFF2-40B4-BE49-F238E27FC236}">
              <a16:creationId xmlns:a16="http://schemas.microsoft.com/office/drawing/2014/main" id="{0D0E6D0A-804F-4C3D-A7C9-790E4195A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405739</xdr:colOff>
      <xdr:row>20</xdr:row>
      <xdr:rowOff>118753</xdr:rowOff>
    </xdr:from>
    <xdr:to>
      <xdr:col>21</xdr:col>
      <xdr:colOff>267195</xdr:colOff>
      <xdr:row>30</xdr:row>
      <xdr:rowOff>158338</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0BDB70A5-4EBA-4F1C-A5C0-501918B149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49791" y="3691247"/>
              <a:ext cx="1702131" cy="1820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405741</xdr:colOff>
      <xdr:row>9</xdr:row>
      <xdr:rowOff>9896</xdr:rowOff>
    </xdr:from>
    <xdr:to>
      <xdr:col>21</xdr:col>
      <xdr:colOff>267196</xdr:colOff>
      <xdr:row>19</xdr:row>
      <xdr:rowOff>49480</xdr:rowOff>
    </xdr:to>
    <mc:AlternateContent xmlns:mc="http://schemas.openxmlformats.org/markup-compatibility/2006">
      <mc:Choice xmlns:a14="http://schemas.microsoft.com/office/drawing/2010/main" Requires="a14">
        <xdr:graphicFrame macro="">
          <xdr:nvGraphicFramePr>
            <xdr:cNvPr id="23" name="Product">
              <a:extLst>
                <a:ext uri="{FF2B5EF4-FFF2-40B4-BE49-F238E27FC236}">
                  <a16:creationId xmlns:a16="http://schemas.microsoft.com/office/drawing/2014/main" id="{CE4D1C09-288D-48A5-919F-DFC45C7274A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49793" y="1622961"/>
              <a:ext cx="1702130" cy="1820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425533</xdr:colOff>
      <xdr:row>0</xdr:row>
      <xdr:rowOff>29689</xdr:rowOff>
    </xdr:from>
    <xdr:to>
      <xdr:col>21</xdr:col>
      <xdr:colOff>267196</xdr:colOff>
      <xdr:row>7</xdr:row>
      <xdr:rowOff>69274</xdr:rowOff>
    </xdr:to>
    <mc:AlternateContent xmlns:mc="http://schemas.openxmlformats.org/markup-compatibility/2006">
      <mc:Choice xmlns:a14="http://schemas.microsoft.com/office/drawing/2010/main" Requires="a14">
        <xdr:graphicFrame macro="">
          <xdr:nvGraphicFramePr>
            <xdr:cNvPr id="24" name="Category">
              <a:extLst>
                <a:ext uri="{FF2B5EF4-FFF2-40B4-BE49-F238E27FC236}">
                  <a16:creationId xmlns:a16="http://schemas.microsoft.com/office/drawing/2014/main" id="{B5B8E469-92AA-466C-B77D-6FB9F289B9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69585" y="29689"/>
              <a:ext cx="1682338" cy="1296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kumar" refreshedDate="45904.838171759257" createdVersion="8" refreshedVersion="8" minRefreshableVersion="3" recordCount="500" xr:uid="{BA486AE4-E828-45F7-B282-47D82FB2BA57}">
  <cacheSource type="worksheet">
    <worksheetSource name="SalesTbl"/>
  </cacheSource>
  <cacheFields count="14">
    <cacheField name="Column1" numFmtId="0">
      <sharedItems/>
    </cacheField>
    <cacheField name="Date" numFmtId="14">
      <sharedItems containsSemiMixedTypes="0" containsNonDate="0" containsDate="1" containsString="0" minDate="2023-01-02T00:00:00" maxDate="2025-01-01T00:00:00"/>
    </cacheField>
    <cacheField name="Region" numFmtId="0">
      <sharedItems count="4">
        <s v="East"/>
        <s v="North"/>
        <s v="South"/>
        <s v="West"/>
      </sharedItems>
    </cacheField>
    <cacheField name="Product" numFmtId="0">
      <sharedItems count="10">
        <s v="Mobile"/>
        <s v="Table"/>
        <s v="Laptop"/>
        <s v="Headphones"/>
        <s v="Sofa"/>
        <s v="Tablet"/>
        <s v="T-shirt"/>
        <s v="Shoes"/>
        <s v="Chair"/>
        <s v="Printer"/>
      </sharedItems>
    </cacheField>
    <cacheField name="Category" numFmtId="0">
      <sharedItems count="3">
        <s v="Electronics"/>
        <s v="Furniture"/>
        <s v="Clothing"/>
      </sharedItems>
    </cacheField>
    <cacheField name="Sales" numFmtId="0">
      <sharedItems containsSemiMixedTypes="0" containsString="0" containsNumber="1" minValue="53.29" maxValue="1999.94"/>
    </cacheField>
    <cacheField name="Quantity" numFmtId="0">
      <sharedItems containsSemiMixedTypes="0" containsString="0" containsNumber="1" containsInteger="1" minValue="1" maxValue="10"/>
    </cacheField>
    <cacheField name="Profit" numFmtId="0">
      <sharedItems containsSemiMixedTypes="0" containsString="0" containsNumber="1" minValue="-199.91" maxValue="698.93"/>
    </cacheField>
    <cacheField name="Customer Name" numFmtId="0">
      <sharedItems count="100">
        <s v="Customer_64"/>
        <s v="Customer_52"/>
        <s v="Customer_38"/>
        <s v="Customer_1"/>
        <s v="Customer_33"/>
        <s v="Customer_80"/>
        <s v="Customer_86"/>
        <s v="Customer_6"/>
        <s v="Customer_18"/>
        <s v="Customer_34"/>
        <s v="Customer_76"/>
        <s v="Customer_51"/>
        <s v="Customer_82"/>
        <s v="Customer_65"/>
        <s v="Customer_85"/>
        <s v="Customer_88"/>
        <s v="Customer_78"/>
        <s v="Customer_24"/>
        <s v="Customer_35"/>
        <s v="Customer_68"/>
        <s v="Customer_58"/>
        <s v="Customer_87"/>
        <s v="Customer_59"/>
        <s v="Customer_53"/>
        <s v="Customer_93"/>
        <s v="Customer_94"/>
        <s v="Customer_46"/>
        <s v="Customer_56"/>
        <s v="Customer_5"/>
        <s v="Customer_91"/>
        <s v="Customer_60"/>
        <s v="Customer_11"/>
        <s v="Customer_70"/>
        <s v="Customer_23"/>
        <s v="Customer_9"/>
        <s v="Customer_40"/>
        <s v="Customer_72"/>
        <s v="Customer_61"/>
        <s v="Customer_71"/>
        <s v="Customer_79"/>
        <s v="Customer_14"/>
        <s v="Customer_84"/>
        <s v="Customer_39"/>
        <s v="Customer_96"/>
        <s v="Customer_57"/>
        <s v="Customer_50"/>
        <s v="Customer_28"/>
        <s v="Customer_10"/>
        <s v="Customer_90"/>
        <s v="Customer_36"/>
        <s v="Customer_73"/>
        <s v="Customer_45"/>
        <s v="Customer_29"/>
        <s v="Customer_77"/>
        <s v="Customer_95"/>
        <s v="Customer_62"/>
        <s v="Customer_22"/>
        <s v="Customer_26"/>
        <s v="Customer_15"/>
        <s v="Customer_41"/>
        <s v="Customer_4"/>
        <s v="Customer_2"/>
        <s v="Customer_30"/>
        <s v="Customer_20"/>
        <s v="Customer_12"/>
        <s v="Customer_49"/>
        <s v="Customer_13"/>
        <s v="Customer_98"/>
        <s v="Customer_3"/>
        <s v="Customer_81"/>
        <s v="Customer_89"/>
        <s v="Customer_47"/>
        <s v="Customer_19"/>
        <s v="Customer_44"/>
        <s v="Customer_63"/>
        <s v="Customer_83"/>
        <s v="Customer_25"/>
        <s v="Customer_69"/>
        <s v="Customer_16"/>
        <s v="Customer_27"/>
        <s v="Customer_99"/>
        <s v="Customer_31"/>
        <s v="Customer_21"/>
        <s v="Customer_54"/>
        <s v="Customer_32"/>
        <s v="Customer_48"/>
        <s v="Customer_8"/>
        <s v="Customer_92"/>
        <s v="Customer_67"/>
        <s v="Customer_7"/>
        <s v="Customer_97"/>
        <s v="Customer_74"/>
        <s v="Customer_75"/>
        <s v="Customer_43"/>
        <s v="Customer_55"/>
        <s v="Customer_100"/>
        <s v="Customer_42"/>
        <s v="Customer_37"/>
        <s v="Customer_17"/>
        <s v="Customer_66"/>
      </sharedItems>
    </cacheField>
    <cacheField name="Year" numFmtId="0">
      <sharedItems containsSemiMixedTypes="0" containsString="0" containsNumber="1" containsInteger="1" minValue="2023" maxValue="2024" count="2">
        <n v="2024"/>
        <n v="2023"/>
      </sharedItems>
    </cacheField>
    <cacheField name="Month" numFmtId="0">
      <sharedItems count="12">
        <s v="Jan"/>
        <s v="Mar"/>
        <s v="Oct"/>
        <s v="Feb"/>
        <s v="Aug"/>
        <s v="Jun"/>
        <s v="May"/>
        <s v="Apr"/>
        <s v="Jul"/>
        <s v="Dec"/>
        <s v="Sep"/>
        <s v="Nov"/>
      </sharedItems>
    </cacheField>
    <cacheField name="MonthNum" numFmtId="0">
      <sharedItems containsSemiMixedTypes="0" containsString="0" containsNumber="1" containsInteger="1" minValue="1" maxValue="12" count="12">
        <n v="1"/>
        <n v="3"/>
        <n v="10"/>
        <n v="2"/>
        <n v="8"/>
        <n v="6"/>
        <n v="5"/>
        <n v="4"/>
        <n v="7"/>
        <n v="12"/>
        <n v="9"/>
        <n v="11"/>
      </sharedItems>
    </cacheField>
    <cacheField name="Profit Margin" numFmtId="164">
      <sharedItems containsSemiMixedTypes="0" containsString="0" containsNumber="1" minValue="-2.157187862709335" maxValue="8.4725157148589005"/>
    </cacheField>
    <cacheField name="Order 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089359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0001"/>
    <d v="2024-01-05T00:00:00"/>
    <x v="0"/>
    <x v="0"/>
    <x v="0"/>
    <n v="965.53"/>
    <n v="1"/>
    <n v="396.87"/>
    <x v="0"/>
    <x v="0"/>
    <x v="0"/>
    <x v="0"/>
    <n v="0.41103849699128975"/>
    <n v="1"/>
  </r>
  <r>
    <s v="ORD0002"/>
    <d v="2023-03-23T00:00:00"/>
    <x v="0"/>
    <x v="1"/>
    <x v="1"/>
    <n v="585.82000000000005"/>
    <n v="9"/>
    <n v="675.21"/>
    <x v="1"/>
    <x v="1"/>
    <x v="1"/>
    <x v="1"/>
    <n v="1.1525895326209417"/>
    <n v="1"/>
  </r>
  <r>
    <s v="ORD0003"/>
    <d v="2023-10-29T00:00:00"/>
    <x v="1"/>
    <x v="2"/>
    <x v="0"/>
    <n v="1201.76"/>
    <n v="8"/>
    <n v="329.27"/>
    <x v="2"/>
    <x v="1"/>
    <x v="2"/>
    <x v="2"/>
    <n v="0.27398981493809077"/>
    <n v="1"/>
  </r>
  <r>
    <s v="ORD0004"/>
    <d v="2023-02-21T00:00:00"/>
    <x v="2"/>
    <x v="3"/>
    <x v="0"/>
    <n v="1874.52"/>
    <n v="5"/>
    <n v="397.16"/>
    <x v="3"/>
    <x v="1"/>
    <x v="3"/>
    <x v="3"/>
    <n v="0.21187290613063611"/>
    <n v="1"/>
  </r>
  <r>
    <s v="ORD0005"/>
    <d v="2024-10-20T00:00:00"/>
    <x v="2"/>
    <x v="2"/>
    <x v="0"/>
    <n v="1535.25"/>
    <n v="6"/>
    <n v="-103.31"/>
    <x v="0"/>
    <x v="0"/>
    <x v="2"/>
    <x v="2"/>
    <n v="-6.7291971991532321E-2"/>
    <n v="1"/>
  </r>
  <r>
    <s v="ORD0006"/>
    <d v="2023-10-04T00:00:00"/>
    <x v="1"/>
    <x v="4"/>
    <x v="1"/>
    <n v="658"/>
    <n v="7"/>
    <n v="-103.18"/>
    <x v="4"/>
    <x v="1"/>
    <x v="2"/>
    <x v="2"/>
    <n v="-0.15680851063829787"/>
    <n v="1"/>
  </r>
  <r>
    <s v="ORD0007"/>
    <d v="2024-08-06T00:00:00"/>
    <x v="3"/>
    <x v="5"/>
    <x v="0"/>
    <n v="1687.08"/>
    <n v="2"/>
    <n v="481.86"/>
    <x v="5"/>
    <x v="0"/>
    <x v="4"/>
    <x v="4"/>
    <n v="0.28561775375204496"/>
    <n v="1"/>
  </r>
  <r>
    <s v="ORD0008"/>
    <d v="2023-06-05T00:00:00"/>
    <x v="3"/>
    <x v="6"/>
    <x v="2"/>
    <n v="508.24"/>
    <n v="2"/>
    <n v="325.33"/>
    <x v="6"/>
    <x v="1"/>
    <x v="5"/>
    <x v="5"/>
    <n v="0.64011097119471116"/>
    <n v="1"/>
  </r>
  <r>
    <s v="ORD0009"/>
    <d v="2024-02-17T00:00:00"/>
    <x v="1"/>
    <x v="7"/>
    <x v="2"/>
    <n v="1323.29"/>
    <n v="10"/>
    <n v="273.06"/>
    <x v="7"/>
    <x v="0"/>
    <x v="3"/>
    <x v="3"/>
    <n v="0.20634932630035746"/>
    <n v="1"/>
  </r>
  <r>
    <s v="ORD0010"/>
    <d v="2023-01-22T00:00:00"/>
    <x v="3"/>
    <x v="3"/>
    <x v="0"/>
    <n v="1422.7"/>
    <n v="2"/>
    <n v="480"/>
    <x v="8"/>
    <x v="1"/>
    <x v="0"/>
    <x v="0"/>
    <n v="0.33738665916918537"/>
    <n v="1"/>
  </r>
  <r>
    <s v="ORD0011"/>
    <d v="2024-08-21T00:00:00"/>
    <x v="1"/>
    <x v="2"/>
    <x v="0"/>
    <n v="1137.95"/>
    <n v="5"/>
    <n v="501.67"/>
    <x v="9"/>
    <x v="0"/>
    <x v="4"/>
    <x v="4"/>
    <n v="0.44085416758205542"/>
    <n v="1"/>
  </r>
  <r>
    <s v="ORD0012"/>
    <d v="2023-03-18T00:00:00"/>
    <x v="0"/>
    <x v="3"/>
    <x v="0"/>
    <n v="1995.08"/>
    <n v="8"/>
    <n v="377.9"/>
    <x v="10"/>
    <x v="1"/>
    <x v="1"/>
    <x v="1"/>
    <n v="0.18941596326964333"/>
    <n v="1"/>
  </r>
  <r>
    <s v="ORD0013"/>
    <d v="2023-05-26T00:00:00"/>
    <x v="2"/>
    <x v="7"/>
    <x v="2"/>
    <n v="513.53"/>
    <n v="4"/>
    <n v="18.2"/>
    <x v="10"/>
    <x v="1"/>
    <x v="6"/>
    <x v="6"/>
    <n v="3.5440967421572253E-2"/>
    <n v="1"/>
  </r>
  <r>
    <s v="ORD0014"/>
    <d v="2023-04-08T00:00:00"/>
    <x v="0"/>
    <x v="2"/>
    <x v="0"/>
    <n v="620.02"/>
    <n v="4"/>
    <n v="12.11"/>
    <x v="11"/>
    <x v="1"/>
    <x v="7"/>
    <x v="7"/>
    <n v="1.9531628011999612E-2"/>
    <n v="1"/>
  </r>
  <r>
    <s v="ORD0015"/>
    <d v="2023-07-08T00:00:00"/>
    <x v="3"/>
    <x v="7"/>
    <x v="2"/>
    <n v="1359.78"/>
    <n v="3"/>
    <n v="4.49"/>
    <x v="12"/>
    <x v="1"/>
    <x v="8"/>
    <x v="8"/>
    <n v="3.3020047360602452E-3"/>
    <n v="1"/>
  </r>
  <r>
    <s v="ORD0016"/>
    <d v="2023-03-01T00:00:00"/>
    <x v="2"/>
    <x v="4"/>
    <x v="1"/>
    <n v="368.51"/>
    <n v="7"/>
    <n v="-111.58"/>
    <x v="13"/>
    <x v="1"/>
    <x v="1"/>
    <x v="1"/>
    <n v="-0.30278689859162572"/>
    <n v="1"/>
  </r>
  <r>
    <s v="ORD0017"/>
    <d v="2023-12-21T00:00:00"/>
    <x v="3"/>
    <x v="6"/>
    <x v="2"/>
    <n v="113.15"/>
    <n v="5"/>
    <n v="20.51"/>
    <x v="14"/>
    <x v="1"/>
    <x v="9"/>
    <x v="9"/>
    <n v="0.18126380910296067"/>
    <n v="1"/>
  </r>
  <r>
    <s v="ORD0018"/>
    <d v="2024-06-15T00:00:00"/>
    <x v="3"/>
    <x v="3"/>
    <x v="0"/>
    <n v="424.46"/>
    <n v="3"/>
    <n v="-123.42"/>
    <x v="15"/>
    <x v="0"/>
    <x v="5"/>
    <x v="5"/>
    <n v="-0.29076944824011686"/>
    <n v="1"/>
  </r>
  <r>
    <s v="ORD0019"/>
    <d v="2023-12-27T00:00:00"/>
    <x v="1"/>
    <x v="0"/>
    <x v="0"/>
    <n v="1631.67"/>
    <n v="8"/>
    <n v="124.64"/>
    <x v="16"/>
    <x v="1"/>
    <x v="9"/>
    <x v="9"/>
    <n v="7.6387995121562566E-2"/>
    <n v="1"/>
  </r>
  <r>
    <s v="ORD0020"/>
    <d v="2023-09-29T00:00:00"/>
    <x v="1"/>
    <x v="2"/>
    <x v="0"/>
    <n v="1999.94"/>
    <n v="9"/>
    <n v="225.86"/>
    <x v="17"/>
    <x v="1"/>
    <x v="10"/>
    <x v="10"/>
    <n v="0.11293338800164006"/>
    <n v="1"/>
  </r>
  <r>
    <s v="ORD0021"/>
    <d v="2024-03-10T00:00:00"/>
    <x v="0"/>
    <x v="3"/>
    <x v="0"/>
    <n v="1769.64"/>
    <n v="1"/>
    <n v="-117.53"/>
    <x v="18"/>
    <x v="0"/>
    <x v="1"/>
    <x v="1"/>
    <n v="-6.6414638005470039E-2"/>
    <n v="1"/>
  </r>
  <r>
    <s v="ORD0022"/>
    <d v="2023-01-06T00:00:00"/>
    <x v="3"/>
    <x v="8"/>
    <x v="1"/>
    <n v="499.97"/>
    <n v="3"/>
    <n v="452.13"/>
    <x v="19"/>
    <x v="1"/>
    <x v="0"/>
    <x v="0"/>
    <n v="0.90431425885553129"/>
    <n v="1"/>
  </r>
  <r>
    <s v="ORD0023"/>
    <d v="2023-07-07T00:00:00"/>
    <x v="3"/>
    <x v="4"/>
    <x v="1"/>
    <n v="53.61"/>
    <n v="7"/>
    <n v="272.81"/>
    <x v="20"/>
    <x v="1"/>
    <x v="8"/>
    <x v="8"/>
    <n v="5.0887894049617612"/>
    <n v="1"/>
  </r>
  <r>
    <s v="ORD0024"/>
    <d v="2023-06-18T00:00:00"/>
    <x v="2"/>
    <x v="1"/>
    <x v="1"/>
    <n v="115.58"/>
    <n v="9"/>
    <n v="-132.84"/>
    <x v="21"/>
    <x v="1"/>
    <x v="5"/>
    <x v="5"/>
    <n v="-1.1493337947741824"/>
    <n v="1"/>
  </r>
  <r>
    <s v="ORD0025"/>
    <d v="2024-07-20T00:00:00"/>
    <x v="0"/>
    <x v="9"/>
    <x v="0"/>
    <n v="1190.54"/>
    <n v="4"/>
    <n v="237"/>
    <x v="22"/>
    <x v="0"/>
    <x v="8"/>
    <x v="8"/>
    <n v="0.19906932988391823"/>
    <n v="1"/>
  </r>
  <r>
    <s v="ORD0026"/>
    <d v="2023-04-06T00:00:00"/>
    <x v="3"/>
    <x v="6"/>
    <x v="2"/>
    <n v="235.56"/>
    <n v="4"/>
    <n v="44.32"/>
    <x v="23"/>
    <x v="1"/>
    <x v="7"/>
    <x v="7"/>
    <n v="0.18814739344540668"/>
    <n v="1"/>
  </r>
  <r>
    <s v="ORD0027"/>
    <d v="2023-12-06T00:00:00"/>
    <x v="2"/>
    <x v="3"/>
    <x v="0"/>
    <n v="871.35"/>
    <n v="8"/>
    <n v="212.36"/>
    <x v="24"/>
    <x v="1"/>
    <x v="9"/>
    <x v="9"/>
    <n v="0.24371377747173925"/>
    <n v="1"/>
  </r>
  <r>
    <s v="ORD0028"/>
    <d v="2023-04-27T00:00:00"/>
    <x v="0"/>
    <x v="1"/>
    <x v="1"/>
    <n v="974.17"/>
    <n v="4"/>
    <n v="59.79"/>
    <x v="25"/>
    <x v="1"/>
    <x v="7"/>
    <x v="7"/>
    <n v="6.1375324635330589E-2"/>
    <n v="1"/>
  </r>
  <r>
    <s v="ORD0029"/>
    <d v="2023-04-26T00:00:00"/>
    <x v="1"/>
    <x v="8"/>
    <x v="1"/>
    <n v="822.17"/>
    <n v="5"/>
    <n v="87.42"/>
    <x v="7"/>
    <x v="1"/>
    <x v="7"/>
    <x v="7"/>
    <n v="0.10632837491029837"/>
    <n v="1"/>
  </r>
  <r>
    <s v="ORD0030"/>
    <d v="2023-12-26T00:00:00"/>
    <x v="0"/>
    <x v="9"/>
    <x v="0"/>
    <n v="1673.65"/>
    <n v="4"/>
    <n v="673.53"/>
    <x v="26"/>
    <x v="1"/>
    <x v="9"/>
    <x v="9"/>
    <n v="0.40243181071311201"/>
    <n v="1"/>
  </r>
  <r>
    <s v="ORD0031"/>
    <d v="2023-09-26T00:00:00"/>
    <x v="2"/>
    <x v="1"/>
    <x v="1"/>
    <n v="1191.52"/>
    <n v="6"/>
    <n v="481.86"/>
    <x v="27"/>
    <x v="1"/>
    <x v="10"/>
    <x v="10"/>
    <n v="0.40440781522760844"/>
    <n v="1"/>
  </r>
  <r>
    <s v="ORD0032"/>
    <d v="2024-11-08T00:00:00"/>
    <x v="3"/>
    <x v="5"/>
    <x v="0"/>
    <n v="88.3"/>
    <n v="9"/>
    <n v="121.11"/>
    <x v="28"/>
    <x v="0"/>
    <x v="11"/>
    <x v="11"/>
    <n v="1.3715741789354474"/>
    <n v="1"/>
  </r>
  <r>
    <s v="ORD0033"/>
    <d v="2024-05-09T00:00:00"/>
    <x v="3"/>
    <x v="2"/>
    <x v="0"/>
    <n v="187.38"/>
    <n v="9"/>
    <n v="336"/>
    <x v="4"/>
    <x v="0"/>
    <x v="6"/>
    <x v="6"/>
    <n v="1.793147614473263"/>
    <n v="1"/>
  </r>
  <r>
    <s v="ORD0034"/>
    <d v="2023-12-19T00:00:00"/>
    <x v="1"/>
    <x v="4"/>
    <x v="1"/>
    <n v="1651.23"/>
    <n v="6"/>
    <n v="-137.19"/>
    <x v="20"/>
    <x v="1"/>
    <x v="9"/>
    <x v="9"/>
    <n v="-8.3083519558147564E-2"/>
    <n v="1"/>
  </r>
  <r>
    <s v="ORD0035"/>
    <d v="2024-06-24T00:00:00"/>
    <x v="1"/>
    <x v="6"/>
    <x v="2"/>
    <n v="112.36"/>
    <n v="2"/>
    <n v="118.22"/>
    <x v="1"/>
    <x v="0"/>
    <x v="5"/>
    <x v="5"/>
    <n v="1.0521537913848344"/>
    <n v="1"/>
  </r>
  <r>
    <s v="ORD0036"/>
    <d v="2024-01-25T00:00:00"/>
    <x v="2"/>
    <x v="3"/>
    <x v="0"/>
    <n v="255.32"/>
    <n v="1"/>
    <n v="698.93"/>
    <x v="25"/>
    <x v="0"/>
    <x v="0"/>
    <x v="0"/>
    <n v="2.737466708444305"/>
    <n v="1"/>
  </r>
  <r>
    <s v="ORD0037"/>
    <d v="2024-10-07T00:00:00"/>
    <x v="2"/>
    <x v="8"/>
    <x v="1"/>
    <n v="1542.51"/>
    <n v="8"/>
    <n v="-156.77000000000001"/>
    <x v="20"/>
    <x v="0"/>
    <x v="2"/>
    <x v="2"/>
    <n v="-0.10163305262202514"/>
    <n v="1"/>
  </r>
  <r>
    <s v="ORD0038"/>
    <d v="2023-02-19T00:00:00"/>
    <x v="2"/>
    <x v="0"/>
    <x v="0"/>
    <n v="987.64"/>
    <n v="5"/>
    <n v="239.7"/>
    <x v="29"/>
    <x v="1"/>
    <x v="3"/>
    <x v="3"/>
    <n v="0.24269976914665262"/>
    <n v="1"/>
  </r>
  <r>
    <s v="ORD0039"/>
    <d v="2023-10-31T00:00:00"/>
    <x v="2"/>
    <x v="3"/>
    <x v="0"/>
    <n v="1877.91"/>
    <n v="3"/>
    <n v="-85.39"/>
    <x v="30"/>
    <x v="1"/>
    <x v="2"/>
    <x v="2"/>
    <n v="-4.5470762709608023E-2"/>
    <n v="1"/>
  </r>
  <r>
    <s v="ORD0040"/>
    <d v="2023-09-13T00:00:00"/>
    <x v="1"/>
    <x v="9"/>
    <x v="0"/>
    <n v="1811.09"/>
    <n v="8"/>
    <n v="-37.11"/>
    <x v="31"/>
    <x v="1"/>
    <x v="10"/>
    <x v="10"/>
    <n v="-2.04904228945E-2"/>
    <n v="1"/>
  </r>
  <r>
    <s v="ORD0041"/>
    <d v="2023-10-07T00:00:00"/>
    <x v="3"/>
    <x v="1"/>
    <x v="1"/>
    <n v="1967.73"/>
    <n v="7"/>
    <n v="691.44"/>
    <x v="14"/>
    <x v="1"/>
    <x v="2"/>
    <x v="2"/>
    <n v="0.35138967236358648"/>
    <n v="1"/>
  </r>
  <r>
    <s v="ORD0042"/>
    <d v="2024-10-30T00:00:00"/>
    <x v="1"/>
    <x v="7"/>
    <x v="2"/>
    <n v="922.79"/>
    <n v="7"/>
    <n v="560.12"/>
    <x v="32"/>
    <x v="0"/>
    <x v="2"/>
    <x v="2"/>
    <n v="0.60698533794254383"/>
    <n v="1"/>
  </r>
  <r>
    <s v="ORD0043"/>
    <d v="2023-02-23T00:00:00"/>
    <x v="0"/>
    <x v="0"/>
    <x v="0"/>
    <n v="69.36"/>
    <n v="8"/>
    <n v="70.510000000000005"/>
    <x v="33"/>
    <x v="1"/>
    <x v="3"/>
    <x v="3"/>
    <n v="1.0165801614763554"/>
    <n v="1"/>
  </r>
  <r>
    <s v="ORD0044"/>
    <d v="2024-07-12T00:00:00"/>
    <x v="1"/>
    <x v="9"/>
    <x v="0"/>
    <n v="1785.84"/>
    <n v="2"/>
    <n v="65.12"/>
    <x v="28"/>
    <x v="0"/>
    <x v="8"/>
    <x v="8"/>
    <n v="3.6464632889844556E-2"/>
    <n v="1"/>
  </r>
  <r>
    <s v="ORD0045"/>
    <d v="2024-12-16T00:00:00"/>
    <x v="0"/>
    <x v="0"/>
    <x v="0"/>
    <n v="1599.78"/>
    <n v="5"/>
    <n v="131.18"/>
    <x v="34"/>
    <x v="0"/>
    <x v="9"/>
    <x v="9"/>
    <n v="8.1998774831539348E-2"/>
    <n v="1"/>
  </r>
  <r>
    <s v="ORD0046"/>
    <d v="2024-11-13T00:00:00"/>
    <x v="0"/>
    <x v="5"/>
    <x v="0"/>
    <n v="1216.22"/>
    <n v="8"/>
    <n v="-91.54"/>
    <x v="35"/>
    <x v="0"/>
    <x v="11"/>
    <x v="11"/>
    <n v="-7.5265988061370484E-2"/>
    <n v="1"/>
  </r>
  <r>
    <s v="ORD0047"/>
    <d v="2023-01-16T00:00:00"/>
    <x v="0"/>
    <x v="0"/>
    <x v="0"/>
    <n v="781.99"/>
    <n v="5"/>
    <n v="-1.54"/>
    <x v="21"/>
    <x v="1"/>
    <x v="0"/>
    <x v="0"/>
    <n v="-1.9693346462230977E-3"/>
    <n v="1"/>
  </r>
  <r>
    <s v="ORD0048"/>
    <d v="2024-09-30T00:00:00"/>
    <x v="1"/>
    <x v="5"/>
    <x v="0"/>
    <n v="1295.44"/>
    <n v="5"/>
    <n v="140.52000000000001"/>
    <x v="36"/>
    <x v="0"/>
    <x v="10"/>
    <x v="10"/>
    <n v="0.10847279688754401"/>
    <n v="1"/>
  </r>
  <r>
    <s v="ORD0049"/>
    <d v="2024-01-06T00:00:00"/>
    <x v="1"/>
    <x v="6"/>
    <x v="2"/>
    <n v="1774.29"/>
    <n v="6"/>
    <n v="647.6"/>
    <x v="37"/>
    <x v="0"/>
    <x v="0"/>
    <x v="0"/>
    <n v="0.36499106684927496"/>
    <n v="1"/>
  </r>
  <r>
    <s v="ORD0050"/>
    <d v="2023-10-25T00:00:00"/>
    <x v="0"/>
    <x v="1"/>
    <x v="1"/>
    <n v="97.51"/>
    <n v="10"/>
    <n v="279.92"/>
    <x v="37"/>
    <x v="1"/>
    <x v="2"/>
    <x v="2"/>
    <n v="2.8706799302635626"/>
    <n v="1"/>
  </r>
  <r>
    <s v="ORD0051"/>
    <d v="2023-12-24T00:00:00"/>
    <x v="2"/>
    <x v="4"/>
    <x v="1"/>
    <n v="444.04"/>
    <n v="4"/>
    <n v="389.47"/>
    <x v="38"/>
    <x v="1"/>
    <x v="9"/>
    <x v="9"/>
    <n v="0.87710566615620211"/>
    <n v="1"/>
  </r>
  <r>
    <s v="ORD0052"/>
    <d v="2024-11-14T00:00:00"/>
    <x v="3"/>
    <x v="1"/>
    <x v="1"/>
    <n v="149.22"/>
    <n v="8"/>
    <n v="529.48"/>
    <x v="39"/>
    <x v="0"/>
    <x v="11"/>
    <x v="11"/>
    <n v="3.5483179198498864"/>
    <n v="1"/>
  </r>
  <r>
    <s v="ORD0053"/>
    <d v="2023-07-21T00:00:00"/>
    <x v="0"/>
    <x v="5"/>
    <x v="0"/>
    <n v="907.9"/>
    <n v="8"/>
    <n v="-112.2"/>
    <x v="0"/>
    <x v="1"/>
    <x v="8"/>
    <x v="8"/>
    <n v="-0.12358189227888534"/>
    <n v="1"/>
  </r>
  <r>
    <s v="ORD0054"/>
    <d v="2024-07-05T00:00:00"/>
    <x v="3"/>
    <x v="7"/>
    <x v="2"/>
    <n v="276.04000000000002"/>
    <n v="7"/>
    <n v="379.8"/>
    <x v="40"/>
    <x v="0"/>
    <x v="8"/>
    <x v="8"/>
    <n v="1.3758875525286189"/>
    <n v="1"/>
  </r>
  <r>
    <s v="ORD0055"/>
    <d v="2024-04-12T00:00:00"/>
    <x v="2"/>
    <x v="7"/>
    <x v="2"/>
    <n v="1592.68"/>
    <n v="8"/>
    <n v="367.95"/>
    <x v="41"/>
    <x v="0"/>
    <x v="7"/>
    <x v="7"/>
    <n v="0.23102569254338598"/>
    <n v="1"/>
  </r>
  <r>
    <s v="ORD0056"/>
    <d v="2024-11-09T00:00:00"/>
    <x v="0"/>
    <x v="3"/>
    <x v="0"/>
    <n v="1360.52"/>
    <n v="1"/>
    <n v="678.37"/>
    <x v="24"/>
    <x v="0"/>
    <x v="11"/>
    <x v="11"/>
    <n v="0.49861082527268985"/>
    <n v="1"/>
  </r>
  <r>
    <s v="ORD0057"/>
    <d v="2024-07-28T00:00:00"/>
    <x v="1"/>
    <x v="2"/>
    <x v="0"/>
    <n v="1157.32"/>
    <n v="1"/>
    <n v="263.83999999999997"/>
    <x v="14"/>
    <x v="0"/>
    <x v="8"/>
    <x v="8"/>
    <n v="0.22797497667023814"/>
    <n v="1"/>
  </r>
  <r>
    <s v="ORD0058"/>
    <d v="2024-07-12T00:00:00"/>
    <x v="3"/>
    <x v="1"/>
    <x v="1"/>
    <n v="1915.22"/>
    <n v="8"/>
    <n v="484.14"/>
    <x v="42"/>
    <x v="0"/>
    <x v="8"/>
    <x v="8"/>
    <n v="0.25278558076878893"/>
    <n v="1"/>
  </r>
  <r>
    <s v="ORD0059"/>
    <d v="2023-07-31T00:00:00"/>
    <x v="1"/>
    <x v="0"/>
    <x v="0"/>
    <n v="1625.99"/>
    <n v="6"/>
    <n v="37.75"/>
    <x v="41"/>
    <x v="1"/>
    <x v="8"/>
    <x v="8"/>
    <n v="2.3216624948492918E-2"/>
    <n v="1"/>
  </r>
  <r>
    <s v="ORD0060"/>
    <d v="2023-11-10T00:00:00"/>
    <x v="1"/>
    <x v="9"/>
    <x v="0"/>
    <n v="1257.44"/>
    <n v="1"/>
    <n v="286.69"/>
    <x v="43"/>
    <x v="1"/>
    <x v="11"/>
    <x v="11"/>
    <n v="0.22799497391525639"/>
    <n v="1"/>
  </r>
  <r>
    <s v="ORD0061"/>
    <d v="2024-06-01T00:00:00"/>
    <x v="0"/>
    <x v="4"/>
    <x v="1"/>
    <n v="371.1"/>
    <n v="1"/>
    <n v="-126.89"/>
    <x v="44"/>
    <x v="0"/>
    <x v="5"/>
    <x v="5"/>
    <n v="-0.34192939908380487"/>
    <n v="1"/>
  </r>
  <r>
    <s v="ORD0062"/>
    <d v="2024-11-26T00:00:00"/>
    <x v="1"/>
    <x v="4"/>
    <x v="1"/>
    <n v="1836.93"/>
    <n v="2"/>
    <n v="-2.5"/>
    <x v="21"/>
    <x v="0"/>
    <x v="11"/>
    <x v="11"/>
    <n v="-1.3609663950177743E-3"/>
    <n v="1"/>
  </r>
  <r>
    <s v="ORD0063"/>
    <d v="2024-10-05T00:00:00"/>
    <x v="2"/>
    <x v="2"/>
    <x v="0"/>
    <n v="187.96"/>
    <n v="8"/>
    <n v="697.77"/>
    <x v="45"/>
    <x v="0"/>
    <x v="2"/>
    <x v="2"/>
    <n v="3.7123324111513085"/>
    <n v="1"/>
  </r>
  <r>
    <s v="ORD0064"/>
    <d v="2023-06-22T00:00:00"/>
    <x v="2"/>
    <x v="7"/>
    <x v="2"/>
    <n v="1274.3"/>
    <n v="9"/>
    <n v="588.84"/>
    <x v="46"/>
    <x v="1"/>
    <x v="5"/>
    <x v="5"/>
    <n v="0.46208899003374404"/>
    <n v="1"/>
  </r>
  <r>
    <s v="ORD0065"/>
    <d v="2024-03-10T00:00:00"/>
    <x v="1"/>
    <x v="1"/>
    <x v="1"/>
    <n v="1410.66"/>
    <n v="6"/>
    <n v="475.03"/>
    <x v="47"/>
    <x v="0"/>
    <x v="1"/>
    <x v="1"/>
    <n v="0.33674308479718712"/>
    <n v="1"/>
  </r>
  <r>
    <s v="ORD0066"/>
    <d v="2023-08-28T00:00:00"/>
    <x v="3"/>
    <x v="7"/>
    <x v="2"/>
    <n v="1551.4"/>
    <n v="4"/>
    <n v="280.04000000000002"/>
    <x v="12"/>
    <x v="1"/>
    <x v="4"/>
    <x v="4"/>
    <n v="0.18050792832280521"/>
    <n v="1"/>
  </r>
  <r>
    <s v="ORD0067"/>
    <d v="2023-06-04T00:00:00"/>
    <x v="1"/>
    <x v="9"/>
    <x v="0"/>
    <n v="1029.53"/>
    <n v="6"/>
    <n v="11.79"/>
    <x v="48"/>
    <x v="1"/>
    <x v="5"/>
    <x v="5"/>
    <n v="1.1451827532951929E-2"/>
    <n v="1"/>
  </r>
  <r>
    <s v="ORD0068"/>
    <d v="2024-02-20T00:00:00"/>
    <x v="0"/>
    <x v="1"/>
    <x v="1"/>
    <n v="706.77"/>
    <n v="4"/>
    <n v="-31.86"/>
    <x v="48"/>
    <x v="0"/>
    <x v="3"/>
    <x v="3"/>
    <n v="-4.5078314020119699E-2"/>
    <n v="1"/>
  </r>
  <r>
    <s v="ORD0069"/>
    <d v="2023-10-13T00:00:00"/>
    <x v="0"/>
    <x v="3"/>
    <x v="0"/>
    <n v="905.76"/>
    <n v="5"/>
    <n v="-116.53"/>
    <x v="5"/>
    <x v="1"/>
    <x v="2"/>
    <x v="2"/>
    <n v="-0.12865438968380144"/>
    <n v="1"/>
  </r>
  <r>
    <s v="ORD0070"/>
    <d v="2024-12-16T00:00:00"/>
    <x v="0"/>
    <x v="8"/>
    <x v="1"/>
    <n v="57.57"/>
    <n v="10"/>
    <n v="185.47"/>
    <x v="49"/>
    <x v="0"/>
    <x v="9"/>
    <x v="9"/>
    <n v="3.2216432169532743"/>
    <n v="1"/>
  </r>
  <r>
    <s v="ORD0071"/>
    <d v="2023-09-29T00:00:00"/>
    <x v="1"/>
    <x v="8"/>
    <x v="1"/>
    <n v="1552.32"/>
    <n v="5"/>
    <n v="667.68"/>
    <x v="2"/>
    <x v="1"/>
    <x v="10"/>
    <x v="10"/>
    <n v="0.43011750154607298"/>
    <n v="1"/>
  </r>
  <r>
    <s v="ORD0072"/>
    <d v="2024-02-20T00:00:00"/>
    <x v="2"/>
    <x v="9"/>
    <x v="0"/>
    <n v="1195.32"/>
    <n v="10"/>
    <n v="2.2000000000000002"/>
    <x v="50"/>
    <x v="0"/>
    <x v="3"/>
    <x v="3"/>
    <n v="1.8405113275106249E-3"/>
    <n v="1"/>
  </r>
  <r>
    <s v="ORD0073"/>
    <d v="2024-10-29T00:00:00"/>
    <x v="3"/>
    <x v="5"/>
    <x v="0"/>
    <n v="1047.6600000000001"/>
    <n v="3"/>
    <n v="-19.77"/>
    <x v="32"/>
    <x v="0"/>
    <x v="2"/>
    <x v="2"/>
    <n v="-1.8870625966439493E-2"/>
    <n v="1"/>
  </r>
  <r>
    <s v="ORD0074"/>
    <d v="2024-08-12T00:00:00"/>
    <x v="3"/>
    <x v="8"/>
    <x v="1"/>
    <n v="77.569999999999993"/>
    <n v="7"/>
    <n v="-49.55"/>
    <x v="51"/>
    <x v="0"/>
    <x v="4"/>
    <x v="4"/>
    <n v="-0.63877787804563624"/>
    <n v="1"/>
  </r>
  <r>
    <s v="ORD0075"/>
    <d v="2024-09-19T00:00:00"/>
    <x v="2"/>
    <x v="1"/>
    <x v="1"/>
    <n v="819.37"/>
    <n v="8"/>
    <n v="-137.05000000000001"/>
    <x v="52"/>
    <x v="0"/>
    <x v="10"/>
    <x v="10"/>
    <n v="-0.16726265301390095"/>
    <n v="1"/>
  </r>
  <r>
    <s v="ORD0076"/>
    <d v="2024-03-02T00:00:00"/>
    <x v="1"/>
    <x v="0"/>
    <x v="0"/>
    <n v="273.22000000000003"/>
    <n v="2"/>
    <n v="300.76"/>
    <x v="53"/>
    <x v="0"/>
    <x v="1"/>
    <x v="1"/>
    <n v="1.1007978918087986"/>
    <n v="1"/>
  </r>
  <r>
    <s v="ORD0077"/>
    <d v="2023-03-12T00:00:00"/>
    <x v="2"/>
    <x v="7"/>
    <x v="2"/>
    <n v="1979.39"/>
    <n v="4"/>
    <n v="103.53"/>
    <x v="54"/>
    <x v="1"/>
    <x v="1"/>
    <x v="1"/>
    <n v="5.2303992644198466E-2"/>
    <n v="1"/>
  </r>
  <r>
    <s v="ORD0078"/>
    <d v="2023-07-02T00:00:00"/>
    <x v="2"/>
    <x v="6"/>
    <x v="2"/>
    <n v="509.73"/>
    <n v="4"/>
    <n v="-172.58"/>
    <x v="55"/>
    <x v="1"/>
    <x v="8"/>
    <x v="8"/>
    <n v="-0.33857140054538676"/>
    <n v="1"/>
  </r>
  <r>
    <s v="ORD0079"/>
    <d v="2024-02-17T00:00:00"/>
    <x v="2"/>
    <x v="0"/>
    <x v="0"/>
    <n v="574.73"/>
    <n v="5"/>
    <n v="368.92"/>
    <x v="25"/>
    <x v="0"/>
    <x v="3"/>
    <x v="3"/>
    <n v="0.64190141457727978"/>
    <n v="1"/>
  </r>
  <r>
    <s v="ORD0080"/>
    <d v="2024-02-08T00:00:00"/>
    <x v="0"/>
    <x v="6"/>
    <x v="2"/>
    <n v="1323.29"/>
    <n v="6"/>
    <n v="-161.97999999999999"/>
    <x v="56"/>
    <x v="0"/>
    <x v="3"/>
    <x v="3"/>
    <n v="-0.12240703096071155"/>
    <n v="1"/>
  </r>
  <r>
    <s v="ORD0081"/>
    <d v="2023-06-16T00:00:00"/>
    <x v="2"/>
    <x v="0"/>
    <x v="0"/>
    <n v="618.41"/>
    <n v="4"/>
    <n v="401.91"/>
    <x v="20"/>
    <x v="1"/>
    <x v="5"/>
    <x v="5"/>
    <n v="0.64990863666499576"/>
    <n v="1"/>
  </r>
  <r>
    <s v="ORD0082"/>
    <d v="2023-07-15T00:00:00"/>
    <x v="2"/>
    <x v="4"/>
    <x v="1"/>
    <n v="642.72"/>
    <n v="4"/>
    <n v="379.87"/>
    <x v="57"/>
    <x v="1"/>
    <x v="8"/>
    <x v="8"/>
    <n v="0.59103497635051028"/>
    <n v="1"/>
  </r>
  <r>
    <s v="ORD0083"/>
    <d v="2024-10-30T00:00:00"/>
    <x v="0"/>
    <x v="2"/>
    <x v="0"/>
    <n v="1323.39"/>
    <n v="8"/>
    <n v="138.33000000000001"/>
    <x v="58"/>
    <x v="0"/>
    <x v="2"/>
    <x v="2"/>
    <n v="0.10452701017840546"/>
    <n v="1"/>
  </r>
  <r>
    <s v="ORD0084"/>
    <d v="2024-03-08T00:00:00"/>
    <x v="0"/>
    <x v="6"/>
    <x v="2"/>
    <n v="60.31"/>
    <n v="1"/>
    <n v="-130.1"/>
    <x v="59"/>
    <x v="0"/>
    <x v="1"/>
    <x v="1"/>
    <n v="-2.157187862709335"/>
    <n v="1"/>
  </r>
  <r>
    <s v="ORD0085"/>
    <d v="2023-08-24T00:00:00"/>
    <x v="3"/>
    <x v="5"/>
    <x v="0"/>
    <n v="300.29000000000002"/>
    <n v="6"/>
    <n v="291.18"/>
    <x v="4"/>
    <x v="1"/>
    <x v="4"/>
    <x v="4"/>
    <n v="0.96966265942921837"/>
    <n v="1"/>
  </r>
  <r>
    <s v="ORD0086"/>
    <d v="2024-08-31T00:00:00"/>
    <x v="3"/>
    <x v="8"/>
    <x v="1"/>
    <n v="1149.08"/>
    <n v="3"/>
    <n v="623.23"/>
    <x v="60"/>
    <x v="0"/>
    <x v="4"/>
    <x v="4"/>
    <n v="0.54237302885786898"/>
    <n v="1"/>
  </r>
  <r>
    <s v="ORD0087"/>
    <d v="2024-04-28T00:00:00"/>
    <x v="0"/>
    <x v="1"/>
    <x v="1"/>
    <n v="1880.64"/>
    <n v="10"/>
    <n v="420.49"/>
    <x v="49"/>
    <x v="0"/>
    <x v="7"/>
    <x v="7"/>
    <n v="0.22358877828824231"/>
    <n v="1"/>
  </r>
  <r>
    <s v="ORD0088"/>
    <d v="2024-02-11T00:00:00"/>
    <x v="0"/>
    <x v="4"/>
    <x v="1"/>
    <n v="123.48"/>
    <n v="4"/>
    <n v="218.57"/>
    <x v="15"/>
    <x v="0"/>
    <x v="3"/>
    <x v="3"/>
    <n v="1.7700842241658568"/>
    <n v="1"/>
  </r>
  <r>
    <s v="ORD0089"/>
    <d v="2024-11-30T00:00:00"/>
    <x v="1"/>
    <x v="0"/>
    <x v="0"/>
    <n v="1474.29"/>
    <n v="10"/>
    <n v="345.15"/>
    <x v="14"/>
    <x v="0"/>
    <x v="11"/>
    <x v="11"/>
    <n v="0.23411269153287345"/>
    <n v="1"/>
  </r>
  <r>
    <s v="ORD0090"/>
    <d v="2023-07-27T00:00:00"/>
    <x v="1"/>
    <x v="5"/>
    <x v="0"/>
    <n v="1428.79"/>
    <n v="3"/>
    <n v="213.96"/>
    <x v="61"/>
    <x v="1"/>
    <x v="8"/>
    <x v="8"/>
    <n v="0.14974908838947643"/>
    <n v="1"/>
  </r>
  <r>
    <s v="ORD0091"/>
    <d v="2024-03-31T00:00:00"/>
    <x v="3"/>
    <x v="3"/>
    <x v="0"/>
    <n v="1663.94"/>
    <n v="1"/>
    <n v="475.76"/>
    <x v="39"/>
    <x v="0"/>
    <x v="1"/>
    <x v="1"/>
    <n v="0.28592377128983015"/>
    <n v="1"/>
  </r>
  <r>
    <s v="ORD0092"/>
    <d v="2024-06-30T00:00:00"/>
    <x v="3"/>
    <x v="1"/>
    <x v="1"/>
    <n v="1178.8599999999999"/>
    <n v="2"/>
    <n v="-49.59"/>
    <x v="3"/>
    <x v="0"/>
    <x v="5"/>
    <x v="5"/>
    <n v="-4.2066063824372703E-2"/>
    <n v="1"/>
  </r>
  <r>
    <s v="ORD0093"/>
    <d v="2023-02-21T00:00:00"/>
    <x v="3"/>
    <x v="2"/>
    <x v="0"/>
    <n v="574.48"/>
    <n v="5"/>
    <n v="121.04"/>
    <x v="47"/>
    <x v="1"/>
    <x v="3"/>
    <x v="3"/>
    <n v="0.21069488929118507"/>
    <n v="1"/>
  </r>
  <r>
    <s v="ORD0094"/>
    <d v="2024-02-29T00:00:00"/>
    <x v="1"/>
    <x v="0"/>
    <x v="0"/>
    <n v="1490.64"/>
    <n v="3"/>
    <n v="427.27"/>
    <x v="9"/>
    <x v="0"/>
    <x v="3"/>
    <x v="3"/>
    <n v="0.28663527075618522"/>
    <n v="1"/>
  </r>
  <r>
    <s v="ORD0095"/>
    <d v="2024-04-02T00:00:00"/>
    <x v="1"/>
    <x v="6"/>
    <x v="2"/>
    <n v="116.49"/>
    <n v="4"/>
    <n v="350.75"/>
    <x v="62"/>
    <x v="0"/>
    <x v="7"/>
    <x v="7"/>
    <n v="3.0109880676452914"/>
    <n v="1"/>
  </r>
  <r>
    <s v="ORD0096"/>
    <d v="2023-04-10T00:00:00"/>
    <x v="2"/>
    <x v="9"/>
    <x v="0"/>
    <n v="1670.35"/>
    <n v="3"/>
    <n v="-190.73"/>
    <x v="63"/>
    <x v="1"/>
    <x v="7"/>
    <x v="7"/>
    <n v="-0.11418564971413177"/>
    <n v="1"/>
  </r>
  <r>
    <s v="ORD0097"/>
    <d v="2024-04-27T00:00:00"/>
    <x v="2"/>
    <x v="8"/>
    <x v="1"/>
    <n v="1230.25"/>
    <n v="4"/>
    <n v="161.46"/>
    <x v="11"/>
    <x v="0"/>
    <x v="7"/>
    <x v="7"/>
    <n v="0.13124161755740704"/>
    <n v="1"/>
  </r>
  <r>
    <s v="ORD0098"/>
    <d v="2024-06-25T00:00:00"/>
    <x v="1"/>
    <x v="9"/>
    <x v="0"/>
    <n v="1475.3"/>
    <n v="6"/>
    <n v="508.82"/>
    <x v="47"/>
    <x v="0"/>
    <x v="5"/>
    <x v="5"/>
    <n v="0.3448925642242256"/>
    <n v="1"/>
  </r>
  <r>
    <s v="ORD0099"/>
    <d v="2024-02-06T00:00:00"/>
    <x v="2"/>
    <x v="3"/>
    <x v="0"/>
    <n v="1060.22"/>
    <n v="7"/>
    <n v="608.85"/>
    <x v="64"/>
    <x v="0"/>
    <x v="3"/>
    <x v="3"/>
    <n v="0.574267604836732"/>
    <n v="1"/>
  </r>
  <r>
    <s v="ORD0100"/>
    <d v="2023-07-19T00:00:00"/>
    <x v="3"/>
    <x v="1"/>
    <x v="1"/>
    <n v="1668.92"/>
    <n v="7"/>
    <n v="-160.35"/>
    <x v="37"/>
    <x v="1"/>
    <x v="8"/>
    <x v="8"/>
    <n v="-9.6080099705198568E-2"/>
    <n v="1"/>
  </r>
  <r>
    <s v="ORD0101"/>
    <d v="2023-04-02T00:00:00"/>
    <x v="0"/>
    <x v="7"/>
    <x v="2"/>
    <n v="1943.01"/>
    <n v="8"/>
    <n v="-32.43"/>
    <x v="65"/>
    <x v="1"/>
    <x v="7"/>
    <x v="7"/>
    <n v="-1.6690598607315452E-2"/>
    <n v="1"/>
  </r>
  <r>
    <s v="ORD0102"/>
    <d v="2023-11-06T00:00:00"/>
    <x v="2"/>
    <x v="8"/>
    <x v="1"/>
    <n v="1775.2"/>
    <n v="5"/>
    <n v="419.35"/>
    <x v="21"/>
    <x v="1"/>
    <x v="11"/>
    <x v="11"/>
    <n v="0.2362269040108157"/>
    <n v="1"/>
  </r>
  <r>
    <s v="ORD0103"/>
    <d v="2023-12-03T00:00:00"/>
    <x v="0"/>
    <x v="8"/>
    <x v="1"/>
    <n v="1440.2"/>
    <n v="9"/>
    <n v="123.29"/>
    <x v="52"/>
    <x v="1"/>
    <x v="9"/>
    <x v="9"/>
    <n v="8.5606165810304127E-2"/>
    <n v="1"/>
  </r>
  <r>
    <s v="ORD0104"/>
    <d v="2024-04-12T00:00:00"/>
    <x v="3"/>
    <x v="6"/>
    <x v="2"/>
    <n v="664.48"/>
    <n v="10"/>
    <n v="-68.959999999999994"/>
    <x v="15"/>
    <x v="0"/>
    <x v="7"/>
    <x v="7"/>
    <n v="-0.10378039971105224"/>
    <n v="1"/>
  </r>
  <r>
    <s v="ORD0105"/>
    <d v="2024-05-27T00:00:00"/>
    <x v="2"/>
    <x v="1"/>
    <x v="1"/>
    <n v="968.89"/>
    <n v="7"/>
    <n v="-159.24"/>
    <x v="33"/>
    <x v="0"/>
    <x v="6"/>
    <x v="6"/>
    <n v="-0.16435302253093748"/>
    <n v="1"/>
  </r>
  <r>
    <s v="ORD0106"/>
    <d v="2024-01-22T00:00:00"/>
    <x v="2"/>
    <x v="1"/>
    <x v="1"/>
    <n v="780.12"/>
    <n v="8"/>
    <n v="48.38"/>
    <x v="23"/>
    <x v="0"/>
    <x v="0"/>
    <x v="0"/>
    <n v="6.2016100087166078E-2"/>
    <n v="1"/>
  </r>
  <r>
    <s v="ORD0107"/>
    <d v="2023-09-15T00:00:00"/>
    <x v="3"/>
    <x v="8"/>
    <x v="1"/>
    <n v="1107.49"/>
    <n v="4"/>
    <n v="446.13"/>
    <x v="16"/>
    <x v="1"/>
    <x v="10"/>
    <x v="10"/>
    <n v="0.40282982239117282"/>
    <n v="1"/>
  </r>
  <r>
    <s v="ORD0108"/>
    <d v="2023-06-02T00:00:00"/>
    <x v="2"/>
    <x v="2"/>
    <x v="0"/>
    <n v="1616.85"/>
    <n v="9"/>
    <n v="-129.19999999999999"/>
    <x v="21"/>
    <x v="1"/>
    <x v="5"/>
    <x v="5"/>
    <n v="-7.9908463988619838E-2"/>
    <n v="1"/>
  </r>
  <r>
    <s v="ORD0109"/>
    <d v="2024-03-25T00:00:00"/>
    <x v="2"/>
    <x v="4"/>
    <x v="1"/>
    <n v="1701.51"/>
    <n v="4"/>
    <n v="-194.63"/>
    <x v="10"/>
    <x v="0"/>
    <x v="1"/>
    <x v="1"/>
    <n v="-0.11438663304946782"/>
    <n v="1"/>
  </r>
  <r>
    <s v="ORD0110"/>
    <d v="2023-12-18T00:00:00"/>
    <x v="3"/>
    <x v="9"/>
    <x v="0"/>
    <n v="464.15"/>
    <n v="3"/>
    <n v="170.93"/>
    <x v="60"/>
    <x v="1"/>
    <x v="9"/>
    <x v="9"/>
    <n v="0.36826456964343429"/>
    <n v="1"/>
  </r>
  <r>
    <s v="ORD0111"/>
    <d v="2024-06-21T00:00:00"/>
    <x v="1"/>
    <x v="4"/>
    <x v="1"/>
    <n v="1488.44"/>
    <n v="7"/>
    <n v="214.91"/>
    <x v="25"/>
    <x v="0"/>
    <x v="5"/>
    <x v="5"/>
    <n v="0.14438606863561848"/>
    <n v="1"/>
  </r>
  <r>
    <s v="ORD0112"/>
    <d v="2023-04-17T00:00:00"/>
    <x v="2"/>
    <x v="2"/>
    <x v="0"/>
    <n v="1137.82"/>
    <n v="10"/>
    <n v="155.22999999999999"/>
    <x v="41"/>
    <x v="1"/>
    <x v="7"/>
    <x v="7"/>
    <n v="0.13642755444622173"/>
    <n v="1"/>
  </r>
  <r>
    <s v="ORD0113"/>
    <d v="2024-09-20T00:00:00"/>
    <x v="1"/>
    <x v="1"/>
    <x v="1"/>
    <n v="1968.13"/>
    <n v="10"/>
    <n v="616.4"/>
    <x v="8"/>
    <x v="0"/>
    <x v="10"/>
    <x v="10"/>
    <n v="0.31319069370417602"/>
    <n v="1"/>
  </r>
  <r>
    <s v="ORD0114"/>
    <d v="2023-01-14T00:00:00"/>
    <x v="1"/>
    <x v="8"/>
    <x v="1"/>
    <n v="1287.67"/>
    <n v="6"/>
    <n v="107.39"/>
    <x v="37"/>
    <x v="1"/>
    <x v="0"/>
    <x v="0"/>
    <n v="8.3398696871092748E-2"/>
    <n v="1"/>
  </r>
  <r>
    <s v="ORD0115"/>
    <d v="2023-06-11T00:00:00"/>
    <x v="1"/>
    <x v="0"/>
    <x v="0"/>
    <n v="1781.14"/>
    <n v="1"/>
    <n v="66.040000000000006"/>
    <x v="66"/>
    <x v="1"/>
    <x v="5"/>
    <x v="5"/>
    <n v="3.707737740997339E-2"/>
    <n v="1"/>
  </r>
  <r>
    <s v="ORD0116"/>
    <d v="2024-08-17T00:00:00"/>
    <x v="0"/>
    <x v="0"/>
    <x v="0"/>
    <n v="1650.54"/>
    <n v="4"/>
    <n v="89.38"/>
    <x v="53"/>
    <x v="0"/>
    <x v="4"/>
    <x v="4"/>
    <n v="5.4151974505313408E-2"/>
    <n v="1"/>
  </r>
  <r>
    <s v="ORD0117"/>
    <d v="2023-10-25T00:00:00"/>
    <x v="3"/>
    <x v="0"/>
    <x v="0"/>
    <n v="928.8"/>
    <n v="3"/>
    <n v="85.89"/>
    <x v="67"/>
    <x v="1"/>
    <x v="2"/>
    <x v="2"/>
    <n v="9.247416020671835E-2"/>
    <n v="1"/>
  </r>
  <r>
    <s v="ORD0118"/>
    <d v="2024-11-08T00:00:00"/>
    <x v="1"/>
    <x v="2"/>
    <x v="0"/>
    <n v="1429.65"/>
    <n v="10"/>
    <n v="-179"/>
    <x v="38"/>
    <x v="0"/>
    <x v="11"/>
    <x v="11"/>
    <n v="-0.12520546987024794"/>
    <n v="1"/>
  </r>
  <r>
    <s v="ORD0119"/>
    <d v="2023-03-27T00:00:00"/>
    <x v="0"/>
    <x v="0"/>
    <x v="0"/>
    <n v="1880.09"/>
    <n v="4"/>
    <n v="200.16"/>
    <x v="68"/>
    <x v="1"/>
    <x v="1"/>
    <x v="1"/>
    <n v="0.10646298847395604"/>
    <n v="1"/>
  </r>
  <r>
    <s v="ORD0120"/>
    <d v="2023-08-15T00:00:00"/>
    <x v="2"/>
    <x v="5"/>
    <x v="0"/>
    <n v="1193.3800000000001"/>
    <n v="1"/>
    <n v="-3.89"/>
    <x v="69"/>
    <x v="1"/>
    <x v="4"/>
    <x v="4"/>
    <n v="-3.2596490640030835E-3"/>
    <n v="1"/>
  </r>
  <r>
    <s v="ORD0121"/>
    <d v="2023-10-10T00:00:00"/>
    <x v="2"/>
    <x v="2"/>
    <x v="0"/>
    <n v="1523.91"/>
    <n v="10"/>
    <n v="198.75"/>
    <x v="70"/>
    <x v="1"/>
    <x v="2"/>
    <x v="2"/>
    <n v="0.13042108785951925"/>
    <n v="1"/>
  </r>
  <r>
    <s v="ORD0122"/>
    <d v="2023-04-27T00:00:00"/>
    <x v="3"/>
    <x v="7"/>
    <x v="2"/>
    <n v="1039.6400000000001"/>
    <n v="8"/>
    <n v="-33.32"/>
    <x v="37"/>
    <x v="1"/>
    <x v="7"/>
    <x v="7"/>
    <n v="-3.2049555615405331E-2"/>
    <n v="1"/>
  </r>
  <r>
    <s v="ORD0123"/>
    <d v="2023-02-16T00:00:00"/>
    <x v="0"/>
    <x v="9"/>
    <x v="0"/>
    <n v="487.25"/>
    <n v="7"/>
    <n v="338.94"/>
    <x v="71"/>
    <x v="1"/>
    <x v="3"/>
    <x v="3"/>
    <n v="0.69561826577732166"/>
    <n v="1"/>
  </r>
  <r>
    <s v="ORD0124"/>
    <d v="2024-10-06T00:00:00"/>
    <x v="3"/>
    <x v="9"/>
    <x v="0"/>
    <n v="394.16"/>
    <n v="1"/>
    <n v="480.48"/>
    <x v="72"/>
    <x v="0"/>
    <x v="2"/>
    <x v="2"/>
    <n v="1.2189973614775724"/>
    <n v="1"/>
  </r>
  <r>
    <s v="ORD0125"/>
    <d v="2024-09-01T00:00:00"/>
    <x v="1"/>
    <x v="4"/>
    <x v="1"/>
    <n v="1621.25"/>
    <n v="6"/>
    <n v="666.76"/>
    <x v="43"/>
    <x v="0"/>
    <x v="10"/>
    <x v="10"/>
    <n v="0.41126291441788743"/>
    <n v="1"/>
  </r>
  <r>
    <s v="ORD0126"/>
    <d v="2023-08-25T00:00:00"/>
    <x v="0"/>
    <x v="5"/>
    <x v="0"/>
    <n v="972.52"/>
    <n v="5"/>
    <n v="641.07000000000005"/>
    <x v="16"/>
    <x v="1"/>
    <x v="4"/>
    <x v="4"/>
    <n v="0.65918438695348169"/>
    <n v="1"/>
  </r>
  <r>
    <s v="ORD0127"/>
    <d v="2024-10-17T00:00:00"/>
    <x v="2"/>
    <x v="7"/>
    <x v="2"/>
    <n v="180.31"/>
    <n v="6"/>
    <n v="580.46"/>
    <x v="73"/>
    <x v="0"/>
    <x v="2"/>
    <x v="2"/>
    <n v="3.2192335422328213"/>
    <n v="1"/>
  </r>
  <r>
    <s v="ORD0128"/>
    <d v="2023-01-29T00:00:00"/>
    <x v="3"/>
    <x v="3"/>
    <x v="0"/>
    <n v="1522.8"/>
    <n v="7"/>
    <n v="-180.72"/>
    <x v="36"/>
    <x v="1"/>
    <x v="0"/>
    <x v="0"/>
    <n v="-0.11867612293144209"/>
    <n v="1"/>
  </r>
  <r>
    <s v="ORD0129"/>
    <d v="2023-11-16T00:00:00"/>
    <x v="0"/>
    <x v="8"/>
    <x v="1"/>
    <n v="257.76"/>
    <n v="1"/>
    <n v="602.28"/>
    <x v="57"/>
    <x v="1"/>
    <x v="11"/>
    <x v="11"/>
    <n v="2.3365921787709496"/>
    <n v="1"/>
  </r>
  <r>
    <s v="ORD0130"/>
    <d v="2024-03-12T00:00:00"/>
    <x v="1"/>
    <x v="1"/>
    <x v="1"/>
    <n v="1092.98"/>
    <n v="5"/>
    <n v="-169.04"/>
    <x v="61"/>
    <x v="0"/>
    <x v="1"/>
    <x v="1"/>
    <n v="-0.15465973759812621"/>
    <n v="1"/>
  </r>
  <r>
    <s v="ORD0131"/>
    <d v="2024-05-13T00:00:00"/>
    <x v="0"/>
    <x v="9"/>
    <x v="0"/>
    <n v="1339.57"/>
    <n v="3"/>
    <n v="635.96"/>
    <x v="74"/>
    <x v="0"/>
    <x v="6"/>
    <x v="6"/>
    <n v="0.4747493598692118"/>
    <n v="1"/>
  </r>
  <r>
    <s v="ORD0132"/>
    <d v="2024-03-17T00:00:00"/>
    <x v="2"/>
    <x v="3"/>
    <x v="0"/>
    <n v="555.11"/>
    <n v="10"/>
    <n v="644.91"/>
    <x v="9"/>
    <x v="0"/>
    <x v="1"/>
    <x v="1"/>
    <n v="1.1617697393309434"/>
    <n v="1"/>
  </r>
  <r>
    <s v="ORD0133"/>
    <d v="2024-08-22T00:00:00"/>
    <x v="3"/>
    <x v="8"/>
    <x v="1"/>
    <n v="1884"/>
    <n v="5"/>
    <n v="244.79"/>
    <x v="66"/>
    <x v="0"/>
    <x v="4"/>
    <x v="4"/>
    <n v="0.12993099787685775"/>
    <n v="1"/>
  </r>
  <r>
    <s v="ORD0134"/>
    <d v="2024-10-22T00:00:00"/>
    <x v="3"/>
    <x v="2"/>
    <x v="0"/>
    <n v="552.79"/>
    <n v="4"/>
    <n v="656.41"/>
    <x v="41"/>
    <x v="0"/>
    <x v="2"/>
    <x v="2"/>
    <n v="1.1874491217279619"/>
    <n v="1"/>
  </r>
  <r>
    <s v="ORD0135"/>
    <d v="2024-01-17T00:00:00"/>
    <x v="1"/>
    <x v="0"/>
    <x v="0"/>
    <n v="853.07"/>
    <n v="3"/>
    <n v="361.04"/>
    <x v="71"/>
    <x v="0"/>
    <x v="0"/>
    <x v="0"/>
    <n v="0.42322435439061273"/>
    <n v="1"/>
  </r>
  <r>
    <s v="ORD0136"/>
    <d v="2024-12-01T00:00:00"/>
    <x v="0"/>
    <x v="6"/>
    <x v="2"/>
    <n v="303.3"/>
    <n v="2"/>
    <n v="548.49"/>
    <x v="75"/>
    <x v="0"/>
    <x v="9"/>
    <x v="9"/>
    <n v="1.8084075173095944"/>
    <n v="1"/>
  </r>
  <r>
    <s v="ORD0137"/>
    <d v="2024-10-18T00:00:00"/>
    <x v="0"/>
    <x v="9"/>
    <x v="0"/>
    <n v="1665.69"/>
    <n v="5"/>
    <n v="253.01"/>
    <x v="40"/>
    <x v="0"/>
    <x v="2"/>
    <x v="2"/>
    <n v="0.15189501047613901"/>
    <n v="1"/>
  </r>
  <r>
    <s v="ORD0138"/>
    <d v="2023-12-17T00:00:00"/>
    <x v="2"/>
    <x v="3"/>
    <x v="0"/>
    <n v="97.11"/>
    <n v="6"/>
    <n v="503.05"/>
    <x v="37"/>
    <x v="1"/>
    <x v="9"/>
    <x v="9"/>
    <n v="5.1802080115333125"/>
    <n v="1"/>
  </r>
  <r>
    <s v="ORD0139"/>
    <d v="2023-12-05T00:00:00"/>
    <x v="0"/>
    <x v="9"/>
    <x v="0"/>
    <n v="1517.25"/>
    <n v="6"/>
    <n v="-52"/>
    <x v="23"/>
    <x v="1"/>
    <x v="9"/>
    <x v="9"/>
    <n v="-3.4272532542428735E-2"/>
    <n v="1"/>
  </r>
  <r>
    <s v="ORD0140"/>
    <d v="2024-06-04T00:00:00"/>
    <x v="0"/>
    <x v="7"/>
    <x v="2"/>
    <n v="1105.4100000000001"/>
    <n v="5"/>
    <n v="548.91"/>
    <x v="66"/>
    <x v="0"/>
    <x v="5"/>
    <x v="5"/>
    <n v="0.49656688468532029"/>
    <n v="1"/>
  </r>
  <r>
    <s v="ORD0141"/>
    <d v="2023-06-22T00:00:00"/>
    <x v="0"/>
    <x v="5"/>
    <x v="0"/>
    <n v="250.32"/>
    <n v="8"/>
    <n v="320.02"/>
    <x v="55"/>
    <x v="1"/>
    <x v="5"/>
    <x v="5"/>
    <n v="1.2784435922019814"/>
    <n v="1"/>
  </r>
  <r>
    <s v="ORD0142"/>
    <d v="2023-07-02T00:00:00"/>
    <x v="0"/>
    <x v="5"/>
    <x v="0"/>
    <n v="1957.62"/>
    <n v="7"/>
    <n v="601.99"/>
    <x v="72"/>
    <x v="1"/>
    <x v="8"/>
    <x v="8"/>
    <n v="0.30751116151244884"/>
    <n v="1"/>
  </r>
  <r>
    <s v="ORD0143"/>
    <d v="2024-09-10T00:00:00"/>
    <x v="0"/>
    <x v="5"/>
    <x v="0"/>
    <n v="1734.53"/>
    <n v="1"/>
    <n v="-49.71"/>
    <x v="76"/>
    <x v="0"/>
    <x v="10"/>
    <x v="10"/>
    <n v="-2.865906037946879E-2"/>
    <n v="1"/>
  </r>
  <r>
    <s v="ORD0144"/>
    <d v="2024-11-03T00:00:00"/>
    <x v="1"/>
    <x v="4"/>
    <x v="1"/>
    <n v="782.08"/>
    <n v="9"/>
    <n v="694.22"/>
    <x v="21"/>
    <x v="0"/>
    <x v="11"/>
    <x v="11"/>
    <n v="0.88765855155482809"/>
    <n v="1"/>
  </r>
  <r>
    <s v="ORD0145"/>
    <d v="2024-02-09T00:00:00"/>
    <x v="1"/>
    <x v="5"/>
    <x v="0"/>
    <n v="1079.68"/>
    <n v="6"/>
    <n v="136.27000000000001"/>
    <x v="72"/>
    <x v="0"/>
    <x v="3"/>
    <x v="3"/>
    <n v="0.12621332246591582"/>
    <n v="1"/>
  </r>
  <r>
    <s v="ORD0146"/>
    <d v="2023-11-26T00:00:00"/>
    <x v="1"/>
    <x v="9"/>
    <x v="0"/>
    <n v="1074.45"/>
    <n v="7"/>
    <n v="529.51"/>
    <x v="44"/>
    <x v="1"/>
    <x v="11"/>
    <x v="11"/>
    <n v="0.49281958211177807"/>
    <n v="1"/>
  </r>
  <r>
    <s v="ORD0147"/>
    <d v="2024-12-31T00:00:00"/>
    <x v="0"/>
    <x v="6"/>
    <x v="2"/>
    <n v="1407.87"/>
    <n v="2"/>
    <n v="604.29"/>
    <x v="26"/>
    <x v="0"/>
    <x v="9"/>
    <x v="9"/>
    <n v="0.42922286858871911"/>
    <n v="1"/>
  </r>
  <r>
    <s v="ORD0148"/>
    <d v="2024-12-27T00:00:00"/>
    <x v="2"/>
    <x v="1"/>
    <x v="1"/>
    <n v="1494.64"/>
    <n v="3"/>
    <n v="69.37"/>
    <x v="70"/>
    <x v="0"/>
    <x v="9"/>
    <x v="9"/>
    <n v="4.641251405020607E-2"/>
    <n v="1"/>
  </r>
  <r>
    <s v="ORD0149"/>
    <d v="2023-11-21T00:00:00"/>
    <x v="2"/>
    <x v="9"/>
    <x v="0"/>
    <n v="1785.88"/>
    <n v="7"/>
    <n v="335.99"/>
    <x v="71"/>
    <x v="1"/>
    <x v="11"/>
    <x v="11"/>
    <n v="0.18813694089188523"/>
    <n v="1"/>
  </r>
  <r>
    <s v="ORD0150"/>
    <d v="2024-02-14T00:00:00"/>
    <x v="3"/>
    <x v="3"/>
    <x v="0"/>
    <n v="968.73"/>
    <n v="5"/>
    <n v="252.22"/>
    <x v="76"/>
    <x v="0"/>
    <x v="3"/>
    <x v="3"/>
    <n v="0.26036150423750681"/>
    <n v="1"/>
  </r>
  <r>
    <s v="ORD0151"/>
    <d v="2024-10-13T00:00:00"/>
    <x v="2"/>
    <x v="5"/>
    <x v="0"/>
    <n v="606.66999999999996"/>
    <n v="4"/>
    <n v="331.46"/>
    <x v="2"/>
    <x v="0"/>
    <x v="2"/>
    <x v="2"/>
    <n v="0.5463596353866188"/>
    <n v="1"/>
  </r>
  <r>
    <s v="ORD0152"/>
    <d v="2024-02-21T00:00:00"/>
    <x v="3"/>
    <x v="4"/>
    <x v="1"/>
    <n v="151.59"/>
    <n v="10"/>
    <n v="611.73"/>
    <x v="24"/>
    <x v="0"/>
    <x v="3"/>
    <x v="3"/>
    <n v="4.0354245002968536"/>
    <n v="1"/>
  </r>
  <r>
    <s v="ORD0153"/>
    <d v="2024-01-15T00:00:00"/>
    <x v="3"/>
    <x v="9"/>
    <x v="0"/>
    <n v="1223.4100000000001"/>
    <n v="10"/>
    <n v="178.15"/>
    <x v="38"/>
    <x v="0"/>
    <x v="0"/>
    <x v="0"/>
    <n v="0.14561757710007275"/>
    <n v="1"/>
  </r>
  <r>
    <s v="ORD0154"/>
    <d v="2024-03-08T00:00:00"/>
    <x v="0"/>
    <x v="2"/>
    <x v="0"/>
    <n v="562.35"/>
    <n v="4"/>
    <n v="40.69"/>
    <x v="55"/>
    <x v="0"/>
    <x v="1"/>
    <x v="1"/>
    <n v="7.2357072997243699E-2"/>
    <n v="1"/>
  </r>
  <r>
    <s v="ORD0155"/>
    <d v="2023-01-21T00:00:00"/>
    <x v="0"/>
    <x v="4"/>
    <x v="1"/>
    <n v="1797.25"/>
    <n v="7"/>
    <n v="88.46"/>
    <x v="1"/>
    <x v="1"/>
    <x v="0"/>
    <x v="0"/>
    <n v="4.921964111837529E-2"/>
    <n v="1"/>
  </r>
  <r>
    <s v="ORD0156"/>
    <d v="2024-03-03T00:00:00"/>
    <x v="2"/>
    <x v="8"/>
    <x v="1"/>
    <n v="807.44"/>
    <n v="7"/>
    <n v="586.41"/>
    <x v="77"/>
    <x v="0"/>
    <x v="1"/>
    <x v="1"/>
    <n v="0.72625829783017926"/>
    <n v="1"/>
  </r>
  <r>
    <s v="ORD0157"/>
    <d v="2023-02-23T00:00:00"/>
    <x v="1"/>
    <x v="4"/>
    <x v="1"/>
    <n v="1868.28"/>
    <n v="3"/>
    <n v="80.22"/>
    <x v="56"/>
    <x v="1"/>
    <x v="3"/>
    <x v="3"/>
    <n v="4.2937889395593808E-2"/>
    <n v="1"/>
  </r>
  <r>
    <s v="ORD0158"/>
    <d v="2023-07-13T00:00:00"/>
    <x v="2"/>
    <x v="8"/>
    <x v="1"/>
    <n v="107.63"/>
    <n v="7"/>
    <n v="696.2"/>
    <x v="50"/>
    <x v="1"/>
    <x v="8"/>
    <x v="8"/>
    <n v="6.4684567499767729"/>
    <n v="1"/>
  </r>
  <r>
    <s v="ORD0159"/>
    <d v="2024-11-16T00:00:00"/>
    <x v="3"/>
    <x v="0"/>
    <x v="0"/>
    <n v="282.2"/>
    <n v="5"/>
    <n v="642.05999999999995"/>
    <x v="17"/>
    <x v="0"/>
    <x v="11"/>
    <x v="11"/>
    <n v="2.2751948972360028"/>
    <n v="1"/>
  </r>
  <r>
    <s v="ORD0160"/>
    <d v="2023-03-23T00:00:00"/>
    <x v="3"/>
    <x v="0"/>
    <x v="0"/>
    <n v="430.05"/>
    <n v="10"/>
    <n v="49.8"/>
    <x v="44"/>
    <x v="1"/>
    <x v="1"/>
    <x v="1"/>
    <n v="0.11580048831531216"/>
    <n v="1"/>
  </r>
  <r>
    <s v="ORD0161"/>
    <d v="2024-05-07T00:00:00"/>
    <x v="0"/>
    <x v="6"/>
    <x v="2"/>
    <n v="91.53"/>
    <n v="1"/>
    <n v="475.22"/>
    <x v="18"/>
    <x v="0"/>
    <x v="6"/>
    <x v="6"/>
    <n v="5.1919589205724899"/>
    <n v="1"/>
  </r>
  <r>
    <s v="ORD0162"/>
    <d v="2024-12-20T00:00:00"/>
    <x v="1"/>
    <x v="0"/>
    <x v="0"/>
    <n v="1455.69"/>
    <n v="1"/>
    <n v="152.88999999999999"/>
    <x v="63"/>
    <x v="0"/>
    <x v="9"/>
    <x v="9"/>
    <n v="0.10502923012454574"/>
    <n v="1"/>
  </r>
  <r>
    <s v="ORD0163"/>
    <d v="2023-05-10T00:00:00"/>
    <x v="2"/>
    <x v="9"/>
    <x v="0"/>
    <n v="1858.49"/>
    <n v="7"/>
    <n v="306.74"/>
    <x v="33"/>
    <x v="1"/>
    <x v="6"/>
    <x v="6"/>
    <n v="0.16504796905014285"/>
    <n v="1"/>
  </r>
  <r>
    <s v="ORD0164"/>
    <d v="2024-07-20T00:00:00"/>
    <x v="0"/>
    <x v="7"/>
    <x v="2"/>
    <n v="377.77"/>
    <n v="10"/>
    <n v="360.43"/>
    <x v="24"/>
    <x v="0"/>
    <x v="8"/>
    <x v="8"/>
    <n v="0.95409905498054381"/>
    <n v="1"/>
  </r>
  <r>
    <s v="ORD0165"/>
    <d v="2024-08-04T00:00:00"/>
    <x v="3"/>
    <x v="8"/>
    <x v="1"/>
    <n v="238.12"/>
    <n v="4"/>
    <n v="164.83"/>
    <x v="38"/>
    <x v="0"/>
    <x v="4"/>
    <x v="4"/>
    <n v="0.69221400974298675"/>
    <n v="1"/>
  </r>
  <r>
    <s v="ORD0166"/>
    <d v="2023-04-29T00:00:00"/>
    <x v="0"/>
    <x v="9"/>
    <x v="0"/>
    <n v="435.59"/>
    <n v="5"/>
    <n v="500.48"/>
    <x v="15"/>
    <x v="1"/>
    <x v="7"/>
    <x v="7"/>
    <n v="1.1489703620376961"/>
    <n v="1"/>
  </r>
  <r>
    <s v="ORD0167"/>
    <d v="2024-07-07T00:00:00"/>
    <x v="2"/>
    <x v="7"/>
    <x v="2"/>
    <n v="483.65"/>
    <n v="1"/>
    <n v="39.14"/>
    <x v="22"/>
    <x v="0"/>
    <x v="8"/>
    <x v="8"/>
    <n v="8.0926289672283686E-2"/>
    <n v="1"/>
  </r>
  <r>
    <s v="ORD0168"/>
    <d v="2024-01-26T00:00:00"/>
    <x v="0"/>
    <x v="0"/>
    <x v="0"/>
    <n v="272.22000000000003"/>
    <n v="4"/>
    <n v="143.4"/>
    <x v="62"/>
    <x v="0"/>
    <x v="0"/>
    <x v="0"/>
    <n v="0.52677981044743216"/>
    <n v="1"/>
  </r>
  <r>
    <s v="ORD0169"/>
    <d v="2024-01-08T00:00:00"/>
    <x v="2"/>
    <x v="5"/>
    <x v="0"/>
    <n v="780.84"/>
    <n v="10"/>
    <n v="511.2"/>
    <x v="7"/>
    <x v="0"/>
    <x v="0"/>
    <x v="0"/>
    <n v="0.65467957584140157"/>
    <n v="1"/>
  </r>
  <r>
    <s v="ORD0170"/>
    <d v="2024-04-16T00:00:00"/>
    <x v="1"/>
    <x v="8"/>
    <x v="1"/>
    <n v="637.12"/>
    <n v="6"/>
    <n v="244.69"/>
    <x v="78"/>
    <x v="0"/>
    <x v="7"/>
    <x v="7"/>
    <n v="0.38405637870416875"/>
    <n v="1"/>
  </r>
  <r>
    <s v="ORD0171"/>
    <d v="2024-05-03T00:00:00"/>
    <x v="0"/>
    <x v="7"/>
    <x v="2"/>
    <n v="203.76"/>
    <n v="7"/>
    <n v="-42.78"/>
    <x v="59"/>
    <x v="0"/>
    <x v="6"/>
    <x v="6"/>
    <n v="-0.20995288574793877"/>
    <n v="1"/>
  </r>
  <r>
    <s v="ORD0172"/>
    <d v="2023-02-21T00:00:00"/>
    <x v="2"/>
    <x v="5"/>
    <x v="0"/>
    <n v="1384.15"/>
    <n v="10"/>
    <n v="-67.02"/>
    <x v="47"/>
    <x v="1"/>
    <x v="3"/>
    <x v="3"/>
    <n v="-4.8419607701477435E-2"/>
    <n v="1"/>
  </r>
  <r>
    <s v="ORD0173"/>
    <d v="2024-07-16T00:00:00"/>
    <x v="3"/>
    <x v="6"/>
    <x v="2"/>
    <n v="1618.81"/>
    <n v="5"/>
    <n v="621.87"/>
    <x v="74"/>
    <x v="0"/>
    <x v="8"/>
    <x v="8"/>
    <n v="0.38415255650755803"/>
    <n v="1"/>
  </r>
  <r>
    <s v="ORD0174"/>
    <d v="2023-11-17T00:00:00"/>
    <x v="2"/>
    <x v="1"/>
    <x v="1"/>
    <n v="1083.8"/>
    <n v="6"/>
    <n v="334.76"/>
    <x v="69"/>
    <x v="1"/>
    <x v="11"/>
    <x v="11"/>
    <n v="0.30887617641631299"/>
    <n v="1"/>
  </r>
  <r>
    <s v="ORD0175"/>
    <d v="2024-03-26T00:00:00"/>
    <x v="3"/>
    <x v="3"/>
    <x v="0"/>
    <n v="560.07000000000005"/>
    <n v="2"/>
    <n v="359.35"/>
    <x v="77"/>
    <x v="0"/>
    <x v="1"/>
    <x v="1"/>
    <n v="0.64161622654311068"/>
    <n v="1"/>
  </r>
  <r>
    <s v="ORD0176"/>
    <d v="2024-03-23T00:00:00"/>
    <x v="3"/>
    <x v="0"/>
    <x v="0"/>
    <n v="1828.31"/>
    <n v="2"/>
    <n v="87.63"/>
    <x v="78"/>
    <x v="0"/>
    <x v="1"/>
    <x v="1"/>
    <n v="4.7929508671942941E-2"/>
    <n v="1"/>
  </r>
  <r>
    <s v="ORD0177"/>
    <d v="2024-08-15T00:00:00"/>
    <x v="0"/>
    <x v="7"/>
    <x v="2"/>
    <n v="367.82"/>
    <n v="7"/>
    <n v="362.54"/>
    <x v="11"/>
    <x v="0"/>
    <x v="4"/>
    <x v="4"/>
    <n v="0.98564515252025453"/>
    <n v="1"/>
  </r>
  <r>
    <s v="ORD0178"/>
    <d v="2023-12-31T00:00:00"/>
    <x v="1"/>
    <x v="3"/>
    <x v="0"/>
    <n v="876.69"/>
    <n v="4"/>
    <n v="78.349999999999994"/>
    <x v="37"/>
    <x v="1"/>
    <x v="9"/>
    <x v="9"/>
    <n v="8.9370244898424739E-2"/>
    <n v="1"/>
  </r>
  <r>
    <s v="ORD0179"/>
    <d v="2024-01-30T00:00:00"/>
    <x v="2"/>
    <x v="8"/>
    <x v="1"/>
    <n v="1375.6"/>
    <n v="9"/>
    <n v="-155.44999999999999"/>
    <x v="32"/>
    <x v="0"/>
    <x v="0"/>
    <x v="0"/>
    <n v="-0.11300523407967432"/>
    <n v="1"/>
  </r>
  <r>
    <s v="ORD0180"/>
    <d v="2024-07-07T00:00:00"/>
    <x v="1"/>
    <x v="2"/>
    <x v="0"/>
    <n v="830.42"/>
    <n v="6"/>
    <n v="432.23"/>
    <x v="9"/>
    <x v="0"/>
    <x v="8"/>
    <x v="8"/>
    <n v="0.52049565280219656"/>
    <n v="1"/>
  </r>
  <r>
    <s v="ORD0181"/>
    <d v="2023-02-16T00:00:00"/>
    <x v="2"/>
    <x v="8"/>
    <x v="1"/>
    <n v="1866.39"/>
    <n v="7"/>
    <n v="76.790000000000006"/>
    <x v="79"/>
    <x v="1"/>
    <x v="3"/>
    <x v="3"/>
    <n v="4.1143598068999511E-2"/>
    <n v="1"/>
  </r>
  <r>
    <s v="ORD0182"/>
    <d v="2024-08-30T00:00:00"/>
    <x v="0"/>
    <x v="0"/>
    <x v="0"/>
    <n v="1231.9000000000001"/>
    <n v="10"/>
    <n v="-156.01"/>
    <x v="11"/>
    <x v="0"/>
    <x v="4"/>
    <x v="4"/>
    <n v="-0.12664177287117459"/>
    <n v="1"/>
  </r>
  <r>
    <s v="ORD0183"/>
    <d v="2023-08-24T00:00:00"/>
    <x v="0"/>
    <x v="8"/>
    <x v="1"/>
    <n v="1868.91"/>
    <n v="2"/>
    <n v="136.63999999999999"/>
    <x v="69"/>
    <x v="1"/>
    <x v="4"/>
    <x v="4"/>
    <n v="7.3112134880759364E-2"/>
    <n v="1"/>
  </r>
  <r>
    <s v="ORD0184"/>
    <d v="2023-04-25T00:00:00"/>
    <x v="1"/>
    <x v="1"/>
    <x v="1"/>
    <n v="1109.4000000000001"/>
    <n v="3"/>
    <n v="405.03"/>
    <x v="53"/>
    <x v="1"/>
    <x v="7"/>
    <x v="7"/>
    <n v="0.36508923742563543"/>
    <n v="1"/>
  </r>
  <r>
    <s v="ORD0185"/>
    <d v="2024-03-15T00:00:00"/>
    <x v="3"/>
    <x v="2"/>
    <x v="0"/>
    <n v="1408.15"/>
    <n v="7"/>
    <n v="543.37"/>
    <x v="50"/>
    <x v="0"/>
    <x v="1"/>
    <x v="1"/>
    <n v="0.38587508433050455"/>
    <n v="1"/>
  </r>
  <r>
    <s v="ORD0186"/>
    <d v="2024-09-25T00:00:00"/>
    <x v="0"/>
    <x v="5"/>
    <x v="0"/>
    <n v="886.19"/>
    <n v="6"/>
    <n v="55.8"/>
    <x v="80"/>
    <x v="0"/>
    <x v="10"/>
    <x v="10"/>
    <n v="6.2966181067265481E-2"/>
    <n v="1"/>
  </r>
  <r>
    <s v="ORD0187"/>
    <d v="2024-03-12T00:00:00"/>
    <x v="3"/>
    <x v="8"/>
    <x v="1"/>
    <n v="1698.87"/>
    <n v="9"/>
    <n v="-197.78"/>
    <x v="48"/>
    <x v="0"/>
    <x v="1"/>
    <x v="1"/>
    <n v="-0.11641856057261592"/>
    <n v="1"/>
  </r>
  <r>
    <s v="ORD0188"/>
    <d v="2023-03-13T00:00:00"/>
    <x v="3"/>
    <x v="5"/>
    <x v="0"/>
    <n v="1329.55"/>
    <n v="10"/>
    <n v="672.93"/>
    <x v="29"/>
    <x v="1"/>
    <x v="1"/>
    <x v="1"/>
    <n v="0.5061336542439171"/>
    <n v="1"/>
  </r>
  <r>
    <s v="ORD0189"/>
    <d v="2023-05-13T00:00:00"/>
    <x v="0"/>
    <x v="6"/>
    <x v="2"/>
    <n v="1750.99"/>
    <n v="1"/>
    <n v="98.57"/>
    <x v="81"/>
    <x v="1"/>
    <x v="6"/>
    <x v="6"/>
    <n v="5.6293868040365729E-2"/>
    <n v="1"/>
  </r>
  <r>
    <s v="ORD0190"/>
    <d v="2024-11-10T00:00:00"/>
    <x v="0"/>
    <x v="2"/>
    <x v="0"/>
    <n v="1646.22"/>
    <n v="7"/>
    <n v="174.77"/>
    <x v="41"/>
    <x v="0"/>
    <x v="11"/>
    <x v="11"/>
    <n v="0.10616442516796054"/>
    <n v="1"/>
  </r>
  <r>
    <s v="ORD0191"/>
    <d v="2024-05-05T00:00:00"/>
    <x v="1"/>
    <x v="7"/>
    <x v="2"/>
    <n v="901.42"/>
    <n v="5"/>
    <n v="265.33999999999997"/>
    <x v="24"/>
    <x v="0"/>
    <x v="6"/>
    <x v="6"/>
    <n v="0.29435779104080229"/>
    <n v="1"/>
  </r>
  <r>
    <s v="ORD0192"/>
    <d v="2024-02-12T00:00:00"/>
    <x v="0"/>
    <x v="4"/>
    <x v="1"/>
    <n v="1819.68"/>
    <n v="2"/>
    <n v="61.71"/>
    <x v="0"/>
    <x v="0"/>
    <x v="3"/>
    <x v="3"/>
    <n v="3.391255605381166E-2"/>
    <n v="1"/>
  </r>
  <r>
    <s v="ORD0193"/>
    <d v="2024-07-17T00:00:00"/>
    <x v="3"/>
    <x v="0"/>
    <x v="0"/>
    <n v="1884.61"/>
    <n v="2"/>
    <n v="650.79999999999995"/>
    <x v="61"/>
    <x v="0"/>
    <x v="8"/>
    <x v="8"/>
    <n v="0.34532343561797929"/>
    <n v="1"/>
  </r>
  <r>
    <s v="ORD0194"/>
    <d v="2024-08-12T00:00:00"/>
    <x v="2"/>
    <x v="2"/>
    <x v="0"/>
    <n v="1794.08"/>
    <n v="3"/>
    <n v="197.79"/>
    <x v="33"/>
    <x v="0"/>
    <x v="4"/>
    <x v="4"/>
    <n v="0.11024591991438509"/>
    <n v="1"/>
  </r>
  <r>
    <s v="ORD0195"/>
    <d v="2024-03-04T00:00:00"/>
    <x v="2"/>
    <x v="8"/>
    <x v="1"/>
    <n v="101.42"/>
    <n v="5"/>
    <n v="637.04"/>
    <x v="51"/>
    <x v="0"/>
    <x v="1"/>
    <x v="1"/>
    <n v="6.2812068625517643"/>
    <n v="1"/>
  </r>
  <r>
    <s v="ORD0196"/>
    <d v="2024-08-08T00:00:00"/>
    <x v="0"/>
    <x v="0"/>
    <x v="0"/>
    <n v="1223.76"/>
    <n v="10"/>
    <n v="266.29000000000002"/>
    <x v="63"/>
    <x v="0"/>
    <x v="4"/>
    <x v="4"/>
    <n v="0.21759985618095054"/>
    <n v="1"/>
  </r>
  <r>
    <s v="ORD0197"/>
    <d v="2024-08-14T00:00:00"/>
    <x v="2"/>
    <x v="8"/>
    <x v="1"/>
    <n v="1777.3"/>
    <n v="7"/>
    <n v="537.91"/>
    <x v="77"/>
    <x v="0"/>
    <x v="4"/>
    <x v="4"/>
    <n v="0.30265571372306305"/>
    <n v="1"/>
  </r>
  <r>
    <s v="ORD0198"/>
    <d v="2023-07-01T00:00:00"/>
    <x v="0"/>
    <x v="7"/>
    <x v="2"/>
    <n v="811.37"/>
    <n v="8"/>
    <n v="-184.78"/>
    <x v="21"/>
    <x v="1"/>
    <x v="8"/>
    <x v="8"/>
    <n v="-0.22773826983990042"/>
    <n v="1"/>
  </r>
  <r>
    <s v="ORD0199"/>
    <d v="2023-02-12T00:00:00"/>
    <x v="3"/>
    <x v="7"/>
    <x v="2"/>
    <n v="1871.26"/>
    <n v="9"/>
    <n v="149.49"/>
    <x v="82"/>
    <x v="1"/>
    <x v="3"/>
    <x v="3"/>
    <n v="7.988734863140344E-2"/>
    <n v="1"/>
  </r>
  <r>
    <s v="ORD0200"/>
    <d v="2024-03-04T00:00:00"/>
    <x v="1"/>
    <x v="3"/>
    <x v="0"/>
    <n v="688.9"/>
    <n v="6"/>
    <n v="384.99"/>
    <x v="83"/>
    <x v="0"/>
    <x v="1"/>
    <x v="1"/>
    <n v="0.55884743794454927"/>
    <n v="1"/>
  </r>
  <r>
    <s v="ORD0201"/>
    <d v="2024-06-01T00:00:00"/>
    <x v="1"/>
    <x v="3"/>
    <x v="0"/>
    <n v="1156.26"/>
    <n v="7"/>
    <n v="370.07"/>
    <x v="41"/>
    <x v="0"/>
    <x v="5"/>
    <x v="5"/>
    <n v="0.32005777247331912"/>
    <n v="1"/>
  </r>
  <r>
    <s v="ORD0202"/>
    <d v="2023-08-08T00:00:00"/>
    <x v="1"/>
    <x v="7"/>
    <x v="2"/>
    <n v="1762.1"/>
    <n v="10"/>
    <n v="507.38"/>
    <x v="42"/>
    <x v="1"/>
    <x v="4"/>
    <x v="4"/>
    <n v="0.28794052550933547"/>
    <n v="1"/>
  </r>
  <r>
    <s v="ORD0203"/>
    <d v="2023-03-13T00:00:00"/>
    <x v="3"/>
    <x v="0"/>
    <x v="0"/>
    <n v="268.73"/>
    <n v="5"/>
    <n v="-189.62"/>
    <x v="23"/>
    <x v="1"/>
    <x v="1"/>
    <x v="1"/>
    <n v="-0.70561530160384023"/>
    <n v="1"/>
  </r>
  <r>
    <s v="ORD0204"/>
    <d v="2023-06-19T00:00:00"/>
    <x v="3"/>
    <x v="2"/>
    <x v="0"/>
    <n v="1709.97"/>
    <n v="1"/>
    <n v="112.6"/>
    <x v="29"/>
    <x v="1"/>
    <x v="5"/>
    <x v="5"/>
    <n v="6.5849108463891179E-2"/>
    <n v="1"/>
  </r>
  <r>
    <s v="ORD0205"/>
    <d v="2023-11-25T00:00:00"/>
    <x v="0"/>
    <x v="6"/>
    <x v="2"/>
    <n v="912.25"/>
    <n v="6"/>
    <n v="194.6"/>
    <x v="10"/>
    <x v="1"/>
    <x v="11"/>
    <x v="11"/>
    <n v="0.21331871745683748"/>
    <n v="1"/>
  </r>
  <r>
    <s v="ORD0206"/>
    <d v="2023-02-28T00:00:00"/>
    <x v="1"/>
    <x v="3"/>
    <x v="0"/>
    <n v="921.94"/>
    <n v="4"/>
    <n v="-181.77"/>
    <x v="37"/>
    <x v="1"/>
    <x v="3"/>
    <x v="3"/>
    <n v="-0.19716033581361042"/>
    <n v="1"/>
  </r>
  <r>
    <s v="ORD0207"/>
    <d v="2023-01-24T00:00:00"/>
    <x v="0"/>
    <x v="2"/>
    <x v="0"/>
    <n v="1050.8900000000001"/>
    <n v="6"/>
    <n v="258.39"/>
    <x v="84"/>
    <x v="1"/>
    <x v="0"/>
    <x v="0"/>
    <n v="0.24587730399946708"/>
    <n v="1"/>
  </r>
  <r>
    <s v="ORD0208"/>
    <d v="2023-08-26T00:00:00"/>
    <x v="3"/>
    <x v="3"/>
    <x v="0"/>
    <n v="188.74"/>
    <n v="8"/>
    <n v="230.73"/>
    <x v="74"/>
    <x v="1"/>
    <x v="4"/>
    <x v="4"/>
    <n v="1.2224753629331355"/>
    <n v="1"/>
  </r>
  <r>
    <s v="ORD0209"/>
    <d v="2023-08-17T00:00:00"/>
    <x v="1"/>
    <x v="3"/>
    <x v="0"/>
    <n v="1758.9"/>
    <n v="10"/>
    <n v="303.89999999999998"/>
    <x v="54"/>
    <x v="1"/>
    <x v="4"/>
    <x v="4"/>
    <n v="0.17277844107112397"/>
    <n v="1"/>
  </r>
  <r>
    <s v="ORD0210"/>
    <d v="2024-04-21T00:00:00"/>
    <x v="0"/>
    <x v="2"/>
    <x v="0"/>
    <n v="1121.24"/>
    <n v="5"/>
    <n v="629.16999999999996"/>
    <x v="34"/>
    <x v="0"/>
    <x v="7"/>
    <x v="7"/>
    <n v="0.56113766900931106"/>
    <n v="1"/>
  </r>
  <r>
    <s v="ORD0211"/>
    <d v="2024-12-30T00:00:00"/>
    <x v="3"/>
    <x v="4"/>
    <x v="1"/>
    <n v="1198.17"/>
    <n v="10"/>
    <n v="521.52"/>
    <x v="2"/>
    <x v="0"/>
    <x v="9"/>
    <x v="9"/>
    <n v="0.43526377726032195"/>
    <n v="1"/>
  </r>
  <r>
    <s v="ORD0212"/>
    <d v="2024-05-27T00:00:00"/>
    <x v="1"/>
    <x v="7"/>
    <x v="2"/>
    <n v="1189.33"/>
    <n v="3"/>
    <n v="209.02"/>
    <x v="5"/>
    <x v="0"/>
    <x v="6"/>
    <x v="6"/>
    <n v="0.17574600825674963"/>
    <n v="1"/>
  </r>
  <r>
    <s v="ORD0213"/>
    <d v="2024-08-14T00:00:00"/>
    <x v="1"/>
    <x v="9"/>
    <x v="0"/>
    <n v="844.48"/>
    <n v="9"/>
    <n v="161.22"/>
    <x v="21"/>
    <x v="0"/>
    <x v="4"/>
    <x v="4"/>
    <n v="0.19091038272072755"/>
    <n v="1"/>
  </r>
  <r>
    <s v="ORD0214"/>
    <d v="2024-07-20T00:00:00"/>
    <x v="2"/>
    <x v="9"/>
    <x v="0"/>
    <n v="1871.52"/>
    <n v="2"/>
    <n v="-190.71"/>
    <x v="12"/>
    <x v="0"/>
    <x v="8"/>
    <x v="8"/>
    <n v="-0.10190112849448577"/>
    <n v="1"/>
  </r>
  <r>
    <s v="ORD0215"/>
    <d v="2023-08-14T00:00:00"/>
    <x v="1"/>
    <x v="9"/>
    <x v="0"/>
    <n v="712.53"/>
    <n v="10"/>
    <n v="628.17999999999995"/>
    <x v="84"/>
    <x v="1"/>
    <x v="4"/>
    <x v="4"/>
    <n v="0.88161901955005395"/>
    <n v="1"/>
  </r>
  <r>
    <s v="ORD0216"/>
    <d v="2023-02-28T00:00:00"/>
    <x v="0"/>
    <x v="3"/>
    <x v="0"/>
    <n v="1979.72"/>
    <n v="2"/>
    <n v="477.48"/>
    <x v="18"/>
    <x v="1"/>
    <x v="3"/>
    <x v="3"/>
    <n v="0.24118562220920131"/>
    <n v="1"/>
  </r>
  <r>
    <s v="ORD0217"/>
    <d v="2023-05-12T00:00:00"/>
    <x v="3"/>
    <x v="0"/>
    <x v="0"/>
    <n v="1941.13"/>
    <n v="2"/>
    <n v="580.39"/>
    <x v="76"/>
    <x v="1"/>
    <x v="6"/>
    <x v="6"/>
    <n v="0.29899594566051729"/>
    <n v="1"/>
  </r>
  <r>
    <s v="ORD0218"/>
    <d v="2024-04-14T00:00:00"/>
    <x v="1"/>
    <x v="5"/>
    <x v="0"/>
    <n v="464.12"/>
    <n v="9"/>
    <n v="671.12"/>
    <x v="66"/>
    <x v="0"/>
    <x v="7"/>
    <x v="7"/>
    <n v="1.4460053434456606"/>
    <n v="1"/>
  </r>
  <r>
    <s v="ORD0219"/>
    <d v="2023-01-12T00:00:00"/>
    <x v="3"/>
    <x v="2"/>
    <x v="0"/>
    <n v="512.78"/>
    <n v="8"/>
    <n v="332.48"/>
    <x v="54"/>
    <x v="1"/>
    <x v="0"/>
    <x v="0"/>
    <n v="0.64838722259058468"/>
    <n v="1"/>
  </r>
  <r>
    <s v="ORD0220"/>
    <d v="2023-09-02T00:00:00"/>
    <x v="2"/>
    <x v="1"/>
    <x v="1"/>
    <n v="116.81"/>
    <n v="9"/>
    <n v="-126.92"/>
    <x v="82"/>
    <x v="1"/>
    <x v="10"/>
    <x v="10"/>
    <n v="-1.0865508090060783"/>
    <n v="1"/>
  </r>
  <r>
    <s v="ORD0221"/>
    <d v="2023-01-11T00:00:00"/>
    <x v="0"/>
    <x v="0"/>
    <x v="0"/>
    <n v="135.08000000000001"/>
    <n v="8"/>
    <n v="601.97"/>
    <x v="11"/>
    <x v="1"/>
    <x v="0"/>
    <x v="0"/>
    <n v="4.4563962096535388"/>
    <n v="1"/>
  </r>
  <r>
    <s v="ORD0222"/>
    <d v="2024-07-29T00:00:00"/>
    <x v="0"/>
    <x v="6"/>
    <x v="2"/>
    <n v="1128.58"/>
    <n v="7"/>
    <n v="124.03"/>
    <x v="75"/>
    <x v="0"/>
    <x v="8"/>
    <x v="8"/>
    <n v="0.10989916532279502"/>
    <n v="1"/>
  </r>
  <r>
    <s v="ORD0223"/>
    <d v="2024-01-26T00:00:00"/>
    <x v="2"/>
    <x v="4"/>
    <x v="1"/>
    <n v="576.14"/>
    <n v="5"/>
    <n v="-47.65"/>
    <x v="58"/>
    <x v="0"/>
    <x v="0"/>
    <x v="0"/>
    <n v="-8.2705592390738367E-2"/>
    <n v="1"/>
  </r>
  <r>
    <s v="ORD0224"/>
    <d v="2024-06-25T00:00:00"/>
    <x v="3"/>
    <x v="5"/>
    <x v="0"/>
    <n v="1407.37"/>
    <n v="1"/>
    <n v="682.05"/>
    <x v="80"/>
    <x v="0"/>
    <x v="5"/>
    <x v="5"/>
    <n v="0.4846273545691609"/>
    <n v="1"/>
  </r>
  <r>
    <s v="ORD0225"/>
    <d v="2023-08-28T00:00:00"/>
    <x v="1"/>
    <x v="4"/>
    <x v="1"/>
    <n v="1515.97"/>
    <n v="10"/>
    <n v="-171.45"/>
    <x v="38"/>
    <x v="1"/>
    <x v="4"/>
    <x v="4"/>
    <n v="-0.1130959055917993"/>
    <n v="1"/>
  </r>
  <r>
    <s v="ORD0226"/>
    <d v="2023-09-11T00:00:00"/>
    <x v="1"/>
    <x v="2"/>
    <x v="0"/>
    <n v="458.98"/>
    <n v="7"/>
    <n v="544.5"/>
    <x v="76"/>
    <x v="1"/>
    <x v="10"/>
    <x v="10"/>
    <n v="1.1863262015774108"/>
    <n v="1"/>
  </r>
  <r>
    <s v="ORD0227"/>
    <d v="2024-11-22T00:00:00"/>
    <x v="3"/>
    <x v="0"/>
    <x v="0"/>
    <n v="280.10000000000002"/>
    <n v="10"/>
    <n v="228.76"/>
    <x v="52"/>
    <x v="0"/>
    <x v="11"/>
    <x v="11"/>
    <n v="0.81670831845769354"/>
    <n v="1"/>
  </r>
  <r>
    <s v="ORD0228"/>
    <d v="2023-08-29T00:00:00"/>
    <x v="3"/>
    <x v="7"/>
    <x v="2"/>
    <n v="1501.84"/>
    <n v="1"/>
    <n v="101.2"/>
    <x v="57"/>
    <x v="1"/>
    <x v="4"/>
    <x v="4"/>
    <n v="6.7384008949022536E-2"/>
    <n v="1"/>
  </r>
  <r>
    <s v="ORD0229"/>
    <d v="2024-08-17T00:00:00"/>
    <x v="0"/>
    <x v="5"/>
    <x v="0"/>
    <n v="1909.26"/>
    <n v="8"/>
    <n v="386.52"/>
    <x v="85"/>
    <x v="0"/>
    <x v="4"/>
    <x v="4"/>
    <n v="0.20244492630652713"/>
    <n v="1"/>
  </r>
  <r>
    <s v="ORD0230"/>
    <d v="2024-05-26T00:00:00"/>
    <x v="3"/>
    <x v="2"/>
    <x v="0"/>
    <n v="1799.53"/>
    <n v="4"/>
    <n v="562.66999999999996"/>
    <x v="55"/>
    <x v="0"/>
    <x v="6"/>
    <x v="6"/>
    <n v="0.31267608764510729"/>
    <n v="1"/>
  </r>
  <r>
    <s v="ORD0231"/>
    <d v="2023-10-24T00:00:00"/>
    <x v="2"/>
    <x v="7"/>
    <x v="2"/>
    <n v="834.55"/>
    <n v="4"/>
    <n v="-50.73"/>
    <x v="73"/>
    <x v="1"/>
    <x v="2"/>
    <x v="2"/>
    <n v="-6.0787250614103408E-2"/>
    <n v="1"/>
  </r>
  <r>
    <s v="ORD0232"/>
    <d v="2023-08-02T00:00:00"/>
    <x v="3"/>
    <x v="4"/>
    <x v="1"/>
    <n v="1513.86"/>
    <n v="9"/>
    <n v="354.02"/>
    <x v="34"/>
    <x v="1"/>
    <x v="4"/>
    <x v="4"/>
    <n v="0.23385253590160254"/>
    <n v="1"/>
  </r>
  <r>
    <s v="ORD0233"/>
    <d v="2024-11-12T00:00:00"/>
    <x v="1"/>
    <x v="0"/>
    <x v="0"/>
    <n v="1703.5"/>
    <n v="1"/>
    <n v="31.45"/>
    <x v="64"/>
    <x v="0"/>
    <x v="11"/>
    <x v="11"/>
    <n v="1.8461990020545934E-2"/>
    <n v="1"/>
  </r>
  <r>
    <s v="ORD0234"/>
    <d v="2023-03-14T00:00:00"/>
    <x v="3"/>
    <x v="5"/>
    <x v="0"/>
    <n v="1635.72"/>
    <n v="1"/>
    <n v="402.03"/>
    <x v="86"/>
    <x v="1"/>
    <x v="1"/>
    <x v="1"/>
    <n v="0.24578167412515586"/>
    <n v="1"/>
  </r>
  <r>
    <s v="ORD0235"/>
    <d v="2023-03-17T00:00:00"/>
    <x v="2"/>
    <x v="5"/>
    <x v="0"/>
    <n v="1329.49"/>
    <n v="3"/>
    <n v="102.78"/>
    <x v="14"/>
    <x v="1"/>
    <x v="1"/>
    <x v="1"/>
    <n v="7.7307839848362911E-2"/>
    <n v="1"/>
  </r>
  <r>
    <s v="ORD0236"/>
    <d v="2024-12-16T00:00:00"/>
    <x v="2"/>
    <x v="9"/>
    <x v="0"/>
    <n v="74.77"/>
    <n v="5"/>
    <n v="633.49"/>
    <x v="75"/>
    <x v="0"/>
    <x v="9"/>
    <x v="9"/>
    <n v="8.4725157148589005"/>
    <n v="1"/>
  </r>
  <r>
    <s v="ORD0237"/>
    <d v="2024-11-09T00:00:00"/>
    <x v="3"/>
    <x v="8"/>
    <x v="1"/>
    <n v="1151.33"/>
    <n v="7"/>
    <n v="555.94000000000005"/>
    <x v="43"/>
    <x v="0"/>
    <x v="11"/>
    <x v="11"/>
    <n v="0.48286764003370025"/>
    <n v="1"/>
  </r>
  <r>
    <s v="ORD0238"/>
    <d v="2024-09-17T00:00:00"/>
    <x v="2"/>
    <x v="5"/>
    <x v="0"/>
    <n v="1014.56"/>
    <n v="8"/>
    <n v="38.39"/>
    <x v="81"/>
    <x v="0"/>
    <x v="10"/>
    <x v="10"/>
    <n v="3.7839063239236713E-2"/>
    <n v="1"/>
  </r>
  <r>
    <s v="ORD0239"/>
    <d v="2023-07-13T00:00:00"/>
    <x v="0"/>
    <x v="0"/>
    <x v="0"/>
    <n v="390.45"/>
    <n v="2"/>
    <n v="318.19"/>
    <x v="56"/>
    <x v="1"/>
    <x v="8"/>
    <x v="8"/>
    <n v="0.8149314893072096"/>
    <n v="1"/>
  </r>
  <r>
    <s v="ORD0240"/>
    <d v="2023-12-16T00:00:00"/>
    <x v="0"/>
    <x v="9"/>
    <x v="0"/>
    <n v="205.37"/>
    <n v="6"/>
    <n v="-138.99"/>
    <x v="79"/>
    <x v="1"/>
    <x v="9"/>
    <x v="9"/>
    <n v="-0.67677849734625317"/>
    <n v="1"/>
  </r>
  <r>
    <s v="ORD0241"/>
    <d v="2023-04-01T00:00:00"/>
    <x v="3"/>
    <x v="5"/>
    <x v="0"/>
    <n v="1014.35"/>
    <n v="3"/>
    <n v="631.17999999999995"/>
    <x v="87"/>
    <x v="1"/>
    <x v="7"/>
    <x v="7"/>
    <n v="0.62225070242026903"/>
    <n v="1"/>
  </r>
  <r>
    <s v="ORD0242"/>
    <d v="2024-03-30T00:00:00"/>
    <x v="0"/>
    <x v="3"/>
    <x v="0"/>
    <n v="1680.95"/>
    <n v="9"/>
    <n v="-24.8"/>
    <x v="83"/>
    <x v="0"/>
    <x v="1"/>
    <x v="1"/>
    <n v="-1.4753561973883816E-2"/>
    <n v="1"/>
  </r>
  <r>
    <s v="ORD0243"/>
    <d v="2023-06-25T00:00:00"/>
    <x v="3"/>
    <x v="1"/>
    <x v="1"/>
    <n v="1978.12"/>
    <n v="10"/>
    <n v="196.29"/>
    <x v="20"/>
    <x v="1"/>
    <x v="5"/>
    <x v="5"/>
    <n v="9.9230582573352474E-2"/>
    <n v="1"/>
  </r>
  <r>
    <s v="ORD0244"/>
    <d v="2024-03-25T00:00:00"/>
    <x v="3"/>
    <x v="3"/>
    <x v="0"/>
    <n v="1823.17"/>
    <n v="6"/>
    <n v="149.87"/>
    <x v="66"/>
    <x v="0"/>
    <x v="1"/>
    <x v="1"/>
    <n v="8.2202976134973696E-2"/>
    <n v="1"/>
  </r>
  <r>
    <s v="ORD0245"/>
    <d v="2024-12-20T00:00:00"/>
    <x v="1"/>
    <x v="0"/>
    <x v="0"/>
    <n v="1409.53"/>
    <n v="9"/>
    <n v="-199.91"/>
    <x v="44"/>
    <x v="0"/>
    <x v="9"/>
    <x v="9"/>
    <n v="-0.1418274176498549"/>
    <n v="1"/>
  </r>
  <r>
    <s v="ORD0246"/>
    <d v="2024-04-05T00:00:00"/>
    <x v="0"/>
    <x v="6"/>
    <x v="2"/>
    <n v="1907.82"/>
    <n v="2"/>
    <n v="-125.48"/>
    <x v="55"/>
    <x v="0"/>
    <x v="7"/>
    <x v="7"/>
    <n v="-6.5771404010860568E-2"/>
    <n v="1"/>
  </r>
  <r>
    <s v="ORD0247"/>
    <d v="2024-11-24T00:00:00"/>
    <x v="1"/>
    <x v="0"/>
    <x v="0"/>
    <n v="1243.19"/>
    <n v="4"/>
    <n v="566.74"/>
    <x v="57"/>
    <x v="0"/>
    <x v="11"/>
    <x v="11"/>
    <n v="0.45587561032505086"/>
    <n v="1"/>
  </r>
  <r>
    <s v="ORD0248"/>
    <d v="2024-08-10T00:00:00"/>
    <x v="2"/>
    <x v="9"/>
    <x v="0"/>
    <n v="1952.4"/>
    <n v="6"/>
    <n v="156.74"/>
    <x v="0"/>
    <x v="0"/>
    <x v="4"/>
    <x v="4"/>
    <n v="8.028068018848597E-2"/>
    <n v="1"/>
  </r>
  <r>
    <s v="ORD0249"/>
    <d v="2024-05-04T00:00:00"/>
    <x v="3"/>
    <x v="4"/>
    <x v="1"/>
    <n v="1382.74"/>
    <n v="6"/>
    <n v="377.82"/>
    <x v="40"/>
    <x v="0"/>
    <x v="6"/>
    <x v="6"/>
    <n v="0.27324008851989529"/>
    <n v="1"/>
  </r>
  <r>
    <s v="ORD0250"/>
    <d v="2024-06-05T00:00:00"/>
    <x v="3"/>
    <x v="0"/>
    <x v="0"/>
    <n v="1303.54"/>
    <n v="1"/>
    <n v="162.59"/>
    <x v="88"/>
    <x v="0"/>
    <x v="5"/>
    <x v="5"/>
    <n v="0.12472958252144162"/>
    <n v="1"/>
  </r>
  <r>
    <s v="ORD0251"/>
    <d v="2024-12-10T00:00:00"/>
    <x v="2"/>
    <x v="5"/>
    <x v="0"/>
    <n v="696.77"/>
    <n v="1"/>
    <n v="252.34"/>
    <x v="24"/>
    <x v="0"/>
    <x v="9"/>
    <x v="9"/>
    <n v="0.36215680927709287"/>
    <n v="1"/>
  </r>
  <r>
    <s v="ORD0252"/>
    <d v="2024-09-04T00:00:00"/>
    <x v="2"/>
    <x v="2"/>
    <x v="0"/>
    <n v="189.94"/>
    <n v="6"/>
    <n v="347.99"/>
    <x v="66"/>
    <x v="0"/>
    <x v="10"/>
    <x v="10"/>
    <n v="1.832104875223755"/>
    <n v="1"/>
  </r>
  <r>
    <s v="ORD0253"/>
    <d v="2024-02-01T00:00:00"/>
    <x v="1"/>
    <x v="7"/>
    <x v="2"/>
    <n v="926.03"/>
    <n v="6"/>
    <n v="-11.1"/>
    <x v="89"/>
    <x v="0"/>
    <x v="3"/>
    <x v="3"/>
    <n v="-1.1986652700236494E-2"/>
    <n v="1"/>
  </r>
  <r>
    <s v="ORD0254"/>
    <d v="2023-10-05T00:00:00"/>
    <x v="0"/>
    <x v="1"/>
    <x v="1"/>
    <n v="624.16999999999996"/>
    <n v="2"/>
    <n v="620.62"/>
    <x v="90"/>
    <x v="1"/>
    <x v="2"/>
    <x v="2"/>
    <n v="0.99431244692952248"/>
    <n v="1"/>
  </r>
  <r>
    <s v="ORD0255"/>
    <d v="2024-08-16T00:00:00"/>
    <x v="3"/>
    <x v="0"/>
    <x v="0"/>
    <n v="658.56"/>
    <n v="6"/>
    <n v="-53.23"/>
    <x v="73"/>
    <x v="0"/>
    <x v="4"/>
    <x v="4"/>
    <n v="-8.0827866861030134E-2"/>
    <n v="1"/>
  </r>
  <r>
    <s v="ORD0256"/>
    <d v="2023-08-08T00:00:00"/>
    <x v="2"/>
    <x v="6"/>
    <x v="2"/>
    <n v="1409.28"/>
    <n v="5"/>
    <n v="228.5"/>
    <x v="14"/>
    <x v="1"/>
    <x v="4"/>
    <x v="4"/>
    <n v="0.16213953224341507"/>
    <n v="1"/>
  </r>
  <r>
    <s v="ORD0257"/>
    <d v="2024-05-03T00:00:00"/>
    <x v="1"/>
    <x v="4"/>
    <x v="1"/>
    <n v="204.42"/>
    <n v="7"/>
    <n v="407.47"/>
    <x v="90"/>
    <x v="0"/>
    <x v="6"/>
    <x v="6"/>
    <n v="1.9932981117307507"/>
    <n v="1"/>
  </r>
  <r>
    <s v="ORD0258"/>
    <d v="2024-09-07T00:00:00"/>
    <x v="1"/>
    <x v="1"/>
    <x v="1"/>
    <n v="673.6"/>
    <n v="4"/>
    <n v="499.07"/>
    <x v="89"/>
    <x v="0"/>
    <x v="10"/>
    <x v="10"/>
    <n v="0.74089964370546313"/>
    <n v="1"/>
  </r>
  <r>
    <s v="ORD0259"/>
    <d v="2024-09-21T00:00:00"/>
    <x v="2"/>
    <x v="4"/>
    <x v="1"/>
    <n v="1777.74"/>
    <n v="10"/>
    <n v="423.03"/>
    <x v="91"/>
    <x v="0"/>
    <x v="10"/>
    <x v="10"/>
    <n v="0.2379594316379223"/>
    <n v="1"/>
  </r>
  <r>
    <s v="ORD0260"/>
    <d v="2023-01-31T00:00:00"/>
    <x v="0"/>
    <x v="4"/>
    <x v="1"/>
    <n v="603.16"/>
    <n v="6"/>
    <n v="561.75"/>
    <x v="88"/>
    <x v="1"/>
    <x v="0"/>
    <x v="0"/>
    <n v="0.93134491677166931"/>
    <n v="1"/>
  </r>
  <r>
    <s v="ORD0261"/>
    <d v="2024-10-13T00:00:00"/>
    <x v="1"/>
    <x v="1"/>
    <x v="1"/>
    <n v="1025.76"/>
    <n v="1"/>
    <n v="141.72"/>
    <x v="78"/>
    <x v="0"/>
    <x v="2"/>
    <x v="2"/>
    <n v="0.13816097332709407"/>
    <n v="1"/>
  </r>
  <r>
    <s v="ORD0262"/>
    <d v="2023-04-20T00:00:00"/>
    <x v="1"/>
    <x v="9"/>
    <x v="0"/>
    <n v="1401.32"/>
    <n v="3"/>
    <n v="404.49"/>
    <x v="72"/>
    <x v="1"/>
    <x v="7"/>
    <x v="7"/>
    <n v="0.28864927354208891"/>
    <n v="1"/>
  </r>
  <r>
    <s v="ORD0263"/>
    <d v="2024-06-25T00:00:00"/>
    <x v="0"/>
    <x v="7"/>
    <x v="2"/>
    <n v="1807.19"/>
    <n v="10"/>
    <n v="-136.57"/>
    <x v="26"/>
    <x v="0"/>
    <x v="5"/>
    <x v="5"/>
    <n v="-7.5570360615098572E-2"/>
    <n v="1"/>
  </r>
  <r>
    <s v="ORD0264"/>
    <d v="2023-12-03T00:00:00"/>
    <x v="3"/>
    <x v="8"/>
    <x v="1"/>
    <n v="760.24"/>
    <n v="9"/>
    <n v="695.73"/>
    <x v="81"/>
    <x v="1"/>
    <x v="9"/>
    <x v="9"/>
    <n v="0.91514521729980003"/>
    <n v="1"/>
  </r>
  <r>
    <s v="ORD0265"/>
    <d v="2024-08-06T00:00:00"/>
    <x v="0"/>
    <x v="1"/>
    <x v="1"/>
    <n v="1006.75"/>
    <n v="2"/>
    <n v="176.42"/>
    <x v="1"/>
    <x v="0"/>
    <x v="4"/>
    <x v="4"/>
    <n v="0.17523714924261236"/>
    <n v="1"/>
  </r>
  <r>
    <s v="ORD0266"/>
    <d v="2024-06-11T00:00:00"/>
    <x v="1"/>
    <x v="6"/>
    <x v="2"/>
    <n v="1038.3900000000001"/>
    <n v="7"/>
    <n v="650.71"/>
    <x v="85"/>
    <x v="0"/>
    <x v="5"/>
    <x v="5"/>
    <n v="0.62665279904467486"/>
    <n v="1"/>
  </r>
  <r>
    <s v="ORD0267"/>
    <d v="2024-05-27T00:00:00"/>
    <x v="2"/>
    <x v="5"/>
    <x v="0"/>
    <n v="154.41"/>
    <n v="5"/>
    <n v="-168.93"/>
    <x v="17"/>
    <x v="0"/>
    <x v="6"/>
    <x v="6"/>
    <n v="-1.0940353604041189"/>
    <n v="1"/>
  </r>
  <r>
    <s v="ORD0268"/>
    <d v="2024-09-20T00:00:00"/>
    <x v="3"/>
    <x v="2"/>
    <x v="0"/>
    <n v="482.1"/>
    <n v="3"/>
    <n v="115.13"/>
    <x v="28"/>
    <x v="0"/>
    <x v="10"/>
    <x v="10"/>
    <n v="0.23880937564820576"/>
    <n v="1"/>
  </r>
  <r>
    <s v="ORD0269"/>
    <d v="2023-05-05T00:00:00"/>
    <x v="2"/>
    <x v="5"/>
    <x v="0"/>
    <n v="149.19999999999999"/>
    <n v="4"/>
    <n v="-7.46"/>
    <x v="87"/>
    <x v="1"/>
    <x v="6"/>
    <x v="6"/>
    <n v="-0.05"/>
    <n v="1"/>
  </r>
  <r>
    <s v="ORD0270"/>
    <d v="2024-07-29T00:00:00"/>
    <x v="3"/>
    <x v="2"/>
    <x v="0"/>
    <n v="1361.36"/>
    <n v="3"/>
    <n v="229.12"/>
    <x v="5"/>
    <x v="0"/>
    <x v="8"/>
    <x v="8"/>
    <n v="0.16830228594934479"/>
    <n v="1"/>
  </r>
  <r>
    <s v="ORD0271"/>
    <d v="2024-01-28T00:00:00"/>
    <x v="1"/>
    <x v="1"/>
    <x v="1"/>
    <n v="908.68"/>
    <n v="6"/>
    <n v="-104.67"/>
    <x v="92"/>
    <x v="0"/>
    <x v="0"/>
    <x v="0"/>
    <n v="-0.11518906545758684"/>
    <n v="1"/>
  </r>
  <r>
    <s v="ORD0272"/>
    <d v="2023-05-02T00:00:00"/>
    <x v="3"/>
    <x v="7"/>
    <x v="2"/>
    <n v="657.42"/>
    <n v="1"/>
    <n v="433.44"/>
    <x v="93"/>
    <x v="1"/>
    <x v="6"/>
    <x v="6"/>
    <n v="0.65930455416628642"/>
    <n v="1"/>
  </r>
  <r>
    <s v="ORD0273"/>
    <d v="2024-07-07T00:00:00"/>
    <x v="3"/>
    <x v="2"/>
    <x v="0"/>
    <n v="934.98"/>
    <n v="6"/>
    <n v="-146.78"/>
    <x v="68"/>
    <x v="0"/>
    <x v="8"/>
    <x v="8"/>
    <n v="-0.15698731523668955"/>
    <n v="1"/>
  </r>
  <r>
    <s v="ORD0274"/>
    <d v="2024-03-26T00:00:00"/>
    <x v="1"/>
    <x v="0"/>
    <x v="0"/>
    <n v="1561.68"/>
    <n v="2"/>
    <n v="467.14"/>
    <x v="71"/>
    <x v="0"/>
    <x v="1"/>
    <x v="1"/>
    <n v="0.29912658163003941"/>
    <n v="1"/>
  </r>
  <r>
    <s v="ORD0275"/>
    <d v="2024-04-23T00:00:00"/>
    <x v="2"/>
    <x v="3"/>
    <x v="0"/>
    <n v="1890.3"/>
    <n v="9"/>
    <n v="41.83"/>
    <x v="59"/>
    <x v="0"/>
    <x v="7"/>
    <x v="7"/>
    <n v="2.2128762630270329E-2"/>
    <n v="1"/>
  </r>
  <r>
    <s v="ORD0276"/>
    <d v="2023-12-02T00:00:00"/>
    <x v="1"/>
    <x v="4"/>
    <x v="1"/>
    <n v="174.54"/>
    <n v="4"/>
    <n v="448.88"/>
    <x v="73"/>
    <x v="1"/>
    <x v="9"/>
    <x v="9"/>
    <n v="2.5717887017302625"/>
    <n v="1"/>
  </r>
  <r>
    <s v="ORD0277"/>
    <d v="2023-03-22T00:00:00"/>
    <x v="0"/>
    <x v="3"/>
    <x v="0"/>
    <n v="1220.83"/>
    <n v="9"/>
    <n v="131.18"/>
    <x v="74"/>
    <x v="1"/>
    <x v="1"/>
    <x v="1"/>
    <n v="0.10745148792215134"/>
    <n v="1"/>
  </r>
  <r>
    <s v="ORD0278"/>
    <d v="2024-06-17T00:00:00"/>
    <x v="1"/>
    <x v="6"/>
    <x v="2"/>
    <n v="933.88"/>
    <n v="1"/>
    <n v="683.75"/>
    <x v="60"/>
    <x v="0"/>
    <x v="5"/>
    <x v="5"/>
    <n v="0.73216044887994181"/>
    <n v="1"/>
  </r>
  <r>
    <s v="ORD0279"/>
    <d v="2024-02-27T00:00:00"/>
    <x v="3"/>
    <x v="0"/>
    <x v="0"/>
    <n v="524.01"/>
    <n v="10"/>
    <n v="-88.69"/>
    <x v="33"/>
    <x v="0"/>
    <x v="3"/>
    <x v="3"/>
    <n v="-0.16925249518138966"/>
    <n v="1"/>
  </r>
  <r>
    <s v="ORD0280"/>
    <d v="2023-03-30T00:00:00"/>
    <x v="3"/>
    <x v="4"/>
    <x v="1"/>
    <n v="365.25"/>
    <n v="3"/>
    <n v="560.63"/>
    <x v="55"/>
    <x v="1"/>
    <x v="1"/>
    <x v="1"/>
    <n v="1.5349212867898698"/>
    <n v="1"/>
  </r>
  <r>
    <s v="ORD0281"/>
    <d v="2023-04-29T00:00:00"/>
    <x v="1"/>
    <x v="6"/>
    <x v="2"/>
    <n v="705.58"/>
    <n v="4"/>
    <n v="-187.49"/>
    <x v="43"/>
    <x v="1"/>
    <x v="7"/>
    <x v="7"/>
    <n v="-0.26572465205929874"/>
    <n v="1"/>
  </r>
  <r>
    <s v="ORD0282"/>
    <d v="2024-08-19T00:00:00"/>
    <x v="2"/>
    <x v="7"/>
    <x v="2"/>
    <n v="1538.47"/>
    <n v="5"/>
    <n v="46.9"/>
    <x v="10"/>
    <x v="0"/>
    <x v="4"/>
    <x v="4"/>
    <n v="3.0484832333422165E-2"/>
    <n v="1"/>
  </r>
  <r>
    <s v="ORD0283"/>
    <d v="2023-05-24T00:00:00"/>
    <x v="0"/>
    <x v="0"/>
    <x v="0"/>
    <n v="928.89"/>
    <n v="4"/>
    <n v="566.62"/>
    <x v="58"/>
    <x v="1"/>
    <x v="6"/>
    <x v="6"/>
    <n v="0.60999687799416513"/>
    <n v="1"/>
  </r>
  <r>
    <s v="ORD0284"/>
    <d v="2024-02-01T00:00:00"/>
    <x v="2"/>
    <x v="9"/>
    <x v="0"/>
    <n v="146.51"/>
    <n v="10"/>
    <n v="436.82"/>
    <x v="14"/>
    <x v="0"/>
    <x v="3"/>
    <x v="3"/>
    <n v="2.981502969080609"/>
    <n v="1"/>
  </r>
  <r>
    <s v="ORD0285"/>
    <d v="2024-12-24T00:00:00"/>
    <x v="1"/>
    <x v="1"/>
    <x v="1"/>
    <n v="1278.82"/>
    <n v="8"/>
    <n v="387.85"/>
    <x v="81"/>
    <x v="0"/>
    <x v="9"/>
    <x v="9"/>
    <n v="0.30328740557701633"/>
    <n v="1"/>
  </r>
  <r>
    <s v="ORD0286"/>
    <d v="2024-01-03T00:00:00"/>
    <x v="2"/>
    <x v="3"/>
    <x v="0"/>
    <n v="1756.66"/>
    <n v="9"/>
    <n v="120.32"/>
    <x v="61"/>
    <x v="0"/>
    <x v="0"/>
    <x v="0"/>
    <n v="6.8493618571607476E-2"/>
    <n v="1"/>
  </r>
  <r>
    <s v="ORD0287"/>
    <d v="2024-01-15T00:00:00"/>
    <x v="2"/>
    <x v="1"/>
    <x v="1"/>
    <n v="1566.71"/>
    <n v="7"/>
    <n v="16.91"/>
    <x v="16"/>
    <x v="0"/>
    <x v="0"/>
    <x v="0"/>
    <n v="1.0793318482680267E-2"/>
    <n v="1"/>
  </r>
  <r>
    <s v="ORD0288"/>
    <d v="2023-07-26T00:00:00"/>
    <x v="0"/>
    <x v="0"/>
    <x v="0"/>
    <n v="615.38"/>
    <n v="3"/>
    <n v="178.76"/>
    <x v="18"/>
    <x v="1"/>
    <x v="8"/>
    <x v="8"/>
    <n v="0.29048717865383988"/>
    <n v="1"/>
  </r>
  <r>
    <s v="ORD0289"/>
    <d v="2024-11-10T00:00:00"/>
    <x v="0"/>
    <x v="7"/>
    <x v="2"/>
    <n v="1005.95"/>
    <n v="9"/>
    <n v="476.53"/>
    <x v="75"/>
    <x v="0"/>
    <x v="11"/>
    <x v="11"/>
    <n v="0.47371141706844272"/>
    <n v="1"/>
  </r>
  <r>
    <s v="ORD0290"/>
    <d v="2024-02-11T00:00:00"/>
    <x v="0"/>
    <x v="3"/>
    <x v="0"/>
    <n v="805.34"/>
    <n v="2"/>
    <n v="-107.32"/>
    <x v="61"/>
    <x v="0"/>
    <x v="3"/>
    <x v="3"/>
    <n v="-0.13326048625425285"/>
    <n v="1"/>
  </r>
  <r>
    <s v="ORD0291"/>
    <d v="2024-04-18T00:00:00"/>
    <x v="1"/>
    <x v="0"/>
    <x v="0"/>
    <n v="1362.67"/>
    <n v="9"/>
    <n v="-7.96"/>
    <x v="92"/>
    <x v="0"/>
    <x v="7"/>
    <x v="7"/>
    <n v="-5.8414729905259524E-3"/>
    <n v="1"/>
  </r>
  <r>
    <s v="ORD0292"/>
    <d v="2024-07-02T00:00:00"/>
    <x v="1"/>
    <x v="2"/>
    <x v="0"/>
    <n v="917.48"/>
    <n v="8"/>
    <n v="652.85"/>
    <x v="11"/>
    <x v="0"/>
    <x v="8"/>
    <x v="8"/>
    <n v="0.71156864454811009"/>
    <n v="1"/>
  </r>
  <r>
    <s v="ORD0293"/>
    <d v="2024-10-20T00:00:00"/>
    <x v="1"/>
    <x v="5"/>
    <x v="0"/>
    <n v="1573.91"/>
    <n v="5"/>
    <n v="177.52"/>
    <x v="49"/>
    <x v="0"/>
    <x v="2"/>
    <x v="2"/>
    <n v="0.11278916837684493"/>
    <n v="1"/>
  </r>
  <r>
    <s v="ORD0294"/>
    <d v="2023-03-09T00:00:00"/>
    <x v="0"/>
    <x v="0"/>
    <x v="0"/>
    <n v="1631.27"/>
    <n v="10"/>
    <n v="409.8"/>
    <x v="3"/>
    <x v="1"/>
    <x v="1"/>
    <x v="1"/>
    <n v="0.25121531077013615"/>
    <n v="1"/>
  </r>
  <r>
    <s v="ORD0295"/>
    <d v="2023-11-28T00:00:00"/>
    <x v="2"/>
    <x v="2"/>
    <x v="0"/>
    <n v="1947.73"/>
    <n v="5"/>
    <n v="-172.15"/>
    <x v="44"/>
    <x v="1"/>
    <x v="11"/>
    <x v="11"/>
    <n v="-8.8384940417819718E-2"/>
    <n v="1"/>
  </r>
  <r>
    <s v="ORD0296"/>
    <d v="2024-01-29T00:00:00"/>
    <x v="0"/>
    <x v="4"/>
    <x v="1"/>
    <n v="283.23"/>
    <n v="10"/>
    <n v="236.06"/>
    <x v="49"/>
    <x v="0"/>
    <x v="0"/>
    <x v="0"/>
    <n v="0.83345690781343784"/>
    <n v="1"/>
  </r>
  <r>
    <s v="ORD0297"/>
    <d v="2024-10-13T00:00:00"/>
    <x v="1"/>
    <x v="0"/>
    <x v="0"/>
    <n v="1224.02"/>
    <n v="5"/>
    <n v="327.98"/>
    <x v="49"/>
    <x v="0"/>
    <x v="2"/>
    <x v="2"/>
    <n v="0.2679531380206206"/>
    <n v="1"/>
  </r>
  <r>
    <s v="ORD0298"/>
    <d v="2023-05-24T00:00:00"/>
    <x v="0"/>
    <x v="4"/>
    <x v="1"/>
    <n v="759.86"/>
    <n v="3"/>
    <n v="143.93"/>
    <x v="79"/>
    <x v="1"/>
    <x v="6"/>
    <x v="6"/>
    <n v="0.18941647145526808"/>
    <n v="1"/>
  </r>
  <r>
    <s v="ORD0299"/>
    <d v="2024-02-17T00:00:00"/>
    <x v="2"/>
    <x v="7"/>
    <x v="2"/>
    <n v="635.49"/>
    <n v="2"/>
    <n v="641.74"/>
    <x v="12"/>
    <x v="0"/>
    <x v="3"/>
    <x v="3"/>
    <n v="1.0098349305260508"/>
    <n v="1"/>
  </r>
  <r>
    <s v="ORD0300"/>
    <d v="2023-05-24T00:00:00"/>
    <x v="3"/>
    <x v="9"/>
    <x v="0"/>
    <n v="391.73"/>
    <n v="7"/>
    <n v="530.42999999999995"/>
    <x v="50"/>
    <x v="1"/>
    <x v="6"/>
    <x v="6"/>
    <n v="1.3540704056365351"/>
    <n v="1"/>
  </r>
  <r>
    <s v="ORD0301"/>
    <d v="2024-09-29T00:00:00"/>
    <x v="1"/>
    <x v="5"/>
    <x v="0"/>
    <n v="1269.44"/>
    <n v="7"/>
    <n v="605.13"/>
    <x v="54"/>
    <x v="0"/>
    <x v="10"/>
    <x v="10"/>
    <n v="0.47669050920090744"/>
    <n v="1"/>
  </r>
  <r>
    <s v="ORD0302"/>
    <d v="2023-03-11T00:00:00"/>
    <x v="3"/>
    <x v="8"/>
    <x v="1"/>
    <n v="1306.06"/>
    <n v="4"/>
    <n v="-118.91"/>
    <x v="86"/>
    <x v="1"/>
    <x v="1"/>
    <x v="1"/>
    <n v="-9.1044821830543771E-2"/>
    <n v="1"/>
  </r>
  <r>
    <s v="ORD0303"/>
    <d v="2023-10-08T00:00:00"/>
    <x v="2"/>
    <x v="3"/>
    <x v="0"/>
    <n v="238.02"/>
    <n v="4"/>
    <n v="-68.930000000000007"/>
    <x v="64"/>
    <x v="1"/>
    <x v="2"/>
    <x v="2"/>
    <n v="-0.28959751281404927"/>
    <n v="1"/>
  </r>
  <r>
    <s v="ORD0304"/>
    <d v="2023-02-21T00:00:00"/>
    <x v="1"/>
    <x v="0"/>
    <x v="0"/>
    <n v="1597.47"/>
    <n v="4"/>
    <n v="-101.95"/>
    <x v="94"/>
    <x v="1"/>
    <x v="3"/>
    <x v="3"/>
    <n v="-6.381966484503622E-2"/>
    <n v="1"/>
  </r>
  <r>
    <s v="ORD0305"/>
    <d v="2024-04-26T00:00:00"/>
    <x v="1"/>
    <x v="0"/>
    <x v="0"/>
    <n v="1871.33"/>
    <n v="6"/>
    <n v="-109.31"/>
    <x v="85"/>
    <x v="0"/>
    <x v="7"/>
    <x v="7"/>
    <n v="-5.8413000379409302E-2"/>
    <n v="1"/>
  </r>
  <r>
    <s v="ORD0306"/>
    <d v="2024-03-24T00:00:00"/>
    <x v="0"/>
    <x v="5"/>
    <x v="0"/>
    <n v="1325.78"/>
    <n v="10"/>
    <n v="445.89"/>
    <x v="29"/>
    <x v="0"/>
    <x v="1"/>
    <x v="1"/>
    <n v="0.33632276848345877"/>
    <n v="1"/>
  </r>
  <r>
    <s v="ORD0307"/>
    <d v="2023-01-31T00:00:00"/>
    <x v="1"/>
    <x v="2"/>
    <x v="0"/>
    <n v="1312.31"/>
    <n v="2"/>
    <n v="683.9"/>
    <x v="38"/>
    <x v="1"/>
    <x v="0"/>
    <x v="0"/>
    <n v="0.52114210819090001"/>
    <n v="1"/>
  </r>
  <r>
    <s v="ORD0308"/>
    <d v="2023-05-12T00:00:00"/>
    <x v="3"/>
    <x v="9"/>
    <x v="0"/>
    <n v="1133.92"/>
    <n v="7"/>
    <n v="-69.67"/>
    <x v="30"/>
    <x v="1"/>
    <x v="6"/>
    <x v="6"/>
    <n v="-6.1441724283900094E-2"/>
    <n v="1"/>
  </r>
  <r>
    <s v="ORD0309"/>
    <d v="2023-11-01T00:00:00"/>
    <x v="1"/>
    <x v="1"/>
    <x v="1"/>
    <n v="746.16"/>
    <n v="7"/>
    <n v="117.97"/>
    <x v="4"/>
    <x v="1"/>
    <x v="11"/>
    <x v="11"/>
    <n v="0.15810281977055859"/>
    <n v="1"/>
  </r>
  <r>
    <s v="ORD0310"/>
    <d v="2023-06-26T00:00:00"/>
    <x v="0"/>
    <x v="2"/>
    <x v="0"/>
    <n v="876.79"/>
    <n v="6"/>
    <n v="-181.34"/>
    <x v="76"/>
    <x v="1"/>
    <x v="5"/>
    <x v="5"/>
    <n v="-0.20682261430901358"/>
    <n v="1"/>
  </r>
  <r>
    <s v="ORD0311"/>
    <d v="2023-10-26T00:00:00"/>
    <x v="0"/>
    <x v="9"/>
    <x v="0"/>
    <n v="550.37"/>
    <n v="10"/>
    <n v="91.1"/>
    <x v="29"/>
    <x v="1"/>
    <x v="2"/>
    <x v="2"/>
    <n v="0.16552501044751711"/>
    <n v="1"/>
  </r>
  <r>
    <s v="ORD0312"/>
    <d v="2024-06-17T00:00:00"/>
    <x v="1"/>
    <x v="9"/>
    <x v="0"/>
    <n v="1657.63"/>
    <n v="1"/>
    <n v="553.26"/>
    <x v="89"/>
    <x v="0"/>
    <x v="5"/>
    <x v="5"/>
    <n v="0.33376567750342351"/>
    <n v="1"/>
  </r>
  <r>
    <s v="ORD0313"/>
    <d v="2023-01-02T00:00:00"/>
    <x v="0"/>
    <x v="2"/>
    <x v="0"/>
    <n v="1786.99"/>
    <n v="2"/>
    <n v="23.63"/>
    <x v="69"/>
    <x v="1"/>
    <x v="0"/>
    <x v="0"/>
    <n v="1.3223353236447881E-2"/>
    <n v="1"/>
  </r>
  <r>
    <s v="ORD0314"/>
    <d v="2023-03-09T00:00:00"/>
    <x v="0"/>
    <x v="7"/>
    <x v="2"/>
    <n v="1153.9000000000001"/>
    <n v="2"/>
    <n v="159.34"/>
    <x v="67"/>
    <x v="1"/>
    <x v="1"/>
    <x v="1"/>
    <n v="0.13808822254961434"/>
    <n v="1"/>
  </r>
  <r>
    <s v="ORD0315"/>
    <d v="2023-09-01T00:00:00"/>
    <x v="2"/>
    <x v="2"/>
    <x v="0"/>
    <n v="1700.6"/>
    <n v="10"/>
    <n v="570.19000000000005"/>
    <x v="28"/>
    <x v="1"/>
    <x v="10"/>
    <x v="10"/>
    <n v="0.33528754557215107"/>
    <n v="1"/>
  </r>
  <r>
    <s v="ORD0316"/>
    <d v="2024-05-06T00:00:00"/>
    <x v="1"/>
    <x v="6"/>
    <x v="2"/>
    <n v="1345.84"/>
    <n v="5"/>
    <n v="-171.89"/>
    <x v="75"/>
    <x v="0"/>
    <x v="6"/>
    <x v="6"/>
    <n v="-0.12771949117279915"/>
    <n v="1"/>
  </r>
  <r>
    <s v="ORD0317"/>
    <d v="2024-12-25T00:00:00"/>
    <x v="0"/>
    <x v="3"/>
    <x v="0"/>
    <n v="175.54"/>
    <n v="8"/>
    <n v="147.65"/>
    <x v="13"/>
    <x v="0"/>
    <x v="9"/>
    <x v="9"/>
    <n v="0.84111883331434434"/>
    <n v="1"/>
  </r>
  <r>
    <s v="ORD0318"/>
    <d v="2023-03-19T00:00:00"/>
    <x v="0"/>
    <x v="4"/>
    <x v="1"/>
    <n v="889.83"/>
    <n v="8"/>
    <n v="223.54"/>
    <x v="39"/>
    <x v="1"/>
    <x v="1"/>
    <x v="1"/>
    <n v="0.25121652450468063"/>
    <n v="1"/>
  </r>
  <r>
    <s v="ORD0319"/>
    <d v="2023-08-27T00:00:00"/>
    <x v="0"/>
    <x v="1"/>
    <x v="1"/>
    <n v="949.62"/>
    <n v="10"/>
    <n v="-58.43"/>
    <x v="79"/>
    <x v="1"/>
    <x v="4"/>
    <x v="4"/>
    <n v="-6.1529875107937913E-2"/>
    <n v="1"/>
  </r>
  <r>
    <s v="ORD0320"/>
    <d v="2023-12-19T00:00:00"/>
    <x v="3"/>
    <x v="3"/>
    <x v="0"/>
    <n v="924.99"/>
    <n v="4"/>
    <n v="1.45"/>
    <x v="0"/>
    <x v="1"/>
    <x v="9"/>
    <x v="9"/>
    <n v="1.5675845144271828E-3"/>
    <n v="1"/>
  </r>
  <r>
    <s v="ORD0321"/>
    <d v="2023-10-02T00:00:00"/>
    <x v="1"/>
    <x v="0"/>
    <x v="0"/>
    <n v="521.01"/>
    <n v="4"/>
    <n v="-110.76"/>
    <x v="92"/>
    <x v="1"/>
    <x v="2"/>
    <x v="2"/>
    <n v="-0.21258709045891636"/>
    <n v="1"/>
  </r>
  <r>
    <s v="ORD0322"/>
    <d v="2024-07-11T00:00:00"/>
    <x v="0"/>
    <x v="8"/>
    <x v="1"/>
    <n v="1401.29"/>
    <n v="3"/>
    <n v="651.73"/>
    <x v="16"/>
    <x v="0"/>
    <x v="8"/>
    <x v="8"/>
    <n v="0.46509287870462218"/>
    <n v="1"/>
  </r>
  <r>
    <s v="ORD0323"/>
    <d v="2024-05-30T00:00:00"/>
    <x v="2"/>
    <x v="2"/>
    <x v="0"/>
    <n v="1569.84"/>
    <n v="4"/>
    <n v="92.82"/>
    <x v="24"/>
    <x v="0"/>
    <x v="6"/>
    <x v="6"/>
    <n v="5.9127044794373945E-2"/>
    <n v="1"/>
  </r>
  <r>
    <s v="ORD0324"/>
    <d v="2024-06-07T00:00:00"/>
    <x v="0"/>
    <x v="4"/>
    <x v="1"/>
    <n v="853.42"/>
    <n v="5"/>
    <n v="505.4"/>
    <x v="95"/>
    <x v="0"/>
    <x v="5"/>
    <x v="5"/>
    <n v="0.59220547913102572"/>
    <n v="1"/>
  </r>
  <r>
    <s v="ORD0325"/>
    <d v="2023-12-17T00:00:00"/>
    <x v="2"/>
    <x v="6"/>
    <x v="2"/>
    <n v="1000.97"/>
    <n v="4"/>
    <n v="423.32"/>
    <x v="16"/>
    <x v="1"/>
    <x v="9"/>
    <x v="9"/>
    <n v="0.42290977751580966"/>
    <n v="1"/>
  </r>
  <r>
    <s v="ORD0326"/>
    <d v="2023-11-18T00:00:00"/>
    <x v="3"/>
    <x v="1"/>
    <x v="1"/>
    <n v="523.55999999999995"/>
    <n v="9"/>
    <n v="98.93"/>
    <x v="74"/>
    <x v="1"/>
    <x v="11"/>
    <x v="11"/>
    <n v="0.18895637558255027"/>
    <n v="1"/>
  </r>
  <r>
    <s v="ORD0327"/>
    <d v="2024-07-09T00:00:00"/>
    <x v="0"/>
    <x v="0"/>
    <x v="0"/>
    <n v="664.63"/>
    <n v="5"/>
    <n v="277.97000000000003"/>
    <x v="95"/>
    <x v="0"/>
    <x v="8"/>
    <x v="8"/>
    <n v="0.41823270090125336"/>
    <n v="1"/>
  </r>
  <r>
    <s v="ORD0328"/>
    <d v="2024-08-14T00:00:00"/>
    <x v="2"/>
    <x v="8"/>
    <x v="1"/>
    <n v="617.95000000000005"/>
    <n v="10"/>
    <n v="-160.44"/>
    <x v="26"/>
    <x v="0"/>
    <x v="4"/>
    <x v="4"/>
    <n v="-0.25963265636378347"/>
    <n v="1"/>
  </r>
  <r>
    <s v="ORD0329"/>
    <d v="2023-11-29T00:00:00"/>
    <x v="2"/>
    <x v="4"/>
    <x v="1"/>
    <n v="1542.15"/>
    <n v="1"/>
    <n v="-46.7"/>
    <x v="17"/>
    <x v="1"/>
    <x v="11"/>
    <x v="11"/>
    <n v="-3.0282397950912688E-2"/>
    <n v="1"/>
  </r>
  <r>
    <s v="ORD0330"/>
    <d v="2023-11-28T00:00:00"/>
    <x v="2"/>
    <x v="5"/>
    <x v="0"/>
    <n v="416.87"/>
    <n v="10"/>
    <n v="597.66"/>
    <x v="32"/>
    <x v="1"/>
    <x v="11"/>
    <x v="11"/>
    <n v="1.4336843620313287"/>
    <n v="1"/>
  </r>
  <r>
    <s v="ORD0331"/>
    <d v="2023-07-21T00:00:00"/>
    <x v="2"/>
    <x v="7"/>
    <x v="2"/>
    <n v="1960.9"/>
    <n v="7"/>
    <n v="509.59"/>
    <x v="79"/>
    <x v="1"/>
    <x v="8"/>
    <x v="8"/>
    <n v="0.25987556734152684"/>
    <n v="1"/>
  </r>
  <r>
    <s v="ORD0332"/>
    <d v="2024-06-07T00:00:00"/>
    <x v="1"/>
    <x v="8"/>
    <x v="1"/>
    <n v="1930.41"/>
    <n v="2"/>
    <n v="-160.43"/>
    <x v="7"/>
    <x v="0"/>
    <x v="5"/>
    <x v="5"/>
    <n v="-8.31066975409369E-2"/>
    <n v="1"/>
  </r>
  <r>
    <s v="ORD0333"/>
    <d v="2023-06-22T00:00:00"/>
    <x v="1"/>
    <x v="7"/>
    <x v="2"/>
    <n v="1069.45"/>
    <n v="8"/>
    <n v="566.91999999999996"/>
    <x v="50"/>
    <x v="1"/>
    <x v="5"/>
    <x v="5"/>
    <n v="0.53010425919865345"/>
    <n v="1"/>
  </r>
  <r>
    <s v="ORD0334"/>
    <d v="2023-02-26T00:00:00"/>
    <x v="0"/>
    <x v="6"/>
    <x v="2"/>
    <n v="777.85"/>
    <n v="3"/>
    <n v="111.94"/>
    <x v="77"/>
    <x v="1"/>
    <x v="3"/>
    <x v="3"/>
    <n v="0.14390949411840329"/>
    <n v="1"/>
  </r>
  <r>
    <s v="ORD0335"/>
    <d v="2024-07-17T00:00:00"/>
    <x v="1"/>
    <x v="2"/>
    <x v="0"/>
    <n v="1223.8900000000001"/>
    <n v="3"/>
    <n v="84.45"/>
    <x v="68"/>
    <x v="0"/>
    <x v="8"/>
    <x v="8"/>
    <n v="6.9001299136360286E-2"/>
    <n v="1"/>
  </r>
  <r>
    <s v="ORD0336"/>
    <d v="2024-02-25T00:00:00"/>
    <x v="2"/>
    <x v="9"/>
    <x v="0"/>
    <n v="218.69"/>
    <n v="2"/>
    <n v="319.31"/>
    <x v="87"/>
    <x v="0"/>
    <x v="3"/>
    <x v="3"/>
    <n v="1.4601033426311216"/>
    <n v="1"/>
  </r>
  <r>
    <s v="ORD0337"/>
    <d v="2023-02-27T00:00:00"/>
    <x v="3"/>
    <x v="4"/>
    <x v="1"/>
    <n v="1694.44"/>
    <n v="3"/>
    <n v="-133.74"/>
    <x v="40"/>
    <x v="1"/>
    <x v="3"/>
    <x v="3"/>
    <n v="-7.8928731616345227E-2"/>
    <n v="1"/>
  </r>
  <r>
    <s v="ORD0338"/>
    <d v="2024-03-25T00:00:00"/>
    <x v="3"/>
    <x v="4"/>
    <x v="1"/>
    <n v="70.91"/>
    <n v="5"/>
    <n v="-1"/>
    <x v="93"/>
    <x v="0"/>
    <x v="1"/>
    <x v="1"/>
    <n v="-1.410238330277817E-2"/>
    <n v="1"/>
  </r>
  <r>
    <s v="ORD0339"/>
    <d v="2024-06-24T00:00:00"/>
    <x v="1"/>
    <x v="1"/>
    <x v="1"/>
    <n v="1363.79"/>
    <n v="8"/>
    <n v="-0.6"/>
    <x v="25"/>
    <x v="0"/>
    <x v="5"/>
    <x v="5"/>
    <n v="-4.3995043225129968E-4"/>
    <n v="1"/>
  </r>
  <r>
    <s v="ORD0340"/>
    <d v="2024-11-22T00:00:00"/>
    <x v="0"/>
    <x v="9"/>
    <x v="0"/>
    <n v="671.51"/>
    <n v="1"/>
    <n v="67.349999999999994"/>
    <x v="31"/>
    <x v="0"/>
    <x v="11"/>
    <x v="11"/>
    <n v="0.10029634703876338"/>
    <n v="1"/>
  </r>
  <r>
    <s v="ORD0341"/>
    <d v="2024-08-02T00:00:00"/>
    <x v="3"/>
    <x v="5"/>
    <x v="0"/>
    <n v="588.5"/>
    <n v="6"/>
    <n v="476.26"/>
    <x v="59"/>
    <x v="0"/>
    <x v="4"/>
    <x v="4"/>
    <n v="0.80927782497875955"/>
    <n v="1"/>
  </r>
  <r>
    <s v="ORD0342"/>
    <d v="2024-05-10T00:00:00"/>
    <x v="2"/>
    <x v="2"/>
    <x v="0"/>
    <n v="309.45"/>
    <n v="9"/>
    <n v="535.46"/>
    <x v="9"/>
    <x v="0"/>
    <x v="6"/>
    <x v="6"/>
    <n v="1.7303603166909034"/>
    <n v="1"/>
  </r>
  <r>
    <s v="ORD0343"/>
    <d v="2024-03-12T00:00:00"/>
    <x v="1"/>
    <x v="8"/>
    <x v="1"/>
    <n v="1244.67"/>
    <n v="6"/>
    <n v="-122.14"/>
    <x v="86"/>
    <x v="0"/>
    <x v="1"/>
    <x v="1"/>
    <n v="-9.8130428145612889E-2"/>
    <n v="1"/>
  </r>
  <r>
    <s v="ORD0344"/>
    <d v="2024-08-24T00:00:00"/>
    <x v="1"/>
    <x v="1"/>
    <x v="1"/>
    <n v="799.93"/>
    <n v="6"/>
    <n v="21.51"/>
    <x v="24"/>
    <x v="0"/>
    <x v="4"/>
    <x v="4"/>
    <n v="2.6889852862125439E-2"/>
    <n v="1"/>
  </r>
  <r>
    <s v="ORD0345"/>
    <d v="2024-08-12T00:00:00"/>
    <x v="0"/>
    <x v="4"/>
    <x v="1"/>
    <n v="498.88"/>
    <n v="3"/>
    <n v="156.41"/>
    <x v="58"/>
    <x v="0"/>
    <x v="4"/>
    <x v="4"/>
    <n v="0.31352228992944192"/>
    <n v="1"/>
  </r>
  <r>
    <s v="ORD0346"/>
    <d v="2024-02-24T00:00:00"/>
    <x v="1"/>
    <x v="2"/>
    <x v="0"/>
    <n v="1703.94"/>
    <n v="7"/>
    <n v="652.55999999999995"/>
    <x v="78"/>
    <x v="0"/>
    <x v="3"/>
    <x v="3"/>
    <n v="0.38297123138138661"/>
    <n v="1"/>
  </r>
  <r>
    <s v="ORD0347"/>
    <d v="2023-02-17T00:00:00"/>
    <x v="1"/>
    <x v="6"/>
    <x v="2"/>
    <n v="83.21"/>
    <n v="4"/>
    <n v="667.83"/>
    <x v="61"/>
    <x v="1"/>
    <x v="3"/>
    <x v="3"/>
    <n v="8.0258382405960838"/>
    <n v="1"/>
  </r>
  <r>
    <s v="ORD0348"/>
    <d v="2024-09-07T00:00:00"/>
    <x v="1"/>
    <x v="8"/>
    <x v="1"/>
    <n v="1842.3"/>
    <n v="8"/>
    <n v="14.56"/>
    <x v="64"/>
    <x v="0"/>
    <x v="10"/>
    <x v="10"/>
    <n v="7.9031645226076107E-3"/>
    <n v="1"/>
  </r>
  <r>
    <s v="ORD0349"/>
    <d v="2024-08-31T00:00:00"/>
    <x v="2"/>
    <x v="2"/>
    <x v="0"/>
    <n v="1120.1300000000001"/>
    <n v="10"/>
    <n v="86.19"/>
    <x v="64"/>
    <x v="0"/>
    <x v="4"/>
    <x v="4"/>
    <n v="7.6946425861283946E-2"/>
    <n v="1"/>
  </r>
  <r>
    <s v="ORD0350"/>
    <d v="2023-11-20T00:00:00"/>
    <x v="2"/>
    <x v="7"/>
    <x v="2"/>
    <n v="53.29"/>
    <n v="9"/>
    <n v="-38.99"/>
    <x v="80"/>
    <x v="1"/>
    <x v="11"/>
    <x v="11"/>
    <n v="-0.73165697128917251"/>
    <n v="1"/>
  </r>
  <r>
    <s v="ORD0351"/>
    <d v="2023-02-13T00:00:00"/>
    <x v="1"/>
    <x v="5"/>
    <x v="0"/>
    <n v="1930.34"/>
    <n v="5"/>
    <n v="53.24"/>
    <x v="27"/>
    <x v="1"/>
    <x v="3"/>
    <x v="3"/>
    <n v="2.7580633463534922E-2"/>
    <n v="1"/>
  </r>
  <r>
    <s v="ORD0352"/>
    <d v="2023-11-01T00:00:00"/>
    <x v="1"/>
    <x v="3"/>
    <x v="0"/>
    <n v="1081.5"/>
    <n v="8"/>
    <n v="-176.11"/>
    <x v="76"/>
    <x v="1"/>
    <x v="11"/>
    <x v="11"/>
    <n v="-0.16283865002311607"/>
    <n v="1"/>
  </r>
  <r>
    <s v="ORD0353"/>
    <d v="2024-12-01T00:00:00"/>
    <x v="2"/>
    <x v="0"/>
    <x v="0"/>
    <n v="1415.66"/>
    <n v="8"/>
    <n v="222.37"/>
    <x v="96"/>
    <x v="0"/>
    <x v="9"/>
    <x v="9"/>
    <n v="0.1570786770834805"/>
    <n v="1"/>
  </r>
  <r>
    <s v="ORD0354"/>
    <d v="2023-08-31T00:00:00"/>
    <x v="0"/>
    <x v="2"/>
    <x v="0"/>
    <n v="756.54"/>
    <n v="8"/>
    <n v="660.61"/>
    <x v="89"/>
    <x v="1"/>
    <x v="4"/>
    <x v="4"/>
    <n v="0.87319903772437679"/>
    <n v="1"/>
  </r>
  <r>
    <s v="ORD0355"/>
    <d v="2023-01-18T00:00:00"/>
    <x v="2"/>
    <x v="1"/>
    <x v="1"/>
    <n v="1355.03"/>
    <n v="10"/>
    <n v="377.77"/>
    <x v="29"/>
    <x v="1"/>
    <x v="0"/>
    <x v="0"/>
    <n v="0.27879087547877168"/>
    <n v="1"/>
  </r>
  <r>
    <s v="ORD0356"/>
    <d v="2024-05-09T00:00:00"/>
    <x v="0"/>
    <x v="0"/>
    <x v="0"/>
    <n v="1171.3499999999999"/>
    <n v="4"/>
    <n v="649.91999999999996"/>
    <x v="88"/>
    <x v="0"/>
    <x v="6"/>
    <x v="6"/>
    <n v="0.5548469714432066"/>
    <n v="1"/>
  </r>
  <r>
    <s v="ORD0357"/>
    <d v="2024-05-16T00:00:00"/>
    <x v="2"/>
    <x v="9"/>
    <x v="0"/>
    <n v="177.62"/>
    <n v="2"/>
    <n v="521.08000000000004"/>
    <x v="60"/>
    <x v="0"/>
    <x v="6"/>
    <x v="6"/>
    <n v="2.9336786397928161"/>
    <n v="1"/>
  </r>
  <r>
    <s v="ORD0358"/>
    <d v="2023-11-12T00:00:00"/>
    <x v="1"/>
    <x v="8"/>
    <x v="1"/>
    <n v="950.51"/>
    <n v="8"/>
    <n v="189.53"/>
    <x v="53"/>
    <x v="1"/>
    <x v="11"/>
    <x v="11"/>
    <n v="0.19939821779886588"/>
    <n v="1"/>
  </r>
  <r>
    <s v="ORD0359"/>
    <d v="2024-05-23T00:00:00"/>
    <x v="3"/>
    <x v="9"/>
    <x v="0"/>
    <n v="1065.31"/>
    <n v="5"/>
    <n v="50.76"/>
    <x v="32"/>
    <x v="0"/>
    <x v="6"/>
    <x v="6"/>
    <n v="4.7648102430278512E-2"/>
    <n v="1"/>
  </r>
  <r>
    <s v="ORD0360"/>
    <d v="2024-09-02T00:00:00"/>
    <x v="1"/>
    <x v="7"/>
    <x v="2"/>
    <n v="1063.77"/>
    <n v="8"/>
    <n v="-127.02"/>
    <x v="61"/>
    <x v="0"/>
    <x v="10"/>
    <x v="10"/>
    <n v="-0.11940551058969513"/>
    <n v="1"/>
  </r>
  <r>
    <s v="ORD0361"/>
    <d v="2024-11-20T00:00:00"/>
    <x v="1"/>
    <x v="8"/>
    <x v="1"/>
    <n v="1650.71"/>
    <n v="10"/>
    <n v="517.78"/>
    <x v="69"/>
    <x v="0"/>
    <x v="11"/>
    <x v="11"/>
    <n v="0.31367108698681173"/>
    <n v="1"/>
  </r>
  <r>
    <s v="ORD0362"/>
    <d v="2024-05-15T00:00:00"/>
    <x v="1"/>
    <x v="3"/>
    <x v="0"/>
    <n v="250.27"/>
    <n v="7"/>
    <n v="52.54"/>
    <x v="46"/>
    <x v="0"/>
    <x v="6"/>
    <x v="6"/>
    <n v="0.20993327206616852"/>
    <n v="1"/>
  </r>
  <r>
    <s v="ORD0363"/>
    <d v="2023-02-06T00:00:00"/>
    <x v="1"/>
    <x v="2"/>
    <x v="0"/>
    <n v="1115.02"/>
    <n v="1"/>
    <n v="-55.8"/>
    <x v="10"/>
    <x v="1"/>
    <x v="3"/>
    <x v="3"/>
    <n v="-5.0043945400082508E-2"/>
    <n v="1"/>
  </r>
  <r>
    <s v="ORD0364"/>
    <d v="2024-03-06T00:00:00"/>
    <x v="0"/>
    <x v="0"/>
    <x v="0"/>
    <n v="1707.83"/>
    <n v="1"/>
    <n v="565.36"/>
    <x v="53"/>
    <x v="0"/>
    <x v="1"/>
    <x v="1"/>
    <n v="0.33103997470474228"/>
    <n v="1"/>
  </r>
  <r>
    <s v="ORD0365"/>
    <d v="2023-10-02T00:00:00"/>
    <x v="2"/>
    <x v="5"/>
    <x v="0"/>
    <n v="271.69"/>
    <n v="8"/>
    <n v="289.04000000000002"/>
    <x v="14"/>
    <x v="1"/>
    <x v="2"/>
    <x v="2"/>
    <n v="1.0638595458058817"/>
    <n v="1"/>
  </r>
  <r>
    <s v="ORD0366"/>
    <d v="2023-09-01T00:00:00"/>
    <x v="0"/>
    <x v="8"/>
    <x v="1"/>
    <n v="1853.54"/>
    <n v="9"/>
    <n v="565"/>
    <x v="5"/>
    <x v="1"/>
    <x v="10"/>
    <x v="10"/>
    <n v="0.30482212415162341"/>
    <n v="1"/>
  </r>
  <r>
    <s v="ORD0367"/>
    <d v="2023-08-28T00:00:00"/>
    <x v="1"/>
    <x v="0"/>
    <x v="0"/>
    <n v="63.78"/>
    <n v="8"/>
    <n v="165.92"/>
    <x v="20"/>
    <x v="1"/>
    <x v="4"/>
    <x v="4"/>
    <n v="2.6014424584509248"/>
    <n v="1"/>
  </r>
  <r>
    <s v="ORD0368"/>
    <d v="2024-12-21T00:00:00"/>
    <x v="0"/>
    <x v="5"/>
    <x v="0"/>
    <n v="1373.47"/>
    <n v="6"/>
    <n v="494.77"/>
    <x v="62"/>
    <x v="0"/>
    <x v="9"/>
    <x v="9"/>
    <n v="0.36023356898949377"/>
    <n v="1"/>
  </r>
  <r>
    <s v="ORD0369"/>
    <d v="2024-10-19T00:00:00"/>
    <x v="0"/>
    <x v="2"/>
    <x v="0"/>
    <n v="1316.31"/>
    <n v="9"/>
    <n v="-176.93"/>
    <x v="75"/>
    <x v="0"/>
    <x v="2"/>
    <x v="2"/>
    <n v="-0.13441362596956646"/>
    <n v="1"/>
  </r>
  <r>
    <s v="ORD0370"/>
    <d v="2024-03-01T00:00:00"/>
    <x v="2"/>
    <x v="4"/>
    <x v="1"/>
    <n v="298.69"/>
    <n v="9"/>
    <n v="69.17"/>
    <x v="59"/>
    <x v="0"/>
    <x v="1"/>
    <x v="1"/>
    <n v="0.2315778901201915"/>
    <n v="1"/>
  </r>
  <r>
    <s v="ORD0371"/>
    <d v="2024-07-09T00:00:00"/>
    <x v="2"/>
    <x v="4"/>
    <x v="1"/>
    <n v="583.29999999999995"/>
    <n v="8"/>
    <n v="595.51"/>
    <x v="0"/>
    <x v="0"/>
    <x v="8"/>
    <x v="8"/>
    <n v="1.0209326247214128"/>
    <n v="1"/>
  </r>
  <r>
    <s v="ORD0372"/>
    <d v="2023-04-08T00:00:00"/>
    <x v="0"/>
    <x v="7"/>
    <x v="2"/>
    <n v="1092.69"/>
    <n v="7"/>
    <n v="-191.95"/>
    <x v="40"/>
    <x v="1"/>
    <x v="7"/>
    <x v="7"/>
    <n v="-0.17566738965305803"/>
    <n v="1"/>
  </r>
  <r>
    <s v="ORD0373"/>
    <d v="2023-01-16T00:00:00"/>
    <x v="0"/>
    <x v="0"/>
    <x v="0"/>
    <n v="1092.7"/>
    <n v="5"/>
    <n v="287.63"/>
    <x v="86"/>
    <x v="1"/>
    <x v="0"/>
    <x v="0"/>
    <n v="0.26322869955156947"/>
    <n v="1"/>
  </r>
  <r>
    <s v="ORD0374"/>
    <d v="2024-03-06T00:00:00"/>
    <x v="1"/>
    <x v="5"/>
    <x v="0"/>
    <n v="1505.3"/>
    <n v="10"/>
    <n v="544.82000000000005"/>
    <x v="3"/>
    <x v="0"/>
    <x v="1"/>
    <x v="1"/>
    <n v="0.36193449810668976"/>
    <n v="1"/>
  </r>
  <r>
    <s v="ORD0375"/>
    <d v="2023-09-19T00:00:00"/>
    <x v="0"/>
    <x v="9"/>
    <x v="0"/>
    <n v="1548.23"/>
    <n v="10"/>
    <n v="633.91999999999996"/>
    <x v="21"/>
    <x v="1"/>
    <x v="10"/>
    <x v="10"/>
    <n v="0.40944820859949743"/>
    <n v="1"/>
  </r>
  <r>
    <s v="ORD0376"/>
    <d v="2023-10-02T00:00:00"/>
    <x v="3"/>
    <x v="4"/>
    <x v="1"/>
    <n v="722.89"/>
    <n v="5"/>
    <n v="-32.840000000000003"/>
    <x v="80"/>
    <x v="1"/>
    <x v="2"/>
    <x v="2"/>
    <n v="-4.5428765095657714E-2"/>
    <n v="1"/>
  </r>
  <r>
    <s v="ORD0377"/>
    <d v="2024-11-08T00:00:00"/>
    <x v="1"/>
    <x v="4"/>
    <x v="1"/>
    <n v="1851.99"/>
    <n v="5"/>
    <n v="378.74"/>
    <x v="93"/>
    <x v="0"/>
    <x v="11"/>
    <x v="11"/>
    <n v="0.20450434397593939"/>
    <n v="1"/>
  </r>
  <r>
    <s v="ORD0378"/>
    <d v="2024-10-14T00:00:00"/>
    <x v="3"/>
    <x v="6"/>
    <x v="2"/>
    <n v="1575.36"/>
    <n v="9"/>
    <n v="218.7"/>
    <x v="49"/>
    <x v="0"/>
    <x v="2"/>
    <x v="2"/>
    <n v="0.13882541133455209"/>
    <n v="1"/>
  </r>
  <r>
    <s v="ORD0379"/>
    <d v="2024-04-21T00:00:00"/>
    <x v="0"/>
    <x v="0"/>
    <x v="0"/>
    <n v="1913.9"/>
    <n v="6"/>
    <n v="35.270000000000003"/>
    <x v="80"/>
    <x v="0"/>
    <x v="7"/>
    <x v="7"/>
    <n v="1.8428340038664507E-2"/>
    <n v="1"/>
  </r>
  <r>
    <s v="ORD0380"/>
    <d v="2023-05-23T00:00:00"/>
    <x v="3"/>
    <x v="4"/>
    <x v="1"/>
    <n v="1527.5"/>
    <n v="5"/>
    <n v="501.45"/>
    <x v="24"/>
    <x v="1"/>
    <x v="6"/>
    <x v="6"/>
    <n v="0.32828150572831422"/>
    <n v="1"/>
  </r>
  <r>
    <s v="ORD0381"/>
    <d v="2023-03-25T00:00:00"/>
    <x v="1"/>
    <x v="6"/>
    <x v="2"/>
    <n v="1430.3"/>
    <n v="9"/>
    <n v="-10.53"/>
    <x v="46"/>
    <x v="1"/>
    <x v="1"/>
    <x v="1"/>
    <n v="-7.3620918688387053E-3"/>
    <n v="1"/>
  </r>
  <r>
    <s v="ORD0382"/>
    <d v="2024-10-24T00:00:00"/>
    <x v="3"/>
    <x v="0"/>
    <x v="0"/>
    <n v="773.86"/>
    <n v="4"/>
    <n v="-18.95"/>
    <x v="75"/>
    <x v="0"/>
    <x v="2"/>
    <x v="2"/>
    <n v="-2.4487633422066005E-2"/>
    <n v="1"/>
  </r>
  <r>
    <s v="ORD0383"/>
    <d v="2023-01-29T00:00:00"/>
    <x v="0"/>
    <x v="8"/>
    <x v="1"/>
    <n v="139.27000000000001"/>
    <n v="5"/>
    <n v="-103.6"/>
    <x v="81"/>
    <x v="1"/>
    <x v="0"/>
    <x v="0"/>
    <n v="-0.74387879658217837"/>
    <n v="1"/>
  </r>
  <r>
    <s v="ORD0384"/>
    <d v="2023-12-27T00:00:00"/>
    <x v="1"/>
    <x v="8"/>
    <x v="1"/>
    <n v="712.03"/>
    <n v="8"/>
    <n v="-57.43"/>
    <x v="7"/>
    <x v="1"/>
    <x v="9"/>
    <x v="9"/>
    <n v="-8.0656713902504104E-2"/>
    <n v="1"/>
  </r>
  <r>
    <s v="ORD0385"/>
    <d v="2023-11-29T00:00:00"/>
    <x v="3"/>
    <x v="2"/>
    <x v="0"/>
    <n v="65.17"/>
    <n v="3"/>
    <n v="192.96"/>
    <x v="71"/>
    <x v="1"/>
    <x v="11"/>
    <x v="11"/>
    <n v="2.9608715666717815"/>
    <n v="1"/>
  </r>
  <r>
    <s v="ORD0386"/>
    <d v="2024-10-19T00:00:00"/>
    <x v="1"/>
    <x v="5"/>
    <x v="0"/>
    <n v="646.05999999999995"/>
    <n v="2"/>
    <n v="651.91"/>
    <x v="6"/>
    <x v="0"/>
    <x v="2"/>
    <x v="2"/>
    <n v="1.0090548865430455"/>
    <n v="1"/>
  </r>
  <r>
    <s v="ORD0387"/>
    <d v="2023-06-09T00:00:00"/>
    <x v="1"/>
    <x v="7"/>
    <x v="2"/>
    <n v="1491.54"/>
    <n v="7"/>
    <n v="444.58"/>
    <x v="10"/>
    <x v="1"/>
    <x v="5"/>
    <x v="5"/>
    <n v="0.29806776888316772"/>
    <n v="1"/>
  </r>
  <r>
    <s v="ORD0388"/>
    <d v="2023-01-23T00:00:00"/>
    <x v="1"/>
    <x v="7"/>
    <x v="2"/>
    <n v="1674.89"/>
    <n v="2"/>
    <n v="-104.67"/>
    <x v="15"/>
    <x v="1"/>
    <x v="0"/>
    <x v="0"/>
    <n v="-6.2493656299816701E-2"/>
    <n v="1"/>
  </r>
  <r>
    <s v="ORD0389"/>
    <d v="2024-06-06T00:00:00"/>
    <x v="0"/>
    <x v="4"/>
    <x v="1"/>
    <n v="769.11"/>
    <n v="9"/>
    <n v="5.82"/>
    <x v="31"/>
    <x v="0"/>
    <x v="5"/>
    <x v="5"/>
    <n v="7.5671880485236181E-3"/>
    <n v="1"/>
  </r>
  <r>
    <s v="ORD0390"/>
    <d v="2024-05-04T00:00:00"/>
    <x v="2"/>
    <x v="5"/>
    <x v="0"/>
    <n v="1078.77"/>
    <n v="10"/>
    <n v="280.48"/>
    <x v="83"/>
    <x v="0"/>
    <x v="6"/>
    <x v="6"/>
    <n v="0.259999814603669"/>
    <n v="1"/>
  </r>
  <r>
    <s v="ORD0391"/>
    <d v="2024-09-24T00:00:00"/>
    <x v="3"/>
    <x v="3"/>
    <x v="0"/>
    <n v="897.54"/>
    <n v="2"/>
    <n v="255.06"/>
    <x v="69"/>
    <x v="0"/>
    <x v="10"/>
    <x v="10"/>
    <n v="0.28417674978273949"/>
    <n v="1"/>
  </r>
  <r>
    <s v="ORD0392"/>
    <d v="2024-01-30T00:00:00"/>
    <x v="3"/>
    <x v="8"/>
    <x v="1"/>
    <n v="1409.48"/>
    <n v="1"/>
    <n v="438.46"/>
    <x v="47"/>
    <x v="0"/>
    <x v="0"/>
    <x v="0"/>
    <n v="0.31107926327439905"/>
    <n v="1"/>
  </r>
  <r>
    <s v="ORD0393"/>
    <d v="2023-01-02T00:00:00"/>
    <x v="2"/>
    <x v="3"/>
    <x v="0"/>
    <n v="681.55"/>
    <n v="9"/>
    <n v="181.37"/>
    <x v="27"/>
    <x v="1"/>
    <x v="0"/>
    <x v="0"/>
    <n v="0.26611400484190451"/>
    <n v="1"/>
  </r>
  <r>
    <s v="ORD0394"/>
    <d v="2024-12-03T00:00:00"/>
    <x v="2"/>
    <x v="9"/>
    <x v="0"/>
    <n v="466.04"/>
    <n v="1"/>
    <n v="584.59"/>
    <x v="38"/>
    <x v="0"/>
    <x v="9"/>
    <x v="9"/>
    <n v="1.2543773066689554"/>
    <n v="1"/>
  </r>
  <r>
    <s v="ORD0395"/>
    <d v="2024-03-28T00:00:00"/>
    <x v="2"/>
    <x v="4"/>
    <x v="1"/>
    <n v="463.04"/>
    <n v="4"/>
    <n v="353.32"/>
    <x v="29"/>
    <x v="0"/>
    <x v="1"/>
    <x v="1"/>
    <n v="0.7630442294402211"/>
    <n v="1"/>
  </r>
  <r>
    <s v="ORD0396"/>
    <d v="2023-09-11T00:00:00"/>
    <x v="3"/>
    <x v="7"/>
    <x v="2"/>
    <n v="1473.15"/>
    <n v="2"/>
    <n v="314.97000000000003"/>
    <x v="37"/>
    <x v="1"/>
    <x v="10"/>
    <x v="10"/>
    <n v="0.2138071479482741"/>
    <n v="1"/>
  </r>
  <r>
    <s v="ORD0397"/>
    <d v="2024-06-17T00:00:00"/>
    <x v="2"/>
    <x v="1"/>
    <x v="1"/>
    <n v="1386.76"/>
    <n v="5"/>
    <n v="388.79"/>
    <x v="20"/>
    <x v="0"/>
    <x v="5"/>
    <x v="5"/>
    <n v="0.28035853356024115"/>
    <n v="1"/>
  </r>
  <r>
    <s v="ORD0398"/>
    <d v="2023-09-29T00:00:00"/>
    <x v="1"/>
    <x v="7"/>
    <x v="2"/>
    <n v="1074.58"/>
    <n v="10"/>
    <n v="-174.97"/>
    <x v="11"/>
    <x v="1"/>
    <x v="10"/>
    <x v="10"/>
    <n v="-0.16282640659606545"/>
    <n v="1"/>
  </r>
  <r>
    <s v="ORD0399"/>
    <d v="2024-07-01T00:00:00"/>
    <x v="1"/>
    <x v="1"/>
    <x v="1"/>
    <n v="517.96"/>
    <n v="1"/>
    <n v="85.78"/>
    <x v="41"/>
    <x v="0"/>
    <x v="8"/>
    <x v="8"/>
    <n v="0.1656112441115144"/>
    <n v="1"/>
  </r>
  <r>
    <s v="ORD0400"/>
    <d v="2023-03-20T00:00:00"/>
    <x v="0"/>
    <x v="2"/>
    <x v="0"/>
    <n v="1973.39"/>
    <n v="7"/>
    <n v="374.56"/>
    <x v="81"/>
    <x v="1"/>
    <x v="1"/>
    <x v="1"/>
    <n v="0.18980536031904488"/>
    <n v="1"/>
  </r>
  <r>
    <s v="ORD0401"/>
    <d v="2023-11-11T00:00:00"/>
    <x v="0"/>
    <x v="0"/>
    <x v="0"/>
    <n v="1944.14"/>
    <n v="1"/>
    <n v="562.34"/>
    <x v="43"/>
    <x v="1"/>
    <x v="11"/>
    <x v="11"/>
    <n v="0.28924871665620788"/>
    <n v="1"/>
  </r>
  <r>
    <s v="ORD0402"/>
    <d v="2024-11-29T00:00:00"/>
    <x v="0"/>
    <x v="6"/>
    <x v="2"/>
    <n v="1490.75"/>
    <n v="1"/>
    <n v="530.54999999999995"/>
    <x v="83"/>
    <x v="0"/>
    <x v="11"/>
    <x v="11"/>
    <n v="0.35589468388395101"/>
    <n v="1"/>
  </r>
  <r>
    <s v="ORD0403"/>
    <d v="2024-04-17T00:00:00"/>
    <x v="1"/>
    <x v="2"/>
    <x v="0"/>
    <n v="1074.6600000000001"/>
    <n v="9"/>
    <n v="446.44"/>
    <x v="97"/>
    <x v="0"/>
    <x v="7"/>
    <x v="7"/>
    <n v="0.41542441330281205"/>
    <n v="1"/>
  </r>
  <r>
    <s v="ORD0404"/>
    <d v="2024-09-08T00:00:00"/>
    <x v="1"/>
    <x v="8"/>
    <x v="1"/>
    <n v="785.66"/>
    <n v="5"/>
    <n v="452.23"/>
    <x v="26"/>
    <x v="0"/>
    <x v="10"/>
    <x v="10"/>
    <n v="0.57560522363363287"/>
    <n v="1"/>
  </r>
  <r>
    <s v="ORD0405"/>
    <d v="2023-04-07T00:00:00"/>
    <x v="2"/>
    <x v="9"/>
    <x v="0"/>
    <n v="1527.4"/>
    <n v="1"/>
    <n v="140.88999999999999"/>
    <x v="42"/>
    <x v="1"/>
    <x v="7"/>
    <x v="7"/>
    <n v="9.2241717952075405E-2"/>
    <n v="1"/>
  </r>
  <r>
    <s v="ORD0406"/>
    <d v="2023-02-13T00:00:00"/>
    <x v="2"/>
    <x v="4"/>
    <x v="1"/>
    <n v="1769.87"/>
    <n v="8"/>
    <n v="319.44"/>
    <x v="89"/>
    <x v="1"/>
    <x v="3"/>
    <x v="3"/>
    <n v="0.18048783243967073"/>
    <n v="1"/>
  </r>
  <r>
    <s v="ORD0407"/>
    <d v="2023-09-06T00:00:00"/>
    <x v="1"/>
    <x v="0"/>
    <x v="0"/>
    <n v="117.8"/>
    <n v="4"/>
    <n v="387.97"/>
    <x v="30"/>
    <x v="1"/>
    <x v="10"/>
    <x v="10"/>
    <n v="3.293463497453311"/>
    <n v="1"/>
  </r>
  <r>
    <s v="ORD0408"/>
    <d v="2023-08-24T00:00:00"/>
    <x v="3"/>
    <x v="2"/>
    <x v="0"/>
    <n v="1587.76"/>
    <n v="1"/>
    <n v="570.14"/>
    <x v="57"/>
    <x v="1"/>
    <x v="4"/>
    <x v="4"/>
    <n v="0.35908449639744039"/>
    <n v="1"/>
  </r>
  <r>
    <s v="ORD0409"/>
    <d v="2024-01-09T00:00:00"/>
    <x v="1"/>
    <x v="2"/>
    <x v="0"/>
    <n v="1648.99"/>
    <n v="10"/>
    <n v="376.62"/>
    <x v="82"/>
    <x v="0"/>
    <x v="0"/>
    <x v="0"/>
    <n v="0.22839435048120366"/>
    <n v="1"/>
  </r>
  <r>
    <s v="ORD0410"/>
    <d v="2024-04-16T00:00:00"/>
    <x v="2"/>
    <x v="8"/>
    <x v="1"/>
    <n v="180.76"/>
    <n v="7"/>
    <n v="406.61"/>
    <x v="91"/>
    <x v="0"/>
    <x v="7"/>
    <x v="7"/>
    <n v="2.24944678026112"/>
    <n v="1"/>
  </r>
  <r>
    <s v="ORD0411"/>
    <d v="2023-10-11T00:00:00"/>
    <x v="0"/>
    <x v="7"/>
    <x v="2"/>
    <n v="848.98"/>
    <n v="9"/>
    <n v="446.18"/>
    <x v="96"/>
    <x v="1"/>
    <x v="2"/>
    <x v="2"/>
    <n v="0.52554830502485339"/>
    <n v="1"/>
  </r>
  <r>
    <s v="ORD0412"/>
    <d v="2024-08-27T00:00:00"/>
    <x v="0"/>
    <x v="1"/>
    <x v="1"/>
    <n v="1228.79"/>
    <n v="4"/>
    <n v="0.79"/>
    <x v="89"/>
    <x v="0"/>
    <x v="4"/>
    <x v="4"/>
    <n v="6.4290887783917513E-4"/>
    <n v="1"/>
  </r>
  <r>
    <s v="ORD0413"/>
    <d v="2024-01-12T00:00:00"/>
    <x v="1"/>
    <x v="0"/>
    <x v="0"/>
    <n v="1976.23"/>
    <n v="6"/>
    <n v="192.94"/>
    <x v="46"/>
    <x v="0"/>
    <x v="0"/>
    <x v="0"/>
    <n v="9.7630336549895502E-2"/>
    <n v="1"/>
  </r>
  <r>
    <s v="ORD0414"/>
    <d v="2023-09-18T00:00:00"/>
    <x v="1"/>
    <x v="2"/>
    <x v="0"/>
    <n v="1026.01"/>
    <n v="3"/>
    <n v="386.04"/>
    <x v="23"/>
    <x v="1"/>
    <x v="10"/>
    <x v="10"/>
    <n v="0.37625364275202"/>
    <n v="1"/>
  </r>
  <r>
    <s v="ORD0415"/>
    <d v="2023-04-06T00:00:00"/>
    <x v="1"/>
    <x v="2"/>
    <x v="0"/>
    <n v="479.84"/>
    <n v="10"/>
    <n v="682.36"/>
    <x v="68"/>
    <x v="1"/>
    <x v="7"/>
    <x v="7"/>
    <n v="1.4220573524508171"/>
    <n v="1"/>
  </r>
  <r>
    <s v="ORD0416"/>
    <d v="2023-09-14T00:00:00"/>
    <x v="3"/>
    <x v="7"/>
    <x v="2"/>
    <n v="570.41"/>
    <n v="10"/>
    <n v="432.28"/>
    <x v="50"/>
    <x v="1"/>
    <x v="10"/>
    <x v="10"/>
    <n v="0.75784085131747336"/>
    <n v="1"/>
  </r>
  <r>
    <s v="ORD0417"/>
    <d v="2023-09-07T00:00:00"/>
    <x v="1"/>
    <x v="0"/>
    <x v="0"/>
    <n v="832.38"/>
    <n v="4"/>
    <n v="678.59"/>
    <x v="7"/>
    <x v="1"/>
    <x v="10"/>
    <x v="10"/>
    <n v="0.81524063528676816"/>
    <n v="1"/>
  </r>
  <r>
    <s v="ORD0418"/>
    <d v="2024-07-28T00:00:00"/>
    <x v="0"/>
    <x v="5"/>
    <x v="0"/>
    <n v="820.8"/>
    <n v="5"/>
    <n v="678.12"/>
    <x v="69"/>
    <x v="0"/>
    <x v="8"/>
    <x v="8"/>
    <n v="0.82616959064327489"/>
    <n v="1"/>
  </r>
  <r>
    <s v="ORD0419"/>
    <d v="2023-04-01T00:00:00"/>
    <x v="2"/>
    <x v="5"/>
    <x v="0"/>
    <n v="368.16"/>
    <n v="7"/>
    <n v="-123.88"/>
    <x v="93"/>
    <x v="1"/>
    <x v="7"/>
    <x v="7"/>
    <n v="-0.33648413733159493"/>
    <n v="1"/>
  </r>
  <r>
    <s v="ORD0420"/>
    <d v="2024-05-02T00:00:00"/>
    <x v="2"/>
    <x v="5"/>
    <x v="0"/>
    <n v="534.91"/>
    <n v="1"/>
    <n v="-149.6"/>
    <x v="71"/>
    <x v="0"/>
    <x v="6"/>
    <x v="6"/>
    <n v="-0.27967321605503731"/>
    <n v="1"/>
  </r>
  <r>
    <s v="ORD0421"/>
    <d v="2023-07-04T00:00:00"/>
    <x v="1"/>
    <x v="4"/>
    <x v="1"/>
    <n v="1671.57"/>
    <n v="9"/>
    <n v="-170.19"/>
    <x v="85"/>
    <x v="1"/>
    <x v="8"/>
    <x v="8"/>
    <n v="-0.1018144618532278"/>
    <n v="1"/>
  </r>
  <r>
    <s v="ORD0422"/>
    <d v="2023-07-25T00:00:00"/>
    <x v="3"/>
    <x v="3"/>
    <x v="0"/>
    <n v="379.73"/>
    <n v="4"/>
    <n v="2.99"/>
    <x v="34"/>
    <x v="1"/>
    <x v="8"/>
    <x v="8"/>
    <n v="7.874015748031496E-3"/>
    <n v="1"/>
  </r>
  <r>
    <s v="ORD0423"/>
    <d v="2023-07-26T00:00:00"/>
    <x v="0"/>
    <x v="5"/>
    <x v="0"/>
    <n v="1474.58"/>
    <n v="9"/>
    <n v="422.54"/>
    <x v="22"/>
    <x v="1"/>
    <x v="8"/>
    <x v="8"/>
    <n v="0.28654939033487503"/>
    <n v="1"/>
  </r>
  <r>
    <s v="ORD0424"/>
    <d v="2024-01-03T00:00:00"/>
    <x v="0"/>
    <x v="6"/>
    <x v="2"/>
    <n v="973.01"/>
    <n v="8"/>
    <n v="47.71"/>
    <x v="84"/>
    <x v="0"/>
    <x v="0"/>
    <x v="0"/>
    <n v="4.9033411784051552E-2"/>
    <n v="1"/>
  </r>
  <r>
    <s v="ORD0425"/>
    <d v="2024-11-07T00:00:00"/>
    <x v="0"/>
    <x v="7"/>
    <x v="2"/>
    <n v="1711.46"/>
    <n v="5"/>
    <n v="203.85"/>
    <x v="52"/>
    <x v="0"/>
    <x v="11"/>
    <x v="11"/>
    <n v="0.11910883105652484"/>
    <n v="1"/>
  </r>
  <r>
    <s v="ORD0426"/>
    <d v="2023-04-05T00:00:00"/>
    <x v="2"/>
    <x v="0"/>
    <x v="0"/>
    <n v="1496.44"/>
    <n v="1"/>
    <n v="-193.48"/>
    <x v="62"/>
    <x v="1"/>
    <x v="7"/>
    <x v="7"/>
    <n v="-0.12929352329528748"/>
    <n v="1"/>
  </r>
  <r>
    <s v="ORD0427"/>
    <d v="2023-09-14T00:00:00"/>
    <x v="0"/>
    <x v="9"/>
    <x v="0"/>
    <n v="1168.78"/>
    <n v="10"/>
    <n v="182.22"/>
    <x v="11"/>
    <x v="1"/>
    <x v="10"/>
    <x v="10"/>
    <n v="0.1559061585584969"/>
    <n v="1"/>
  </r>
  <r>
    <s v="ORD0428"/>
    <d v="2024-07-14T00:00:00"/>
    <x v="0"/>
    <x v="0"/>
    <x v="0"/>
    <n v="906.08"/>
    <n v="3"/>
    <n v="-31.28"/>
    <x v="9"/>
    <x v="0"/>
    <x v="8"/>
    <x v="8"/>
    <n v="-3.4522337983401021E-2"/>
    <n v="1"/>
  </r>
  <r>
    <s v="ORD0429"/>
    <d v="2023-09-07T00:00:00"/>
    <x v="0"/>
    <x v="4"/>
    <x v="1"/>
    <n v="378.26"/>
    <n v="3"/>
    <n v="337.08"/>
    <x v="86"/>
    <x v="1"/>
    <x v="10"/>
    <x v="10"/>
    <n v="0.89113308306455874"/>
    <n v="1"/>
  </r>
  <r>
    <s v="ORD0430"/>
    <d v="2023-06-30T00:00:00"/>
    <x v="1"/>
    <x v="5"/>
    <x v="0"/>
    <n v="86.4"/>
    <n v="4"/>
    <n v="-60.27"/>
    <x v="98"/>
    <x v="1"/>
    <x v="5"/>
    <x v="5"/>
    <n v="-0.69756944444444446"/>
    <n v="1"/>
  </r>
  <r>
    <s v="ORD0431"/>
    <d v="2024-01-04T00:00:00"/>
    <x v="0"/>
    <x v="6"/>
    <x v="2"/>
    <n v="1926.64"/>
    <n v="8"/>
    <n v="649.96"/>
    <x v="18"/>
    <x v="0"/>
    <x v="0"/>
    <x v="0"/>
    <n v="0.33735415023045301"/>
    <n v="1"/>
  </r>
  <r>
    <s v="ORD0432"/>
    <d v="2023-03-25T00:00:00"/>
    <x v="2"/>
    <x v="6"/>
    <x v="2"/>
    <n v="1460.33"/>
    <n v="5"/>
    <n v="594.64"/>
    <x v="16"/>
    <x v="1"/>
    <x v="1"/>
    <x v="1"/>
    <n v="0.40719563386357877"/>
    <n v="1"/>
  </r>
  <r>
    <s v="ORD0433"/>
    <d v="2023-09-18T00:00:00"/>
    <x v="3"/>
    <x v="2"/>
    <x v="0"/>
    <n v="143.30000000000001"/>
    <n v="10"/>
    <n v="613.70000000000005"/>
    <x v="85"/>
    <x v="1"/>
    <x v="10"/>
    <x v="10"/>
    <n v="4.2826238660153519"/>
    <n v="1"/>
  </r>
  <r>
    <s v="ORD0434"/>
    <d v="2023-06-03T00:00:00"/>
    <x v="2"/>
    <x v="3"/>
    <x v="0"/>
    <n v="1889.45"/>
    <n v="3"/>
    <n v="322.01"/>
    <x v="67"/>
    <x v="1"/>
    <x v="5"/>
    <x v="5"/>
    <n v="0.17042525602688613"/>
    <n v="1"/>
  </r>
  <r>
    <s v="ORD0435"/>
    <d v="2023-05-10T00:00:00"/>
    <x v="0"/>
    <x v="6"/>
    <x v="2"/>
    <n v="1568.95"/>
    <n v="9"/>
    <n v="432.95"/>
    <x v="43"/>
    <x v="1"/>
    <x v="6"/>
    <x v="6"/>
    <n v="0.27594888301093085"/>
    <n v="1"/>
  </r>
  <r>
    <s v="ORD0436"/>
    <d v="2023-09-20T00:00:00"/>
    <x v="2"/>
    <x v="2"/>
    <x v="0"/>
    <n v="991.5"/>
    <n v="2"/>
    <n v="167.36"/>
    <x v="34"/>
    <x v="1"/>
    <x v="10"/>
    <x v="10"/>
    <n v="0.16879475542107919"/>
    <n v="1"/>
  </r>
  <r>
    <s v="ORD0437"/>
    <d v="2024-05-22T00:00:00"/>
    <x v="0"/>
    <x v="7"/>
    <x v="2"/>
    <n v="1780.39"/>
    <n v="3"/>
    <n v="257.2"/>
    <x v="39"/>
    <x v="0"/>
    <x v="6"/>
    <x v="6"/>
    <n v="0.14446273007599458"/>
    <n v="1"/>
  </r>
  <r>
    <s v="ORD0438"/>
    <d v="2023-11-08T00:00:00"/>
    <x v="2"/>
    <x v="4"/>
    <x v="1"/>
    <n v="687.69"/>
    <n v="8"/>
    <n v="-158.46"/>
    <x v="99"/>
    <x v="1"/>
    <x v="11"/>
    <x v="11"/>
    <n v="-0.23042359202547658"/>
    <n v="1"/>
  </r>
  <r>
    <s v="ORD0439"/>
    <d v="2024-11-05T00:00:00"/>
    <x v="2"/>
    <x v="3"/>
    <x v="0"/>
    <n v="685.17"/>
    <n v="4"/>
    <n v="529.91999999999996"/>
    <x v="28"/>
    <x v="0"/>
    <x v="11"/>
    <x v="11"/>
    <n v="0.77341389728096677"/>
    <n v="1"/>
  </r>
  <r>
    <s v="ORD0440"/>
    <d v="2024-01-15T00:00:00"/>
    <x v="1"/>
    <x v="9"/>
    <x v="0"/>
    <n v="1886.51"/>
    <n v="10"/>
    <n v="530.51"/>
    <x v="24"/>
    <x v="0"/>
    <x v="0"/>
    <x v="0"/>
    <n v="0.28121239749590515"/>
    <n v="1"/>
  </r>
  <r>
    <s v="ORD0441"/>
    <d v="2023-10-11T00:00:00"/>
    <x v="0"/>
    <x v="1"/>
    <x v="1"/>
    <n v="1344.11"/>
    <n v="1"/>
    <n v="370.78"/>
    <x v="49"/>
    <x v="1"/>
    <x v="2"/>
    <x v="2"/>
    <n v="0.27585539873968651"/>
    <n v="1"/>
  </r>
  <r>
    <s v="ORD0442"/>
    <d v="2023-08-04T00:00:00"/>
    <x v="1"/>
    <x v="1"/>
    <x v="1"/>
    <n v="1405.04"/>
    <n v="8"/>
    <n v="419.92"/>
    <x v="30"/>
    <x v="1"/>
    <x v="4"/>
    <x v="4"/>
    <n v="0.29886693617263566"/>
    <n v="1"/>
  </r>
  <r>
    <s v="ORD0443"/>
    <d v="2023-03-14T00:00:00"/>
    <x v="3"/>
    <x v="8"/>
    <x v="1"/>
    <n v="1929.58"/>
    <n v="7"/>
    <n v="515.04999999999995"/>
    <x v="53"/>
    <x v="1"/>
    <x v="1"/>
    <x v="1"/>
    <n v="0.2669233719254967"/>
    <n v="1"/>
  </r>
  <r>
    <s v="ORD0444"/>
    <d v="2024-02-29T00:00:00"/>
    <x v="0"/>
    <x v="2"/>
    <x v="0"/>
    <n v="1325.19"/>
    <n v="5"/>
    <n v="546.72"/>
    <x v="14"/>
    <x v="0"/>
    <x v="3"/>
    <x v="3"/>
    <n v="0.41255970841917011"/>
    <n v="1"/>
  </r>
  <r>
    <s v="ORD0445"/>
    <d v="2024-09-07T00:00:00"/>
    <x v="2"/>
    <x v="6"/>
    <x v="2"/>
    <n v="1283.75"/>
    <n v="6"/>
    <n v="608.34"/>
    <x v="94"/>
    <x v="0"/>
    <x v="10"/>
    <x v="10"/>
    <n v="0.47387731256085691"/>
    <n v="1"/>
  </r>
  <r>
    <s v="ORD0446"/>
    <d v="2023-12-09T00:00:00"/>
    <x v="1"/>
    <x v="5"/>
    <x v="0"/>
    <n v="1548.05"/>
    <n v="6"/>
    <n v="315.49"/>
    <x v="24"/>
    <x v="1"/>
    <x v="9"/>
    <x v="9"/>
    <n v="0.20379832692742483"/>
    <n v="1"/>
  </r>
  <r>
    <s v="ORD0447"/>
    <d v="2024-01-05T00:00:00"/>
    <x v="3"/>
    <x v="9"/>
    <x v="0"/>
    <n v="264.91000000000003"/>
    <n v="8"/>
    <n v="38.130000000000003"/>
    <x v="64"/>
    <x v="0"/>
    <x v="0"/>
    <x v="0"/>
    <n v="0.14393567626741158"/>
    <n v="1"/>
  </r>
  <r>
    <s v="ORD0448"/>
    <d v="2023-04-07T00:00:00"/>
    <x v="2"/>
    <x v="9"/>
    <x v="0"/>
    <n v="1070.25"/>
    <n v="10"/>
    <n v="-154.16999999999999"/>
    <x v="60"/>
    <x v="1"/>
    <x v="7"/>
    <x v="7"/>
    <n v="-0.14405045550105114"/>
    <n v="1"/>
  </r>
  <r>
    <s v="ORD0449"/>
    <d v="2024-08-26T00:00:00"/>
    <x v="3"/>
    <x v="8"/>
    <x v="1"/>
    <n v="1150.43"/>
    <n v="4"/>
    <n v="159.1"/>
    <x v="47"/>
    <x v="0"/>
    <x v="4"/>
    <x v="4"/>
    <n v="0.13829611536555894"/>
    <n v="1"/>
  </r>
  <r>
    <s v="ORD0450"/>
    <d v="2024-12-29T00:00:00"/>
    <x v="1"/>
    <x v="2"/>
    <x v="0"/>
    <n v="1018.42"/>
    <n v="3"/>
    <n v="325.95"/>
    <x v="16"/>
    <x v="0"/>
    <x v="9"/>
    <x v="9"/>
    <n v="0.32005459437167377"/>
    <n v="1"/>
  </r>
  <r>
    <s v="ORD0451"/>
    <d v="2023-08-13T00:00:00"/>
    <x v="1"/>
    <x v="0"/>
    <x v="0"/>
    <n v="618.83000000000004"/>
    <n v="6"/>
    <n v="-82.85"/>
    <x v="93"/>
    <x v="1"/>
    <x v="4"/>
    <x v="4"/>
    <n v="-0.13388167994441122"/>
    <n v="1"/>
  </r>
  <r>
    <s v="ORD0452"/>
    <d v="2024-03-13T00:00:00"/>
    <x v="2"/>
    <x v="9"/>
    <x v="0"/>
    <n v="453.95"/>
    <n v="1"/>
    <n v="634.79999999999995"/>
    <x v="54"/>
    <x v="0"/>
    <x v="1"/>
    <x v="1"/>
    <n v="1.3983918933803281"/>
    <n v="1"/>
  </r>
  <r>
    <s v="ORD0453"/>
    <d v="2024-12-14T00:00:00"/>
    <x v="2"/>
    <x v="0"/>
    <x v="0"/>
    <n v="1136.1199999999999"/>
    <n v="4"/>
    <n v="13.89"/>
    <x v="76"/>
    <x v="0"/>
    <x v="9"/>
    <x v="9"/>
    <n v="1.2225821216068727E-2"/>
    <n v="1"/>
  </r>
  <r>
    <s v="ORD0454"/>
    <d v="2024-09-12T00:00:00"/>
    <x v="1"/>
    <x v="4"/>
    <x v="1"/>
    <n v="193.71"/>
    <n v="8"/>
    <n v="-33.76"/>
    <x v="67"/>
    <x v="0"/>
    <x v="10"/>
    <x v="10"/>
    <n v="-0.17428114191316915"/>
    <n v="1"/>
  </r>
  <r>
    <s v="ORD0455"/>
    <d v="2023-10-13T00:00:00"/>
    <x v="0"/>
    <x v="3"/>
    <x v="0"/>
    <n v="1666.13"/>
    <n v="3"/>
    <n v="-146.62"/>
    <x v="42"/>
    <x v="1"/>
    <x v="2"/>
    <x v="2"/>
    <n v="-8.8000336108226843E-2"/>
    <n v="1"/>
  </r>
  <r>
    <s v="ORD0456"/>
    <d v="2023-11-26T00:00:00"/>
    <x v="1"/>
    <x v="9"/>
    <x v="0"/>
    <n v="95.36"/>
    <n v="10"/>
    <n v="366.24"/>
    <x v="63"/>
    <x v="1"/>
    <x v="11"/>
    <x v="11"/>
    <n v="3.8406040268456376"/>
    <n v="1"/>
  </r>
  <r>
    <s v="ORD0457"/>
    <d v="2023-05-11T00:00:00"/>
    <x v="2"/>
    <x v="8"/>
    <x v="1"/>
    <n v="169.72"/>
    <n v="9"/>
    <n v="-29.35"/>
    <x v="81"/>
    <x v="1"/>
    <x v="6"/>
    <x v="6"/>
    <n v="-0.17293188781522509"/>
    <n v="1"/>
  </r>
  <r>
    <s v="ORD0458"/>
    <d v="2024-01-18T00:00:00"/>
    <x v="0"/>
    <x v="9"/>
    <x v="0"/>
    <n v="1220.1199999999999"/>
    <n v="8"/>
    <n v="253.48"/>
    <x v="81"/>
    <x v="0"/>
    <x v="0"/>
    <x v="0"/>
    <n v="0.20775005737140609"/>
    <n v="1"/>
  </r>
  <r>
    <s v="ORD0459"/>
    <d v="2023-01-14T00:00:00"/>
    <x v="1"/>
    <x v="5"/>
    <x v="0"/>
    <n v="736.24"/>
    <n v="1"/>
    <n v="259.83999999999997"/>
    <x v="85"/>
    <x v="1"/>
    <x v="0"/>
    <x v="0"/>
    <n v="0.35292839291535366"/>
    <n v="1"/>
  </r>
  <r>
    <s v="ORD0460"/>
    <d v="2024-10-29T00:00:00"/>
    <x v="1"/>
    <x v="5"/>
    <x v="0"/>
    <n v="403.87"/>
    <n v="7"/>
    <n v="177.11"/>
    <x v="92"/>
    <x v="0"/>
    <x v="2"/>
    <x v="2"/>
    <n v="0.43853220095575313"/>
    <n v="1"/>
  </r>
  <r>
    <s v="ORD0461"/>
    <d v="2023-06-06T00:00:00"/>
    <x v="3"/>
    <x v="4"/>
    <x v="1"/>
    <n v="1291.24"/>
    <n v="5"/>
    <n v="458.38"/>
    <x v="42"/>
    <x v="1"/>
    <x v="5"/>
    <x v="5"/>
    <n v="0.35499210061646169"/>
    <n v="1"/>
  </r>
  <r>
    <s v="ORD0462"/>
    <d v="2024-05-19T00:00:00"/>
    <x v="1"/>
    <x v="6"/>
    <x v="2"/>
    <n v="867.38"/>
    <n v="7"/>
    <n v="1.86"/>
    <x v="59"/>
    <x v="0"/>
    <x v="6"/>
    <x v="6"/>
    <n v="2.1443888491779846E-3"/>
    <n v="1"/>
  </r>
  <r>
    <s v="ORD0463"/>
    <d v="2024-07-28T00:00:00"/>
    <x v="0"/>
    <x v="5"/>
    <x v="0"/>
    <n v="1279.47"/>
    <n v="3"/>
    <n v="352.98"/>
    <x v="77"/>
    <x v="0"/>
    <x v="8"/>
    <x v="8"/>
    <n v="0.27587985650308333"/>
    <n v="1"/>
  </r>
  <r>
    <s v="ORD0464"/>
    <d v="2023-04-05T00:00:00"/>
    <x v="3"/>
    <x v="9"/>
    <x v="0"/>
    <n v="81.67"/>
    <n v="5"/>
    <n v="557.69000000000005"/>
    <x v="42"/>
    <x v="1"/>
    <x v="7"/>
    <x v="7"/>
    <n v="6.8285784253703934"/>
    <n v="1"/>
  </r>
  <r>
    <s v="ORD0465"/>
    <d v="2023-07-25T00:00:00"/>
    <x v="1"/>
    <x v="8"/>
    <x v="1"/>
    <n v="1081.72"/>
    <n v="8"/>
    <n v="-85.05"/>
    <x v="72"/>
    <x v="1"/>
    <x v="8"/>
    <x v="8"/>
    <n v="-7.8624782753392741E-2"/>
    <n v="1"/>
  </r>
  <r>
    <s v="ORD0466"/>
    <d v="2024-08-20T00:00:00"/>
    <x v="3"/>
    <x v="6"/>
    <x v="2"/>
    <n v="401.54"/>
    <n v="7"/>
    <n v="199.42"/>
    <x v="8"/>
    <x v="0"/>
    <x v="4"/>
    <x v="4"/>
    <n v="0.49663794391592364"/>
    <n v="1"/>
  </r>
  <r>
    <s v="ORD0467"/>
    <d v="2023-07-29T00:00:00"/>
    <x v="1"/>
    <x v="7"/>
    <x v="2"/>
    <n v="734.25"/>
    <n v="9"/>
    <n v="687.32"/>
    <x v="74"/>
    <x v="1"/>
    <x v="8"/>
    <x v="8"/>
    <n v="0.93608443990466472"/>
    <n v="1"/>
  </r>
  <r>
    <s v="ORD0468"/>
    <d v="2023-06-03T00:00:00"/>
    <x v="2"/>
    <x v="2"/>
    <x v="0"/>
    <n v="327.01"/>
    <n v="6"/>
    <n v="537.86"/>
    <x v="43"/>
    <x v="1"/>
    <x v="5"/>
    <x v="5"/>
    <n v="1.6447815051527477"/>
    <n v="1"/>
  </r>
  <r>
    <s v="ORD0469"/>
    <d v="2024-07-02T00:00:00"/>
    <x v="2"/>
    <x v="5"/>
    <x v="0"/>
    <n v="1726.97"/>
    <n v="1"/>
    <n v="153.18"/>
    <x v="85"/>
    <x v="0"/>
    <x v="8"/>
    <x v="8"/>
    <n v="8.8698703509615104E-2"/>
    <n v="1"/>
  </r>
  <r>
    <s v="ORD0470"/>
    <d v="2024-06-23T00:00:00"/>
    <x v="3"/>
    <x v="0"/>
    <x v="0"/>
    <n v="1233.6500000000001"/>
    <n v="10"/>
    <n v="329.19"/>
    <x v="61"/>
    <x v="0"/>
    <x v="5"/>
    <x v="5"/>
    <n v="0.26684229724800385"/>
    <n v="1"/>
  </r>
  <r>
    <s v="ORD0471"/>
    <d v="2023-09-20T00:00:00"/>
    <x v="1"/>
    <x v="1"/>
    <x v="1"/>
    <n v="480.31"/>
    <n v="9"/>
    <n v="14.58"/>
    <x v="38"/>
    <x v="1"/>
    <x v="10"/>
    <x v="10"/>
    <n v="3.0355395473756531E-2"/>
    <n v="1"/>
  </r>
  <r>
    <s v="ORD0472"/>
    <d v="2024-01-01T00:00:00"/>
    <x v="3"/>
    <x v="7"/>
    <x v="2"/>
    <n v="878.57"/>
    <n v="5"/>
    <n v="-68.430000000000007"/>
    <x v="64"/>
    <x v="0"/>
    <x v="0"/>
    <x v="0"/>
    <n v="-7.7887931525091908E-2"/>
    <n v="1"/>
  </r>
  <r>
    <s v="ORD0473"/>
    <d v="2024-03-21T00:00:00"/>
    <x v="3"/>
    <x v="9"/>
    <x v="0"/>
    <n v="1599.14"/>
    <n v="8"/>
    <n v="492.15"/>
    <x v="45"/>
    <x v="0"/>
    <x v="1"/>
    <x v="1"/>
    <n v="0.30775917055417285"/>
    <n v="1"/>
  </r>
  <r>
    <s v="ORD0474"/>
    <d v="2024-09-09T00:00:00"/>
    <x v="3"/>
    <x v="1"/>
    <x v="1"/>
    <n v="179.8"/>
    <n v="1"/>
    <n v="588.23"/>
    <x v="95"/>
    <x v="0"/>
    <x v="10"/>
    <x v="10"/>
    <n v="3.2715795328142381"/>
    <n v="1"/>
  </r>
  <r>
    <s v="ORD0475"/>
    <d v="2024-09-04T00:00:00"/>
    <x v="0"/>
    <x v="3"/>
    <x v="0"/>
    <n v="1790.54"/>
    <n v="3"/>
    <n v="-192.34"/>
    <x v="15"/>
    <x v="0"/>
    <x v="10"/>
    <x v="10"/>
    <n v="-0.10742010790040994"/>
    <n v="1"/>
  </r>
  <r>
    <s v="ORD0476"/>
    <d v="2024-07-19T00:00:00"/>
    <x v="3"/>
    <x v="8"/>
    <x v="1"/>
    <n v="910.61"/>
    <n v="7"/>
    <n v="443.86"/>
    <x v="10"/>
    <x v="0"/>
    <x v="8"/>
    <x v="8"/>
    <n v="0.4874315019602245"/>
    <n v="1"/>
  </r>
  <r>
    <s v="ORD0477"/>
    <d v="2023-05-26T00:00:00"/>
    <x v="3"/>
    <x v="6"/>
    <x v="2"/>
    <n v="769.55"/>
    <n v="8"/>
    <n v="-43.57"/>
    <x v="33"/>
    <x v="1"/>
    <x v="6"/>
    <x v="6"/>
    <n v="-5.6617503735949586E-2"/>
    <n v="1"/>
  </r>
  <r>
    <s v="ORD0478"/>
    <d v="2023-08-24T00:00:00"/>
    <x v="0"/>
    <x v="4"/>
    <x v="1"/>
    <n v="92.41"/>
    <n v="2"/>
    <n v="-17.670000000000002"/>
    <x v="77"/>
    <x v="1"/>
    <x v="4"/>
    <x v="4"/>
    <n v="-0.19121307217833569"/>
    <n v="1"/>
  </r>
  <r>
    <s v="ORD0479"/>
    <d v="2023-12-25T00:00:00"/>
    <x v="0"/>
    <x v="4"/>
    <x v="1"/>
    <n v="438.39"/>
    <n v="5"/>
    <n v="491.32"/>
    <x v="72"/>
    <x v="1"/>
    <x v="9"/>
    <x v="9"/>
    <n v="1.1207372430940488"/>
    <n v="1"/>
  </r>
  <r>
    <s v="ORD0480"/>
    <d v="2024-01-07T00:00:00"/>
    <x v="1"/>
    <x v="7"/>
    <x v="2"/>
    <n v="729.69"/>
    <n v="2"/>
    <n v="384.93"/>
    <x v="91"/>
    <x v="0"/>
    <x v="0"/>
    <x v="0"/>
    <n v="0.52752538749331901"/>
    <n v="1"/>
  </r>
  <r>
    <s v="ORD0481"/>
    <d v="2024-08-23T00:00:00"/>
    <x v="0"/>
    <x v="7"/>
    <x v="2"/>
    <n v="1181.6199999999999"/>
    <n v="10"/>
    <n v="513.79"/>
    <x v="20"/>
    <x v="0"/>
    <x v="4"/>
    <x v="4"/>
    <n v="0.43481830029958873"/>
    <n v="1"/>
  </r>
  <r>
    <s v="ORD0482"/>
    <d v="2024-04-21T00:00:00"/>
    <x v="1"/>
    <x v="2"/>
    <x v="0"/>
    <n v="698.89"/>
    <n v="9"/>
    <n v="-19.95"/>
    <x v="81"/>
    <x v="0"/>
    <x v="7"/>
    <x v="7"/>
    <n v="-2.8545264633919501E-2"/>
    <n v="1"/>
  </r>
  <r>
    <s v="ORD0483"/>
    <d v="2024-12-08T00:00:00"/>
    <x v="0"/>
    <x v="2"/>
    <x v="0"/>
    <n v="980.97"/>
    <n v="4"/>
    <n v="560.79999999999995"/>
    <x v="12"/>
    <x v="0"/>
    <x v="9"/>
    <x v="9"/>
    <n v="0.57167905236653516"/>
    <n v="1"/>
  </r>
  <r>
    <s v="ORD0484"/>
    <d v="2024-10-16T00:00:00"/>
    <x v="3"/>
    <x v="9"/>
    <x v="0"/>
    <n v="614.77"/>
    <n v="10"/>
    <n v="-146.41999999999999"/>
    <x v="88"/>
    <x v="0"/>
    <x v="2"/>
    <x v="2"/>
    <n v="-0.23817037265969385"/>
    <n v="1"/>
  </r>
  <r>
    <s v="ORD0485"/>
    <d v="2023-10-16T00:00:00"/>
    <x v="1"/>
    <x v="8"/>
    <x v="1"/>
    <n v="1388.1"/>
    <n v="10"/>
    <n v="47.21"/>
    <x v="33"/>
    <x v="1"/>
    <x v="2"/>
    <x v="2"/>
    <n v="3.4010517974209356E-2"/>
    <n v="1"/>
  </r>
  <r>
    <s v="ORD0486"/>
    <d v="2023-08-07T00:00:00"/>
    <x v="3"/>
    <x v="2"/>
    <x v="0"/>
    <n v="154.9"/>
    <n v="6"/>
    <n v="597.48"/>
    <x v="3"/>
    <x v="1"/>
    <x v="4"/>
    <x v="4"/>
    <n v="3.8571981923821821"/>
    <n v="1"/>
  </r>
  <r>
    <s v="ORD0487"/>
    <d v="2023-12-19T00:00:00"/>
    <x v="3"/>
    <x v="9"/>
    <x v="0"/>
    <n v="193.62"/>
    <n v="6"/>
    <n v="159.16"/>
    <x v="20"/>
    <x v="1"/>
    <x v="9"/>
    <x v="9"/>
    <n v="0.82202251833488271"/>
    <n v="1"/>
  </r>
  <r>
    <s v="ORD0488"/>
    <d v="2023-10-13T00:00:00"/>
    <x v="2"/>
    <x v="9"/>
    <x v="0"/>
    <n v="969.47"/>
    <n v="3"/>
    <n v="335.6"/>
    <x v="86"/>
    <x v="1"/>
    <x v="2"/>
    <x v="2"/>
    <n v="0.3461685250703993"/>
    <n v="1"/>
  </r>
  <r>
    <s v="ORD0489"/>
    <d v="2024-04-27T00:00:00"/>
    <x v="2"/>
    <x v="2"/>
    <x v="0"/>
    <n v="1361.24"/>
    <n v="1"/>
    <n v="609.16"/>
    <x v="0"/>
    <x v="0"/>
    <x v="7"/>
    <x v="7"/>
    <n v="0.44750374658399694"/>
    <n v="1"/>
  </r>
  <r>
    <s v="ORD0490"/>
    <d v="2024-06-08T00:00:00"/>
    <x v="1"/>
    <x v="7"/>
    <x v="2"/>
    <n v="688.67"/>
    <n v="3"/>
    <n v="204.28"/>
    <x v="36"/>
    <x v="0"/>
    <x v="5"/>
    <x v="5"/>
    <n v="0.29662973557727218"/>
    <n v="1"/>
  </r>
  <r>
    <s v="ORD0491"/>
    <d v="2023-05-25T00:00:00"/>
    <x v="1"/>
    <x v="4"/>
    <x v="1"/>
    <n v="933.71"/>
    <n v="7"/>
    <n v="-29.06"/>
    <x v="18"/>
    <x v="1"/>
    <x v="6"/>
    <x v="6"/>
    <n v="-3.11231538700453E-2"/>
    <n v="1"/>
  </r>
  <r>
    <s v="ORD0492"/>
    <d v="2023-08-05T00:00:00"/>
    <x v="0"/>
    <x v="6"/>
    <x v="2"/>
    <n v="1278.69"/>
    <n v="2"/>
    <n v="-197.51"/>
    <x v="4"/>
    <x v="1"/>
    <x v="4"/>
    <x v="4"/>
    <n v="-0.15446277049167506"/>
    <n v="1"/>
  </r>
  <r>
    <s v="ORD0493"/>
    <d v="2023-07-27T00:00:00"/>
    <x v="3"/>
    <x v="4"/>
    <x v="1"/>
    <n v="600.9"/>
    <n v="7"/>
    <n v="-24.96"/>
    <x v="22"/>
    <x v="1"/>
    <x v="8"/>
    <x v="8"/>
    <n v="-4.1537693459810288E-2"/>
    <n v="1"/>
  </r>
  <r>
    <s v="ORD0494"/>
    <d v="2024-11-17T00:00:00"/>
    <x v="3"/>
    <x v="4"/>
    <x v="1"/>
    <n v="1668.43"/>
    <n v="7"/>
    <n v="-83.5"/>
    <x v="56"/>
    <x v="0"/>
    <x v="11"/>
    <x v="11"/>
    <n v="-5.0047050220866321E-2"/>
    <n v="1"/>
  </r>
  <r>
    <s v="ORD0495"/>
    <d v="2023-03-28T00:00:00"/>
    <x v="2"/>
    <x v="2"/>
    <x v="0"/>
    <n v="1663.84"/>
    <n v="8"/>
    <n v="192.34"/>
    <x v="88"/>
    <x v="1"/>
    <x v="1"/>
    <x v="1"/>
    <n v="0.11560005769785557"/>
    <n v="1"/>
  </r>
  <r>
    <s v="ORD0496"/>
    <d v="2024-07-18T00:00:00"/>
    <x v="3"/>
    <x v="4"/>
    <x v="1"/>
    <n v="589.23"/>
    <n v="4"/>
    <n v="27.03"/>
    <x v="28"/>
    <x v="0"/>
    <x v="8"/>
    <x v="8"/>
    <n v="4.5873428033195864E-2"/>
    <n v="1"/>
  </r>
  <r>
    <s v="ORD0497"/>
    <d v="2023-10-27T00:00:00"/>
    <x v="2"/>
    <x v="6"/>
    <x v="2"/>
    <n v="227.69"/>
    <n v="7"/>
    <n v="177"/>
    <x v="15"/>
    <x v="1"/>
    <x v="2"/>
    <x v="2"/>
    <n v="0.77737274364267206"/>
    <n v="1"/>
  </r>
  <r>
    <s v="ORD0498"/>
    <d v="2024-09-18T00:00:00"/>
    <x v="1"/>
    <x v="0"/>
    <x v="0"/>
    <n v="745.71"/>
    <n v="1"/>
    <n v="243.23"/>
    <x v="78"/>
    <x v="0"/>
    <x v="10"/>
    <x v="10"/>
    <n v="0.3261723726381569"/>
    <n v="1"/>
  </r>
  <r>
    <s v="ORD0499"/>
    <d v="2023-11-14T00:00:00"/>
    <x v="3"/>
    <x v="3"/>
    <x v="0"/>
    <n v="511.62"/>
    <n v="9"/>
    <n v="575.97"/>
    <x v="97"/>
    <x v="1"/>
    <x v="11"/>
    <x v="11"/>
    <n v="1.1257769438254954"/>
    <n v="1"/>
  </r>
  <r>
    <s v="ORD0500"/>
    <d v="2024-09-23T00:00:00"/>
    <x v="2"/>
    <x v="7"/>
    <x v="2"/>
    <n v="1232.8800000000001"/>
    <n v="9"/>
    <n v="693.73"/>
    <x v="16"/>
    <x v="0"/>
    <x v="10"/>
    <x v="10"/>
    <n v="0.562690610602816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167014-9199-49C4-89D7-820ECDAD0C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30" firstHeaderRow="1" firstDataRow="1" firstDataCol="1"/>
  <pivotFields count="14">
    <pivotField showAll="0"/>
    <pivotField numFmtId="14" showAll="0"/>
    <pivotField showAll="0">
      <items count="5">
        <item x="0"/>
        <item x="1"/>
        <item x="2"/>
        <item x="3"/>
        <item t="default"/>
      </items>
    </pivotField>
    <pivotField showAll="0">
      <items count="11">
        <item x="8"/>
        <item x="3"/>
        <item x="2"/>
        <item x="0"/>
        <item x="9"/>
        <item x="7"/>
        <item x="4"/>
        <item x="1"/>
        <item x="5"/>
        <item x="6"/>
        <item t="default"/>
      </items>
    </pivotField>
    <pivotField showAll="0">
      <items count="4">
        <item x="2"/>
        <item x="0"/>
        <item x="1"/>
        <item t="default"/>
      </items>
    </pivotField>
    <pivotField dataField="1" showAll="0"/>
    <pivotField showAll="0"/>
    <pivotField showAll="0"/>
    <pivotField showAll="0"/>
    <pivotField axis="axisRow" showAll="0">
      <items count="3">
        <item x="1"/>
        <item x="0"/>
        <item t="default"/>
      </items>
    </pivotField>
    <pivotField axis="axisRow" showAll="0">
      <items count="13">
        <item x="0"/>
        <item x="3"/>
        <item x="1"/>
        <item x="7"/>
        <item x="6"/>
        <item x="5"/>
        <item x="8"/>
        <item x="4"/>
        <item x="10"/>
        <item x="2"/>
        <item x="11"/>
        <item x="9"/>
        <item t="default"/>
      </items>
    </pivotField>
    <pivotField showAll="0">
      <items count="13">
        <item x="0"/>
        <item x="3"/>
        <item x="1"/>
        <item x="7"/>
        <item x="6"/>
        <item x="5"/>
        <item x="8"/>
        <item x="4"/>
        <item x="10"/>
        <item x="2"/>
        <item x="11"/>
        <item x="9"/>
        <item t="default"/>
      </items>
    </pivotField>
    <pivotField numFmtId="164" showAll="0"/>
    <pivotField showAll="0"/>
  </pivotFields>
  <rowFields count="2">
    <field x="9"/>
    <field x="1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48449-A3A7-4DAC-97CC-604B25748F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pivotField axis="axisRow" showAll="0">
      <items count="5">
        <item x="0"/>
        <item x="1"/>
        <item x="2"/>
        <item x="3"/>
        <item t="default"/>
      </items>
    </pivotField>
    <pivotField showAll="0"/>
    <pivotField showAll="0"/>
    <pivotField dataField="1" showAll="0"/>
    <pivotField showAll="0"/>
    <pivotField showAll="0"/>
    <pivotField showAll="0"/>
    <pivotField showAll="0"/>
    <pivotField showAll="0"/>
    <pivotField showAll="0"/>
    <pivotField numFmtId="164" showAll="0"/>
    <pivotField showAll="0"/>
  </pivotFields>
  <rowFields count="1">
    <field x="2"/>
  </rowFields>
  <rowItems count="5">
    <i>
      <x/>
    </i>
    <i>
      <x v="1"/>
    </i>
    <i>
      <x v="2"/>
    </i>
    <i>
      <x v="3"/>
    </i>
    <i t="grand">
      <x/>
    </i>
  </rowItems>
  <colItems count="1">
    <i/>
  </colItems>
  <dataFields count="1">
    <dataField name="Sum of Sales" fld="5" baseField="0" baseItem="0"/>
  </dataField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2">
          <reference field="4294967294" count="1" selected="0">
            <x v="0"/>
          </reference>
          <reference field="2" count="1" selected="0">
            <x v="2"/>
          </reference>
        </references>
      </pivotArea>
    </chartFormat>
    <chartFormat chart="5"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F63D84-2BAC-4AC5-8441-51140B2C1F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14">
    <pivotField showAll="0"/>
    <pivotField numFmtId="14" showAll="0"/>
    <pivotField showAll="0"/>
    <pivotField showAll="0"/>
    <pivotField axis="axisRow" showAll="0">
      <items count="4">
        <item x="2"/>
        <item x="0"/>
        <item x="1"/>
        <item t="default"/>
      </items>
    </pivotField>
    <pivotField dataField="1" showAll="0"/>
    <pivotField showAll="0"/>
    <pivotField dataField="1" showAll="0"/>
    <pivotField showAll="0"/>
    <pivotField showAll="0"/>
    <pivotField showAll="0"/>
    <pivotField showAll="0"/>
    <pivotField numFmtId="164" showAll="0"/>
    <pivotField showAll="0"/>
  </pivotFields>
  <rowFields count="1">
    <field x="4"/>
  </rowFields>
  <rowItems count="4">
    <i>
      <x/>
    </i>
    <i>
      <x v="1"/>
    </i>
    <i>
      <x v="2"/>
    </i>
    <i t="grand">
      <x/>
    </i>
  </rowItems>
  <colFields count="1">
    <field x="-2"/>
  </colFields>
  <colItems count="2">
    <i>
      <x/>
    </i>
    <i i="1">
      <x v="1"/>
    </i>
  </colItems>
  <dataFields count="2">
    <dataField name="Sum of Sales" fld="5"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B2309C-C708-4C32-A840-348AD40DA6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showAll="0"/>
    <pivotField numFmtId="14" showAll="0"/>
    <pivotField showAll="0"/>
    <pivotField axis="axisRow" showAll="0" measureFilter="1">
      <items count="11">
        <item x="8"/>
        <item x="3"/>
        <item x="2"/>
        <item x="0"/>
        <item x="9"/>
        <item x="7"/>
        <item x="4"/>
        <item x="1"/>
        <item x="5"/>
        <item x="6"/>
        <item t="default"/>
      </items>
    </pivotField>
    <pivotField showAll="0"/>
    <pivotField dataField="1" showAll="0"/>
    <pivotField showAll="0"/>
    <pivotField showAll="0"/>
    <pivotField showAll="0"/>
    <pivotField showAll="0"/>
    <pivotField showAll="0"/>
    <pivotField showAll="0"/>
    <pivotField numFmtId="164" showAll="0"/>
    <pivotField showAll="0"/>
  </pivotFields>
  <rowFields count="1">
    <field x="3"/>
  </rowFields>
  <rowItems count="6">
    <i>
      <x v="2"/>
    </i>
    <i>
      <x v="3"/>
    </i>
    <i>
      <x v="4"/>
    </i>
    <i>
      <x v="5"/>
    </i>
    <i>
      <x v="8"/>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B6127-AEF5-483B-909C-28F9CB2D06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4">
    <pivotField showAll="0"/>
    <pivotField numFmtId="14" showAll="0"/>
    <pivotField showAll="0"/>
    <pivotField showAll="0"/>
    <pivotField showAll="0"/>
    <pivotField dataField="1" showAll="0"/>
    <pivotField showAll="0"/>
    <pivotField showAll="0"/>
    <pivotField axis="axisRow" showAll="0" measureFilter="1">
      <items count="101">
        <item x="3"/>
        <item x="47"/>
        <item x="95"/>
        <item x="31"/>
        <item x="64"/>
        <item x="66"/>
        <item x="40"/>
        <item x="58"/>
        <item x="78"/>
        <item x="98"/>
        <item x="8"/>
        <item x="72"/>
        <item x="61"/>
        <item x="63"/>
        <item x="82"/>
        <item x="56"/>
        <item x="33"/>
        <item x="17"/>
        <item x="76"/>
        <item x="57"/>
        <item x="79"/>
        <item x="46"/>
        <item x="52"/>
        <item x="68"/>
        <item x="62"/>
        <item x="81"/>
        <item x="84"/>
        <item x="4"/>
        <item x="9"/>
        <item x="18"/>
        <item x="49"/>
        <item x="97"/>
        <item x="2"/>
        <item x="42"/>
        <item x="60"/>
        <item x="35"/>
        <item x="59"/>
        <item x="96"/>
        <item x="93"/>
        <item x="73"/>
        <item x="51"/>
        <item x="26"/>
        <item x="71"/>
        <item x="85"/>
        <item x="65"/>
        <item x="28"/>
        <item x="45"/>
        <item x="11"/>
        <item x="1"/>
        <item x="23"/>
        <item x="83"/>
        <item x="94"/>
        <item x="27"/>
        <item x="44"/>
        <item x="20"/>
        <item x="22"/>
        <item x="7"/>
        <item x="30"/>
        <item x="37"/>
        <item x="55"/>
        <item x="74"/>
        <item x="0"/>
        <item x="13"/>
        <item x="99"/>
        <item x="88"/>
        <item x="19"/>
        <item x="77"/>
        <item x="89"/>
        <item x="32"/>
        <item x="38"/>
        <item x="36"/>
        <item x="50"/>
        <item x="91"/>
        <item x="92"/>
        <item x="10"/>
        <item x="53"/>
        <item x="16"/>
        <item x="39"/>
        <item x="86"/>
        <item x="5"/>
        <item x="69"/>
        <item x="12"/>
        <item x="75"/>
        <item x="41"/>
        <item x="14"/>
        <item x="6"/>
        <item x="21"/>
        <item x="15"/>
        <item x="70"/>
        <item x="34"/>
        <item x="48"/>
        <item x="29"/>
        <item x="87"/>
        <item x="24"/>
        <item x="25"/>
        <item x="54"/>
        <item x="43"/>
        <item x="90"/>
        <item x="67"/>
        <item x="80"/>
        <item t="default"/>
      </items>
    </pivotField>
    <pivotField showAll="0"/>
    <pivotField showAll="0"/>
    <pivotField showAll="0"/>
    <pivotField numFmtId="164" showAll="0"/>
    <pivotField showAll="0"/>
  </pivotFields>
  <rowFields count="1">
    <field x="8"/>
  </rowFields>
  <rowItems count="11">
    <i>
      <x v="12"/>
    </i>
    <i>
      <x v="43"/>
    </i>
    <i>
      <x v="58"/>
    </i>
    <i>
      <x v="61"/>
    </i>
    <i>
      <x v="74"/>
    </i>
    <i>
      <x v="76"/>
    </i>
    <i>
      <x v="80"/>
    </i>
    <i>
      <x v="84"/>
    </i>
    <i>
      <x v="86"/>
    </i>
    <i>
      <x v="93"/>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9A6661-B6A6-4B10-BE10-4E44A9DB3946}" sourceName="Region">
  <pivotTables>
    <pivotTable tabId="3" name="PivotTable1"/>
  </pivotTables>
  <data>
    <tabular pivotCacheId="208935913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B93C026-1F24-43B4-8AE9-E898931697A5}" sourceName="Product">
  <pivotTables>
    <pivotTable tabId="3" name="PivotTable1"/>
  </pivotTables>
  <data>
    <tabular pivotCacheId="2089359137">
      <items count="10">
        <i x="8" s="1"/>
        <i x="3" s="1"/>
        <i x="2" s="1"/>
        <i x="0" s="1"/>
        <i x="9" s="1"/>
        <i x="7"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24D98A-2ABE-44A0-A9AA-160E45E473F9}" sourceName="Category">
  <pivotTables>
    <pivotTable tabId="3" name="PivotTable1"/>
  </pivotTables>
  <data>
    <tabular pivotCacheId="208935913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B7EC6C-F74A-4C30-BD34-560B1630156B}" cache="Slicer_Region" caption="Region" rowHeight="234950"/>
  <slicer name="Product" xr10:uid="{DF38AF8E-4FC9-4FA9-B18A-C4BDD87195E1}" cache="Slicer_Product" caption="Product" rowHeight="234950"/>
  <slicer name="Category" xr10:uid="{7440B0CD-B9B9-41BE-B9C4-06591EABCBCA}"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7A6EB-4496-45E6-9651-AD34C51FAAE2}" name="SalesTbl" displayName="SalesTbl" ref="A1:N501" totalsRowShown="0" headerRowDxfId="18" dataDxfId="16" headerRowBorderDxfId="17" tableBorderDxfId="15">
  <autoFilter ref="A1:N501" xr:uid="{BB87A6EB-4496-45E6-9651-AD34C51FAAE2}"/>
  <tableColumns count="14">
    <tableColumn id="1" xr3:uid="{5D53806E-5FFC-4571-B9BD-C2DCA98C2878}" name="Column1" dataDxfId="14"/>
    <tableColumn id="2" xr3:uid="{058F71FC-64C9-4476-A8EC-CBBB9D761B99}" name="Date" dataDxfId="13"/>
    <tableColumn id="3" xr3:uid="{6596E0AD-E225-46EA-9DAE-9952CED6DED8}" name="Region" dataDxfId="12"/>
    <tableColumn id="4" xr3:uid="{D2070132-F918-4E46-8AEF-522D0ED4BBF4}" name="Product" dataDxfId="11"/>
    <tableColumn id="5" xr3:uid="{4BBCA24B-21F0-43FE-A3BF-32FE9B0B5C6F}" name="Category" dataDxfId="10"/>
    <tableColumn id="6" xr3:uid="{73245FCA-7CAB-45A7-AFCF-042B8C4EBE34}" name="Sales" dataDxfId="9"/>
    <tableColumn id="7" xr3:uid="{4BB80FBC-B9D5-431A-9EA9-AF7B5FD19EEE}" name="Quantity" dataDxfId="8"/>
    <tableColumn id="8" xr3:uid="{6D049A6E-5704-4FFF-9C23-A222C37271C1}" name="Profit" dataDxfId="7"/>
    <tableColumn id="9" xr3:uid="{509A3505-6C04-45F6-8516-75C6A1D107FD}" name="Customer Name" dataDxfId="6"/>
    <tableColumn id="10" xr3:uid="{E297A671-B5D4-49FE-8D71-66485509440E}" name="Year" dataDxfId="5">
      <calculatedColumnFormula>YEAR(SalesTbl[[#This Row],[Date]])</calculatedColumnFormula>
    </tableColumn>
    <tableColumn id="11" xr3:uid="{7C0BC1D2-A92A-4015-B2FE-98CC6B243B03}" name="Month" dataDxfId="4">
      <calculatedColumnFormula>TEXT(SalesTbl[[#This Row],[Date]], "mmm")</calculatedColumnFormula>
    </tableColumn>
    <tableColumn id="12" xr3:uid="{0051FA52-A878-4DA9-86F2-933B668303EC}" name="MonthNum" dataDxfId="3">
      <calculatedColumnFormula>MONTH(SalesTbl[[#This Row],[Date]])</calculatedColumnFormula>
    </tableColumn>
    <tableColumn id="13" xr3:uid="{01BC6358-FF5A-4AEB-8DEF-7AA3C254B2FC}" name="Profit Margin" dataDxfId="2">
      <calculatedColumnFormula>SalesTbl[[#This Row],[Profit]]/SalesTbl[[#This Row],[Sales]]</calculatedColumnFormula>
    </tableColumn>
    <tableColumn id="14" xr3:uid="{2F59BCB3-A749-4237-A7F7-8DE6F48628D9}" name="Order Count" dataDxfId="1">
      <calculatedColumnFormula>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2A97-165A-4CB0-B6DC-B81C7E78EC65}">
  <dimension ref="A3:B30"/>
  <sheetViews>
    <sheetView topLeftCell="A2" zoomScale="94" zoomScaleNormal="94" workbookViewId="0">
      <selection activeCell="R21" sqref="R21"/>
    </sheetView>
  </sheetViews>
  <sheetFormatPr defaultRowHeight="14.4" x14ac:dyDescent="0.3"/>
  <cols>
    <col min="1" max="1" width="12.88671875" bestFit="1" customWidth="1"/>
    <col min="2" max="2" width="11.6640625" bestFit="1" customWidth="1"/>
  </cols>
  <sheetData>
    <row r="3" spans="1:2" x14ac:dyDescent="0.3">
      <c r="A3" s="7" t="s">
        <v>636</v>
      </c>
      <c r="B3" t="s">
        <v>650</v>
      </c>
    </row>
    <row r="4" spans="1:2" x14ac:dyDescent="0.3">
      <c r="A4" s="8">
        <v>2023</v>
      </c>
      <c r="B4">
        <v>239825.44</v>
      </c>
    </row>
    <row r="5" spans="1:2" x14ac:dyDescent="0.3">
      <c r="A5" s="9" t="s">
        <v>638</v>
      </c>
      <c r="B5">
        <v>18393.270000000004</v>
      </c>
    </row>
    <row r="6" spans="1:2" x14ac:dyDescent="0.3">
      <c r="A6" s="9" t="s">
        <v>639</v>
      </c>
      <c r="B6">
        <v>22853.19</v>
      </c>
    </row>
    <row r="7" spans="1:2" x14ac:dyDescent="0.3">
      <c r="A7" s="9" t="s">
        <v>640</v>
      </c>
      <c r="B7">
        <v>26827.01</v>
      </c>
    </row>
    <row r="8" spans="1:2" x14ac:dyDescent="0.3">
      <c r="A8" s="9" t="s">
        <v>641</v>
      </c>
      <c r="B8">
        <v>19225.429999999997</v>
      </c>
    </row>
    <row r="9" spans="1:2" x14ac:dyDescent="0.3">
      <c r="A9" s="9" t="s">
        <v>642</v>
      </c>
      <c r="B9">
        <v>15054.59</v>
      </c>
    </row>
    <row r="10" spans="1:2" x14ac:dyDescent="0.3">
      <c r="A10" s="9" t="s">
        <v>643</v>
      </c>
      <c r="B10">
        <v>17914.34</v>
      </c>
    </row>
    <row r="11" spans="1:2" x14ac:dyDescent="0.3">
      <c r="A11" s="9" t="s">
        <v>644</v>
      </c>
      <c r="B11">
        <v>19983.54</v>
      </c>
    </row>
    <row r="12" spans="1:2" x14ac:dyDescent="0.3">
      <c r="A12" s="9" t="s">
        <v>645</v>
      </c>
      <c r="B12">
        <v>23157.29</v>
      </c>
    </row>
    <row r="13" spans="1:2" x14ac:dyDescent="0.3">
      <c r="A13" s="9" t="s">
        <v>646</v>
      </c>
      <c r="B13">
        <v>21596.999999999996</v>
      </c>
    </row>
    <row r="14" spans="1:2" x14ac:dyDescent="0.3">
      <c r="A14" s="9" t="s">
        <v>647</v>
      </c>
      <c r="B14">
        <v>19368.560000000001</v>
      </c>
    </row>
    <row r="15" spans="1:2" x14ac:dyDescent="0.3">
      <c r="A15" s="9" t="s">
        <v>648</v>
      </c>
      <c r="B15">
        <v>18712.53</v>
      </c>
    </row>
    <row r="16" spans="1:2" x14ac:dyDescent="0.3">
      <c r="A16" s="9" t="s">
        <v>649</v>
      </c>
      <c r="B16">
        <v>16738.689999999999</v>
      </c>
    </row>
    <row r="17" spans="1:2" x14ac:dyDescent="0.3">
      <c r="A17" s="8">
        <v>2024</v>
      </c>
      <c r="B17">
        <v>280394.44000000006</v>
      </c>
    </row>
    <row r="18" spans="1:2" x14ac:dyDescent="0.3">
      <c r="A18" s="9" t="s">
        <v>638</v>
      </c>
      <c r="B18">
        <v>26285.969999999994</v>
      </c>
    </row>
    <row r="19" spans="1:2" x14ac:dyDescent="0.3">
      <c r="A19" s="9" t="s">
        <v>639</v>
      </c>
      <c r="B19">
        <v>18102.62</v>
      </c>
    </row>
    <row r="20" spans="1:2" x14ac:dyDescent="0.3">
      <c r="A20" s="9" t="s">
        <v>640</v>
      </c>
      <c r="B20">
        <v>29917.99</v>
      </c>
    </row>
    <row r="21" spans="1:2" x14ac:dyDescent="0.3">
      <c r="A21" s="9" t="s">
        <v>641</v>
      </c>
      <c r="B21">
        <v>19968.589999999997</v>
      </c>
    </row>
    <row r="22" spans="1:2" x14ac:dyDescent="0.3">
      <c r="A22" s="9" t="s">
        <v>642</v>
      </c>
      <c r="B22">
        <v>18574.110000000004</v>
      </c>
    </row>
    <row r="23" spans="1:2" x14ac:dyDescent="0.3">
      <c r="A23" s="9" t="s">
        <v>643</v>
      </c>
      <c r="B23">
        <v>23686.000000000004</v>
      </c>
    </row>
    <row r="24" spans="1:2" x14ac:dyDescent="0.3">
      <c r="A24" s="9" t="s">
        <v>644</v>
      </c>
      <c r="B24">
        <v>28358.370000000003</v>
      </c>
    </row>
    <row r="25" spans="1:2" x14ac:dyDescent="0.3">
      <c r="A25" s="9" t="s">
        <v>645</v>
      </c>
      <c r="B25">
        <v>29716.890000000007</v>
      </c>
    </row>
    <row r="26" spans="1:2" x14ac:dyDescent="0.3">
      <c r="A26" s="9" t="s">
        <v>646</v>
      </c>
      <c r="B26">
        <v>23747.95</v>
      </c>
    </row>
    <row r="27" spans="1:2" x14ac:dyDescent="0.3">
      <c r="A27" s="9" t="s">
        <v>647</v>
      </c>
      <c r="B27">
        <v>19113.100000000002</v>
      </c>
    </row>
    <row r="28" spans="1:2" x14ac:dyDescent="0.3">
      <c r="A28" s="9" t="s">
        <v>648</v>
      </c>
      <c r="B28">
        <v>25379.72</v>
      </c>
    </row>
    <row r="29" spans="1:2" x14ac:dyDescent="0.3">
      <c r="A29" s="9" t="s">
        <v>649</v>
      </c>
      <c r="B29">
        <v>17543.130000000005</v>
      </c>
    </row>
    <row r="30" spans="1:2" x14ac:dyDescent="0.3">
      <c r="A30" s="8" t="s">
        <v>637</v>
      </c>
      <c r="B30">
        <v>520219.88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DFABD-B470-4BA4-96B9-5A0CDEA8FDC5}">
  <dimension ref="A3:B8"/>
  <sheetViews>
    <sheetView workbookViewId="0">
      <selection activeCell="M8" sqref="M8"/>
    </sheetView>
  </sheetViews>
  <sheetFormatPr defaultRowHeight="14.4" x14ac:dyDescent="0.3"/>
  <cols>
    <col min="1" max="1" width="12.5546875" bestFit="1" customWidth="1"/>
    <col min="2" max="2" width="11.6640625" bestFit="1" customWidth="1"/>
  </cols>
  <sheetData>
    <row r="3" spans="1:2" x14ac:dyDescent="0.3">
      <c r="A3" s="7" t="s">
        <v>636</v>
      </c>
      <c r="B3" t="s">
        <v>650</v>
      </c>
    </row>
    <row r="4" spans="1:2" x14ac:dyDescent="0.3">
      <c r="A4" s="8" t="s">
        <v>508</v>
      </c>
      <c r="B4">
        <v>141637.88999999998</v>
      </c>
    </row>
    <row r="5" spans="1:2" x14ac:dyDescent="0.3">
      <c r="A5" s="8" t="s">
        <v>509</v>
      </c>
      <c r="B5">
        <v>154682.14000000004</v>
      </c>
    </row>
    <row r="6" spans="1:2" x14ac:dyDescent="0.3">
      <c r="A6" s="8" t="s">
        <v>510</v>
      </c>
      <c r="B6">
        <v>117542.32999999996</v>
      </c>
    </row>
    <row r="7" spans="1:2" x14ac:dyDescent="0.3">
      <c r="A7" s="8" t="s">
        <v>511</v>
      </c>
      <c r="B7">
        <v>106357.51999999995</v>
      </c>
    </row>
    <row r="8" spans="1:2" x14ac:dyDescent="0.3">
      <c r="A8" s="8" t="s">
        <v>637</v>
      </c>
      <c r="B8">
        <v>520219.87999999995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2B12-FA32-45F3-8D6A-BB572DBE57F2}">
  <dimension ref="A3:C7"/>
  <sheetViews>
    <sheetView topLeftCell="AH1" workbookViewId="0">
      <selection activeCell="N9" sqref="N9"/>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636</v>
      </c>
      <c r="B3" t="s">
        <v>650</v>
      </c>
      <c r="C3" t="s">
        <v>651</v>
      </c>
    </row>
    <row r="4" spans="1:3" x14ac:dyDescent="0.3">
      <c r="A4" s="8" t="s">
        <v>524</v>
      </c>
      <c r="B4">
        <v>91490.06</v>
      </c>
      <c r="C4">
        <v>21050.660000000003</v>
      </c>
    </row>
    <row r="5" spans="1:3" x14ac:dyDescent="0.3">
      <c r="A5" s="8" t="s">
        <v>522</v>
      </c>
      <c r="B5">
        <v>284564.32000000012</v>
      </c>
      <c r="C5">
        <v>67895.050000000017</v>
      </c>
    </row>
    <row r="6" spans="1:3" x14ac:dyDescent="0.3">
      <c r="A6" s="8" t="s">
        <v>523</v>
      </c>
      <c r="B6">
        <v>144165.49999999994</v>
      </c>
      <c r="C6">
        <v>30931.160000000007</v>
      </c>
    </row>
    <row r="7" spans="1:3" x14ac:dyDescent="0.3">
      <c r="A7" s="8" t="s">
        <v>637</v>
      </c>
      <c r="B7">
        <v>520219.88000000006</v>
      </c>
      <c r="C7">
        <v>119876.87000000002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63B4-D671-4090-AC24-E93A9D10BB0E}">
  <dimension ref="A3:B9"/>
  <sheetViews>
    <sheetView workbookViewId="0">
      <selection activeCell="N16" sqref="N16"/>
    </sheetView>
  </sheetViews>
  <sheetFormatPr defaultRowHeight="14.4" x14ac:dyDescent="0.3"/>
  <cols>
    <col min="1" max="1" width="12.5546875" bestFit="1" customWidth="1"/>
    <col min="2" max="2" width="11.6640625" bestFit="1" customWidth="1"/>
  </cols>
  <sheetData>
    <row r="3" spans="1:2" x14ac:dyDescent="0.3">
      <c r="A3" s="7" t="s">
        <v>636</v>
      </c>
      <c r="B3" t="s">
        <v>650</v>
      </c>
    </row>
    <row r="4" spans="1:2" x14ac:dyDescent="0.3">
      <c r="A4" s="8" t="s">
        <v>514</v>
      </c>
      <c r="B4">
        <v>66227.559999999983</v>
      </c>
    </row>
    <row r="5" spans="1:2" x14ac:dyDescent="0.3">
      <c r="A5" s="8" t="s">
        <v>512</v>
      </c>
      <c r="B5">
        <v>68778.259999999995</v>
      </c>
    </row>
    <row r="6" spans="1:2" x14ac:dyDescent="0.3">
      <c r="A6" s="8" t="s">
        <v>521</v>
      </c>
      <c r="B6">
        <v>51570.850000000013</v>
      </c>
    </row>
    <row r="7" spans="1:2" x14ac:dyDescent="0.3">
      <c r="A7" s="8" t="s">
        <v>519</v>
      </c>
      <c r="B7">
        <v>54402.07</v>
      </c>
    </row>
    <row r="8" spans="1:2" x14ac:dyDescent="0.3">
      <c r="A8" s="8" t="s">
        <v>517</v>
      </c>
      <c r="B8">
        <v>50881.960000000021</v>
      </c>
    </row>
    <row r="9" spans="1:2" x14ac:dyDescent="0.3">
      <c r="A9" s="8" t="s">
        <v>637</v>
      </c>
      <c r="B9">
        <v>291860.7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9E7A-6B12-42AC-B4BB-F300DD42D124}">
  <dimension ref="A3:B14"/>
  <sheetViews>
    <sheetView workbookViewId="0">
      <selection activeCell="N7" sqref="N7"/>
    </sheetView>
  </sheetViews>
  <sheetFormatPr defaultRowHeight="14.4" x14ac:dyDescent="0.3"/>
  <cols>
    <col min="1" max="1" width="12.5546875" bestFit="1" customWidth="1"/>
    <col min="2" max="2" width="11.6640625" bestFit="1" customWidth="1"/>
  </cols>
  <sheetData>
    <row r="3" spans="1:2" x14ac:dyDescent="0.3">
      <c r="A3" s="7" t="s">
        <v>636</v>
      </c>
      <c r="B3" t="s">
        <v>650</v>
      </c>
    </row>
    <row r="4" spans="1:2" x14ac:dyDescent="0.3">
      <c r="A4" s="8" t="s">
        <v>586</v>
      </c>
      <c r="B4">
        <v>9349.01</v>
      </c>
    </row>
    <row r="5" spans="1:2" x14ac:dyDescent="0.3">
      <c r="A5" s="8" t="s">
        <v>610</v>
      </c>
      <c r="B5">
        <v>9097.06</v>
      </c>
    </row>
    <row r="6" spans="1:2" x14ac:dyDescent="0.3">
      <c r="A6" s="8" t="s">
        <v>562</v>
      </c>
      <c r="B6">
        <v>9236.92</v>
      </c>
    </row>
    <row r="7" spans="1:2" x14ac:dyDescent="0.3">
      <c r="A7" s="8" t="s">
        <v>525</v>
      </c>
      <c r="B7">
        <v>10050.289999999999</v>
      </c>
    </row>
    <row r="8" spans="1:2" x14ac:dyDescent="0.3">
      <c r="A8" s="8" t="s">
        <v>535</v>
      </c>
      <c r="B8">
        <v>10178.010000000002</v>
      </c>
    </row>
    <row r="9" spans="1:2" x14ac:dyDescent="0.3">
      <c r="A9" s="8" t="s">
        <v>541</v>
      </c>
      <c r="B9">
        <v>11392.279999999999</v>
      </c>
    </row>
    <row r="10" spans="1:2" x14ac:dyDescent="0.3">
      <c r="A10" s="8" t="s">
        <v>594</v>
      </c>
      <c r="B10">
        <v>9302.1299999999992</v>
      </c>
    </row>
    <row r="11" spans="1:2" x14ac:dyDescent="0.3">
      <c r="A11" s="8" t="s">
        <v>539</v>
      </c>
      <c r="B11">
        <v>9194.65</v>
      </c>
    </row>
    <row r="12" spans="1:2" x14ac:dyDescent="0.3">
      <c r="A12" s="8" t="s">
        <v>546</v>
      </c>
      <c r="B12">
        <v>10112.709999999999</v>
      </c>
    </row>
    <row r="13" spans="1:2" x14ac:dyDescent="0.3">
      <c r="A13" s="8" t="s">
        <v>549</v>
      </c>
      <c r="B13">
        <v>11691.25</v>
      </c>
    </row>
    <row r="14" spans="1:2" x14ac:dyDescent="0.3">
      <c r="A14" s="8" t="s">
        <v>637</v>
      </c>
      <c r="B14">
        <v>99604.31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workbookViewId="0">
      <selection activeCell="B2" sqref="B2:B501"/>
    </sheetView>
  </sheetViews>
  <sheetFormatPr defaultRowHeight="14.4" x14ac:dyDescent="0.3"/>
  <cols>
    <col min="1" max="1" width="12.33203125" customWidth="1"/>
    <col min="2" max="2" width="21.6640625" customWidth="1"/>
    <col min="3" max="3" width="16.6640625" customWidth="1"/>
    <col min="4" max="4" width="14.33203125" customWidth="1"/>
    <col min="5" max="5" width="13.88671875" customWidth="1"/>
    <col min="6" max="6" width="15.44140625" customWidth="1"/>
    <col min="7" max="7" width="10.21875" customWidth="1"/>
    <col min="8" max="8" width="14.21875" customWidth="1"/>
    <col min="9" max="10" width="18.77734375" customWidth="1"/>
    <col min="11" max="11" width="11.5546875" customWidth="1"/>
    <col min="12" max="12" width="13" customWidth="1"/>
    <col min="13" max="13" width="14.21875" customWidth="1"/>
    <col min="14" max="14" width="11.5546875" customWidth="1"/>
  </cols>
  <sheetData>
    <row r="1" spans="1:14" x14ac:dyDescent="0.3">
      <c r="A1" s="3" t="s">
        <v>625</v>
      </c>
      <c r="B1" s="3" t="s">
        <v>0</v>
      </c>
      <c r="C1" s="3" t="s">
        <v>1</v>
      </c>
      <c r="D1" s="3" t="s">
        <v>2</v>
      </c>
      <c r="E1" s="3" t="s">
        <v>3</v>
      </c>
      <c r="F1" s="3" t="s">
        <v>4</v>
      </c>
      <c r="G1" s="3" t="s">
        <v>5</v>
      </c>
      <c r="H1" s="3" t="s">
        <v>6</v>
      </c>
      <c r="I1" s="3" t="s">
        <v>7</v>
      </c>
      <c r="J1" s="3" t="s">
        <v>626</v>
      </c>
      <c r="K1" s="3" t="s">
        <v>627</v>
      </c>
      <c r="L1" s="3" t="s">
        <v>628</v>
      </c>
      <c r="M1" s="3" t="s">
        <v>629</v>
      </c>
      <c r="N1" s="3" t="s">
        <v>630</v>
      </c>
    </row>
    <row r="2" spans="1:14" x14ac:dyDescent="0.3">
      <c r="A2" s="1" t="s">
        <v>8</v>
      </c>
      <c r="B2" s="2">
        <v>45296</v>
      </c>
      <c r="C2" s="1" t="s">
        <v>508</v>
      </c>
      <c r="D2" s="1" t="s">
        <v>512</v>
      </c>
      <c r="E2" s="1" t="s">
        <v>522</v>
      </c>
      <c r="F2" s="1">
        <v>965.53</v>
      </c>
      <c r="G2" s="1">
        <v>1</v>
      </c>
      <c r="H2" s="1">
        <v>396.87</v>
      </c>
      <c r="I2" s="1" t="s">
        <v>525</v>
      </c>
      <c r="J2" s="1">
        <f>YEAR(SalesTbl[[#This Row],[Date]])</f>
        <v>2024</v>
      </c>
      <c r="K2" s="1" t="str">
        <f>TEXT(SalesTbl[[#This Row],[Date]], "mmm")</f>
        <v>Jan</v>
      </c>
      <c r="L2" s="1">
        <f>MONTH(SalesTbl[[#This Row],[Date]])</f>
        <v>1</v>
      </c>
      <c r="M2" s="5">
        <f>SalesTbl[[#This Row],[Profit]]/SalesTbl[[#This Row],[Sales]]</f>
        <v>0.41103849699128975</v>
      </c>
      <c r="N2" s="1">
        <f>1</f>
        <v>1</v>
      </c>
    </row>
    <row r="3" spans="1:14" x14ac:dyDescent="0.3">
      <c r="A3" s="1" t="s">
        <v>9</v>
      </c>
      <c r="B3" s="2">
        <v>45008</v>
      </c>
      <c r="C3" s="1" t="s">
        <v>508</v>
      </c>
      <c r="D3" s="1" t="s">
        <v>513</v>
      </c>
      <c r="E3" s="1" t="s">
        <v>523</v>
      </c>
      <c r="F3" s="1">
        <v>585.82000000000005</v>
      </c>
      <c r="G3" s="1">
        <v>9</v>
      </c>
      <c r="H3" s="1">
        <v>675.21</v>
      </c>
      <c r="I3" s="1" t="s">
        <v>526</v>
      </c>
      <c r="J3" s="1">
        <f>YEAR(SalesTbl[[#This Row],[Date]])</f>
        <v>2023</v>
      </c>
      <c r="K3" s="1" t="str">
        <f>TEXT(SalesTbl[[#This Row],[Date]], "mmm")</f>
        <v>Mar</v>
      </c>
      <c r="L3" s="1">
        <f>MONTH(SalesTbl[[#This Row],[Date]])</f>
        <v>3</v>
      </c>
      <c r="M3" s="5">
        <f>SalesTbl[[#This Row],[Profit]]/SalesTbl[[#This Row],[Sales]]</f>
        <v>1.1525895326209417</v>
      </c>
      <c r="N3" s="1">
        <f>1</f>
        <v>1</v>
      </c>
    </row>
    <row r="4" spans="1:14" x14ac:dyDescent="0.3">
      <c r="A4" s="1" t="s">
        <v>10</v>
      </c>
      <c r="B4" s="2">
        <v>45228</v>
      </c>
      <c r="C4" s="1" t="s">
        <v>509</v>
      </c>
      <c r="D4" s="1" t="s">
        <v>514</v>
      </c>
      <c r="E4" s="1" t="s">
        <v>522</v>
      </c>
      <c r="F4" s="1">
        <v>1201.76</v>
      </c>
      <c r="G4" s="1">
        <v>8</v>
      </c>
      <c r="H4" s="1">
        <v>329.27</v>
      </c>
      <c r="I4" s="1" t="s">
        <v>527</v>
      </c>
      <c r="J4" s="1">
        <f>YEAR(SalesTbl[[#This Row],[Date]])</f>
        <v>2023</v>
      </c>
      <c r="K4" s="1" t="str">
        <f>TEXT(SalesTbl[[#This Row],[Date]], "mmm")</f>
        <v>Oct</v>
      </c>
      <c r="L4" s="1">
        <f>MONTH(SalesTbl[[#This Row],[Date]])</f>
        <v>10</v>
      </c>
      <c r="M4" s="5">
        <f>SalesTbl[[#This Row],[Profit]]/SalesTbl[[#This Row],[Sales]]</f>
        <v>0.27398981493809077</v>
      </c>
      <c r="N4" s="1">
        <f>1</f>
        <v>1</v>
      </c>
    </row>
    <row r="5" spans="1:14" x14ac:dyDescent="0.3">
      <c r="A5" s="1" t="s">
        <v>11</v>
      </c>
      <c r="B5" s="2">
        <v>44978</v>
      </c>
      <c r="C5" s="1" t="s">
        <v>510</v>
      </c>
      <c r="D5" s="1" t="s">
        <v>515</v>
      </c>
      <c r="E5" s="1" t="s">
        <v>522</v>
      </c>
      <c r="F5" s="1">
        <v>1874.52</v>
      </c>
      <c r="G5" s="1">
        <v>5</v>
      </c>
      <c r="H5" s="1">
        <v>397.16</v>
      </c>
      <c r="I5" s="1" t="s">
        <v>528</v>
      </c>
      <c r="J5" s="1">
        <f>YEAR(SalesTbl[[#This Row],[Date]])</f>
        <v>2023</v>
      </c>
      <c r="K5" s="1" t="str">
        <f>TEXT(SalesTbl[[#This Row],[Date]], "mmm")</f>
        <v>Feb</v>
      </c>
      <c r="L5" s="1">
        <f>MONTH(SalesTbl[[#This Row],[Date]])</f>
        <v>2</v>
      </c>
      <c r="M5" s="5">
        <f>SalesTbl[[#This Row],[Profit]]/SalesTbl[[#This Row],[Sales]]</f>
        <v>0.21187290613063611</v>
      </c>
      <c r="N5" s="1">
        <f>1</f>
        <v>1</v>
      </c>
    </row>
    <row r="6" spans="1:14" x14ac:dyDescent="0.3">
      <c r="A6" s="1" t="s">
        <v>12</v>
      </c>
      <c r="B6" s="2">
        <v>45585</v>
      </c>
      <c r="C6" s="1" t="s">
        <v>510</v>
      </c>
      <c r="D6" s="1" t="s">
        <v>514</v>
      </c>
      <c r="E6" s="1" t="s">
        <v>522</v>
      </c>
      <c r="F6" s="1">
        <v>1535.25</v>
      </c>
      <c r="G6" s="1">
        <v>6</v>
      </c>
      <c r="H6" s="1">
        <v>-103.31</v>
      </c>
      <c r="I6" s="1" t="s">
        <v>525</v>
      </c>
      <c r="J6" s="1">
        <f>YEAR(SalesTbl[[#This Row],[Date]])</f>
        <v>2024</v>
      </c>
      <c r="K6" s="1" t="str">
        <f>TEXT(SalesTbl[[#This Row],[Date]], "mmm")</f>
        <v>Oct</v>
      </c>
      <c r="L6" s="1">
        <f>MONTH(SalesTbl[[#This Row],[Date]])</f>
        <v>10</v>
      </c>
      <c r="M6" s="5">
        <f>SalesTbl[[#This Row],[Profit]]/SalesTbl[[#This Row],[Sales]]</f>
        <v>-6.7291971991532321E-2</v>
      </c>
      <c r="N6" s="1">
        <f>1</f>
        <v>1</v>
      </c>
    </row>
    <row r="7" spans="1:14" x14ac:dyDescent="0.3">
      <c r="A7" s="1" t="s">
        <v>13</v>
      </c>
      <c r="B7" s="2">
        <v>45203</v>
      </c>
      <c r="C7" s="1" t="s">
        <v>509</v>
      </c>
      <c r="D7" s="1" t="s">
        <v>516</v>
      </c>
      <c r="E7" s="1" t="s">
        <v>523</v>
      </c>
      <c r="F7" s="1">
        <v>658</v>
      </c>
      <c r="G7" s="1">
        <v>7</v>
      </c>
      <c r="H7" s="1">
        <v>-103.18</v>
      </c>
      <c r="I7" s="1" t="s">
        <v>529</v>
      </c>
      <c r="J7" s="1">
        <f>YEAR(SalesTbl[[#This Row],[Date]])</f>
        <v>2023</v>
      </c>
      <c r="K7" s="1" t="str">
        <f>TEXT(SalesTbl[[#This Row],[Date]], "mmm")</f>
        <v>Oct</v>
      </c>
      <c r="L7" s="1">
        <f>MONTH(SalesTbl[[#This Row],[Date]])</f>
        <v>10</v>
      </c>
      <c r="M7" s="5">
        <f>SalesTbl[[#This Row],[Profit]]/SalesTbl[[#This Row],[Sales]]</f>
        <v>-0.15680851063829787</v>
      </c>
      <c r="N7" s="1">
        <f>1</f>
        <v>1</v>
      </c>
    </row>
    <row r="8" spans="1:14" x14ac:dyDescent="0.3">
      <c r="A8" s="1" t="s">
        <v>14</v>
      </c>
      <c r="B8" s="2">
        <v>45510</v>
      </c>
      <c r="C8" s="1" t="s">
        <v>511</v>
      </c>
      <c r="D8" s="1" t="s">
        <v>517</v>
      </c>
      <c r="E8" s="1" t="s">
        <v>522</v>
      </c>
      <c r="F8" s="1">
        <v>1687.08</v>
      </c>
      <c r="G8" s="1">
        <v>2</v>
      </c>
      <c r="H8" s="1">
        <v>481.86</v>
      </c>
      <c r="I8" s="1" t="s">
        <v>530</v>
      </c>
      <c r="J8" s="1">
        <f>YEAR(SalesTbl[[#This Row],[Date]])</f>
        <v>2024</v>
      </c>
      <c r="K8" s="1" t="str">
        <f>TEXT(SalesTbl[[#This Row],[Date]], "mmm")</f>
        <v>Aug</v>
      </c>
      <c r="L8" s="1">
        <f>MONTH(SalesTbl[[#This Row],[Date]])</f>
        <v>8</v>
      </c>
      <c r="M8" s="5">
        <f>SalesTbl[[#This Row],[Profit]]/SalesTbl[[#This Row],[Sales]]</f>
        <v>0.28561775375204496</v>
      </c>
      <c r="N8" s="1">
        <f>1</f>
        <v>1</v>
      </c>
    </row>
    <row r="9" spans="1:14" x14ac:dyDescent="0.3">
      <c r="A9" s="1" t="s">
        <v>15</v>
      </c>
      <c r="B9" s="2">
        <v>45082</v>
      </c>
      <c r="C9" s="1" t="s">
        <v>511</v>
      </c>
      <c r="D9" s="1" t="s">
        <v>518</v>
      </c>
      <c r="E9" s="1" t="s">
        <v>524</v>
      </c>
      <c r="F9" s="1">
        <v>508.24</v>
      </c>
      <c r="G9" s="1">
        <v>2</v>
      </c>
      <c r="H9" s="1">
        <v>325.33</v>
      </c>
      <c r="I9" s="1" t="s">
        <v>531</v>
      </c>
      <c r="J9" s="1">
        <f>YEAR(SalesTbl[[#This Row],[Date]])</f>
        <v>2023</v>
      </c>
      <c r="K9" s="1" t="str">
        <f>TEXT(SalesTbl[[#This Row],[Date]], "mmm")</f>
        <v>Jun</v>
      </c>
      <c r="L9" s="1">
        <f>MONTH(SalesTbl[[#This Row],[Date]])</f>
        <v>6</v>
      </c>
      <c r="M9" s="5">
        <f>SalesTbl[[#This Row],[Profit]]/SalesTbl[[#This Row],[Sales]]</f>
        <v>0.64011097119471116</v>
      </c>
      <c r="N9" s="1">
        <f>1</f>
        <v>1</v>
      </c>
    </row>
    <row r="10" spans="1:14" x14ac:dyDescent="0.3">
      <c r="A10" s="1" t="s">
        <v>16</v>
      </c>
      <c r="B10" s="2">
        <v>45339</v>
      </c>
      <c r="C10" s="1" t="s">
        <v>509</v>
      </c>
      <c r="D10" s="1" t="s">
        <v>519</v>
      </c>
      <c r="E10" s="1" t="s">
        <v>524</v>
      </c>
      <c r="F10" s="1">
        <v>1323.29</v>
      </c>
      <c r="G10" s="1">
        <v>10</v>
      </c>
      <c r="H10" s="1">
        <v>273.06</v>
      </c>
      <c r="I10" s="1" t="s">
        <v>532</v>
      </c>
      <c r="J10" s="1">
        <f>YEAR(SalesTbl[[#This Row],[Date]])</f>
        <v>2024</v>
      </c>
      <c r="K10" s="1" t="str">
        <f>TEXT(SalesTbl[[#This Row],[Date]], "mmm")</f>
        <v>Feb</v>
      </c>
      <c r="L10" s="1">
        <f>MONTH(SalesTbl[[#This Row],[Date]])</f>
        <v>2</v>
      </c>
      <c r="M10" s="5">
        <f>SalesTbl[[#This Row],[Profit]]/SalesTbl[[#This Row],[Sales]]</f>
        <v>0.20634932630035746</v>
      </c>
      <c r="N10" s="1">
        <f>1</f>
        <v>1</v>
      </c>
    </row>
    <row r="11" spans="1:14" x14ac:dyDescent="0.3">
      <c r="A11" s="1" t="s">
        <v>17</v>
      </c>
      <c r="B11" s="2">
        <v>44948</v>
      </c>
      <c r="C11" s="1" t="s">
        <v>511</v>
      </c>
      <c r="D11" s="1" t="s">
        <v>515</v>
      </c>
      <c r="E11" s="1" t="s">
        <v>522</v>
      </c>
      <c r="F11" s="1">
        <v>1422.7</v>
      </c>
      <c r="G11" s="1">
        <v>2</v>
      </c>
      <c r="H11" s="1">
        <v>480</v>
      </c>
      <c r="I11" s="1" t="s">
        <v>533</v>
      </c>
      <c r="J11" s="1">
        <f>YEAR(SalesTbl[[#This Row],[Date]])</f>
        <v>2023</v>
      </c>
      <c r="K11" s="1" t="str">
        <f>TEXT(SalesTbl[[#This Row],[Date]], "mmm")</f>
        <v>Jan</v>
      </c>
      <c r="L11" s="1">
        <f>MONTH(SalesTbl[[#This Row],[Date]])</f>
        <v>1</v>
      </c>
      <c r="M11" s="5">
        <f>SalesTbl[[#This Row],[Profit]]/SalesTbl[[#This Row],[Sales]]</f>
        <v>0.33738665916918537</v>
      </c>
      <c r="N11" s="1">
        <f>1</f>
        <v>1</v>
      </c>
    </row>
    <row r="12" spans="1:14" x14ac:dyDescent="0.3">
      <c r="A12" s="1" t="s">
        <v>18</v>
      </c>
      <c r="B12" s="2">
        <v>45525</v>
      </c>
      <c r="C12" s="1" t="s">
        <v>509</v>
      </c>
      <c r="D12" s="1" t="s">
        <v>514</v>
      </c>
      <c r="E12" s="1" t="s">
        <v>522</v>
      </c>
      <c r="F12" s="1">
        <v>1137.95</v>
      </c>
      <c r="G12" s="1">
        <v>5</v>
      </c>
      <c r="H12" s="1">
        <v>501.67</v>
      </c>
      <c r="I12" s="1" t="s">
        <v>534</v>
      </c>
      <c r="J12" s="1">
        <f>YEAR(SalesTbl[[#This Row],[Date]])</f>
        <v>2024</v>
      </c>
      <c r="K12" s="1" t="str">
        <f>TEXT(SalesTbl[[#This Row],[Date]], "mmm")</f>
        <v>Aug</v>
      </c>
      <c r="L12" s="1">
        <f>MONTH(SalesTbl[[#This Row],[Date]])</f>
        <v>8</v>
      </c>
      <c r="M12" s="5">
        <f>SalesTbl[[#This Row],[Profit]]/SalesTbl[[#This Row],[Sales]]</f>
        <v>0.44085416758205542</v>
      </c>
      <c r="N12" s="1">
        <f>1</f>
        <v>1</v>
      </c>
    </row>
    <row r="13" spans="1:14" x14ac:dyDescent="0.3">
      <c r="A13" s="1" t="s">
        <v>19</v>
      </c>
      <c r="B13" s="2">
        <v>45003</v>
      </c>
      <c r="C13" s="1" t="s">
        <v>508</v>
      </c>
      <c r="D13" s="1" t="s">
        <v>515</v>
      </c>
      <c r="E13" s="1" t="s">
        <v>522</v>
      </c>
      <c r="F13" s="1">
        <v>1995.08</v>
      </c>
      <c r="G13" s="1">
        <v>8</v>
      </c>
      <c r="H13" s="1">
        <v>377.9</v>
      </c>
      <c r="I13" s="1" t="s">
        <v>535</v>
      </c>
      <c r="J13" s="1">
        <f>YEAR(SalesTbl[[#This Row],[Date]])</f>
        <v>2023</v>
      </c>
      <c r="K13" s="1" t="str">
        <f>TEXT(SalesTbl[[#This Row],[Date]], "mmm")</f>
        <v>Mar</v>
      </c>
      <c r="L13" s="1">
        <f>MONTH(SalesTbl[[#This Row],[Date]])</f>
        <v>3</v>
      </c>
      <c r="M13" s="5">
        <f>SalesTbl[[#This Row],[Profit]]/SalesTbl[[#This Row],[Sales]]</f>
        <v>0.18941596326964333</v>
      </c>
      <c r="N13" s="1">
        <f>1</f>
        <v>1</v>
      </c>
    </row>
    <row r="14" spans="1:14" x14ac:dyDescent="0.3">
      <c r="A14" s="1" t="s">
        <v>20</v>
      </c>
      <c r="B14" s="2">
        <v>45072</v>
      </c>
      <c r="C14" s="1" t="s">
        <v>510</v>
      </c>
      <c r="D14" s="1" t="s">
        <v>519</v>
      </c>
      <c r="E14" s="1" t="s">
        <v>524</v>
      </c>
      <c r="F14" s="1">
        <v>513.53</v>
      </c>
      <c r="G14" s="1">
        <v>4</v>
      </c>
      <c r="H14" s="1">
        <v>18.2</v>
      </c>
      <c r="I14" s="1" t="s">
        <v>535</v>
      </c>
      <c r="J14" s="1">
        <f>YEAR(SalesTbl[[#This Row],[Date]])</f>
        <v>2023</v>
      </c>
      <c r="K14" s="1" t="str">
        <f>TEXT(SalesTbl[[#This Row],[Date]], "mmm")</f>
        <v>May</v>
      </c>
      <c r="L14" s="1">
        <f>MONTH(SalesTbl[[#This Row],[Date]])</f>
        <v>5</v>
      </c>
      <c r="M14" s="5">
        <f>SalesTbl[[#This Row],[Profit]]/SalesTbl[[#This Row],[Sales]]</f>
        <v>3.5440967421572253E-2</v>
      </c>
      <c r="N14" s="1">
        <f>1</f>
        <v>1</v>
      </c>
    </row>
    <row r="15" spans="1:14" x14ac:dyDescent="0.3">
      <c r="A15" s="1" t="s">
        <v>21</v>
      </c>
      <c r="B15" s="2">
        <v>45024</v>
      </c>
      <c r="C15" s="1" t="s">
        <v>508</v>
      </c>
      <c r="D15" s="1" t="s">
        <v>514</v>
      </c>
      <c r="E15" s="1" t="s">
        <v>522</v>
      </c>
      <c r="F15" s="1">
        <v>620.02</v>
      </c>
      <c r="G15" s="1">
        <v>4</v>
      </c>
      <c r="H15" s="1">
        <v>12.11</v>
      </c>
      <c r="I15" s="1" t="s">
        <v>536</v>
      </c>
      <c r="J15" s="1">
        <f>YEAR(SalesTbl[[#This Row],[Date]])</f>
        <v>2023</v>
      </c>
      <c r="K15" s="1" t="str">
        <f>TEXT(SalesTbl[[#This Row],[Date]], "mmm")</f>
        <v>Apr</v>
      </c>
      <c r="L15" s="1">
        <f>MONTH(SalesTbl[[#This Row],[Date]])</f>
        <v>4</v>
      </c>
      <c r="M15" s="5">
        <f>SalesTbl[[#This Row],[Profit]]/SalesTbl[[#This Row],[Sales]]</f>
        <v>1.9531628011999612E-2</v>
      </c>
      <c r="N15" s="1">
        <f>1</f>
        <v>1</v>
      </c>
    </row>
    <row r="16" spans="1:14" x14ac:dyDescent="0.3">
      <c r="A16" s="1" t="s">
        <v>22</v>
      </c>
      <c r="B16" s="2">
        <v>45115</v>
      </c>
      <c r="C16" s="1" t="s">
        <v>511</v>
      </c>
      <c r="D16" s="1" t="s">
        <v>519</v>
      </c>
      <c r="E16" s="1" t="s">
        <v>524</v>
      </c>
      <c r="F16" s="1">
        <v>1359.78</v>
      </c>
      <c r="G16" s="1">
        <v>3</v>
      </c>
      <c r="H16" s="1">
        <v>4.49</v>
      </c>
      <c r="I16" s="1" t="s">
        <v>537</v>
      </c>
      <c r="J16" s="1">
        <f>YEAR(SalesTbl[[#This Row],[Date]])</f>
        <v>2023</v>
      </c>
      <c r="K16" s="1" t="str">
        <f>TEXT(SalesTbl[[#This Row],[Date]], "mmm")</f>
        <v>Jul</v>
      </c>
      <c r="L16" s="1">
        <f>MONTH(SalesTbl[[#This Row],[Date]])</f>
        <v>7</v>
      </c>
      <c r="M16" s="5">
        <f>SalesTbl[[#This Row],[Profit]]/SalesTbl[[#This Row],[Sales]]</f>
        <v>3.3020047360602452E-3</v>
      </c>
      <c r="N16" s="1">
        <f>1</f>
        <v>1</v>
      </c>
    </row>
    <row r="17" spans="1:14" x14ac:dyDescent="0.3">
      <c r="A17" s="1" t="s">
        <v>23</v>
      </c>
      <c r="B17" s="2">
        <v>44986</v>
      </c>
      <c r="C17" s="1" t="s">
        <v>510</v>
      </c>
      <c r="D17" s="1" t="s">
        <v>516</v>
      </c>
      <c r="E17" s="1" t="s">
        <v>523</v>
      </c>
      <c r="F17" s="1">
        <v>368.51</v>
      </c>
      <c r="G17" s="1">
        <v>7</v>
      </c>
      <c r="H17" s="1">
        <v>-111.58</v>
      </c>
      <c r="I17" s="1" t="s">
        <v>538</v>
      </c>
      <c r="J17" s="1">
        <f>YEAR(SalesTbl[[#This Row],[Date]])</f>
        <v>2023</v>
      </c>
      <c r="K17" s="1" t="str">
        <f>TEXT(SalesTbl[[#This Row],[Date]], "mmm")</f>
        <v>Mar</v>
      </c>
      <c r="L17" s="1">
        <f>MONTH(SalesTbl[[#This Row],[Date]])</f>
        <v>3</v>
      </c>
      <c r="M17" s="5">
        <f>SalesTbl[[#This Row],[Profit]]/SalesTbl[[#This Row],[Sales]]</f>
        <v>-0.30278689859162572</v>
      </c>
      <c r="N17" s="1">
        <f>1</f>
        <v>1</v>
      </c>
    </row>
    <row r="18" spans="1:14" x14ac:dyDescent="0.3">
      <c r="A18" s="1" t="s">
        <v>24</v>
      </c>
      <c r="B18" s="2">
        <v>45281</v>
      </c>
      <c r="C18" s="1" t="s">
        <v>511</v>
      </c>
      <c r="D18" s="1" t="s">
        <v>518</v>
      </c>
      <c r="E18" s="1" t="s">
        <v>524</v>
      </c>
      <c r="F18" s="1">
        <v>113.15</v>
      </c>
      <c r="G18" s="1">
        <v>5</v>
      </c>
      <c r="H18" s="1">
        <v>20.51</v>
      </c>
      <c r="I18" s="1" t="s">
        <v>539</v>
      </c>
      <c r="J18" s="1">
        <f>YEAR(SalesTbl[[#This Row],[Date]])</f>
        <v>2023</v>
      </c>
      <c r="K18" s="1" t="str">
        <f>TEXT(SalesTbl[[#This Row],[Date]], "mmm")</f>
        <v>Dec</v>
      </c>
      <c r="L18" s="1">
        <f>MONTH(SalesTbl[[#This Row],[Date]])</f>
        <v>12</v>
      </c>
      <c r="M18" s="5">
        <f>SalesTbl[[#This Row],[Profit]]/SalesTbl[[#This Row],[Sales]]</f>
        <v>0.18126380910296067</v>
      </c>
      <c r="N18" s="1">
        <f>1</f>
        <v>1</v>
      </c>
    </row>
    <row r="19" spans="1:14" x14ac:dyDescent="0.3">
      <c r="A19" s="1" t="s">
        <v>25</v>
      </c>
      <c r="B19" s="2">
        <v>45458</v>
      </c>
      <c r="C19" s="1" t="s">
        <v>511</v>
      </c>
      <c r="D19" s="1" t="s">
        <v>515</v>
      </c>
      <c r="E19" s="1" t="s">
        <v>522</v>
      </c>
      <c r="F19" s="1">
        <v>424.46</v>
      </c>
      <c r="G19" s="1">
        <v>3</v>
      </c>
      <c r="H19" s="1">
        <v>-123.42</v>
      </c>
      <c r="I19" s="1" t="s">
        <v>540</v>
      </c>
      <c r="J19" s="1">
        <f>YEAR(SalesTbl[[#This Row],[Date]])</f>
        <v>2024</v>
      </c>
      <c r="K19" s="1" t="str">
        <f>TEXT(SalesTbl[[#This Row],[Date]], "mmm")</f>
        <v>Jun</v>
      </c>
      <c r="L19" s="1">
        <f>MONTH(SalesTbl[[#This Row],[Date]])</f>
        <v>6</v>
      </c>
      <c r="M19" s="5">
        <f>SalesTbl[[#This Row],[Profit]]/SalesTbl[[#This Row],[Sales]]</f>
        <v>-0.29076944824011686</v>
      </c>
      <c r="N19" s="1">
        <f>1</f>
        <v>1</v>
      </c>
    </row>
    <row r="20" spans="1:14" x14ac:dyDescent="0.3">
      <c r="A20" s="1" t="s">
        <v>26</v>
      </c>
      <c r="B20" s="2">
        <v>45287</v>
      </c>
      <c r="C20" s="1" t="s">
        <v>509</v>
      </c>
      <c r="D20" s="1" t="s">
        <v>512</v>
      </c>
      <c r="E20" s="1" t="s">
        <v>522</v>
      </c>
      <c r="F20" s="1">
        <v>1631.67</v>
      </c>
      <c r="G20" s="1">
        <v>8</v>
      </c>
      <c r="H20" s="1">
        <v>124.64</v>
      </c>
      <c r="I20" s="1" t="s">
        <v>541</v>
      </c>
      <c r="J20" s="1">
        <f>YEAR(SalesTbl[[#This Row],[Date]])</f>
        <v>2023</v>
      </c>
      <c r="K20" s="1" t="str">
        <f>TEXT(SalesTbl[[#This Row],[Date]], "mmm")</f>
        <v>Dec</v>
      </c>
      <c r="L20" s="1">
        <f>MONTH(SalesTbl[[#This Row],[Date]])</f>
        <v>12</v>
      </c>
      <c r="M20" s="5">
        <f>SalesTbl[[#This Row],[Profit]]/SalesTbl[[#This Row],[Sales]]</f>
        <v>7.6387995121562566E-2</v>
      </c>
      <c r="N20" s="1">
        <f>1</f>
        <v>1</v>
      </c>
    </row>
    <row r="21" spans="1:14" x14ac:dyDescent="0.3">
      <c r="A21" s="1" t="s">
        <v>27</v>
      </c>
      <c r="B21" s="2">
        <v>45198</v>
      </c>
      <c r="C21" s="1" t="s">
        <v>509</v>
      </c>
      <c r="D21" s="1" t="s">
        <v>514</v>
      </c>
      <c r="E21" s="1" t="s">
        <v>522</v>
      </c>
      <c r="F21" s="1">
        <v>1999.94</v>
      </c>
      <c r="G21" s="1">
        <v>9</v>
      </c>
      <c r="H21" s="1">
        <v>225.86</v>
      </c>
      <c r="I21" s="1" t="s">
        <v>542</v>
      </c>
      <c r="J21" s="1">
        <f>YEAR(SalesTbl[[#This Row],[Date]])</f>
        <v>2023</v>
      </c>
      <c r="K21" s="1" t="str">
        <f>TEXT(SalesTbl[[#This Row],[Date]], "mmm")</f>
        <v>Sep</v>
      </c>
      <c r="L21" s="1">
        <f>MONTH(SalesTbl[[#This Row],[Date]])</f>
        <v>9</v>
      </c>
      <c r="M21" s="5">
        <f>SalesTbl[[#This Row],[Profit]]/SalesTbl[[#This Row],[Sales]]</f>
        <v>0.11293338800164006</v>
      </c>
      <c r="N21" s="1">
        <f>1</f>
        <v>1</v>
      </c>
    </row>
    <row r="22" spans="1:14" x14ac:dyDescent="0.3">
      <c r="A22" s="1" t="s">
        <v>28</v>
      </c>
      <c r="B22" s="2">
        <v>45361</v>
      </c>
      <c r="C22" s="1" t="s">
        <v>508</v>
      </c>
      <c r="D22" s="1" t="s">
        <v>515</v>
      </c>
      <c r="E22" s="1" t="s">
        <v>522</v>
      </c>
      <c r="F22" s="1">
        <v>1769.64</v>
      </c>
      <c r="G22" s="1">
        <v>1</v>
      </c>
      <c r="H22" s="1">
        <v>-117.53</v>
      </c>
      <c r="I22" s="1" t="s">
        <v>543</v>
      </c>
      <c r="J22" s="1">
        <f>YEAR(SalesTbl[[#This Row],[Date]])</f>
        <v>2024</v>
      </c>
      <c r="K22" s="1" t="str">
        <f>TEXT(SalesTbl[[#This Row],[Date]], "mmm")</f>
        <v>Mar</v>
      </c>
      <c r="L22" s="1">
        <f>MONTH(SalesTbl[[#This Row],[Date]])</f>
        <v>3</v>
      </c>
      <c r="M22" s="5">
        <f>SalesTbl[[#This Row],[Profit]]/SalesTbl[[#This Row],[Sales]]</f>
        <v>-6.6414638005470039E-2</v>
      </c>
      <c r="N22" s="1">
        <f>1</f>
        <v>1</v>
      </c>
    </row>
    <row r="23" spans="1:14" x14ac:dyDescent="0.3">
      <c r="A23" s="1" t="s">
        <v>29</v>
      </c>
      <c r="B23" s="2">
        <v>44932</v>
      </c>
      <c r="C23" s="1" t="s">
        <v>511</v>
      </c>
      <c r="D23" s="1" t="s">
        <v>520</v>
      </c>
      <c r="E23" s="1" t="s">
        <v>523</v>
      </c>
      <c r="F23" s="1">
        <v>499.97</v>
      </c>
      <c r="G23" s="1">
        <v>3</v>
      </c>
      <c r="H23" s="1">
        <v>452.13</v>
      </c>
      <c r="I23" s="1" t="s">
        <v>544</v>
      </c>
      <c r="J23" s="1">
        <f>YEAR(SalesTbl[[#This Row],[Date]])</f>
        <v>2023</v>
      </c>
      <c r="K23" s="1" t="str">
        <f>TEXT(SalesTbl[[#This Row],[Date]], "mmm")</f>
        <v>Jan</v>
      </c>
      <c r="L23" s="1">
        <f>MONTH(SalesTbl[[#This Row],[Date]])</f>
        <v>1</v>
      </c>
      <c r="M23" s="5">
        <f>SalesTbl[[#This Row],[Profit]]/SalesTbl[[#This Row],[Sales]]</f>
        <v>0.90431425885553129</v>
      </c>
      <c r="N23" s="1">
        <f>1</f>
        <v>1</v>
      </c>
    </row>
    <row r="24" spans="1:14" x14ac:dyDescent="0.3">
      <c r="A24" s="1" t="s">
        <v>30</v>
      </c>
      <c r="B24" s="2">
        <v>45114</v>
      </c>
      <c r="C24" s="1" t="s">
        <v>511</v>
      </c>
      <c r="D24" s="1" t="s">
        <v>516</v>
      </c>
      <c r="E24" s="1" t="s">
        <v>523</v>
      </c>
      <c r="F24" s="1">
        <v>53.61</v>
      </c>
      <c r="G24" s="1">
        <v>7</v>
      </c>
      <c r="H24" s="1">
        <v>272.81</v>
      </c>
      <c r="I24" s="1" t="s">
        <v>545</v>
      </c>
      <c r="J24" s="1">
        <f>YEAR(SalesTbl[[#This Row],[Date]])</f>
        <v>2023</v>
      </c>
      <c r="K24" s="1" t="str">
        <f>TEXT(SalesTbl[[#This Row],[Date]], "mmm")</f>
        <v>Jul</v>
      </c>
      <c r="L24" s="1">
        <f>MONTH(SalesTbl[[#This Row],[Date]])</f>
        <v>7</v>
      </c>
      <c r="M24" s="5">
        <f>SalesTbl[[#This Row],[Profit]]/SalesTbl[[#This Row],[Sales]]</f>
        <v>5.0887894049617612</v>
      </c>
      <c r="N24" s="1">
        <f>1</f>
        <v>1</v>
      </c>
    </row>
    <row r="25" spans="1:14" x14ac:dyDescent="0.3">
      <c r="A25" s="1" t="s">
        <v>31</v>
      </c>
      <c r="B25" s="2">
        <v>45095</v>
      </c>
      <c r="C25" s="1" t="s">
        <v>510</v>
      </c>
      <c r="D25" s="1" t="s">
        <v>513</v>
      </c>
      <c r="E25" s="1" t="s">
        <v>523</v>
      </c>
      <c r="F25" s="1">
        <v>115.58</v>
      </c>
      <c r="G25" s="1">
        <v>9</v>
      </c>
      <c r="H25" s="1">
        <v>-132.84</v>
      </c>
      <c r="I25" s="1" t="s">
        <v>546</v>
      </c>
      <c r="J25" s="1">
        <f>YEAR(SalesTbl[[#This Row],[Date]])</f>
        <v>2023</v>
      </c>
      <c r="K25" s="1" t="str">
        <f>TEXT(SalesTbl[[#This Row],[Date]], "mmm")</f>
        <v>Jun</v>
      </c>
      <c r="L25" s="1">
        <f>MONTH(SalesTbl[[#This Row],[Date]])</f>
        <v>6</v>
      </c>
      <c r="M25" s="5">
        <f>SalesTbl[[#This Row],[Profit]]/SalesTbl[[#This Row],[Sales]]</f>
        <v>-1.1493337947741824</v>
      </c>
      <c r="N25" s="1">
        <f>1</f>
        <v>1</v>
      </c>
    </row>
    <row r="26" spans="1:14" x14ac:dyDescent="0.3">
      <c r="A26" s="1" t="s">
        <v>32</v>
      </c>
      <c r="B26" s="2">
        <v>45493</v>
      </c>
      <c r="C26" s="1" t="s">
        <v>508</v>
      </c>
      <c r="D26" s="1" t="s">
        <v>521</v>
      </c>
      <c r="E26" s="1" t="s">
        <v>522</v>
      </c>
      <c r="F26" s="1">
        <v>1190.54</v>
      </c>
      <c r="G26" s="1">
        <v>4</v>
      </c>
      <c r="H26" s="1">
        <v>237</v>
      </c>
      <c r="I26" s="1" t="s">
        <v>547</v>
      </c>
      <c r="J26" s="1">
        <f>YEAR(SalesTbl[[#This Row],[Date]])</f>
        <v>2024</v>
      </c>
      <c r="K26" s="1" t="str">
        <f>TEXT(SalesTbl[[#This Row],[Date]], "mmm")</f>
        <v>Jul</v>
      </c>
      <c r="L26" s="1">
        <f>MONTH(SalesTbl[[#This Row],[Date]])</f>
        <v>7</v>
      </c>
      <c r="M26" s="5">
        <f>SalesTbl[[#This Row],[Profit]]/SalesTbl[[#This Row],[Sales]]</f>
        <v>0.19906932988391823</v>
      </c>
      <c r="N26" s="1">
        <f>1</f>
        <v>1</v>
      </c>
    </row>
    <row r="27" spans="1:14" x14ac:dyDescent="0.3">
      <c r="A27" s="1" t="s">
        <v>33</v>
      </c>
      <c r="B27" s="2">
        <v>45022</v>
      </c>
      <c r="C27" s="1" t="s">
        <v>511</v>
      </c>
      <c r="D27" s="1" t="s">
        <v>518</v>
      </c>
      <c r="E27" s="1" t="s">
        <v>524</v>
      </c>
      <c r="F27" s="1">
        <v>235.56</v>
      </c>
      <c r="G27" s="1">
        <v>4</v>
      </c>
      <c r="H27" s="1">
        <v>44.32</v>
      </c>
      <c r="I27" s="1" t="s">
        <v>548</v>
      </c>
      <c r="J27" s="1">
        <f>YEAR(SalesTbl[[#This Row],[Date]])</f>
        <v>2023</v>
      </c>
      <c r="K27" s="1" t="str">
        <f>TEXT(SalesTbl[[#This Row],[Date]], "mmm")</f>
        <v>Apr</v>
      </c>
      <c r="L27" s="1">
        <f>MONTH(SalesTbl[[#This Row],[Date]])</f>
        <v>4</v>
      </c>
      <c r="M27" s="5">
        <f>SalesTbl[[#This Row],[Profit]]/SalesTbl[[#This Row],[Sales]]</f>
        <v>0.18814739344540668</v>
      </c>
      <c r="N27" s="1">
        <f>1</f>
        <v>1</v>
      </c>
    </row>
    <row r="28" spans="1:14" x14ac:dyDescent="0.3">
      <c r="A28" s="1" t="s">
        <v>34</v>
      </c>
      <c r="B28" s="2">
        <v>45266</v>
      </c>
      <c r="C28" s="1" t="s">
        <v>510</v>
      </c>
      <c r="D28" s="1" t="s">
        <v>515</v>
      </c>
      <c r="E28" s="1" t="s">
        <v>522</v>
      </c>
      <c r="F28" s="1">
        <v>871.35</v>
      </c>
      <c r="G28" s="1">
        <v>8</v>
      </c>
      <c r="H28" s="1">
        <v>212.36</v>
      </c>
      <c r="I28" s="1" t="s">
        <v>549</v>
      </c>
      <c r="J28" s="1">
        <f>YEAR(SalesTbl[[#This Row],[Date]])</f>
        <v>2023</v>
      </c>
      <c r="K28" s="1" t="str">
        <f>TEXT(SalesTbl[[#This Row],[Date]], "mmm")</f>
        <v>Dec</v>
      </c>
      <c r="L28" s="1">
        <f>MONTH(SalesTbl[[#This Row],[Date]])</f>
        <v>12</v>
      </c>
      <c r="M28" s="5">
        <f>SalesTbl[[#This Row],[Profit]]/SalesTbl[[#This Row],[Sales]]</f>
        <v>0.24371377747173925</v>
      </c>
      <c r="N28" s="1">
        <f>1</f>
        <v>1</v>
      </c>
    </row>
    <row r="29" spans="1:14" x14ac:dyDescent="0.3">
      <c r="A29" s="1" t="s">
        <v>35</v>
      </c>
      <c r="B29" s="2">
        <v>45043</v>
      </c>
      <c r="C29" s="1" t="s">
        <v>508</v>
      </c>
      <c r="D29" s="1" t="s">
        <v>513</v>
      </c>
      <c r="E29" s="1" t="s">
        <v>523</v>
      </c>
      <c r="F29" s="1">
        <v>974.17</v>
      </c>
      <c r="G29" s="1">
        <v>4</v>
      </c>
      <c r="H29" s="1">
        <v>59.79</v>
      </c>
      <c r="I29" s="1" t="s">
        <v>550</v>
      </c>
      <c r="J29" s="1">
        <f>YEAR(SalesTbl[[#This Row],[Date]])</f>
        <v>2023</v>
      </c>
      <c r="K29" s="1" t="str">
        <f>TEXT(SalesTbl[[#This Row],[Date]], "mmm")</f>
        <v>Apr</v>
      </c>
      <c r="L29" s="1">
        <f>MONTH(SalesTbl[[#This Row],[Date]])</f>
        <v>4</v>
      </c>
      <c r="M29" s="5">
        <f>SalesTbl[[#This Row],[Profit]]/SalesTbl[[#This Row],[Sales]]</f>
        <v>6.1375324635330589E-2</v>
      </c>
      <c r="N29" s="1">
        <f>1</f>
        <v>1</v>
      </c>
    </row>
    <row r="30" spans="1:14" x14ac:dyDescent="0.3">
      <c r="A30" s="1" t="s">
        <v>36</v>
      </c>
      <c r="B30" s="2">
        <v>45042</v>
      </c>
      <c r="C30" s="1" t="s">
        <v>509</v>
      </c>
      <c r="D30" s="1" t="s">
        <v>520</v>
      </c>
      <c r="E30" s="1" t="s">
        <v>523</v>
      </c>
      <c r="F30" s="1">
        <v>822.17</v>
      </c>
      <c r="G30" s="1">
        <v>5</v>
      </c>
      <c r="H30" s="1">
        <v>87.42</v>
      </c>
      <c r="I30" s="1" t="s">
        <v>532</v>
      </c>
      <c r="J30" s="1">
        <f>YEAR(SalesTbl[[#This Row],[Date]])</f>
        <v>2023</v>
      </c>
      <c r="K30" s="1" t="str">
        <f>TEXT(SalesTbl[[#This Row],[Date]], "mmm")</f>
        <v>Apr</v>
      </c>
      <c r="L30" s="1">
        <f>MONTH(SalesTbl[[#This Row],[Date]])</f>
        <v>4</v>
      </c>
      <c r="M30" s="5">
        <f>SalesTbl[[#This Row],[Profit]]/SalesTbl[[#This Row],[Sales]]</f>
        <v>0.10632837491029837</v>
      </c>
      <c r="N30" s="1">
        <f>1</f>
        <v>1</v>
      </c>
    </row>
    <row r="31" spans="1:14" x14ac:dyDescent="0.3">
      <c r="A31" s="1" t="s">
        <v>37</v>
      </c>
      <c r="B31" s="2">
        <v>45286</v>
      </c>
      <c r="C31" s="1" t="s">
        <v>508</v>
      </c>
      <c r="D31" s="1" t="s">
        <v>521</v>
      </c>
      <c r="E31" s="1" t="s">
        <v>522</v>
      </c>
      <c r="F31" s="1">
        <v>1673.65</v>
      </c>
      <c r="G31" s="1">
        <v>4</v>
      </c>
      <c r="H31" s="1">
        <v>673.53</v>
      </c>
      <c r="I31" s="1" t="s">
        <v>551</v>
      </c>
      <c r="J31" s="1">
        <f>YEAR(SalesTbl[[#This Row],[Date]])</f>
        <v>2023</v>
      </c>
      <c r="K31" s="1" t="str">
        <f>TEXT(SalesTbl[[#This Row],[Date]], "mmm")</f>
        <v>Dec</v>
      </c>
      <c r="L31" s="1">
        <f>MONTH(SalesTbl[[#This Row],[Date]])</f>
        <v>12</v>
      </c>
      <c r="M31" s="5">
        <f>SalesTbl[[#This Row],[Profit]]/SalesTbl[[#This Row],[Sales]]</f>
        <v>0.40243181071311201</v>
      </c>
      <c r="N31" s="1">
        <f>1</f>
        <v>1</v>
      </c>
    </row>
    <row r="32" spans="1:14" x14ac:dyDescent="0.3">
      <c r="A32" s="1" t="s">
        <v>38</v>
      </c>
      <c r="B32" s="2">
        <v>45195</v>
      </c>
      <c r="C32" s="1" t="s">
        <v>510</v>
      </c>
      <c r="D32" s="1" t="s">
        <v>513</v>
      </c>
      <c r="E32" s="1" t="s">
        <v>523</v>
      </c>
      <c r="F32" s="1">
        <v>1191.52</v>
      </c>
      <c r="G32" s="1">
        <v>6</v>
      </c>
      <c r="H32" s="1">
        <v>481.86</v>
      </c>
      <c r="I32" s="1" t="s">
        <v>552</v>
      </c>
      <c r="J32" s="1">
        <f>YEAR(SalesTbl[[#This Row],[Date]])</f>
        <v>2023</v>
      </c>
      <c r="K32" s="1" t="str">
        <f>TEXT(SalesTbl[[#This Row],[Date]], "mmm")</f>
        <v>Sep</v>
      </c>
      <c r="L32" s="1">
        <f>MONTH(SalesTbl[[#This Row],[Date]])</f>
        <v>9</v>
      </c>
      <c r="M32" s="5">
        <f>SalesTbl[[#This Row],[Profit]]/SalesTbl[[#This Row],[Sales]]</f>
        <v>0.40440781522760844</v>
      </c>
      <c r="N32" s="1">
        <f>1</f>
        <v>1</v>
      </c>
    </row>
    <row r="33" spans="1:14" x14ac:dyDescent="0.3">
      <c r="A33" s="1" t="s">
        <v>39</v>
      </c>
      <c r="B33" s="2">
        <v>45604</v>
      </c>
      <c r="C33" s="1" t="s">
        <v>511</v>
      </c>
      <c r="D33" s="1" t="s">
        <v>517</v>
      </c>
      <c r="E33" s="1" t="s">
        <v>522</v>
      </c>
      <c r="F33" s="1">
        <v>88.3</v>
      </c>
      <c r="G33" s="1">
        <v>9</v>
      </c>
      <c r="H33" s="1">
        <v>121.11</v>
      </c>
      <c r="I33" s="1" t="s">
        <v>553</v>
      </c>
      <c r="J33" s="1">
        <f>YEAR(SalesTbl[[#This Row],[Date]])</f>
        <v>2024</v>
      </c>
      <c r="K33" s="1" t="str">
        <f>TEXT(SalesTbl[[#This Row],[Date]], "mmm")</f>
        <v>Nov</v>
      </c>
      <c r="L33" s="1">
        <f>MONTH(SalesTbl[[#This Row],[Date]])</f>
        <v>11</v>
      </c>
      <c r="M33" s="5">
        <f>SalesTbl[[#This Row],[Profit]]/SalesTbl[[#This Row],[Sales]]</f>
        <v>1.3715741789354474</v>
      </c>
      <c r="N33" s="1">
        <f>1</f>
        <v>1</v>
      </c>
    </row>
    <row r="34" spans="1:14" x14ac:dyDescent="0.3">
      <c r="A34" s="1" t="s">
        <v>40</v>
      </c>
      <c r="B34" s="2">
        <v>45421</v>
      </c>
      <c r="C34" s="1" t="s">
        <v>511</v>
      </c>
      <c r="D34" s="1" t="s">
        <v>514</v>
      </c>
      <c r="E34" s="1" t="s">
        <v>522</v>
      </c>
      <c r="F34" s="1">
        <v>187.38</v>
      </c>
      <c r="G34" s="1">
        <v>9</v>
      </c>
      <c r="H34" s="1">
        <v>336</v>
      </c>
      <c r="I34" s="1" t="s">
        <v>529</v>
      </c>
      <c r="J34" s="1">
        <f>YEAR(SalesTbl[[#This Row],[Date]])</f>
        <v>2024</v>
      </c>
      <c r="K34" s="1" t="str">
        <f>TEXT(SalesTbl[[#This Row],[Date]], "mmm")</f>
        <v>May</v>
      </c>
      <c r="L34" s="1">
        <f>MONTH(SalesTbl[[#This Row],[Date]])</f>
        <v>5</v>
      </c>
      <c r="M34" s="5">
        <f>SalesTbl[[#This Row],[Profit]]/SalesTbl[[#This Row],[Sales]]</f>
        <v>1.793147614473263</v>
      </c>
      <c r="N34" s="1">
        <f>1</f>
        <v>1</v>
      </c>
    </row>
    <row r="35" spans="1:14" x14ac:dyDescent="0.3">
      <c r="A35" s="1" t="s">
        <v>41</v>
      </c>
      <c r="B35" s="2">
        <v>45279</v>
      </c>
      <c r="C35" s="1" t="s">
        <v>509</v>
      </c>
      <c r="D35" s="1" t="s">
        <v>516</v>
      </c>
      <c r="E35" s="1" t="s">
        <v>523</v>
      </c>
      <c r="F35" s="1">
        <v>1651.23</v>
      </c>
      <c r="G35" s="1">
        <v>6</v>
      </c>
      <c r="H35" s="1">
        <v>-137.19</v>
      </c>
      <c r="I35" s="1" t="s">
        <v>545</v>
      </c>
      <c r="J35" s="1">
        <f>YEAR(SalesTbl[[#This Row],[Date]])</f>
        <v>2023</v>
      </c>
      <c r="K35" s="1" t="str">
        <f>TEXT(SalesTbl[[#This Row],[Date]], "mmm")</f>
        <v>Dec</v>
      </c>
      <c r="L35" s="1">
        <f>MONTH(SalesTbl[[#This Row],[Date]])</f>
        <v>12</v>
      </c>
      <c r="M35" s="5">
        <f>SalesTbl[[#This Row],[Profit]]/SalesTbl[[#This Row],[Sales]]</f>
        <v>-8.3083519558147564E-2</v>
      </c>
      <c r="N35" s="1">
        <f>1</f>
        <v>1</v>
      </c>
    </row>
    <row r="36" spans="1:14" x14ac:dyDescent="0.3">
      <c r="A36" s="1" t="s">
        <v>42</v>
      </c>
      <c r="B36" s="2">
        <v>45467</v>
      </c>
      <c r="C36" s="1" t="s">
        <v>509</v>
      </c>
      <c r="D36" s="1" t="s">
        <v>518</v>
      </c>
      <c r="E36" s="1" t="s">
        <v>524</v>
      </c>
      <c r="F36" s="1">
        <v>112.36</v>
      </c>
      <c r="G36" s="1">
        <v>2</v>
      </c>
      <c r="H36" s="1">
        <v>118.22</v>
      </c>
      <c r="I36" s="1" t="s">
        <v>526</v>
      </c>
      <c r="J36" s="1">
        <f>YEAR(SalesTbl[[#This Row],[Date]])</f>
        <v>2024</v>
      </c>
      <c r="K36" s="1" t="str">
        <f>TEXT(SalesTbl[[#This Row],[Date]], "mmm")</f>
        <v>Jun</v>
      </c>
      <c r="L36" s="1">
        <f>MONTH(SalesTbl[[#This Row],[Date]])</f>
        <v>6</v>
      </c>
      <c r="M36" s="5">
        <f>SalesTbl[[#This Row],[Profit]]/SalesTbl[[#This Row],[Sales]]</f>
        <v>1.0521537913848344</v>
      </c>
      <c r="N36" s="1">
        <f>1</f>
        <v>1</v>
      </c>
    </row>
    <row r="37" spans="1:14" x14ac:dyDescent="0.3">
      <c r="A37" s="1" t="s">
        <v>43</v>
      </c>
      <c r="B37" s="2">
        <v>45316</v>
      </c>
      <c r="C37" s="1" t="s">
        <v>510</v>
      </c>
      <c r="D37" s="1" t="s">
        <v>515</v>
      </c>
      <c r="E37" s="1" t="s">
        <v>522</v>
      </c>
      <c r="F37" s="1">
        <v>255.32</v>
      </c>
      <c r="G37" s="1">
        <v>1</v>
      </c>
      <c r="H37" s="1">
        <v>698.93</v>
      </c>
      <c r="I37" s="1" t="s">
        <v>550</v>
      </c>
      <c r="J37" s="1">
        <f>YEAR(SalesTbl[[#This Row],[Date]])</f>
        <v>2024</v>
      </c>
      <c r="K37" s="1" t="str">
        <f>TEXT(SalesTbl[[#This Row],[Date]], "mmm")</f>
        <v>Jan</v>
      </c>
      <c r="L37" s="1">
        <f>MONTH(SalesTbl[[#This Row],[Date]])</f>
        <v>1</v>
      </c>
      <c r="M37" s="5">
        <f>SalesTbl[[#This Row],[Profit]]/SalesTbl[[#This Row],[Sales]]</f>
        <v>2.737466708444305</v>
      </c>
      <c r="N37" s="1">
        <f>1</f>
        <v>1</v>
      </c>
    </row>
    <row r="38" spans="1:14" x14ac:dyDescent="0.3">
      <c r="A38" s="1" t="s">
        <v>44</v>
      </c>
      <c r="B38" s="2">
        <v>45572</v>
      </c>
      <c r="C38" s="1" t="s">
        <v>510</v>
      </c>
      <c r="D38" s="1" t="s">
        <v>520</v>
      </c>
      <c r="E38" s="1" t="s">
        <v>523</v>
      </c>
      <c r="F38" s="1">
        <v>1542.51</v>
      </c>
      <c r="G38" s="1">
        <v>8</v>
      </c>
      <c r="H38" s="1">
        <v>-156.77000000000001</v>
      </c>
      <c r="I38" s="1" t="s">
        <v>545</v>
      </c>
      <c r="J38" s="1">
        <f>YEAR(SalesTbl[[#This Row],[Date]])</f>
        <v>2024</v>
      </c>
      <c r="K38" s="1" t="str">
        <f>TEXT(SalesTbl[[#This Row],[Date]], "mmm")</f>
        <v>Oct</v>
      </c>
      <c r="L38" s="1">
        <f>MONTH(SalesTbl[[#This Row],[Date]])</f>
        <v>10</v>
      </c>
      <c r="M38" s="5">
        <f>SalesTbl[[#This Row],[Profit]]/SalesTbl[[#This Row],[Sales]]</f>
        <v>-0.10163305262202514</v>
      </c>
      <c r="N38" s="1">
        <f>1</f>
        <v>1</v>
      </c>
    </row>
    <row r="39" spans="1:14" x14ac:dyDescent="0.3">
      <c r="A39" s="1" t="s">
        <v>45</v>
      </c>
      <c r="B39" s="2">
        <v>44976</v>
      </c>
      <c r="C39" s="1" t="s">
        <v>510</v>
      </c>
      <c r="D39" s="1" t="s">
        <v>512</v>
      </c>
      <c r="E39" s="1" t="s">
        <v>522</v>
      </c>
      <c r="F39" s="1">
        <v>987.64</v>
      </c>
      <c r="G39" s="1">
        <v>5</v>
      </c>
      <c r="H39" s="1">
        <v>239.7</v>
      </c>
      <c r="I39" s="1" t="s">
        <v>554</v>
      </c>
      <c r="J39" s="1">
        <f>YEAR(SalesTbl[[#This Row],[Date]])</f>
        <v>2023</v>
      </c>
      <c r="K39" s="1" t="str">
        <f>TEXT(SalesTbl[[#This Row],[Date]], "mmm")</f>
        <v>Feb</v>
      </c>
      <c r="L39" s="1">
        <f>MONTH(SalesTbl[[#This Row],[Date]])</f>
        <v>2</v>
      </c>
      <c r="M39" s="5">
        <f>SalesTbl[[#This Row],[Profit]]/SalesTbl[[#This Row],[Sales]]</f>
        <v>0.24269976914665262</v>
      </c>
      <c r="N39" s="1">
        <f>1</f>
        <v>1</v>
      </c>
    </row>
    <row r="40" spans="1:14" x14ac:dyDescent="0.3">
      <c r="A40" s="1" t="s">
        <v>46</v>
      </c>
      <c r="B40" s="2">
        <v>45230</v>
      </c>
      <c r="C40" s="1" t="s">
        <v>510</v>
      </c>
      <c r="D40" s="1" t="s">
        <v>515</v>
      </c>
      <c r="E40" s="1" t="s">
        <v>522</v>
      </c>
      <c r="F40" s="1">
        <v>1877.91</v>
      </c>
      <c r="G40" s="1">
        <v>3</v>
      </c>
      <c r="H40" s="1">
        <v>-85.39</v>
      </c>
      <c r="I40" s="1" t="s">
        <v>555</v>
      </c>
      <c r="J40" s="1">
        <f>YEAR(SalesTbl[[#This Row],[Date]])</f>
        <v>2023</v>
      </c>
      <c r="K40" s="1" t="str">
        <f>TEXT(SalesTbl[[#This Row],[Date]], "mmm")</f>
        <v>Oct</v>
      </c>
      <c r="L40" s="1">
        <f>MONTH(SalesTbl[[#This Row],[Date]])</f>
        <v>10</v>
      </c>
      <c r="M40" s="5">
        <f>SalesTbl[[#This Row],[Profit]]/SalesTbl[[#This Row],[Sales]]</f>
        <v>-4.5470762709608023E-2</v>
      </c>
      <c r="N40" s="1">
        <f>1</f>
        <v>1</v>
      </c>
    </row>
    <row r="41" spans="1:14" x14ac:dyDescent="0.3">
      <c r="A41" s="1" t="s">
        <v>47</v>
      </c>
      <c r="B41" s="2">
        <v>45182</v>
      </c>
      <c r="C41" s="1" t="s">
        <v>509</v>
      </c>
      <c r="D41" s="1" t="s">
        <v>521</v>
      </c>
      <c r="E41" s="1" t="s">
        <v>522</v>
      </c>
      <c r="F41" s="1">
        <v>1811.09</v>
      </c>
      <c r="G41" s="1">
        <v>8</v>
      </c>
      <c r="H41" s="1">
        <v>-37.11</v>
      </c>
      <c r="I41" s="1" t="s">
        <v>556</v>
      </c>
      <c r="J41" s="1">
        <f>YEAR(SalesTbl[[#This Row],[Date]])</f>
        <v>2023</v>
      </c>
      <c r="K41" s="1" t="str">
        <f>TEXT(SalesTbl[[#This Row],[Date]], "mmm")</f>
        <v>Sep</v>
      </c>
      <c r="L41" s="1">
        <f>MONTH(SalesTbl[[#This Row],[Date]])</f>
        <v>9</v>
      </c>
      <c r="M41" s="5">
        <f>SalesTbl[[#This Row],[Profit]]/SalesTbl[[#This Row],[Sales]]</f>
        <v>-2.04904228945E-2</v>
      </c>
      <c r="N41" s="1">
        <f>1</f>
        <v>1</v>
      </c>
    </row>
    <row r="42" spans="1:14" x14ac:dyDescent="0.3">
      <c r="A42" s="1" t="s">
        <v>48</v>
      </c>
      <c r="B42" s="2">
        <v>45206</v>
      </c>
      <c r="C42" s="1" t="s">
        <v>511</v>
      </c>
      <c r="D42" s="1" t="s">
        <v>513</v>
      </c>
      <c r="E42" s="1" t="s">
        <v>523</v>
      </c>
      <c r="F42" s="1">
        <v>1967.73</v>
      </c>
      <c r="G42" s="1">
        <v>7</v>
      </c>
      <c r="H42" s="1">
        <v>691.44</v>
      </c>
      <c r="I42" s="1" t="s">
        <v>539</v>
      </c>
      <c r="J42" s="1">
        <f>YEAR(SalesTbl[[#This Row],[Date]])</f>
        <v>2023</v>
      </c>
      <c r="K42" s="1" t="str">
        <f>TEXT(SalesTbl[[#This Row],[Date]], "mmm")</f>
        <v>Oct</v>
      </c>
      <c r="L42" s="1">
        <f>MONTH(SalesTbl[[#This Row],[Date]])</f>
        <v>10</v>
      </c>
      <c r="M42" s="5">
        <f>SalesTbl[[#This Row],[Profit]]/SalesTbl[[#This Row],[Sales]]</f>
        <v>0.35138967236358648</v>
      </c>
      <c r="N42" s="1">
        <f>1</f>
        <v>1</v>
      </c>
    </row>
    <row r="43" spans="1:14" x14ac:dyDescent="0.3">
      <c r="A43" s="1" t="s">
        <v>49</v>
      </c>
      <c r="B43" s="2">
        <v>45595</v>
      </c>
      <c r="C43" s="1" t="s">
        <v>509</v>
      </c>
      <c r="D43" s="1" t="s">
        <v>519</v>
      </c>
      <c r="E43" s="1" t="s">
        <v>524</v>
      </c>
      <c r="F43" s="1">
        <v>922.79</v>
      </c>
      <c r="G43" s="1">
        <v>7</v>
      </c>
      <c r="H43" s="1">
        <v>560.12</v>
      </c>
      <c r="I43" s="1" t="s">
        <v>557</v>
      </c>
      <c r="J43" s="1">
        <f>YEAR(SalesTbl[[#This Row],[Date]])</f>
        <v>2024</v>
      </c>
      <c r="K43" s="1" t="str">
        <f>TEXT(SalesTbl[[#This Row],[Date]], "mmm")</f>
        <v>Oct</v>
      </c>
      <c r="L43" s="1">
        <f>MONTH(SalesTbl[[#This Row],[Date]])</f>
        <v>10</v>
      </c>
      <c r="M43" s="5">
        <f>SalesTbl[[#This Row],[Profit]]/SalesTbl[[#This Row],[Sales]]</f>
        <v>0.60698533794254383</v>
      </c>
      <c r="N43" s="1">
        <f>1</f>
        <v>1</v>
      </c>
    </row>
    <row r="44" spans="1:14" x14ac:dyDescent="0.3">
      <c r="A44" s="1" t="s">
        <v>50</v>
      </c>
      <c r="B44" s="2">
        <v>44980</v>
      </c>
      <c r="C44" s="1" t="s">
        <v>508</v>
      </c>
      <c r="D44" s="1" t="s">
        <v>512</v>
      </c>
      <c r="E44" s="1" t="s">
        <v>522</v>
      </c>
      <c r="F44" s="1">
        <v>69.36</v>
      </c>
      <c r="G44" s="1">
        <v>8</v>
      </c>
      <c r="H44" s="1">
        <v>70.510000000000005</v>
      </c>
      <c r="I44" s="1" t="s">
        <v>558</v>
      </c>
      <c r="J44" s="1">
        <f>YEAR(SalesTbl[[#This Row],[Date]])</f>
        <v>2023</v>
      </c>
      <c r="K44" s="1" t="str">
        <f>TEXT(SalesTbl[[#This Row],[Date]], "mmm")</f>
        <v>Feb</v>
      </c>
      <c r="L44" s="1">
        <f>MONTH(SalesTbl[[#This Row],[Date]])</f>
        <v>2</v>
      </c>
      <c r="M44" s="5">
        <f>SalesTbl[[#This Row],[Profit]]/SalesTbl[[#This Row],[Sales]]</f>
        <v>1.0165801614763554</v>
      </c>
      <c r="N44" s="1">
        <f>1</f>
        <v>1</v>
      </c>
    </row>
    <row r="45" spans="1:14" x14ac:dyDescent="0.3">
      <c r="A45" s="1" t="s">
        <v>51</v>
      </c>
      <c r="B45" s="2">
        <v>45485</v>
      </c>
      <c r="C45" s="1" t="s">
        <v>509</v>
      </c>
      <c r="D45" s="1" t="s">
        <v>521</v>
      </c>
      <c r="E45" s="1" t="s">
        <v>522</v>
      </c>
      <c r="F45" s="1">
        <v>1785.84</v>
      </c>
      <c r="G45" s="1">
        <v>2</v>
      </c>
      <c r="H45" s="1">
        <v>65.12</v>
      </c>
      <c r="I45" s="1" t="s">
        <v>553</v>
      </c>
      <c r="J45" s="1">
        <f>YEAR(SalesTbl[[#This Row],[Date]])</f>
        <v>2024</v>
      </c>
      <c r="K45" s="1" t="str">
        <f>TEXT(SalesTbl[[#This Row],[Date]], "mmm")</f>
        <v>Jul</v>
      </c>
      <c r="L45" s="1">
        <f>MONTH(SalesTbl[[#This Row],[Date]])</f>
        <v>7</v>
      </c>
      <c r="M45" s="5">
        <f>SalesTbl[[#This Row],[Profit]]/SalesTbl[[#This Row],[Sales]]</f>
        <v>3.6464632889844556E-2</v>
      </c>
      <c r="N45" s="1">
        <f>1</f>
        <v>1</v>
      </c>
    </row>
    <row r="46" spans="1:14" x14ac:dyDescent="0.3">
      <c r="A46" s="1" t="s">
        <v>52</v>
      </c>
      <c r="B46" s="2">
        <v>45642</v>
      </c>
      <c r="C46" s="1" t="s">
        <v>508</v>
      </c>
      <c r="D46" s="1" t="s">
        <v>512</v>
      </c>
      <c r="E46" s="1" t="s">
        <v>522</v>
      </c>
      <c r="F46" s="1">
        <v>1599.78</v>
      </c>
      <c r="G46" s="1">
        <v>5</v>
      </c>
      <c r="H46" s="1">
        <v>131.18</v>
      </c>
      <c r="I46" s="1" t="s">
        <v>559</v>
      </c>
      <c r="J46" s="1">
        <f>YEAR(SalesTbl[[#This Row],[Date]])</f>
        <v>2024</v>
      </c>
      <c r="K46" s="1" t="str">
        <f>TEXT(SalesTbl[[#This Row],[Date]], "mmm")</f>
        <v>Dec</v>
      </c>
      <c r="L46" s="1">
        <f>MONTH(SalesTbl[[#This Row],[Date]])</f>
        <v>12</v>
      </c>
      <c r="M46" s="5">
        <f>SalesTbl[[#This Row],[Profit]]/SalesTbl[[#This Row],[Sales]]</f>
        <v>8.1998774831539348E-2</v>
      </c>
      <c r="N46" s="1">
        <f>1</f>
        <v>1</v>
      </c>
    </row>
    <row r="47" spans="1:14" x14ac:dyDescent="0.3">
      <c r="A47" s="1" t="s">
        <v>53</v>
      </c>
      <c r="B47" s="2">
        <v>45609</v>
      </c>
      <c r="C47" s="1" t="s">
        <v>508</v>
      </c>
      <c r="D47" s="1" t="s">
        <v>517</v>
      </c>
      <c r="E47" s="1" t="s">
        <v>522</v>
      </c>
      <c r="F47" s="1">
        <v>1216.22</v>
      </c>
      <c r="G47" s="1">
        <v>8</v>
      </c>
      <c r="H47" s="1">
        <v>-91.54</v>
      </c>
      <c r="I47" s="1" t="s">
        <v>560</v>
      </c>
      <c r="J47" s="1">
        <f>YEAR(SalesTbl[[#This Row],[Date]])</f>
        <v>2024</v>
      </c>
      <c r="K47" s="1" t="str">
        <f>TEXT(SalesTbl[[#This Row],[Date]], "mmm")</f>
        <v>Nov</v>
      </c>
      <c r="L47" s="1">
        <f>MONTH(SalesTbl[[#This Row],[Date]])</f>
        <v>11</v>
      </c>
      <c r="M47" s="5">
        <f>SalesTbl[[#This Row],[Profit]]/SalesTbl[[#This Row],[Sales]]</f>
        <v>-7.5265988061370484E-2</v>
      </c>
      <c r="N47" s="1">
        <f>1</f>
        <v>1</v>
      </c>
    </row>
    <row r="48" spans="1:14" x14ac:dyDescent="0.3">
      <c r="A48" s="1" t="s">
        <v>54</v>
      </c>
      <c r="B48" s="2">
        <v>44942</v>
      </c>
      <c r="C48" s="1" t="s">
        <v>508</v>
      </c>
      <c r="D48" s="1" t="s">
        <v>512</v>
      </c>
      <c r="E48" s="1" t="s">
        <v>522</v>
      </c>
      <c r="F48" s="1">
        <v>781.99</v>
      </c>
      <c r="G48" s="1">
        <v>5</v>
      </c>
      <c r="H48" s="1">
        <v>-1.54</v>
      </c>
      <c r="I48" s="1" t="s">
        <v>546</v>
      </c>
      <c r="J48" s="1">
        <f>YEAR(SalesTbl[[#This Row],[Date]])</f>
        <v>2023</v>
      </c>
      <c r="K48" s="1" t="str">
        <f>TEXT(SalesTbl[[#This Row],[Date]], "mmm")</f>
        <v>Jan</v>
      </c>
      <c r="L48" s="1">
        <f>MONTH(SalesTbl[[#This Row],[Date]])</f>
        <v>1</v>
      </c>
      <c r="M48" s="5">
        <f>SalesTbl[[#This Row],[Profit]]/SalesTbl[[#This Row],[Sales]]</f>
        <v>-1.9693346462230977E-3</v>
      </c>
      <c r="N48" s="1">
        <f>1</f>
        <v>1</v>
      </c>
    </row>
    <row r="49" spans="1:14" x14ac:dyDescent="0.3">
      <c r="A49" s="1" t="s">
        <v>55</v>
      </c>
      <c r="B49" s="2">
        <v>45565</v>
      </c>
      <c r="C49" s="1" t="s">
        <v>509</v>
      </c>
      <c r="D49" s="1" t="s">
        <v>517</v>
      </c>
      <c r="E49" s="1" t="s">
        <v>522</v>
      </c>
      <c r="F49" s="1">
        <v>1295.44</v>
      </c>
      <c r="G49" s="1">
        <v>5</v>
      </c>
      <c r="H49" s="1">
        <v>140.52000000000001</v>
      </c>
      <c r="I49" s="1" t="s">
        <v>561</v>
      </c>
      <c r="J49" s="1">
        <f>YEAR(SalesTbl[[#This Row],[Date]])</f>
        <v>2024</v>
      </c>
      <c r="K49" s="1" t="str">
        <f>TEXT(SalesTbl[[#This Row],[Date]], "mmm")</f>
        <v>Sep</v>
      </c>
      <c r="L49" s="1">
        <f>MONTH(SalesTbl[[#This Row],[Date]])</f>
        <v>9</v>
      </c>
      <c r="M49" s="5">
        <f>SalesTbl[[#This Row],[Profit]]/SalesTbl[[#This Row],[Sales]]</f>
        <v>0.10847279688754401</v>
      </c>
      <c r="N49" s="1">
        <f>1</f>
        <v>1</v>
      </c>
    </row>
    <row r="50" spans="1:14" x14ac:dyDescent="0.3">
      <c r="A50" s="1" t="s">
        <v>56</v>
      </c>
      <c r="B50" s="2">
        <v>45297</v>
      </c>
      <c r="C50" s="1" t="s">
        <v>509</v>
      </c>
      <c r="D50" s="1" t="s">
        <v>518</v>
      </c>
      <c r="E50" s="1" t="s">
        <v>524</v>
      </c>
      <c r="F50" s="1">
        <v>1774.29</v>
      </c>
      <c r="G50" s="1">
        <v>6</v>
      </c>
      <c r="H50" s="1">
        <v>647.6</v>
      </c>
      <c r="I50" s="1" t="s">
        <v>562</v>
      </c>
      <c r="J50" s="1">
        <f>YEAR(SalesTbl[[#This Row],[Date]])</f>
        <v>2024</v>
      </c>
      <c r="K50" s="1" t="str">
        <f>TEXT(SalesTbl[[#This Row],[Date]], "mmm")</f>
        <v>Jan</v>
      </c>
      <c r="L50" s="1">
        <f>MONTH(SalesTbl[[#This Row],[Date]])</f>
        <v>1</v>
      </c>
      <c r="M50" s="5">
        <f>SalesTbl[[#This Row],[Profit]]/SalesTbl[[#This Row],[Sales]]</f>
        <v>0.36499106684927496</v>
      </c>
      <c r="N50" s="1">
        <f>1</f>
        <v>1</v>
      </c>
    </row>
    <row r="51" spans="1:14" x14ac:dyDescent="0.3">
      <c r="A51" s="1" t="s">
        <v>57</v>
      </c>
      <c r="B51" s="2">
        <v>45224</v>
      </c>
      <c r="C51" s="1" t="s">
        <v>508</v>
      </c>
      <c r="D51" s="1" t="s">
        <v>513</v>
      </c>
      <c r="E51" s="1" t="s">
        <v>523</v>
      </c>
      <c r="F51" s="1">
        <v>97.51</v>
      </c>
      <c r="G51" s="1">
        <v>10</v>
      </c>
      <c r="H51" s="1">
        <v>279.92</v>
      </c>
      <c r="I51" s="1" t="s">
        <v>562</v>
      </c>
      <c r="J51" s="1">
        <f>YEAR(SalesTbl[[#This Row],[Date]])</f>
        <v>2023</v>
      </c>
      <c r="K51" s="1" t="str">
        <f>TEXT(SalesTbl[[#This Row],[Date]], "mmm")</f>
        <v>Oct</v>
      </c>
      <c r="L51" s="1">
        <f>MONTH(SalesTbl[[#This Row],[Date]])</f>
        <v>10</v>
      </c>
      <c r="M51" s="5">
        <f>SalesTbl[[#This Row],[Profit]]/SalesTbl[[#This Row],[Sales]]</f>
        <v>2.8706799302635626</v>
      </c>
      <c r="N51" s="1">
        <f>1</f>
        <v>1</v>
      </c>
    </row>
    <row r="52" spans="1:14" x14ac:dyDescent="0.3">
      <c r="A52" s="1" t="s">
        <v>58</v>
      </c>
      <c r="B52" s="2">
        <v>45284</v>
      </c>
      <c r="C52" s="1" t="s">
        <v>510</v>
      </c>
      <c r="D52" s="1" t="s">
        <v>516</v>
      </c>
      <c r="E52" s="1" t="s">
        <v>523</v>
      </c>
      <c r="F52" s="1">
        <v>444.04</v>
      </c>
      <c r="G52" s="1">
        <v>4</v>
      </c>
      <c r="H52" s="1">
        <v>389.47</v>
      </c>
      <c r="I52" s="1" t="s">
        <v>563</v>
      </c>
      <c r="J52" s="1">
        <f>YEAR(SalesTbl[[#This Row],[Date]])</f>
        <v>2023</v>
      </c>
      <c r="K52" s="1" t="str">
        <f>TEXT(SalesTbl[[#This Row],[Date]], "mmm")</f>
        <v>Dec</v>
      </c>
      <c r="L52" s="1">
        <f>MONTH(SalesTbl[[#This Row],[Date]])</f>
        <v>12</v>
      </c>
      <c r="M52" s="5">
        <f>SalesTbl[[#This Row],[Profit]]/SalesTbl[[#This Row],[Sales]]</f>
        <v>0.87710566615620211</v>
      </c>
      <c r="N52" s="1">
        <f>1</f>
        <v>1</v>
      </c>
    </row>
    <row r="53" spans="1:14" x14ac:dyDescent="0.3">
      <c r="A53" s="1" t="s">
        <v>59</v>
      </c>
      <c r="B53" s="2">
        <v>45610</v>
      </c>
      <c r="C53" s="1" t="s">
        <v>511</v>
      </c>
      <c r="D53" s="1" t="s">
        <v>513</v>
      </c>
      <c r="E53" s="1" t="s">
        <v>523</v>
      </c>
      <c r="F53" s="1">
        <v>149.22</v>
      </c>
      <c r="G53" s="1">
        <v>8</v>
      </c>
      <c r="H53" s="1">
        <v>529.48</v>
      </c>
      <c r="I53" s="1" t="s">
        <v>564</v>
      </c>
      <c r="J53" s="1">
        <f>YEAR(SalesTbl[[#This Row],[Date]])</f>
        <v>2024</v>
      </c>
      <c r="K53" s="1" t="str">
        <f>TEXT(SalesTbl[[#This Row],[Date]], "mmm")</f>
        <v>Nov</v>
      </c>
      <c r="L53" s="1">
        <f>MONTH(SalesTbl[[#This Row],[Date]])</f>
        <v>11</v>
      </c>
      <c r="M53" s="5">
        <f>SalesTbl[[#This Row],[Profit]]/SalesTbl[[#This Row],[Sales]]</f>
        <v>3.5483179198498864</v>
      </c>
      <c r="N53" s="1">
        <f>1</f>
        <v>1</v>
      </c>
    </row>
    <row r="54" spans="1:14" x14ac:dyDescent="0.3">
      <c r="A54" s="1" t="s">
        <v>60</v>
      </c>
      <c r="B54" s="2">
        <v>45128</v>
      </c>
      <c r="C54" s="1" t="s">
        <v>508</v>
      </c>
      <c r="D54" s="1" t="s">
        <v>517</v>
      </c>
      <c r="E54" s="1" t="s">
        <v>522</v>
      </c>
      <c r="F54" s="1">
        <v>907.9</v>
      </c>
      <c r="G54" s="1">
        <v>8</v>
      </c>
      <c r="H54" s="1">
        <v>-112.2</v>
      </c>
      <c r="I54" s="1" t="s">
        <v>525</v>
      </c>
      <c r="J54" s="1">
        <f>YEAR(SalesTbl[[#This Row],[Date]])</f>
        <v>2023</v>
      </c>
      <c r="K54" s="1" t="str">
        <f>TEXT(SalesTbl[[#This Row],[Date]], "mmm")</f>
        <v>Jul</v>
      </c>
      <c r="L54" s="1">
        <f>MONTH(SalesTbl[[#This Row],[Date]])</f>
        <v>7</v>
      </c>
      <c r="M54" s="5">
        <f>SalesTbl[[#This Row],[Profit]]/SalesTbl[[#This Row],[Sales]]</f>
        <v>-0.12358189227888534</v>
      </c>
      <c r="N54" s="1">
        <f>1</f>
        <v>1</v>
      </c>
    </row>
    <row r="55" spans="1:14" x14ac:dyDescent="0.3">
      <c r="A55" s="1" t="s">
        <v>61</v>
      </c>
      <c r="B55" s="2">
        <v>45478</v>
      </c>
      <c r="C55" s="1" t="s">
        <v>511</v>
      </c>
      <c r="D55" s="1" t="s">
        <v>519</v>
      </c>
      <c r="E55" s="1" t="s">
        <v>524</v>
      </c>
      <c r="F55" s="1">
        <v>276.04000000000002</v>
      </c>
      <c r="G55" s="1">
        <v>7</v>
      </c>
      <c r="H55" s="1">
        <v>379.8</v>
      </c>
      <c r="I55" s="1" t="s">
        <v>565</v>
      </c>
      <c r="J55" s="1">
        <f>YEAR(SalesTbl[[#This Row],[Date]])</f>
        <v>2024</v>
      </c>
      <c r="K55" s="1" t="str">
        <f>TEXT(SalesTbl[[#This Row],[Date]], "mmm")</f>
        <v>Jul</v>
      </c>
      <c r="L55" s="1">
        <f>MONTH(SalesTbl[[#This Row],[Date]])</f>
        <v>7</v>
      </c>
      <c r="M55" s="5">
        <f>SalesTbl[[#This Row],[Profit]]/SalesTbl[[#This Row],[Sales]]</f>
        <v>1.3758875525286189</v>
      </c>
      <c r="N55" s="1">
        <f>1</f>
        <v>1</v>
      </c>
    </row>
    <row r="56" spans="1:14" x14ac:dyDescent="0.3">
      <c r="A56" s="1" t="s">
        <v>62</v>
      </c>
      <c r="B56" s="2">
        <v>45394</v>
      </c>
      <c r="C56" s="1" t="s">
        <v>510</v>
      </c>
      <c r="D56" s="1" t="s">
        <v>519</v>
      </c>
      <c r="E56" s="1" t="s">
        <v>524</v>
      </c>
      <c r="F56" s="1">
        <v>1592.68</v>
      </c>
      <c r="G56" s="1">
        <v>8</v>
      </c>
      <c r="H56" s="1">
        <v>367.95</v>
      </c>
      <c r="I56" s="1" t="s">
        <v>566</v>
      </c>
      <c r="J56" s="1">
        <f>YEAR(SalesTbl[[#This Row],[Date]])</f>
        <v>2024</v>
      </c>
      <c r="K56" s="1" t="str">
        <f>TEXT(SalesTbl[[#This Row],[Date]], "mmm")</f>
        <v>Apr</v>
      </c>
      <c r="L56" s="1">
        <f>MONTH(SalesTbl[[#This Row],[Date]])</f>
        <v>4</v>
      </c>
      <c r="M56" s="5">
        <f>SalesTbl[[#This Row],[Profit]]/SalesTbl[[#This Row],[Sales]]</f>
        <v>0.23102569254338598</v>
      </c>
      <c r="N56" s="1">
        <f>1</f>
        <v>1</v>
      </c>
    </row>
    <row r="57" spans="1:14" x14ac:dyDescent="0.3">
      <c r="A57" s="1" t="s">
        <v>63</v>
      </c>
      <c r="B57" s="2">
        <v>45605</v>
      </c>
      <c r="C57" s="1" t="s">
        <v>508</v>
      </c>
      <c r="D57" s="1" t="s">
        <v>515</v>
      </c>
      <c r="E57" s="1" t="s">
        <v>522</v>
      </c>
      <c r="F57" s="1">
        <v>1360.52</v>
      </c>
      <c r="G57" s="1">
        <v>1</v>
      </c>
      <c r="H57" s="1">
        <v>678.37</v>
      </c>
      <c r="I57" s="1" t="s">
        <v>549</v>
      </c>
      <c r="J57" s="1">
        <f>YEAR(SalesTbl[[#This Row],[Date]])</f>
        <v>2024</v>
      </c>
      <c r="K57" s="1" t="str">
        <f>TEXT(SalesTbl[[#This Row],[Date]], "mmm")</f>
        <v>Nov</v>
      </c>
      <c r="L57" s="1">
        <f>MONTH(SalesTbl[[#This Row],[Date]])</f>
        <v>11</v>
      </c>
      <c r="M57" s="5">
        <f>SalesTbl[[#This Row],[Profit]]/SalesTbl[[#This Row],[Sales]]</f>
        <v>0.49861082527268985</v>
      </c>
      <c r="N57" s="1">
        <f>1</f>
        <v>1</v>
      </c>
    </row>
    <row r="58" spans="1:14" x14ac:dyDescent="0.3">
      <c r="A58" s="1" t="s">
        <v>64</v>
      </c>
      <c r="B58" s="2">
        <v>45501</v>
      </c>
      <c r="C58" s="1" t="s">
        <v>509</v>
      </c>
      <c r="D58" s="1" t="s">
        <v>514</v>
      </c>
      <c r="E58" s="1" t="s">
        <v>522</v>
      </c>
      <c r="F58" s="1">
        <v>1157.32</v>
      </c>
      <c r="G58" s="1">
        <v>1</v>
      </c>
      <c r="H58" s="1">
        <v>263.83999999999997</v>
      </c>
      <c r="I58" s="1" t="s">
        <v>539</v>
      </c>
      <c r="J58" s="1">
        <f>YEAR(SalesTbl[[#This Row],[Date]])</f>
        <v>2024</v>
      </c>
      <c r="K58" s="1" t="str">
        <f>TEXT(SalesTbl[[#This Row],[Date]], "mmm")</f>
        <v>Jul</v>
      </c>
      <c r="L58" s="1">
        <f>MONTH(SalesTbl[[#This Row],[Date]])</f>
        <v>7</v>
      </c>
      <c r="M58" s="5">
        <f>SalesTbl[[#This Row],[Profit]]/SalesTbl[[#This Row],[Sales]]</f>
        <v>0.22797497667023814</v>
      </c>
      <c r="N58" s="1">
        <f>1</f>
        <v>1</v>
      </c>
    </row>
    <row r="59" spans="1:14" x14ac:dyDescent="0.3">
      <c r="A59" s="1" t="s">
        <v>65</v>
      </c>
      <c r="B59" s="2">
        <v>45485</v>
      </c>
      <c r="C59" s="1" t="s">
        <v>511</v>
      </c>
      <c r="D59" s="1" t="s">
        <v>513</v>
      </c>
      <c r="E59" s="1" t="s">
        <v>523</v>
      </c>
      <c r="F59" s="1">
        <v>1915.22</v>
      </c>
      <c r="G59" s="1">
        <v>8</v>
      </c>
      <c r="H59" s="1">
        <v>484.14</v>
      </c>
      <c r="I59" s="1" t="s">
        <v>567</v>
      </c>
      <c r="J59" s="1">
        <f>YEAR(SalesTbl[[#This Row],[Date]])</f>
        <v>2024</v>
      </c>
      <c r="K59" s="1" t="str">
        <f>TEXT(SalesTbl[[#This Row],[Date]], "mmm")</f>
        <v>Jul</v>
      </c>
      <c r="L59" s="1">
        <f>MONTH(SalesTbl[[#This Row],[Date]])</f>
        <v>7</v>
      </c>
      <c r="M59" s="5">
        <f>SalesTbl[[#This Row],[Profit]]/SalesTbl[[#This Row],[Sales]]</f>
        <v>0.25278558076878893</v>
      </c>
      <c r="N59" s="1">
        <f>1</f>
        <v>1</v>
      </c>
    </row>
    <row r="60" spans="1:14" x14ac:dyDescent="0.3">
      <c r="A60" s="1" t="s">
        <v>66</v>
      </c>
      <c r="B60" s="2">
        <v>45138</v>
      </c>
      <c r="C60" s="1" t="s">
        <v>509</v>
      </c>
      <c r="D60" s="1" t="s">
        <v>512</v>
      </c>
      <c r="E60" s="1" t="s">
        <v>522</v>
      </c>
      <c r="F60" s="1">
        <v>1625.99</v>
      </c>
      <c r="G60" s="1">
        <v>6</v>
      </c>
      <c r="H60" s="1">
        <v>37.75</v>
      </c>
      <c r="I60" s="1" t="s">
        <v>566</v>
      </c>
      <c r="J60" s="1">
        <f>YEAR(SalesTbl[[#This Row],[Date]])</f>
        <v>2023</v>
      </c>
      <c r="K60" s="1" t="str">
        <f>TEXT(SalesTbl[[#This Row],[Date]], "mmm")</f>
        <v>Jul</v>
      </c>
      <c r="L60" s="1">
        <f>MONTH(SalesTbl[[#This Row],[Date]])</f>
        <v>7</v>
      </c>
      <c r="M60" s="5">
        <f>SalesTbl[[#This Row],[Profit]]/SalesTbl[[#This Row],[Sales]]</f>
        <v>2.3216624948492918E-2</v>
      </c>
      <c r="N60" s="1">
        <f>1</f>
        <v>1</v>
      </c>
    </row>
    <row r="61" spans="1:14" x14ac:dyDescent="0.3">
      <c r="A61" s="1" t="s">
        <v>67</v>
      </c>
      <c r="B61" s="2">
        <v>45240</v>
      </c>
      <c r="C61" s="1" t="s">
        <v>509</v>
      </c>
      <c r="D61" s="1" t="s">
        <v>521</v>
      </c>
      <c r="E61" s="1" t="s">
        <v>522</v>
      </c>
      <c r="F61" s="1">
        <v>1257.44</v>
      </c>
      <c r="G61" s="1">
        <v>1</v>
      </c>
      <c r="H61" s="1">
        <v>286.69</v>
      </c>
      <c r="I61" s="1" t="s">
        <v>568</v>
      </c>
      <c r="J61" s="1">
        <f>YEAR(SalesTbl[[#This Row],[Date]])</f>
        <v>2023</v>
      </c>
      <c r="K61" s="1" t="str">
        <f>TEXT(SalesTbl[[#This Row],[Date]], "mmm")</f>
        <v>Nov</v>
      </c>
      <c r="L61" s="1">
        <f>MONTH(SalesTbl[[#This Row],[Date]])</f>
        <v>11</v>
      </c>
      <c r="M61" s="5">
        <f>SalesTbl[[#This Row],[Profit]]/SalesTbl[[#This Row],[Sales]]</f>
        <v>0.22799497391525639</v>
      </c>
      <c r="N61" s="1">
        <f>1</f>
        <v>1</v>
      </c>
    </row>
    <row r="62" spans="1:14" x14ac:dyDescent="0.3">
      <c r="A62" s="1" t="s">
        <v>68</v>
      </c>
      <c r="B62" s="2">
        <v>45444</v>
      </c>
      <c r="C62" s="1" t="s">
        <v>508</v>
      </c>
      <c r="D62" s="1" t="s">
        <v>516</v>
      </c>
      <c r="E62" s="1" t="s">
        <v>523</v>
      </c>
      <c r="F62" s="1">
        <v>371.1</v>
      </c>
      <c r="G62" s="1">
        <v>1</v>
      </c>
      <c r="H62" s="1">
        <v>-126.89</v>
      </c>
      <c r="I62" s="1" t="s">
        <v>569</v>
      </c>
      <c r="J62" s="1">
        <f>YEAR(SalesTbl[[#This Row],[Date]])</f>
        <v>2024</v>
      </c>
      <c r="K62" s="1" t="str">
        <f>TEXT(SalesTbl[[#This Row],[Date]], "mmm")</f>
        <v>Jun</v>
      </c>
      <c r="L62" s="1">
        <f>MONTH(SalesTbl[[#This Row],[Date]])</f>
        <v>6</v>
      </c>
      <c r="M62" s="5">
        <f>SalesTbl[[#This Row],[Profit]]/SalesTbl[[#This Row],[Sales]]</f>
        <v>-0.34192939908380487</v>
      </c>
      <c r="N62" s="1">
        <f>1</f>
        <v>1</v>
      </c>
    </row>
    <row r="63" spans="1:14" x14ac:dyDescent="0.3">
      <c r="A63" s="1" t="s">
        <v>69</v>
      </c>
      <c r="B63" s="2">
        <v>45622</v>
      </c>
      <c r="C63" s="1" t="s">
        <v>509</v>
      </c>
      <c r="D63" s="1" t="s">
        <v>516</v>
      </c>
      <c r="E63" s="1" t="s">
        <v>523</v>
      </c>
      <c r="F63" s="1">
        <v>1836.93</v>
      </c>
      <c r="G63" s="1">
        <v>2</v>
      </c>
      <c r="H63" s="1">
        <v>-2.5</v>
      </c>
      <c r="I63" s="1" t="s">
        <v>546</v>
      </c>
      <c r="J63" s="1">
        <f>YEAR(SalesTbl[[#This Row],[Date]])</f>
        <v>2024</v>
      </c>
      <c r="K63" s="1" t="str">
        <f>TEXT(SalesTbl[[#This Row],[Date]], "mmm")</f>
        <v>Nov</v>
      </c>
      <c r="L63" s="1">
        <f>MONTH(SalesTbl[[#This Row],[Date]])</f>
        <v>11</v>
      </c>
      <c r="M63" s="5">
        <f>SalesTbl[[#This Row],[Profit]]/SalesTbl[[#This Row],[Sales]]</f>
        <v>-1.3609663950177743E-3</v>
      </c>
      <c r="N63" s="1">
        <f>1</f>
        <v>1</v>
      </c>
    </row>
    <row r="64" spans="1:14" x14ac:dyDescent="0.3">
      <c r="A64" s="1" t="s">
        <v>70</v>
      </c>
      <c r="B64" s="2">
        <v>45570</v>
      </c>
      <c r="C64" s="1" t="s">
        <v>510</v>
      </c>
      <c r="D64" s="1" t="s">
        <v>514</v>
      </c>
      <c r="E64" s="1" t="s">
        <v>522</v>
      </c>
      <c r="F64" s="1">
        <v>187.96</v>
      </c>
      <c r="G64" s="1">
        <v>8</v>
      </c>
      <c r="H64" s="1">
        <v>697.77</v>
      </c>
      <c r="I64" s="1" t="s">
        <v>570</v>
      </c>
      <c r="J64" s="1">
        <f>YEAR(SalesTbl[[#This Row],[Date]])</f>
        <v>2024</v>
      </c>
      <c r="K64" s="1" t="str">
        <f>TEXT(SalesTbl[[#This Row],[Date]], "mmm")</f>
        <v>Oct</v>
      </c>
      <c r="L64" s="1">
        <f>MONTH(SalesTbl[[#This Row],[Date]])</f>
        <v>10</v>
      </c>
      <c r="M64" s="5">
        <f>SalesTbl[[#This Row],[Profit]]/SalesTbl[[#This Row],[Sales]]</f>
        <v>3.7123324111513085</v>
      </c>
      <c r="N64" s="1">
        <f>1</f>
        <v>1</v>
      </c>
    </row>
    <row r="65" spans="1:14" x14ac:dyDescent="0.3">
      <c r="A65" s="1" t="s">
        <v>71</v>
      </c>
      <c r="B65" s="2">
        <v>45099</v>
      </c>
      <c r="C65" s="1" t="s">
        <v>510</v>
      </c>
      <c r="D65" s="1" t="s">
        <v>519</v>
      </c>
      <c r="E65" s="1" t="s">
        <v>524</v>
      </c>
      <c r="F65" s="1">
        <v>1274.3</v>
      </c>
      <c r="G65" s="1">
        <v>9</v>
      </c>
      <c r="H65" s="1">
        <v>588.84</v>
      </c>
      <c r="I65" s="1" t="s">
        <v>571</v>
      </c>
      <c r="J65" s="1">
        <f>YEAR(SalesTbl[[#This Row],[Date]])</f>
        <v>2023</v>
      </c>
      <c r="K65" s="1" t="str">
        <f>TEXT(SalesTbl[[#This Row],[Date]], "mmm")</f>
        <v>Jun</v>
      </c>
      <c r="L65" s="1">
        <f>MONTH(SalesTbl[[#This Row],[Date]])</f>
        <v>6</v>
      </c>
      <c r="M65" s="5">
        <f>SalesTbl[[#This Row],[Profit]]/SalesTbl[[#This Row],[Sales]]</f>
        <v>0.46208899003374404</v>
      </c>
      <c r="N65" s="1">
        <f>1</f>
        <v>1</v>
      </c>
    </row>
    <row r="66" spans="1:14" x14ac:dyDescent="0.3">
      <c r="A66" s="1" t="s">
        <v>72</v>
      </c>
      <c r="B66" s="2">
        <v>45361</v>
      </c>
      <c r="C66" s="1" t="s">
        <v>509</v>
      </c>
      <c r="D66" s="1" t="s">
        <v>513</v>
      </c>
      <c r="E66" s="1" t="s">
        <v>523</v>
      </c>
      <c r="F66" s="1">
        <v>1410.66</v>
      </c>
      <c r="G66" s="1">
        <v>6</v>
      </c>
      <c r="H66" s="1">
        <v>475.03</v>
      </c>
      <c r="I66" s="1" t="s">
        <v>572</v>
      </c>
      <c r="J66" s="1">
        <f>YEAR(SalesTbl[[#This Row],[Date]])</f>
        <v>2024</v>
      </c>
      <c r="K66" s="1" t="str">
        <f>TEXT(SalesTbl[[#This Row],[Date]], "mmm")</f>
        <v>Mar</v>
      </c>
      <c r="L66" s="1">
        <f>MONTH(SalesTbl[[#This Row],[Date]])</f>
        <v>3</v>
      </c>
      <c r="M66" s="5">
        <f>SalesTbl[[#This Row],[Profit]]/SalesTbl[[#This Row],[Sales]]</f>
        <v>0.33674308479718712</v>
      </c>
      <c r="N66" s="1">
        <f>1</f>
        <v>1</v>
      </c>
    </row>
    <row r="67" spans="1:14" x14ac:dyDescent="0.3">
      <c r="A67" s="1" t="s">
        <v>73</v>
      </c>
      <c r="B67" s="2">
        <v>45166</v>
      </c>
      <c r="C67" s="1" t="s">
        <v>511</v>
      </c>
      <c r="D67" s="1" t="s">
        <v>519</v>
      </c>
      <c r="E67" s="1" t="s">
        <v>524</v>
      </c>
      <c r="F67" s="1">
        <v>1551.4</v>
      </c>
      <c r="G67" s="1">
        <v>4</v>
      </c>
      <c r="H67" s="1">
        <v>280.04000000000002</v>
      </c>
      <c r="I67" s="1" t="s">
        <v>537</v>
      </c>
      <c r="J67" s="1">
        <f>YEAR(SalesTbl[[#This Row],[Date]])</f>
        <v>2023</v>
      </c>
      <c r="K67" s="1" t="str">
        <f>TEXT(SalesTbl[[#This Row],[Date]], "mmm")</f>
        <v>Aug</v>
      </c>
      <c r="L67" s="1">
        <f>MONTH(SalesTbl[[#This Row],[Date]])</f>
        <v>8</v>
      </c>
      <c r="M67" s="5">
        <f>SalesTbl[[#This Row],[Profit]]/SalesTbl[[#This Row],[Sales]]</f>
        <v>0.18050792832280521</v>
      </c>
      <c r="N67" s="1">
        <f>1</f>
        <v>1</v>
      </c>
    </row>
    <row r="68" spans="1:14" x14ac:dyDescent="0.3">
      <c r="A68" s="1" t="s">
        <v>74</v>
      </c>
      <c r="B68" s="2">
        <v>45081</v>
      </c>
      <c r="C68" s="1" t="s">
        <v>509</v>
      </c>
      <c r="D68" s="1" t="s">
        <v>521</v>
      </c>
      <c r="E68" s="1" t="s">
        <v>522</v>
      </c>
      <c r="F68" s="1">
        <v>1029.53</v>
      </c>
      <c r="G68" s="1">
        <v>6</v>
      </c>
      <c r="H68" s="1">
        <v>11.79</v>
      </c>
      <c r="I68" s="1" t="s">
        <v>573</v>
      </c>
      <c r="J68" s="1">
        <f>YEAR(SalesTbl[[#This Row],[Date]])</f>
        <v>2023</v>
      </c>
      <c r="K68" s="1" t="str">
        <f>TEXT(SalesTbl[[#This Row],[Date]], "mmm")</f>
        <v>Jun</v>
      </c>
      <c r="L68" s="1">
        <f>MONTH(SalesTbl[[#This Row],[Date]])</f>
        <v>6</v>
      </c>
      <c r="M68" s="5">
        <f>SalesTbl[[#This Row],[Profit]]/SalesTbl[[#This Row],[Sales]]</f>
        <v>1.1451827532951929E-2</v>
      </c>
      <c r="N68" s="1">
        <f>1</f>
        <v>1</v>
      </c>
    </row>
    <row r="69" spans="1:14" x14ac:dyDescent="0.3">
      <c r="A69" s="1" t="s">
        <v>75</v>
      </c>
      <c r="B69" s="2">
        <v>45342</v>
      </c>
      <c r="C69" s="1" t="s">
        <v>508</v>
      </c>
      <c r="D69" s="1" t="s">
        <v>513</v>
      </c>
      <c r="E69" s="1" t="s">
        <v>523</v>
      </c>
      <c r="F69" s="1">
        <v>706.77</v>
      </c>
      <c r="G69" s="1">
        <v>4</v>
      </c>
      <c r="H69" s="1">
        <v>-31.86</v>
      </c>
      <c r="I69" s="1" t="s">
        <v>573</v>
      </c>
      <c r="J69" s="1">
        <f>YEAR(SalesTbl[[#This Row],[Date]])</f>
        <v>2024</v>
      </c>
      <c r="K69" s="1" t="str">
        <f>TEXT(SalesTbl[[#This Row],[Date]], "mmm")</f>
        <v>Feb</v>
      </c>
      <c r="L69" s="1">
        <f>MONTH(SalesTbl[[#This Row],[Date]])</f>
        <v>2</v>
      </c>
      <c r="M69" s="5">
        <f>SalesTbl[[#This Row],[Profit]]/SalesTbl[[#This Row],[Sales]]</f>
        <v>-4.5078314020119699E-2</v>
      </c>
      <c r="N69" s="1">
        <f>1</f>
        <v>1</v>
      </c>
    </row>
    <row r="70" spans="1:14" x14ac:dyDescent="0.3">
      <c r="A70" s="1" t="s">
        <v>76</v>
      </c>
      <c r="B70" s="2">
        <v>45212</v>
      </c>
      <c r="C70" s="1" t="s">
        <v>508</v>
      </c>
      <c r="D70" s="1" t="s">
        <v>515</v>
      </c>
      <c r="E70" s="1" t="s">
        <v>522</v>
      </c>
      <c r="F70" s="1">
        <v>905.76</v>
      </c>
      <c r="G70" s="1">
        <v>5</v>
      </c>
      <c r="H70" s="1">
        <v>-116.53</v>
      </c>
      <c r="I70" s="1" t="s">
        <v>530</v>
      </c>
      <c r="J70" s="1">
        <f>YEAR(SalesTbl[[#This Row],[Date]])</f>
        <v>2023</v>
      </c>
      <c r="K70" s="1" t="str">
        <f>TEXT(SalesTbl[[#This Row],[Date]], "mmm")</f>
        <v>Oct</v>
      </c>
      <c r="L70" s="1">
        <f>MONTH(SalesTbl[[#This Row],[Date]])</f>
        <v>10</v>
      </c>
      <c r="M70" s="5">
        <f>SalesTbl[[#This Row],[Profit]]/SalesTbl[[#This Row],[Sales]]</f>
        <v>-0.12865438968380144</v>
      </c>
      <c r="N70" s="1">
        <f>1</f>
        <v>1</v>
      </c>
    </row>
    <row r="71" spans="1:14" x14ac:dyDescent="0.3">
      <c r="A71" s="1" t="s">
        <v>77</v>
      </c>
      <c r="B71" s="2">
        <v>45642</v>
      </c>
      <c r="C71" s="1" t="s">
        <v>508</v>
      </c>
      <c r="D71" s="1" t="s">
        <v>520</v>
      </c>
      <c r="E71" s="1" t="s">
        <v>523</v>
      </c>
      <c r="F71" s="1">
        <v>57.57</v>
      </c>
      <c r="G71" s="1">
        <v>10</v>
      </c>
      <c r="H71" s="1">
        <v>185.47</v>
      </c>
      <c r="I71" s="1" t="s">
        <v>574</v>
      </c>
      <c r="J71" s="1">
        <f>YEAR(SalesTbl[[#This Row],[Date]])</f>
        <v>2024</v>
      </c>
      <c r="K71" s="1" t="str">
        <f>TEXT(SalesTbl[[#This Row],[Date]], "mmm")</f>
        <v>Dec</v>
      </c>
      <c r="L71" s="1">
        <f>MONTH(SalesTbl[[#This Row],[Date]])</f>
        <v>12</v>
      </c>
      <c r="M71" s="5">
        <f>SalesTbl[[#This Row],[Profit]]/SalesTbl[[#This Row],[Sales]]</f>
        <v>3.2216432169532743</v>
      </c>
      <c r="N71" s="1">
        <f>1</f>
        <v>1</v>
      </c>
    </row>
    <row r="72" spans="1:14" x14ac:dyDescent="0.3">
      <c r="A72" s="1" t="s">
        <v>78</v>
      </c>
      <c r="B72" s="2">
        <v>45198</v>
      </c>
      <c r="C72" s="1" t="s">
        <v>509</v>
      </c>
      <c r="D72" s="1" t="s">
        <v>520</v>
      </c>
      <c r="E72" s="1" t="s">
        <v>523</v>
      </c>
      <c r="F72" s="1">
        <v>1552.32</v>
      </c>
      <c r="G72" s="1">
        <v>5</v>
      </c>
      <c r="H72" s="1">
        <v>667.68</v>
      </c>
      <c r="I72" s="1" t="s">
        <v>527</v>
      </c>
      <c r="J72" s="1">
        <f>YEAR(SalesTbl[[#This Row],[Date]])</f>
        <v>2023</v>
      </c>
      <c r="K72" s="1" t="str">
        <f>TEXT(SalesTbl[[#This Row],[Date]], "mmm")</f>
        <v>Sep</v>
      </c>
      <c r="L72" s="1">
        <f>MONTH(SalesTbl[[#This Row],[Date]])</f>
        <v>9</v>
      </c>
      <c r="M72" s="5">
        <f>SalesTbl[[#This Row],[Profit]]/SalesTbl[[#This Row],[Sales]]</f>
        <v>0.43011750154607298</v>
      </c>
      <c r="N72" s="1">
        <f>1</f>
        <v>1</v>
      </c>
    </row>
    <row r="73" spans="1:14" x14ac:dyDescent="0.3">
      <c r="A73" s="1" t="s">
        <v>79</v>
      </c>
      <c r="B73" s="2">
        <v>45342</v>
      </c>
      <c r="C73" s="1" t="s">
        <v>510</v>
      </c>
      <c r="D73" s="1" t="s">
        <v>521</v>
      </c>
      <c r="E73" s="1" t="s">
        <v>522</v>
      </c>
      <c r="F73" s="1">
        <v>1195.32</v>
      </c>
      <c r="G73" s="1">
        <v>10</v>
      </c>
      <c r="H73" s="1">
        <v>2.2000000000000002</v>
      </c>
      <c r="I73" s="1" t="s">
        <v>575</v>
      </c>
      <c r="J73" s="1">
        <f>YEAR(SalesTbl[[#This Row],[Date]])</f>
        <v>2024</v>
      </c>
      <c r="K73" s="1" t="str">
        <f>TEXT(SalesTbl[[#This Row],[Date]], "mmm")</f>
        <v>Feb</v>
      </c>
      <c r="L73" s="1">
        <f>MONTH(SalesTbl[[#This Row],[Date]])</f>
        <v>2</v>
      </c>
      <c r="M73" s="5">
        <f>SalesTbl[[#This Row],[Profit]]/SalesTbl[[#This Row],[Sales]]</f>
        <v>1.8405113275106249E-3</v>
      </c>
      <c r="N73" s="1">
        <f>1</f>
        <v>1</v>
      </c>
    </row>
    <row r="74" spans="1:14" x14ac:dyDescent="0.3">
      <c r="A74" s="1" t="s">
        <v>80</v>
      </c>
      <c r="B74" s="2">
        <v>45594</v>
      </c>
      <c r="C74" s="1" t="s">
        <v>511</v>
      </c>
      <c r="D74" s="1" t="s">
        <v>517</v>
      </c>
      <c r="E74" s="1" t="s">
        <v>522</v>
      </c>
      <c r="F74" s="1">
        <v>1047.6600000000001</v>
      </c>
      <c r="G74" s="1">
        <v>3</v>
      </c>
      <c r="H74" s="1">
        <v>-19.77</v>
      </c>
      <c r="I74" s="1" t="s">
        <v>557</v>
      </c>
      <c r="J74" s="1">
        <f>YEAR(SalesTbl[[#This Row],[Date]])</f>
        <v>2024</v>
      </c>
      <c r="K74" s="1" t="str">
        <f>TEXT(SalesTbl[[#This Row],[Date]], "mmm")</f>
        <v>Oct</v>
      </c>
      <c r="L74" s="1">
        <f>MONTH(SalesTbl[[#This Row],[Date]])</f>
        <v>10</v>
      </c>
      <c r="M74" s="5">
        <f>SalesTbl[[#This Row],[Profit]]/SalesTbl[[#This Row],[Sales]]</f>
        <v>-1.8870625966439493E-2</v>
      </c>
      <c r="N74" s="1">
        <f>1</f>
        <v>1</v>
      </c>
    </row>
    <row r="75" spans="1:14" x14ac:dyDescent="0.3">
      <c r="A75" s="1" t="s">
        <v>81</v>
      </c>
      <c r="B75" s="2">
        <v>45516</v>
      </c>
      <c r="C75" s="1" t="s">
        <v>511</v>
      </c>
      <c r="D75" s="1" t="s">
        <v>520</v>
      </c>
      <c r="E75" s="1" t="s">
        <v>523</v>
      </c>
      <c r="F75" s="1">
        <v>77.569999999999993</v>
      </c>
      <c r="G75" s="1">
        <v>7</v>
      </c>
      <c r="H75" s="1">
        <v>-49.55</v>
      </c>
      <c r="I75" s="1" t="s">
        <v>576</v>
      </c>
      <c r="J75" s="1">
        <f>YEAR(SalesTbl[[#This Row],[Date]])</f>
        <v>2024</v>
      </c>
      <c r="K75" s="1" t="str">
        <f>TEXT(SalesTbl[[#This Row],[Date]], "mmm")</f>
        <v>Aug</v>
      </c>
      <c r="L75" s="1">
        <f>MONTH(SalesTbl[[#This Row],[Date]])</f>
        <v>8</v>
      </c>
      <c r="M75" s="5">
        <f>SalesTbl[[#This Row],[Profit]]/SalesTbl[[#This Row],[Sales]]</f>
        <v>-0.63877787804563624</v>
      </c>
      <c r="N75" s="1">
        <f>1</f>
        <v>1</v>
      </c>
    </row>
    <row r="76" spans="1:14" x14ac:dyDescent="0.3">
      <c r="A76" s="1" t="s">
        <v>82</v>
      </c>
      <c r="B76" s="2">
        <v>45554</v>
      </c>
      <c r="C76" s="1" t="s">
        <v>510</v>
      </c>
      <c r="D76" s="1" t="s">
        <v>513</v>
      </c>
      <c r="E76" s="1" t="s">
        <v>523</v>
      </c>
      <c r="F76" s="1">
        <v>819.37</v>
      </c>
      <c r="G76" s="1">
        <v>8</v>
      </c>
      <c r="H76" s="1">
        <v>-137.05000000000001</v>
      </c>
      <c r="I76" s="1" t="s">
        <v>577</v>
      </c>
      <c r="J76" s="1">
        <f>YEAR(SalesTbl[[#This Row],[Date]])</f>
        <v>2024</v>
      </c>
      <c r="K76" s="1" t="str">
        <f>TEXT(SalesTbl[[#This Row],[Date]], "mmm")</f>
        <v>Sep</v>
      </c>
      <c r="L76" s="1">
        <f>MONTH(SalesTbl[[#This Row],[Date]])</f>
        <v>9</v>
      </c>
      <c r="M76" s="5">
        <f>SalesTbl[[#This Row],[Profit]]/SalesTbl[[#This Row],[Sales]]</f>
        <v>-0.16726265301390095</v>
      </c>
      <c r="N76" s="1">
        <f>1</f>
        <v>1</v>
      </c>
    </row>
    <row r="77" spans="1:14" x14ac:dyDescent="0.3">
      <c r="A77" s="1" t="s">
        <v>83</v>
      </c>
      <c r="B77" s="2">
        <v>45353</v>
      </c>
      <c r="C77" s="1" t="s">
        <v>509</v>
      </c>
      <c r="D77" s="1" t="s">
        <v>512</v>
      </c>
      <c r="E77" s="1" t="s">
        <v>522</v>
      </c>
      <c r="F77" s="1">
        <v>273.22000000000003</v>
      </c>
      <c r="G77" s="1">
        <v>2</v>
      </c>
      <c r="H77" s="1">
        <v>300.76</v>
      </c>
      <c r="I77" s="1" t="s">
        <v>578</v>
      </c>
      <c r="J77" s="1">
        <f>YEAR(SalesTbl[[#This Row],[Date]])</f>
        <v>2024</v>
      </c>
      <c r="K77" s="1" t="str">
        <f>TEXT(SalesTbl[[#This Row],[Date]], "mmm")</f>
        <v>Mar</v>
      </c>
      <c r="L77" s="1">
        <f>MONTH(SalesTbl[[#This Row],[Date]])</f>
        <v>3</v>
      </c>
      <c r="M77" s="5">
        <f>SalesTbl[[#This Row],[Profit]]/SalesTbl[[#This Row],[Sales]]</f>
        <v>1.1007978918087986</v>
      </c>
      <c r="N77" s="1">
        <f>1</f>
        <v>1</v>
      </c>
    </row>
    <row r="78" spans="1:14" x14ac:dyDescent="0.3">
      <c r="A78" s="1" t="s">
        <v>84</v>
      </c>
      <c r="B78" s="2">
        <v>44997</v>
      </c>
      <c r="C78" s="1" t="s">
        <v>510</v>
      </c>
      <c r="D78" s="1" t="s">
        <v>519</v>
      </c>
      <c r="E78" s="1" t="s">
        <v>524</v>
      </c>
      <c r="F78" s="1">
        <v>1979.39</v>
      </c>
      <c r="G78" s="1">
        <v>4</v>
      </c>
      <c r="H78" s="1">
        <v>103.53</v>
      </c>
      <c r="I78" s="1" t="s">
        <v>579</v>
      </c>
      <c r="J78" s="1">
        <f>YEAR(SalesTbl[[#This Row],[Date]])</f>
        <v>2023</v>
      </c>
      <c r="K78" s="1" t="str">
        <f>TEXT(SalesTbl[[#This Row],[Date]], "mmm")</f>
        <v>Mar</v>
      </c>
      <c r="L78" s="1">
        <f>MONTH(SalesTbl[[#This Row],[Date]])</f>
        <v>3</v>
      </c>
      <c r="M78" s="5">
        <f>SalesTbl[[#This Row],[Profit]]/SalesTbl[[#This Row],[Sales]]</f>
        <v>5.2303992644198466E-2</v>
      </c>
      <c r="N78" s="1">
        <f>1</f>
        <v>1</v>
      </c>
    </row>
    <row r="79" spans="1:14" x14ac:dyDescent="0.3">
      <c r="A79" s="1" t="s">
        <v>85</v>
      </c>
      <c r="B79" s="2">
        <v>45109</v>
      </c>
      <c r="C79" s="1" t="s">
        <v>510</v>
      </c>
      <c r="D79" s="1" t="s">
        <v>518</v>
      </c>
      <c r="E79" s="1" t="s">
        <v>524</v>
      </c>
      <c r="F79" s="1">
        <v>509.73</v>
      </c>
      <c r="G79" s="1">
        <v>4</v>
      </c>
      <c r="H79" s="1">
        <v>-172.58</v>
      </c>
      <c r="I79" s="1" t="s">
        <v>580</v>
      </c>
      <c r="J79" s="1">
        <f>YEAR(SalesTbl[[#This Row],[Date]])</f>
        <v>2023</v>
      </c>
      <c r="K79" s="1" t="str">
        <f>TEXT(SalesTbl[[#This Row],[Date]], "mmm")</f>
        <v>Jul</v>
      </c>
      <c r="L79" s="1">
        <f>MONTH(SalesTbl[[#This Row],[Date]])</f>
        <v>7</v>
      </c>
      <c r="M79" s="5">
        <f>SalesTbl[[#This Row],[Profit]]/SalesTbl[[#This Row],[Sales]]</f>
        <v>-0.33857140054538676</v>
      </c>
      <c r="N79" s="1">
        <f>1</f>
        <v>1</v>
      </c>
    </row>
    <row r="80" spans="1:14" x14ac:dyDescent="0.3">
      <c r="A80" s="1" t="s">
        <v>86</v>
      </c>
      <c r="B80" s="2">
        <v>45339</v>
      </c>
      <c r="C80" s="1" t="s">
        <v>510</v>
      </c>
      <c r="D80" s="1" t="s">
        <v>512</v>
      </c>
      <c r="E80" s="1" t="s">
        <v>522</v>
      </c>
      <c r="F80" s="1">
        <v>574.73</v>
      </c>
      <c r="G80" s="1">
        <v>5</v>
      </c>
      <c r="H80" s="1">
        <v>368.92</v>
      </c>
      <c r="I80" s="1" t="s">
        <v>550</v>
      </c>
      <c r="J80" s="1">
        <f>YEAR(SalesTbl[[#This Row],[Date]])</f>
        <v>2024</v>
      </c>
      <c r="K80" s="1" t="str">
        <f>TEXT(SalesTbl[[#This Row],[Date]], "mmm")</f>
        <v>Feb</v>
      </c>
      <c r="L80" s="1">
        <f>MONTH(SalesTbl[[#This Row],[Date]])</f>
        <v>2</v>
      </c>
      <c r="M80" s="5">
        <f>SalesTbl[[#This Row],[Profit]]/SalesTbl[[#This Row],[Sales]]</f>
        <v>0.64190141457727978</v>
      </c>
      <c r="N80" s="1">
        <f>1</f>
        <v>1</v>
      </c>
    </row>
    <row r="81" spans="1:14" x14ac:dyDescent="0.3">
      <c r="A81" s="1" t="s">
        <v>87</v>
      </c>
      <c r="B81" s="2">
        <v>45330</v>
      </c>
      <c r="C81" s="1" t="s">
        <v>508</v>
      </c>
      <c r="D81" s="1" t="s">
        <v>518</v>
      </c>
      <c r="E81" s="1" t="s">
        <v>524</v>
      </c>
      <c r="F81" s="1">
        <v>1323.29</v>
      </c>
      <c r="G81" s="1">
        <v>6</v>
      </c>
      <c r="H81" s="1">
        <v>-161.97999999999999</v>
      </c>
      <c r="I81" s="1" t="s">
        <v>581</v>
      </c>
      <c r="J81" s="1">
        <f>YEAR(SalesTbl[[#This Row],[Date]])</f>
        <v>2024</v>
      </c>
      <c r="K81" s="1" t="str">
        <f>TEXT(SalesTbl[[#This Row],[Date]], "mmm")</f>
        <v>Feb</v>
      </c>
      <c r="L81" s="1">
        <f>MONTH(SalesTbl[[#This Row],[Date]])</f>
        <v>2</v>
      </c>
      <c r="M81" s="5">
        <f>SalesTbl[[#This Row],[Profit]]/SalesTbl[[#This Row],[Sales]]</f>
        <v>-0.12240703096071155</v>
      </c>
      <c r="N81" s="1">
        <f>1</f>
        <v>1</v>
      </c>
    </row>
    <row r="82" spans="1:14" x14ac:dyDescent="0.3">
      <c r="A82" s="1" t="s">
        <v>88</v>
      </c>
      <c r="B82" s="2">
        <v>45093</v>
      </c>
      <c r="C82" s="1" t="s">
        <v>510</v>
      </c>
      <c r="D82" s="1" t="s">
        <v>512</v>
      </c>
      <c r="E82" s="1" t="s">
        <v>522</v>
      </c>
      <c r="F82" s="1">
        <v>618.41</v>
      </c>
      <c r="G82" s="1">
        <v>4</v>
      </c>
      <c r="H82" s="1">
        <v>401.91</v>
      </c>
      <c r="I82" s="1" t="s">
        <v>545</v>
      </c>
      <c r="J82" s="1">
        <f>YEAR(SalesTbl[[#This Row],[Date]])</f>
        <v>2023</v>
      </c>
      <c r="K82" s="1" t="str">
        <f>TEXT(SalesTbl[[#This Row],[Date]], "mmm")</f>
        <v>Jun</v>
      </c>
      <c r="L82" s="1">
        <f>MONTH(SalesTbl[[#This Row],[Date]])</f>
        <v>6</v>
      </c>
      <c r="M82" s="5">
        <f>SalesTbl[[#This Row],[Profit]]/SalesTbl[[#This Row],[Sales]]</f>
        <v>0.64990863666499576</v>
      </c>
      <c r="N82" s="1">
        <f>1</f>
        <v>1</v>
      </c>
    </row>
    <row r="83" spans="1:14" x14ac:dyDescent="0.3">
      <c r="A83" s="1" t="s">
        <v>89</v>
      </c>
      <c r="B83" s="2">
        <v>45122</v>
      </c>
      <c r="C83" s="1" t="s">
        <v>510</v>
      </c>
      <c r="D83" s="1" t="s">
        <v>516</v>
      </c>
      <c r="E83" s="1" t="s">
        <v>523</v>
      </c>
      <c r="F83" s="1">
        <v>642.72</v>
      </c>
      <c r="G83" s="1">
        <v>4</v>
      </c>
      <c r="H83" s="1">
        <v>379.87</v>
      </c>
      <c r="I83" s="1" t="s">
        <v>582</v>
      </c>
      <c r="J83" s="1">
        <f>YEAR(SalesTbl[[#This Row],[Date]])</f>
        <v>2023</v>
      </c>
      <c r="K83" s="1" t="str">
        <f>TEXT(SalesTbl[[#This Row],[Date]], "mmm")</f>
        <v>Jul</v>
      </c>
      <c r="L83" s="1">
        <f>MONTH(SalesTbl[[#This Row],[Date]])</f>
        <v>7</v>
      </c>
      <c r="M83" s="5">
        <f>SalesTbl[[#This Row],[Profit]]/SalesTbl[[#This Row],[Sales]]</f>
        <v>0.59103497635051028</v>
      </c>
      <c r="N83" s="1">
        <f>1</f>
        <v>1</v>
      </c>
    </row>
    <row r="84" spans="1:14" x14ac:dyDescent="0.3">
      <c r="A84" s="1" t="s">
        <v>90</v>
      </c>
      <c r="B84" s="2">
        <v>45595</v>
      </c>
      <c r="C84" s="1" t="s">
        <v>508</v>
      </c>
      <c r="D84" s="1" t="s">
        <v>514</v>
      </c>
      <c r="E84" s="1" t="s">
        <v>522</v>
      </c>
      <c r="F84" s="1">
        <v>1323.39</v>
      </c>
      <c r="G84" s="1">
        <v>8</v>
      </c>
      <c r="H84" s="1">
        <v>138.33000000000001</v>
      </c>
      <c r="I84" s="1" t="s">
        <v>583</v>
      </c>
      <c r="J84" s="1">
        <f>YEAR(SalesTbl[[#This Row],[Date]])</f>
        <v>2024</v>
      </c>
      <c r="K84" s="1" t="str">
        <f>TEXT(SalesTbl[[#This Row],[Date]], "mmm")</f>
        <v>Oct</v>
      </c>
      <c r="L84" s="1">
        <f>MONTH(SalesTbl[[#This Row],[Date]])</f>
        <v>10</v>
      </c>
      <c r="M84" s="5">
        <f>SalesTbl[[#This Row],[Profit]]/SalesTbl[[#This Row],[Sales]]</f>
        <v>0.10452701017840546</v>
      </c>
      <c r="N84" s="1">
        <f>1</f>
        <v>1</v>
      </c>
    </row>
    <row r="85" spans="1:14" x14ac:dyDescent="0.3">
      <c r="A85" s="1" t="s">
        <v>91</v>
      </c>
      <c r="B85" s="2">
        <v>45359</v>
      </c>
      <c r="C85" s="1" t="s">
        <v>508</v>
      </c>
      <c r="D85" s="1" t="s">
        <v>518</v>
      </c>
      <c r="E85" s="1" t="s">
        <v>524</v>
      </c>
      <c r="F85" s="1">
        <v>60.31</v>
      </c>
      <c r="G85" s="1">
        <v>1</v>
      </c>
      <c r="H85" s="1">
        <v>-130.1</v>
      </c>
      <c r="I85" s="1" t="s">
        <v>584</v>
      </c>
      <c r="J85" s="1">
        <f>YEAR(SalesTbl[[#This Row],[Date]])</f>
        <v>2024</v>
      </c>
      <c r="K85" s="1" t="str">
        <f>TEXT(SalesTbl[[#This Row],[Date]], "mmm")</f>
        <v>Mar</v>
      </c>
      <c r="L85" s="1">
        <f>MONTH(SalesTbl[[#This Row],[Date]])</f>
        <v>3</v>
      </c>
      <c r="M85" s="5">
        <f>SalesTbl[[#This Row],[Profit]]/SalesTbl[[#This Row],[Sales]]</f>
        <v>-2.157187862709335</v>
      </c>
      <c r="N85" s="1">
        <f>1</f>
        <v>1</v>
      </c>
    </row>
    <row r="86" spans="1:14" x14ac:dyDescent="0.3">
      <c r="A86" s="1" t="s">
        <v>92</v>
      </c>
      <c r="B86" s="2">
        <v>45162</v>
      </c>
      <c r="C86" s="1" t="s">
        <v>511</v>
      </c>
      <c r="D86" s="1" t="s">
        <v>517</v>
      </c>
      <c r="E86" s="1" t="s">
        <v>522</v>
      </c>
      <c r="F86" s="1">
        <v>300.29000000000002</v>
      </c>
      <c r="G86" s="1">
        <v>6</v>
      </c>
      <c r="H86" s="1">
        <v>291.18</v>
      </c>
      <c r="I86" s="1" t="s">
        <v>529</v>
      </c>
      <c r="J86" s="1">
        <f>YEAR(SalesTbl[[#This Row],[Date]])</f>
        <v>2023</v>
      </c>
      <c r="K86" s="1" t="str">
        <f>TEXT(SalesTbl[[#This Row],[Date]], "mmm")</f>
        <v>Aug</v>
      </c>
      <c r="L86" s="1">
        <f>MONTH(SalesTbl[[#This Row],[Date]])</f>
        <v>8</v>
      </c>
      <c r="M86" s="5">
        <f>SalesTbl[[#This Row],[Profit]]/SalesTbl[[#This Row],[Sales]]</f>
        <v>0.96966265942921837</v>
      </c>
      <c r="N86" s="1">
        <f>1</f>
        <v>1</v>
      </c>
    </row>
    <row r="87" spans="1:14" x14ac:dyDescent="0.3">
      <c r="A87" s="1" t="s">
        <v>93</v>
      </c>
      <c r="B87" s="2">
        <v>45535</v>
      </c>
      <c r="C87" s="1" t="s">
        <v>511</v>
      </c>
      <c r="D87" s="1" t="s">
        <v>520</v>
      </c>
      <c r="E87" s="1" t="s">
        <v>523</v>
      </c>
      <c r="F87" s="1">
        <v>1149.08</v>
      </c>
      <c r="G87" s="1">
        <v>3</v>
      </c>
      <c r="H87" s="1">
        <v>623.23</v>
      </c>
      <c r="I87" s="1" t="s">
        <v>585</v>
      </c>
      <c r="J87" s="1">
        <f>YEAR(SalesTbl[[#This Row],[Date]])</f>
        <v>2024</v>
      </c>
      <c r="K87" s="1" t="str">
        <f>TEXT(SalesTbl[[#This Row],[Date]], "mmm")</f>
        <v>Aug</v>
      </c>
      <c r="L87" s="1">
        <f>MONTH(SalesTbl[[#This Row],[Date]])</f>
        <v>8</v>
      </c>
      <c r="M87" s="5">
        <f>SalesTbl[[#This Row],[Profit]]/SalesTbl[[#This Row],[Sales]]</f>
        <v>0.54237302885786898</v>
      </c>
      <c r="N87" s="1">
        <f>1</f>
        <v>1</v>
      </c>
    </row>
    <row r="88" spans="1:14" x14ac:dyDescent="0.3">
      <c r="A88" s="1" t="s">
        <v>94</v>
      </c>
      <c r="B88" s="2">
        <v>45410</v>
      </c>
      <c r="C88" s="1" t="s">
        <v>508</v>
      </c>
      <c r="D88" s="1" t="s">
        <v>513</v>
      </c>
      <c r="E88" s="1" t="s">
        <v>523</v>
      </c>
      <c r="F88" s="1">
        <v>1880.64</v>
      </c>
      <c r="G88" s="1">
        <v>10</v>
      </c>
      <c r="H88" s="1">
        <v>420.49</v>
      </c>
      <c r="I88" s="1" t="s">
        <v>574</v>
      </c>
      <c r="J88" s="1">
        <f>YEAR(SalesTbl[[#This Row],[Date]])</f>
        <v>2024</v>
      </c>
      <c r="K88" s="1" t="str">
        <f>TEXT(SalesTbl[[#This Row],[Date]], "mmm")</f>
        <v>Apr</v>
      </c>
      <c r="L88" s="1">
        <f>MONTH(SalesTbl[[#This Row],[Date]])</f>
        <v>4</v>
      </c>
      <c r="M88" s="5">
        <f>SalesTbl[[#This Row],[Profit]]/SalesTbl[[#This Row],[Sales]]</f>
        <v>0.22358877828824231</v>
      </c>
      <c r="N88" s="1">
        <f>1</f>
        <v>1</v>
      </c>
    </row>
    <row r="89" spans="1:14" x14ac:dyDescent="0.3">
      <c r="A89" s="1" t="s">
        <v>95</v>
      </c>
      <c r="B89" s="2">
        <v>45333</v>
      </c>
      <c r="C89" s="1" t="s">
        <v>508</v>
      </c>
      <c r="D89" s="1" t="s">
        <v>516</v>
      </c>
      <c r="E89" s="1" t="s">
        <v>523</v>
      </c>
      <c r="F89" s="1">
        <v>123.48</v>
      </c>
      <c r="G89" s="1">
        <v>4</v>
      </c>
      <c r="H89" s="1">
        <v>218.57</v>
      </c>
      <c r="I89" s="1" t="s">
        <v>540</v>
      </c>
      <c r="J89" s="1">
        <f>YEAR(SalesTbl[[#This Row],[Date]])</f>
        <v>2024</v>
      </c>
      <c r="K89" s="1" t="str">
        <f>TEXT(SalesTbl[[#This Row],[Date]], "mmm")</f>
        <v>Feb</v>
      </c>
      <c r="L89" s="1">
        <f>MONTH(SalesTbl[[#This Row],[Date]])</f>
        <v>2</v>
      </c>
      <c r="M89" s="5">
        <f>SalesTbl[[#This Row],[Profit]]/SalesTbl[[#This Row],[Sales]]</f>
        <v>1.7700842241658568</v>
      </c>
      <c r="N89" s="1">
        <f>1</f>
        <v>1</v>
      </c>
    </row>
    <row r="90" spans="1:14" x14ac:dyDescent="0.3">
      <c r="A90" s="1" t="s">
        <v>96</v>
      </c>
      <c r="B90" s="2">
        <v>45626</v>
      </c>
      <c r="C90" s="1" t="s">
        <v>509</v>
      </c>
      <c r="D90" s="1" t="s">
        <v>512</v>
      </c>
      <c r="E90" s="1" t="s">
        <v>522</v>
      </c>
      <c r="F90" s="1">
        <v>1474.29</v>
      </c>
      <c r="G90" s="1">
        <v>10</v>
      </c>
      <c r="H90" s="1">
        <v>345.15</v>
      </c>
      <c r="I90" s="1" t="s">
        <v>539</v>
      </c>
      <c r="J90" s="1">
        <f>YEAR(SalesTbl[[#This Row],[Date]])</f>
        <v>2024</v>
      </c>
      <c r="K90" s="1" t="str">
        <f>TEXT(SalesTbl[[#This Row],[Date]], "mmm")</f>
        <v>Nov</v>
      </c>
      <c r="L90" s="1">
        <f>MONTH(SalesTbl[[#This Row],[Date]])</f>
        <v>11</v>
      </c>
      <c r="M90" s="5">
        <f>SalesTbl[[#This Row],[Profit]]/SalesTbl[[#This Row],[Sales]]</f>
        <v>0.23411269153287345</v>
      </c>
      <c r="N90" s="1">
        <f>1</f>
        <v>1</v>
      </c>
    </row>
    <row r="91" spans="1:14" x14ac:dyDescent="0.3">
      <c r="A91" s="1" t="s">
        <v>97</v>
      </c>
      <c r="B91" s="2">
        <v>45134</v>
      </c>
      <c r="C91" s="1" t="s">
        <v>509</v>
      </c>
      <c r="D91" s="1" t="s">
        <v>517</v>
      </c>
      <c r="E91" s="1" t="s">
        <v>522</v>
      </c>
      <c r="F91" s="1">
        <v>1428.79</v>
      </c>
      <c r="G91" s="1">
        <v>3</v>
      </c>
      <c r="H91" s="1">
        <v>213.96</v>
      </c>
      <c r="I91" s="1" t="s">
        <v>586</v>
      </c>
      <c r="J91" s="1">
        <f>YEAR(SalesTbl[[#This Row],[Date]])</f>
        <v>2023</v>
      </c>
      <c r="K91" s="1" t="str">
        <f>TEXT(SalesTbl[[#This Row],[Date]], "mmm")</f>
        <v>Jul</v>
      </c>
      <c r="L91" s="1">
        <f>MONTH(SalesTbl[[#This Row],[Date]])</f>
        <v>7</v>
      </c>
      <c r="M91" s="5">
        <f>SalesTbl[[#This Row],[Profit]]/SalesTbl[[#This Row],[Sales]]</f>
        <v>0.14974908838947643</v>
      </c>
      <c r="N91" s="1">
        <f>1</f>
        <v>1</v>
      </c>
    </row>
    <row r="92" spans="1:14" x14ac:dyDescent="0.3">
      <c r="A92" s="1" t="s">
        <v>98</v>
      </c>
      <c r="B92" s="2">
        <v>45382</v>
      </c>
      <c r="C92" s="1" t="s">
        <v>511</v>
      </c>
      <c r="D92" s="1" t="s">
        <v>515</v>
      </c>
      <c r="E92" s="1" t="s">
        <v>522</v>
      </c>
      <c r="F92" s="1">
        <v>1663.94</v>
      </c>
      <c r="G92" s="1">
        <v>1</v>
      </c>
      <c r="H92" s="1">
        <v>475.76</v>
      </c>
      <c r="I92" s="1" t="s">
        <v>564</v>
      </c>
      <c r="J92" s="1">
        <f>YEAR(SalesTbl[[#This Row],[Date]])</f>
        <v>2024</v>
      </c>
      <c r="K92" s="1" t="str">
        <f>TEXT(SalesTbl[[#This Row],[Date]], "mmm")</f>
        <v>Mar</v>
      </c>
      <c r="L92" s="1">
        <f>MONTH(SalesTbl[[#This Row],[Date]])</f>
        <v>3</v>
      </c>
      <c r="M92" s="5">
        <f>SalesTbl[[#This Row],[Profit]]/SalesTbl[[#This Row],[Sales]]</f>
        <v>0.28592377128983015</v>
      </c>
      <c r="N92" s="1">
        <f>1</f>
        <v>1</v>
      </c>
    </row>
    <row r="93" spans="1:14" x14ac:dyDescent="0.3">
      <c r="A93" s="1" t="s">
        <v>99</v>
      </c>
      <c r="B93" s="2">
        <v>45473</v>
      </c>
      <c r="C93" s="1" t="s">
        <v>511</v>
      </c>
      <c r="D93" s="1" t="s">
        <v>513</v>
      </c>
      <c r="E93" s="1" t="s">
        <v>523</v>
      </c>
      <c r="F93" s="1">
        <v>1178.8599999999999</v>
      </c>
      <c r="G93" s="1">
        <v>2</v>
      </c>
      <c r="H93" s="1">
        <v>-49.59</v>
      </c>
      <c r="I93" s="1" t="s">
        <v>528</v>
      </c>
      <c r="J93" s="1">
        <f>YEAR(SalesTbl[[#This Row],[Date]])</f>
        <v>2024</v>
      </c>
      <c r="K93" s="1" t="str">
        <f>TEXT(SalesTbl[[#This Row],[Date]], "mmm")</f>
        <v>Jun</v>
      </c>
      <c r="L93" s="1">
        <f>MONTH(SalesTbl[[#This Row],[Date]])</f>
        <v>6</v>
      </c>
      <c r="M93" s="5">
        <f>SalesTbl[[#This Row],[Profit]]/SalesTbl[[#This Row],[Sales]]</f>
        <v>-4.2066063824372703E-2</v>
      </c>
      <c r="N93" s="1">
        <f>1</f>
        <v>1</v>
      </c>
    </row>
    <row r="94" spans="1:14" x14ac:dyDescent="0.3">
      <c r="A94" s="1" t="s">
        <v>100</v>
      </c>
      <c r="B94" s="2">
        <v>44978</v>
      </c>
      <c r="C94" s="1" t="s">
        <v>511</v>
      </c>
      <c r="D94" s="1" t="s">
        <v>514</v>
      </c>
      <c r="E94" s="1" t="s">
        <v>522</v>
      </c>
      <c r="F94" s="1">
        <v>574.48</v>
      </c>
      <c r="G94" s="1">
        <v>5</v>
      </c>
      <c r="H94" s="1">
        <v>121.04</v>
      </c>
      <c r="I94" s="1" t="s">
        <v>572</v>
      </c>
      <c r="J94" s="1">
        <f>YEAR(SalesTbl[[#This Row],[Date]])</f>
        <v>2023</v>
      </c>
      <c r="K94" s="1" t="str">
        <f>TEXT(SalesTbl[[#This Row],[Date]], "mmm")</f>
        <v>Feb</v>
      </c>
      <c r="L94" s="1">
        <f>MONTH(SalesTbl[[#This Row],[Date]])</f>
        <v>2</v>
      </c>
      <c r="M94" s="5">
        <f>SalesTbl[[#This Row],[Profit]]/SalesTbl[[#This Row],[Sales]]</f>
        <v>0.21069488929118507</v>
      </c>
      <c r="N94" s="1">
        <f>1</f>
        <v>1</v>
      </c>
    </row>
    <row r="95" spans="1:14" x14ac:dyDescent="0.3">
      <c r="A95" s="1" t="s">
        <v>101</v>
      </c>
      <c r="B95" s="2">
        <v>45351</v>
      </c>
      <c r="C95" s="1" t="s">
        <v>509</v>
      </c>
      <c r="D95" s="1" t="s">
        <v>512</v>
      </c>
      <c r="E95" s="1" t="s">
        <v>522</v>
      </c>
      <c r="F95" s="1">
        <v>1490.64</v>
      </c>
      <c r="G95" s="1">
        <v>3</v>
      </c>
      <c r="H95" s="1">
        <v>427.27</v>
      </c>
      <c r="I95" s="1" t="s">
        <v>534</v>
      </c>
      <c r="J95" s="1">
        <f>YEAR(SalesTbl[[#This Row],[Date]])</f>
        <v>2024</v>
      </c>
      <c r="K95" s="1" t="str">
        <f>TEXT(SalesTbl[[#This Row],[Date]], "mmm")</f>
        <v>Feb</v>
      </c>
      <c r="L95" s="1">
        <f>MONTH(SalesTbl[[#This Row],[Date]])</f>
        <v>2</v>
      </c>
      <c r="M95" s="5">
        <f>SalesTbl[[#This Row],[Profit]]/SalesTbl[[#This Row],[Sales]]</f>
        <v>0.28663527075618522</v>
      </c>
      <c r="N95" s="1">
        <f>1</f>
        <v>1</v>
      </c>
    </row>
    <row r="96" spans="1:14" x14ac:dyDescent="0.3">
      <c r="A96" s="1" t="s">
        <v>102</v>
      </c>
      <c r="B96" s="2">
        <v>45384</v>
      </c>
      <c r="C96" s="1" t="s">
        <v>509</v>
      </c>
      <c r="D96" s="1" t="s">
        <v>518</v>
      </c>
      <c r="E96" s="1" t="s">
        <v>524</v>
      </c>
      <c r="F96" s="1">
        <v>116.49</v>
      </c>
      <c r="G96" s="1">
        <v>4</v>
      </c>
      <c r="H96" s="1">
        <v>350.75</v>
      </c>
      <c r="I96" s="1" t="s">
        <v>587</v>
      </c>
      <c r="J96" s="1">
        <f>YEAR(SalesTbl[[#This Row],[Date]])</f>
        <v>2024</v>
      </c>
      <c r="K96" s="1" t="str">
        <f>TEXT(SalesTbl[[#This Row],[Date]], "mmm")</f>
        <v>Apr</v>
      </c>
      <c r="L96" s="1">
        <f>MONTH(SalesTbl[[#This Row],[Date]])</f>
        <v>4</v>
      </c>
      <c r="M96" s="5">
        <f>SalesTbl[[#This Row],[Profit]]/SalesTbl[[#This Row],[Sales]]</f>
        <v>3.0109880676452914</v>
      </c>
      <c r="N96" s="1">
        <f>1</f>
        <v>1</v>
      </c>
    </row>
    <row r="97" spans="1:14" x14ac:dyDescent="0.3">
      <c r="A97" s="1" t="s">
        <v>103</v>
      </c>
      <c r="B97" s="2">
        <v>45026</v>
      </c>
      <c r="C97" s="1" t="s">
        <v>510</v>
      </c>
      <c r="D97" s="1" t="s">
        <v>521</v>
      </c>
      <c r="E97" s="1" t="s">
        <v>522</v>
      </c>
      <c r="F97" s="1">
        <v>1670.35</v>
      </c>
      <c r="G97" s="1">
        <v>3</v>
      </c>
      <c r="H97" s="1">
        <v>-190.73</v>
      </c>
      <c r="I97" s="1" t="s">
        <v>588</v>
      </c>
      <c r="J97" s="1">
        <f>YEAR(SalesTbl[[#This Row],[Date]])</f>
        <v>2023</v>
      </c>
      <c r="K97" s="1" t="str">
        <f>TEXT(SalesTbl[[#This Row],[Date]], "mmm")</f>
        <v>Apr</v>
      </c>
      <c r="L97" s="1">
        <f>MONTH(SalesTbl[[#This Row],[Date]])</f>
        <v>4</v>
      </c>
      <c r="M97" s="5">
        <f>SalesTbl[[#This Row],[Profit]]/SalesTbl[[#This Row],[Sales]]</f>
        <v>-0.11418564971413177</v>
      </c>
      <c r="N97" s="1">
        <f>1</f>
        <v>1</v>
      </c>
    </row>
    <row r="98" spans="1:14" x14ac:dyDescent="0.3">
      <c r="A98" s="1" t="s">
        <v>104</v>
      </c>
      <c r="B98" s="2">
        <v>45409</v>
      </c>
      <c r="C98" s="1" t="s">
        <v>510</v>
      </c>
      <c r="D98" s="1" t="s">
        <v>520</v>
      </c>
      <c r="E98" s="1" t="s">
        <v>523</v>
      </c>
      <c r="F98" s="1">
        <v>1230.25</v>
      </c>
      <c r="G98" s="1">
        <v>4</v>
      </c>
      <c r="H98" s="1">
        <v>161.46</v>
      </c>
      <c r="I98" s="1" t="s">
        <v>536</v>
      </c>
      <c r="J98" s="1">
        <f>YEAR(SalesTbl[[#This Row],[Date]])</f>
        <v>2024</v>
      </c>
      <c r="K98" s="1" t="str">
        <f>TEXT(SalesTbl[[#This Row],[Date]], "mmm")</f>
        <v>Apr</v>
      </c>
      <c r="L98" s="1">
        <f>MONTH(SalesTbl[[#This Row],[Date]])</f>
        <v>4</v>
      </c>
      <c r="M98" s="5">
        <f>SalesTbl[[#This Row],[Profit]]/SalesTbl[[#This Row],[Sales]]</f>
        <v>0.13124161755740704</v>
      </c>
      <c r="N98" s="1">
        <f>1</f>
        <v>1</v>
      </c>
    </row>
    <row r="99" spans="1:14" x14ac:dyDescent="0.3">
      <c r="A99" s="1" t="s">
        <v>105</v>
      </c>
      <c r="B99" s="2">
        <v>45468</v>
      </c>
      <c r="C99" s="1" t="s">
        <v>509</v>
      </c>
      <c r="D99" s="1" t="s">
        <v>521</v>
      </c>
      <c r="E99" s="1" t="s">
        <v>522</v>
      </c>
      <c r="F99" s="1">
        <v>1475.3</v>
      </c>
      <c r="G99" s="1">
        <v>6</v>
      </c>
      <c r="H99" s="1">
        <v>508.82</v>
      </c>
      <c r="I99" s="1" t="s">
        <v>572</v>
      </c>
      <c r="J99" s="1">
        <f>YEAR(SalesTbl[[#This Row],[Date]])</f>
        <v>2024</v>
      </c>
      <c r="K99" s="1" t="str">
        <f>TEXT(SalesTbl[[#This Row],[Date]], "mmm")</f>
        <v>Jun</v>
      </c>
      <c r="L99" s="1">
        <f>MONTH(SalesTbl[[#This Row],[Date]])</f>
        <v>6</v>
      </c>
      <c r="M99" s="5">
        <f>SalesTbl[[#This Row],[Profit]]/SalesTbl[[#This Row],[Sales]]</f>
        <v>0.3448925642242256</v>
      </c>
      <c r="N99" s="1">
        <f>1</f>
        <v>1</v>
      </c>
    </row>
    <row r="100" spans="1:14" x14ac:dyDescent="0.3">
      <c r="A100" s="1" t="s">
        <v>106</v>
      </c>
      <c r="B100" s="2">
        <v>45328</v>
      </c>
      <c r="C100" s="1" t="s">
        <v>510</v>
      </c>
      <c r="D100" s="1" t="s">
        <v>515</v>
      </c>
      <c r="E100" s="1" t="s">
        <v>522</v>
      </c>
      <c r="F100" s="1">
        <v>1060.22</v>
      </c>
      <c r="G100" s="1">
        <v>7</v>
      </c>
      <c r="H100" s="1">
        <v>608.85</v>
      </c>
      <c r="I100" s="1" t="s">
        <v>589</v>
      </c>
      <c r="J100" s="1">
        <f>YEAR(SalesTbl[[#This Row],[Date]])</f>
        <v>2024</v>
      </c>
      <c r="K100" s="1" t="str">
        <f>TEXT(SalesTbl[[#This Row],[Date]], "mmm")</f>
        <v>Feb</v>
      </c>
      <c r="L100" s="1">
        <f>MONTH(SalesTbl[[#This Row],[Date]])</f>
        <v>2</v>
      </c>
      <c r="M100" s="5">
        <f>SalesTbl[[#This Row],[Profit]]/SalesTbl[[#This Row],[Sales]]</f>
        <v>0.574267604836732</v>
      </c>
      <c r="N100" s="1">
        <f>1</f>
        <v>1</v>
      </c>
    </row>
    <row r="101" spans="1:14" x14ac:dyDescent="0.3">
      <c r="A101" s="1" t="s">
        <v>107</v>
      </c>
      <c r="B101" s="2">
        <v>45126</v>
      </c>
      <c r="C101" s="1" t="s">
        <v>511</v>
      </c>
      <c r="D101" s="1" t="s">
        <v>513</v>
      </c>
      <c r="E101" s="1" t="s">
        <v>523</v>
      </c>
      <c r="F101" s="1">
        <v>1668.92</v>
      </c>
      <c r="G101" s="1">
        <v>7</v>
      </c>
      <c r="H101" s="1">
        <v>-160.35</v>
      </c>
      <c r="I101" s="1" t="s">
        <v>562</v>
      </c>
      <c r="J101" s="1">
        <f>YEAR(SalesTbl[[#This Row],[Date]])</f>
        <v>2023</v>
      </c>
      <c r="K101" s="1" t="str">
        <f>TEXT(SalesTbl[[#This Row],[Date]], "mmm")</f>
        <v>Jul</v>
      </c>
      <c r="L101" s="1">
        <f>MONTH(SalesTbl[[#This Row],[Date]])</f>
        <v>7</v>
      </c>
      <c r="M101" s="5">
        <f>SalesTbl[[#This Row],[Profit]]/SalesTbl[[#This Row],[Sales]]</f>
        <v>-9.6080099705198568E-2</v>
      </c>
      <c r="N101" s="1">
        <f>1</f>
        <v>1</v>
      </c>
    </row>
    <row r="102" spans="1:14" x14ac:dyDescent="0.3">
      <c r="A102" s="1" t="s">
        <v>108</v>
      </c>
      <c r="B102" s="2">
        <v>45018</v>
      </c>
      <c r="C102" s="1" t="s">
        <v>508</v>
      </c>
      <c r="D102" s="1" t="s">
        <v>519</v>
      </c>
      <c r="E102" s="1" t="s">
        <v>524</v>
      </c>
      <c r="F102" s="1">
        <v>1943.01</v>
      </c>
      <c r="G102" s="1">
        <v>8</v>
      </c>
      <c r="H102" s="1">
        <v>-32.43</v>
      </c>
      <c r="I102" s="1" t="s">
        <v>590</v>
      </c>
      <c r="J102" s="1">
        <f>YEAR(SalesTbl[[#This Row],[Date]])</f>
        <v>2023</v>
      </c>
      <c r="K102" s="1" t="str">
        <f>TEXT(SalesTbl[[#This Row],[Date]], "mmm")</f>
        <v>Apr</v>
      </c>
      <c r="L102" s="1">
        <f>MONTH(SalesTbl[[#This Row],[Date]])</f>
        <v>4</v>
      </c>
      <c r="M102" s="5">
        <f>SalesTbl[[#This Row],[Profit]]/SalesTbl[[#This Row],[Sales]]</f>
        <v>-1.6690598607315452E-2</v>
      </c>
      <c r="N102" s="1">
        <f>1</f>
        <v>1</v>
      </c>
    </row>
    <row r="103" spans="1:14" x14ac:dyDescent="0.3">
      <c r="A103" s="1" t="s">
        <v>109</v>
      </c>
      <c r="B103" s="2">
        <v>45236</v>
      </c>
      <c r="C103" s="1" t="s">
        <v>510</v>
      </c>
      <c r="D103" s="1" t="s">
        <v>520</v>
      </c>
      <c r="E103" s="1" t="s">
        <v>523</v>
      </c>
      <c r="F103" s="1">
        <v>1775.2</v>
      </c>
      <c r="G103" s="1">
        <v>5</v>
      </c>
      <c r="H103" s="1">
        <v>419.35</v>
      </c>
      <c r="I103" s="1" t="s">
        <v>546</v>
      </c>
      <c r="J103" s="1">
        <f>YEAR(SalesTbl[[#This Row],[Date]])</f>
        <v>2023</v>
      </c>
      <c r="K103" s="1" t="str">
        <f>TEXT(SalesTbl[[#This Row],[Date]], "mmm")</f>
        <v>Nov</v>
      </c>
      <c r="L103" s="1">
        <f>MONTH(SalesTbl[[#This Row],[Date]])</f>
        <v>11</v>
      </c>
      <c r="M103" s="5">
        <f>SalesTbl[[#This Row],[Profit]]/SalesTbl[[#This Row],[Sales]]</f>
        <v>0.2362269040108157</v>
      </c>
      <c r="N103" s="1">
        <f>1</f>
        <v>1</v>
      </c>
    </row>
    <row r="104" spans="1:14" x14ac:dyDescent="0.3">
      <c r="A104" s="1" t="s">
        <v>110</v>
      </c>
      <c r="B104" s="2">
        <v>45263</v>
      </c>
      <c r="C104" s="1" t="s">
        <v>508</v>
      </c>
      <c r="D104" s="1" t="s">
        <v>520</v>
      </c>
      <c r="E104" s="1" t="s">
        <v>523</v>
      </c>
      <c r="F104" s="1">
        <v>1440.2</v>
      </c>
      <c r="G104" s="1">
        <v>9</v>
      </c>
      <c r="H104" s="1">
        <v>123.29</v>
      </c>
      <c r="I104" s="1" t="s">
        <v>577</v>
      </c>
      <c r="J104" s="1">
        <f>YEAR(SalesTbl[[#This Row],[Date]])</f>
        <v>2023</v>
      </c>
      <c r="K104" s="1" t="str">
        <f>TEXT(SalesTbl[[#This Row],[Date]], "mmm")</f>
        <v>Dec</v>
      </c>
      <c r="L104" s="1">
        <f>MONTH(SalesTbl[[#This Row],[Date]])</f>
        <v>12</v>
      </c>
      <c r="M104" s="5">
        <f>SalesTbl[[#This Row],[Profit]]/SalesTbl[[#This Row],[Sales]]</f>
        <v>8.5606165810304127E-2</v>
      </c>
      <c r="N104" s="1">
        <f>1</f>
        <v>1</v>
      </c>
    </row>
    <row r="105" spans="1:14" x14ac:dyDescent="0.3">
      <c r="A105" s="1" t="s">
        <v>111</v>
      </c>
      <c r="B105" s="2">
        <v>45394</v>
      </c>
      <c r="C105" s="1" t="s">
        <v>511</v>
      </c>
      <c r="D105" s="1" t="s">
        <v>518</v>
      </c>
      <c r="E105" s="1" t="s">
        <v>524</v>
      </c>
      <c r="F105" s="1">
        <v>664.48</v>
      </c>
      <c r="G105" s="1">
        <v>10</v>
      </c>
      <c r="H105" s="1">
        <v>-68.959999999999994</v>
      </c>
      <c r="I105" s="1" t="s">
        <v>540</v>
      </c>
      <c r="J105" s="1">
        <f>YEAR(SalesTbl[[#This Row],[Date]])</f>
        <v>2024</v>
      </c>
      <c r="K105" s="1" t="str">
        <f>TEXT(SalesTbl[[#This Row],[Date]], "mmm")</f>
        <v>Apr</v>
      </c>
      <c r="L105" s="1">
        <f>MONTH(SalesTbl[[#This Row],[Date]])</f>
        <v>4</v>
      </c>
      <c r="M105" s="5">
        <f>SalesTbl[[#This Row],[Profit]]/SalesTbl[[#This Row],[Sales]]</f>
        <v>-0.10378039971105224</v>
      </c>
      <c r="N105" s="1">
        <f>1</f>
        <v>1</v>
      </c>
    </row>
    <row r="106" spans="1:14" x14ac:dyDescent="0.3">
      <c r="A106" s="1" t="s">
        <v>112</v>
      </c>
      <c r="B106" s="2">
        <v>45439</v>
      </c>
      <c r="C106" s="1" t="s">
        <v>510</v>
      </c>
      <c r="D106" s="1" t="s">
        <v>513</v>
      </c>
      <c r="E106" s="1" t="s">
        <v>523</v>
      </c>
      <c r="F106" s="1">
        <v>968.89</v>
      </c>
      <c r="G106" s="1">
        <v>7</v>
      </c>
      <c r="H106" s="1">
        <v>-159.24</v>
      </c>
      <c r="I106" s="1" t="s">
        <v>558</v>
      </c>
      <c r="J106" s="1">
        <f>YEAR(SalesTbl[[#This Row],[Date]])</f>
        <v>2024</v>
      </c>
      <c r="K106" s="1" t="str">
        <f>TEXT(SalesTbl[[#This Row],[Date]], "mmm")</f>
        <v>May</v>
      </c>
      <c r="L106" s="1">
        <f>MONTH(SalesTbl[[#This Row],[Date]])</f>
        <v>5</v>
      </c>
      <c r="M106" s="5">
        <f>SalesTbl[[#This Row],[Profit]]/SalesTbl[[#This Row],[Sales]]</f>
        <v>-0.16435302253093748</v>
      </c>
      <c r="N106" s="1">
        <f>1</f>
        <v>1</v>
      </c>
    </row>
    <row r="107" spans="1:14" x14ac:dyDescent="0.3">
      <c r="A107" s="1" t="s">
        <v>113</v>
      </c>
      <c r="B107" s="2">
        <v>45313</v>
      </c>
      <c r="C107" s="1" t="s">
        <v>510</v>
      </c>
      <c r="D107" s="1" t="s">
        <v>513</v>
      </c>
      <c r="E107" s="1" t="s">
        <v>523</v>
      </c>
      <c r="F107" s="1">
        <v>780.12</v>
      </c>
      <c r="G107" s="1">
        <v>8</v>
      </c>
      <c r="H107" s="1">
        <v>48.38</v>
      </c>
      <c r="I107" s="1" t="s">
        <v>548</v>
      </c>
      <c r="J107" s="1">
        <f>YEAR(SalesTbl[[#This Row],[Date]])</f>
        <v>2024</v>
      </c>
      <c r="K107" s="1" t="str">
        <f>TEXT(SalesTbl[[#This Row],[Date]], "mmm")</f>
        <v>Jan</v>
      </c>
      <c r="L107" s="1">
        <f>MONTH(SalesTbl[[#This Row],[Date]])</f>
        <v>1</v>
      </c>
      <c r="M107" s="5">
        <f>SalesTbl[[#This Row],[Profit]]/SalesTbl[[#This Row],[Sales]]</f>
        <v>6.2016100087166078E-2</v>
      </c>
      <c r="N107" s="1">
        <f>1</f>
        <v>1</v>
      </c>
    </row>
    <row r="108" spans="1:14" x14ac:dyDescent="0.3">
      <c r="A108" s="1" t="s">
        <v>114</v>
      </c>
      <c r="B108" s="2">
        <v>45184</v>
      </c>
      <c r="C108" s="1" t="s">
        <v>511</v>
      </c>
      <c r="D108" s="1" t="s">
        <v>520</v>
      </c>
      <c r="E108" s="1" t="s">
        <v>523</v>
      </c>
      <c r="F108" s="1">
        <v>1107.49</v>
      </c>
      <c r="G108" s="1">
        <v>4</v>
      </c>
      <c r="H108" s="1">
        <v>446.13</v>
      </c>
      <c r="I108" s="1" t="s">
        <v>541</v>
      </c>
      <c r="J108" s="1">
        <f>YEAR(SalesTbl[[#This Row],[Date]])</f>
        <v>2023</v>
      </c>
      <c r="K108" s="1" t="str">
        <f>TEXT(SalesTbl[[#This Row],[Date]], "mmm")</f>
        <v>Sep</v>
      </c>
      <c r="L108" s="1">
        <f>MONTH(SalesTbl[[#This Row],[Date]])</f>
        <v>9</v>
      </c>
      <c r="M108" s="5">
        <f>SalesTbl[[#This Row],[Profit]]/SalesTbl[[#This Row],[Sales]]</f>
        <v>0.40282982239117282</v>
      </c>
      <c r="N108" s="1">
        <f>1</f>
        <v>1</v>
      </c>
    </row>
    <row r="109" spans="1:14" x14ac:dyDescent="0.3">
      <c r="A109" s="1" t="s">
        <v>115</v>
      </c>
      <c r="B109" s="2">
        <v>45079</v>
      </c>
      <c r="C109" s="1" t="s">
        <v>510</v>
      </c>
      <c r="D109" s="1" t="s">
        <v>514</v>
      </c>
      <c r="E109" s="1" t="s">
        <v>522</v>
      </c>
      <c r="F109" s="1">
        <v>1616.85</v>
      </c>
      <c r="G109" s="1">
        <v>9</v>
      </c>
      <c r="H109" s="1">
        <v>-129.19999999999999</v>
      </c>
      <c r="I109" s="1" t="s">
        <v>546</v>
      </c>
      <c r="J109" s="1">
        <f>YEAR(SalesTbl[[#This Row],[Date]])</f>
        <v>2023</v>
      </c>
      <c r="K109" s="1" t="str">
        <f>TEXT(SalesTbl[[#This Row],[Date]], "mmm")</f>
        <v>Jun</v>
      </c>
      <c r="L109" s="1">
        <f>MONTH(SalesTbl[[#This Row],[Date]])</f>
        <v>6</v>
      </c>
      <c r="M109" s="5">
        <f>SalesTbl[[#This Row],[Profit]]/SalesTbl[[#This Row],[Sales]]</f>
        <v>-7.9908463988619838E-2</v>
      </c>
      <c r="N109" s="1">
        <f>1</f>
        <v>1</v>
      </c>
    </row>
    <row r="110" spans="1:14" x14ac:dyDescent="0.3">
      <c r="A110" s="1" t="s">
        <v>116</v>
      </c>
      <c r="B110" s="2">
        <v>45376</v>
      </c>
      <c r="C110" s="1" t="s">
        <v>510</v>
      </c>
      <c r="D110" s="1" t="s">
        <v>516</v>
      </c>
      <c r="E110" s="1" t="s">
        <v>523</v>
      </c>
      <c r="F110" s="1">
        <v>1701.51</v>
      </c>
      <c r="G110" s="1">
        <v>4</v>
      </c>
      <c r="H110" s="1">
        <v>-194.63</v>
      </c>
      <c r="I110" s="1" t="s">
        <v>535</v>
      </c>
      <c r="J110" s="1">
        <f>YEAR(SalesTbl[[#This Row],[Date]])</f>
        <v>2024</v>
      </c>
      <c r="K110" s="1" t="str">
        <f>TEXT(SalesTbl[[#This Row],[Date]], "mmm")</f>
        <v>Mar</v>
      </c>
      <c r="L110" s="1">
        <f>MONTH(SalesTbl[[#This Row],[Date]])</f>
        <v>3</v>
      </c>
      <c r="M110" s="5">
        <f>SalesTbl[[#This Row],[Profit]]/SalesTbl[[#This Row],[Sales]]</f>
        <v>-0.11438663304946782</v>
      </c>
      <c r="N110" s="1">
        <f>1</f>
        <v>1</v>
      </c>
    </row>
    <row r="111" spans="1:14" x14ac:dyDescent="0.3">
      <c r="A111" s="1" t="s">
        <v>117</v>
      </c>
      <c r="B111" s="2">
        <v>45278</v>
      </c>
      <c r="C111" s="1" t="s">
        <v>511</v>
      </c>
      <c r="D111" s="1" t="s">
        <v>521</v>
      </c>
      <c r="E111" s="1" t="s">
        <v>522</v>
      </c>
      <c r="F111" s="1">
        <v>464.15</v>
      </c>
      <c r="G111" s="1">
        <v>3</v>
      </c>
      <c r="H111" s="1">
        <v>170.93</v>
      </c>
      <c r="I111" s="1" t="s">
        <v>585</v>
      </c>
      <c r="J111" s="1">
        <f>YEAR(SalesTbl[[#This Row],[Date]])</f>
        <v>2023</v>
      </c>
      <c r="K111" s="1" t="str">
        <f>TEXT(SalesTbl[[#This Row],[Date]], "mmm")</f>
        <v>Dec</v>
      </c>
      <c r="L111" s="1">
        <f>MONTH(SalesTbl[[#This Row],[Date]])</f>
        <v>12</v>
      </c>
      <c r="M111" s="5">
        <f>SalesTbl[[#This Row],[Profit]]/SalesTbl[[#This Row],[Sales]]</f>
        <v>0.36826456964343429</v>
      </c>
      <c r="N111" s="1">
        <f>1</f>
        <v>1</v>
      </c>
    </row>
    <row r="112" spans="1:14" x14ac:dyDescent="0.3">
      <c r="A112" s="1" t="s">
        <v>118</v>
      </c>
      <c r="B112" s="2">
        <v>45464</v>
      </c>
      <c r="C112" s="1" t="s">
        <v>509</v>
      </c>
      <c r="D112" s="1" t="s">
        <v>516</v>
      </c>
      <c r="E112" s="1" t="s">
        <v>523</v>
      </c>
      <c r="F112" s="1">
        <v>1488.44</v>
      </c>
      <c r="G112" s="1">
        <v>7</v>
      </c>
      <c r="H112" s="1">
        <v>214.91</v>
      </c>
      <c r="I112" s="1" t="s">
        <v>550</v>
      </c>
      <c r="J112" s="1">
        <f>YEAR(SalesTbl[[#This Row],[Date]])</f>
        <v>2024</v>
      </c>
      <c r="K112" s="1" t="str">
        <f>TEXT(SalesTbl[[#This Row],[Date]], "mmm")</f>
        <v>Jun</v>
      </c>
      <c r="L112" s="1">
        <f>MONTH(SalesTbl[[#This Row],[Date]])</f>
        <v>6</v>
      </c>
      <c r="M112" s="5">
        <f>SalesTbl[[#This Row],[Profit]]/SalesTbl[[#This Row],[Sales]]</f>
        <v>0.14438606863561848</v>
      </c>
      <c r="N112" s="1">
        <f>1</f>
        <v>1</v>
      </c>
    </row>
    <row r="113" spans="1:14" x14ac:dyDescent="0.3">
      <c r="A113" s="1" t="s">
        <v>119</v>
      </c>
      <c r="B113" s="2">
        <v>45033</v>
      </c>
      <c r="C113" s="1" t="s">
        <v>510</v>
      </c>
      <c r="D113" s="1" t="s">
        <v>514</v>
      </c>
      <c r="E113" s="1" t="s">
        <v>522</v>
      </c>
      <c r="F113" s="1">
        <v>1137.82</v>
      </c>
      <c r="G113" s="1">
        <v>10</v>
      </c>
      <c r="H113" s="1">
        <v>155.22999999999999</v>
      </c>
      <c r="I113" s="1" t="s">
        <v>566</v>
      </c>
      <c r="J113" s="1">
        <f>YEAR(SalesTbl[[#This Row],[Date]])</f>
        <v>2023</v>
      </c>
      <c r="K113" s="1" t="str">
        <f>TEXT(SalesTbl[[#This Row],[Date]], "mmm")</f>
        <v>Apr</v>
      </c>
      <c r="L113" s="1">
        <f>MONTH(SalesTbl[[#This Row],[Date]])</f>
        <v>4</v>
      </c>
      <c r="M113" s="5">
        <f>SalesTbl[[#This Row],[Profit]]/SalesTbl[[#This Row],[Sales]]</f>
        <v>0.13642755444622173</v>
      </c>
      <c r="N113" s="1">
        <f>1</f>
        <v>1</v>
      </c>
    </row>
    <row r="114" spans="1:14" x14ac:dyDescent="0.3">
      <c r="A114" s="1" t="s">
        <v>120</v>
      </c>
      <c r="B114" s="2">
        <v>45555</v>
      </c>
      <c r="C114" s="1" t="s">
        <v>509</v>
      </c>
      <c r="D114" s="1" t="s">
        <v>513</v>
      </c>
      <c r="E114" s="1" t="s">
        <v>523</v>
      </c>
      <c r="F114" s="1">
        <v>1968.13</v>
      </c>
      <c r="G114" s="1">
        <v>10</v>
      </c>
      <c r="H114" s="1">
        <v>616.4</v>
      </c>
      <c r="I114" s="1" t="s">
        <v>533</v>
      </c>
      <c r="J114" s="1">
        <f>YEAR(SalesTbl[[#This Row],[Date]])</f>
        <v>2024</v>
      </c>
      <c r="K114" s="1" t="str">
        <f>TEXT(SalesTbl[[#This Row],[Date]], "mmm")</f>
        <v>Sep</v>
      </c>
      <c r="L114" s="1">
        <f>MONTH(SalesTbl[[#This Row],[Date]])</f>
        <v>9</v>
      </c>
      <c r="M114" s="5">
        <f>SalesTbl[[#This Row],[Profit]]/SalesTbl[[#This Row],[Sales]]</f>
        <v>0.31319069370417602</v>
      </c>
      <c r="N114" s="1">
        <f>1</f>
        <v>1</v>
      </c>
    </row>
    <row r="115" spans="1:14" x14ac:dyDescent="0.3">
      <c r="A115" s="1" t="s">
        <v>121</v>
      </c>
      <c r="B115" s="2">
        <v>44940</v>
      </c>
      <c r="C115" s="1" t="s">
        <v>509</v>
      </c>
      <c r="D115" s="1" t="s">
        <v>520</v>
      </c>
      <c r="E115" s="1" t="s">
        <v>523</v>
      </c>
      <c r="F115" s="1">
        <v>1287.67</v>
      </c>
      <c r="G115" s="1">
        <v>6</v>
      </c>
      <c r="H115" s="1">
        <v>107.39</v>
      </c>
      <c r="I115" s="1" t="s">
        <v>562</v>
      </c>
      <c r="J115" s="1">
        <f>YEAR(SalesTbl[[#This Row],[Date]])</f>
        <v>2023</v>
      </c>
      <c r="K115" s="1" t="str">
        <f>TEXT(SalesTbl[[#This Row],[Date]], "mmm")</f>
        <v>Jan</v>
      </c>
      <c r="L115" s="1">
        <f>MONTH(SalesTbl[[#This Row],[Date]])</f>
        <v>1</v>
      </c>
      <c r="M115" s="5">
        <f>SalesTbl[[#This Row],[Profit]]/SalesTbl[[#This Row],[Sales]]</f>
        <v>8.3398696871092748E-2</v>
      </c>
      <c r="N115" s="1">
        <f>1</f>
        <v>1</v>
      </c>
    </row>
    <row r="116" spans="1:14" x14ac:dyDescent="0.3">
      <c r="A116" s="1" t="s">
        <v>122</v>
      </c>
      <c r="B116" s="2">
        <v>45088</v>
      </c>
      <c r="C116" s="1" t="s">
        <v>509</v>
      </c>
      <c r="D116" s="1" t="s">
        <v>512</v>
      </c>
      <c r="E116" s="1" t="s">
        <v>522</v>
      </c>
      <c r="F116" s="1">
        <v>1781.14</v>
      </c>
      <c r="G116" s="1">
        <v>1</v>
      </c>
      <c r="H116" s="1">
        <v>66.040000000000006</v>
      </c>
      <c r="I116" s="1" t="s">
        <v>591</v>
      </c>
      <c r="J116" s="1">
        <f>YEAR(SalesTbl[[#This Row],[Date]])</f>
        <v>2023</v>
      </c>
      <c r="K116" s="1" t="str">
        <f>TEXT(SalesTbl[[#This Row],[Date]], "mmm")</f>
        <v>Jun</v>
      </c>
      <c r="L116" s="1">
        <f>MONTH(SalesTbl[[#This Row],[Date]])</f>
        <v>6</v>
      </c>
      <c r="M116" s="5">
        <f>SalesTbl[[#This Row],[Profit]]/SalesTbl[[#This Row],[Sales]]</f>
        <v>3.707737740997339E-2</v>
      </c>
      <c r="N116" s="1">
        <f>1</f>
        <v>1</v>
      </c>
    </row>
    <row r="117" spans="1:14" x14ac:dyDescent="0.3">
      <c r="A117" s="1" t="s">
        <v>123</v>
      </c>
      <c r="B117" s="2">
        <v>45521</v>
      </c>
      <c r="C117" s="1" t="s">
        <v>508</v>
      </c>
      <c r="D117" s="1" t="s">
        <v>512</v>
      </c>
      <c r="E117" s="1" t="s">
        <v>522</v>
      </c>
      <c r="F117" s="1">
        <v>1650.54</v>
      </c>
      <c r="G117" s="1">
        <v>4</v>
      </c>
      <c r="H117" s="1">
        <v>89.38</v>
      </c>
      <c r="I117" s="1" t="s">
        <v>578</v>
      </c>
      <c r="J117" s="1">
        <f>YEAR(SalesTbl[[#This Row],[Date]])</f>
        <v>2024</v>
      </c>
      <c r="K117" s="1" t="str">
        <f>TEXT(SalesTbl[[#This Row],[Date]], "mmm")</f>
        <v>Aug</v>
      </c>
      <c r="L117" s="1">
        <f>MONTH(SalesTbl[[#This Row],[Date]])</f>
        <v>8</v>
      </c>
      <c r="M117" s="5">
        <f>SalesTbl[[#This Row],[Profit]]/SalesTbl[[#This Row],[Sales]]</f>
        <v>5.4151974505313408E-2</v>
      </c>
      <c r="N117" s="1">
        <f>1</f>
        <v>1</v>
      </c>
    </row>
    <row r="118" spans="1:14" x14ac:dyDescent="0.3">
      <c r="A118" s="1" t="s">
        <v>124</v>
      </c>
      <c r="B118" s="2">
        <v>45224</v>
      </c>
      <c r="C118" s="1" t="s">
        <v>511</v>
      </c>
      <c r="D118" s="1" t="s">
        <v>512</v>
      </c>
      <c r="E118" s="1" t="s">
        <v>522</v>
      </c>
      <c r="F118" s="1">
        <v>928.8</v>
      </c>
      <c r="G118" s="1">
        <v>3</v>
      </c>
      <c r="H118" s="1">
        <v>85.89</v>
      </c>
      <c r="I118" s="1" t="s">
        <v>592</v>
      </c>
      <c r="J118" s="1">
        <f>YEAR(SalesTbl[[#This Row],[Date]])</f>
        <v>2023</v>
      </c>
      <c r="K118" s="1" t="str">
        <f>TEXT(SalesTbl[[#This Row],[Date]], "mmm")</f>
        <v>Oct</v>
      </c>
      <c r="L118" s="1">
        <f>MONTH(SalesTbl[[#This Row],[Date]])</f>
        <v>10</v>
      </c>
      <c r="M118" s="5">
        <f>SalesTbl[[#This Row],[Profit]]/SalesTbl[[#This Row],[Sales]]</f>
        <v>9.247416020671835E-2</v>
      </c>
      <c r="N118" s="1">
        <f>1</f>
        <v>1</v>
      </c>
    </row>
    <row r="119" spans="1:14" x14ac:dyDescent="0.3">
      <c r="A119" s="1" t="s">
        <v>125</v>
      </c>
      <c r="B119" s="2">
        <v>45604</v>
      </c>
      <c r="C119" s="1" t="s">
        <v>509</v>
      </c>
      <c r="D119" s="1" t="s">
        <v>514</v>
      </c>
      <c r="E119" s="1" t="s">
        <v>522</v>
      </c>
      <c r="F119" s="1">
        <v>1429.65</v>
      </c>
      <c r="G119" s="1">
        <v>10</v>
      </c>
      <c r="H119" s="1">
        <v>-179</v>
      </c>
      <c r="I119" s="1" t="s">
        <v>563</v>
      </c>
      <c r="J119" s="1">
        <f>YEAR(SalesTbl[[#This Row],[Date]])</f>
        <v>2024</v>
      </c>
      <c r="K119" s="1" t="str">
        <f>TEXT(SalesTbl[[#This Row],[Date]], "mmm")</f>
        <v>Nov</v>
      </c>
      <c r="L119" s="1">
        <f>MONTH(SalesTbl[[#This Row],[Date]])</f>
        <v>11</v>
      </c>
      <c r="M119" s="5">
        <f>SalesTbl[[#This Row],[Profit]]/SalesTbl[[#This Row],[Sales]]</f>
        <v>-0.12520546987024794</v>
      </c>
      <c r="N119" s="1">
        <f>1</f>
        <v>1</v>
      </c>
    </row>
    <row r="120" spans="1:14" x14ac:dyDescent="0.3">
      <c r="A120" s="1" t="s">
        <v>126</v>
      </c>
      <c r="B120" s="2">
        <v>45012</v>
      </c>
      <c r="C120" s="1" t="s">
        <v>508</v>
      </c>
      <c r="D120" s="1" t="s">
        <v>512</v>
      </c>
      <c r="E120" s="1" t="s">
        <v>522</v>
      </c>
      <c r="F120" s="1">
        <v>1880.09</v>
      </c>
      <c r="G120" s="1">
        <v>4</v>
      </c>
      <c r="H120" s="1">
        <v>200.16</v>
      </c>
      <c r="I120" s="1" t="s">
        <v>593</v>
      </c>
      <c r="J120" s="1">
        <f>YEAR(SalesTbl[[#This Row],[Date]])</f>
        <v>2023</v>
      </c>
      <c r="K120" s="1" t="str">
        <f>TEXT(SalesTbl[[#This Row],[Date]], "mmm")</f>
        <v>Mar</v>
      </c>
      <c r="L120" s="1">
        <f>MONTH(SalesTbl[[#This Row],[Date]])</f>
        <v>3</v>
      </c>
      <c r="M120" s="5">
        <f>SalesTbl[[#This Row],[Profit]]/SalesTbl[[#This Row],[Sales]]</f>
        <v>0.10646298847395604</v>
      </c>
      <c r="N120" s="1">
        <f>1</f>
        <v>1</v>
      </c>
    </row>
    <row r="121" spans="1:14" x14ac:dyDescent="0.3">
      <c r="A121" s="1" t="s">
        <v>127</v>
      </c>
      <c r="B121" s="2">
        <v>45153</v>
      </c>
      <c r="C121" s="1" t="s">
        <v>510</v>
      </c>
      <c r="D121" s="1" t="s">
        <v>517</v>
      </c>
      <c r="E121" s="1" t="s">
        <v>522</v>
      </c>
      <c r="F121" s="1">
        <v>1193.3800000000001</v>
      </c>
      <c r="G121" s="1">
        <v>1</v>
      </c>
      <c r="H121" s="1">
        <v>-3.89</v>
      </c>
      <c r="I121" s="1" t="s">
        <v>594</v>
      </c>
      <c r="J121" s="1">
        <f>YEAR(SalesTbl[[#This Row],[Date]])</f>
        <v>2023</v>
      </c>
      <c r="K121" s="1" t="str">
        <f>TEXT(SalesTbl[[#This Row],[Date]], "mmm")</f>
        <v>Aug</v>
      </c>
      <c r="L121" s="1">
        <f>MONTH(SalesTbl[[#This Row],[Date]])</f>
        <v>8</v>
      </c>
      <c r="M121" s="5">
        <f>SalesTbl[[#This Row],[Profit]]/SalesTbl[[#This Row],[Sales]]</f>
        <v>-3.2596490640030835E-3</v>
      </c>
      <c r="N121" s="1">
        <f>1</f>
        <v>1</v>
      </c>
    </row>
    <row r="122" spans="1:14" x14ac:dyDescent="0.3">
      <c r="A122" s="1" t="s">
        <v>128</v>
      </c>
      <c r="B122" s="2">
        <v>45209</v>
      </c>
      <c r="C122" s="1" t="s">
        <v>510</v>
      </c>
      <c r="D122" s="1" t="s">
        <v>514</v>
      </c>
      <c r="E122" s="1" t="s">
        <v>522</v>
      </c>
      <c r="F122" s="1">
        <v>1523.91</v>
      </c>
      <c r="G122" s="1">
        <v>10</v>
      </c>
      <c r="H122" s="1">
        <v>198.75</v>
      </c>
      <c r="I122" s="1" t="s">
        <v>595</v>
      </c>
      <c r="J122" s="1">
        <f>YEAR(SalesTbl[[#This Row],[Date]])</f>
        <v>2023</v>
      </c>
      <c r="K122" s="1" t="str">
        <f>TEXT(SalesTbl[[#This Row],[Date]], "mmm")</f>
        <v>Oct</v>
      </c>
      <c r="L122" s="1">
        <f>MONTH(SalesTbl[[#This Row],[Date]])</f>
        <v>10</v>
      </c>
      <c r="M122" s="5">
        <f>SalesTbl[[#This Row],[Profit]]/SalesTbl[[#This Row],[Sales]]</f>
        <v>0.13042108785951925</v>
      </c>
      <c r="N122" s="1">
        <f>1</f>
        <v>1</v>
      </c>
    </row>
    <row r="123" spans="1:14" x14ac:dyDescent="0.3">
      <c r="A123" s="1" t="s">
        <v>129</v>
      </c>
      <c r="B123" s="2">
        <v>45043</v>
      </c>
      <c r="C123" s="1" t="s">
        <v>511</v>
      </c>
      <c r="D123" s="1" t="s">
        <v>519</v>
      </c>
      <c r="E123" s="1" t="s">
        <v>524</v>
      </c>
      <c r="F123" s="1">
        <v>1039.6400000000001</v>
      </c>
      <c r="G123" s="1">
        <v>8</v>
      </c>
      <c r="H123" s="1">
        <v>-33.32</v>
      </c>
      <c r="I123" s="1" t="s">
        <v>562</v>
      </c>
      <c r="J123" s="1">
        <f>YEAR(SalesTbl[[#This Row],[Date]])</f>
        <v>2023</v>
      </c>
      <c r="K123" s="1" t="str">
        <f>TEXT(SalesTbl[[#This Row],[Date]], "mmm")</f>
        <v>Apr</v>
      </c>
      <c r="L123" s="1">
        <f>MONTH(SalesTbl[[#This Row],[Date]])</f>
        <v>4</v>
      </c>
      <c r="M123" s="5">
        <f>SalesTbl[[#This Row],[Profit]]/SalesTbl[[#This Row],[Sales]]</f>
        <v>-3.2049555615405331E-2</v>
      </c>
      <c r="N123" s="1">
        <f>1</f>
        <v>1</v>
      </c>
    </row>
    <row r="124" spans="1:14" x14ac:dyDescent="0.3">
      <c r="A124" s="1" t="s">
        <v>130</v>
      </c>
      <c r="B124" s="2">
        <v>44973</v>
      </c>
      <c r="C124" s="1" t="s">
        <v>508</v>
      </c>
      <c r="D124" s="1" t="s">
        <v>521</v>
      </c>
      <c r="E124" s="1" t="s">
        <v>522</v>
      </c>
      <c r="F124" s="1">
        <v>487.25</v>
      </c>
      <c r="G124" s="1">
        <v>7</v>
      </c>
      <c r="H124" s="1">
        <v>338.94</v>
      </c>
      <c r="I124" s="1" t="s">
        <v>596</v>
      </c>
      <c r="J124" s="1">
        <f>YEAR(SalesTbl[[#This Row],[Date]])</f>
        <v>2023</v>
      </c>
      <c r="K124" s="1" t="str">
        <f>TEXT(SalesTbl[[#This Row],[Date]], "mmm")</f>
        <v>Feb</v>
      </c>
      <c r="L124" s="1">
        <f>MONTH(SalesTbl[[#This Row],[Date]])</f>
        <v>2</v>
      </c>
      <c r="M124" s="5">
        <f>SalesTbl[[#This Row],[Profit]]/SalesTbl[[#This Row],[Sales]]</f>
        <v>0.69561826577732166</v>
      </c>
      <c r="N124" s="1">
        <f>1</f>
        <v>1</v>
      </c>
    </row>
    <row r="125" spans="1:14" x14ac:dyDescent="0.3">
      <c r="A125" s="1" t="s">
        <v>131</v>
      </c>
      <c r="B125" s="2">
        <v>45571</v>
      </c>
      <c r="C125" s="1" t="s">
        <v>511</v>
      </c>
      <c r="D125" s="1" t="s">
        <v>521</v>
      </c>
      <c r="E125" s="1" t="s">
        <v>522</v>
      </c>
      <c r="F125" s="1">
        <v>394.16</v>
      </c>
      <c r="G125" s="1">
        <v>1</v>
      </c>
      <c r="H125" s="1">
        <v>480.48</v>
      </c>
      <c r="I125" s="1" t="s">
        <v>597</v>
      </c>
      <c r="J125" s="1">
        <f>YEAR(SalesTbl[[#This Row],[Date]])</f>
        <v>2024</v>
      </c>
      <c r="K125" s="1" t="str">
        <f>TEXT(SalesTbl[[#This Row],[Date]], "mmm")</f>
        <v>Oct</v>
      </c>
      <c r="L125" s="1">
        <f>MONTH(SalesTbl[[#This Row],[Date]])</f>
        <v>10</v>
      </c>
      <c r="M125" s="5">
        <f>SalesTbl[[#This Row],[Profit]]/SalesTbl[[#This Row],[Sales]]</f>
        <v>1.2189973614775724</v>
      </c>
      <c r="N125" s="1">
        <f>1</f>
        <v>1</v>
      </c>
    </row>
    <row r="126" spans="1:14" x14ac:dyDescent="0.3">
      <c r="A126" s="1" t="s">
        <v>132</v>
      </c>
      <c r="B126" s="2">
        <v>45536</v>
      </c>
      <c r="C126" s="1" t="s">
        <v>509</v>
      </c>
      <c r="D126" s="1" t="s">
        <v>516</v>
      </c>
      <c r="E126" s="1" t="s">
        <v>523</v>
      </c>
      <c r="F126" s="1">
        <v>1621.25</v>
      </c>
      <c r="G126" s="1">
        <v>6</v>
      </c>
      <c r="H126" s="1">
        <v>666.76</v>
      </c>
      <c r="I126" s="1" t="s">
        <v>568</v>
      </c>
      <c r="J126" s="1">
        <f>YEAR(SalesTbl[[#This Row],[Date]])</f>
        <v>2024</v>
      </c>
      <c r="K126" s="1" t="str">
        <f>TEXT(SalesTbl[[#This Row],[Date]], "mmm")</f>
        <v>Sep</v>
      </c>
      <c r="L126" s="1">
        <f>MONTH(SalesTbl[[#This Row],[Date]])</f>
        <v>9</v>
      </c>
      <c r="M126" s="5">
        <f>SalesTbl[[#This Row],[Profit]]/SalesTbl[[#This Row],[Sales]]</f>
        <v>0.41126291441788743</v>
      </c>
      <c r="N126" s="1">
        <f>1</f>
        <v>1</v>
      </c>
    </row>
    <row r="127" spans="1:14" x14ac:dyDescent="0.3">
      <c r="A127" s="1" t="s">
        <v>133</v>
      </c>
      <c r="B127" s="2">
        <v>45163</v>
      </c>
      <c r="C127" s="1" t="s">
        <v>508</v>
      </c>
      <c r="D127" s="1" t="s">
        <v>517</v>
      </c>
      <c r="E127" s="1" t="s">
        <v>522</v>
      </c>
      <c r="F127" s="1">
        <v>972.52</v>
      </c>
      <c r="G127" s="1">
        <v>5</v>
      </c>
      <c r="H127" s="1">
        <v>641.07000000000005</v>
      </c>
      <c r="I127" s="1" t="s">
        <v>541</v>
      </c>
      <c r="J127" s="1">
        <f>YEAR(SalesTbl[[#This Row],[Date]])</f>
        <v>2023</v>
      </c>
      <c r="K127" s="1" t="str">
        <f>TEXT(SalesTbl[[#This Row],[Date]], "mmm")</f>
        <v>Aug</v>
      </c>
      <c r="L127" s="1">
        <f>MONTH(SalesTbl[[#This Row],[Date]])</f>
        <v>8</v>
      </c>
      <c r="M127" s="5">
        <f>SalesTbl[[#This Row],[Profit]]/SalesTbl[[#This Row],[Sales]]</f>
        <v>0.65918438695348169</v>
      </c>
      <c r="N127" s="1">
        <f>1</f>
        <v>1</v>
      </c>
    </row>
    <row r="128" spans="1:14" x14ac:dyDescent="0.3">
      <c r="A128" s="1" t="s">
        <v>134</v>
      </c>
      <c r="B128" s="2">
        <v>45582</v>
      </c>
      <c r="C128" s="1" t="s">
        <v>510</v>
      </c>
      <c r="D128" s="1" t="s">
        <v>519</v>
      </c>
      <c r="E128" s="1" t="s">
        <v>524</v>
      </c>
      <c r="F128" s="1">
        <v>180.31</v>
      </c>
      <c r="G128" s="1">
        <v>6</v>
      </c>
      <c r="H128" s="1">
        <v>580.46</v>
      </c>
      <c r="I128" s="1" t="s">
        <v>598</v>
      </c>
      <c r="J128" s="1">
        <f>YEAR(SalesTbl[[#This Row],[Date]])</f>
        <v>2024</v>
      </c>
      <c r="K128" s="1" t="str">
        <f>TEXT(SalesTbl[[#This Row],[Date]], "mmm")</f>
        <v>Oct</v>
      </c>
      <c r="L128" s="1">
        <f>MONTH(SalesTbl[[#This Row],[Date]])</f>
        <v>10</v>
      </c>
      <c r="M128" s="5">
        <f>SalesTbl[[#This Row],[Profit]]/SalesTbl[[#This Row],[Sales]]</f>
        <v>3.2192335422328213</v>
      </c>
      <c r="N128" s="1">
        <f>1</f>
        <v>1</v>
      </c>
    </row>
    <row r="129" spans="1:14" x14ac:dyDescent="0.3">
      <c r="A129" s="1" t="s">
        <v>135</v>
      </c>
      <c r="B129" s="2">
        <v>44955</v>
      </c>
      <c r="C129" s="1" t="s">
        <v>511</v>
      </c>
      <c r="D129" s="1" t="s">
        <v>515</v>
      </c>
      <c r="E129" s="1" t="s">
        <v>522</v>
      </c>
      <c r="F129" s="1">
        <v>1522.8</v>
      </c>
      <c r="G129" s="1">
        <v>7</v>
      </c>
      <c r="H129" s="1">
        <v>-180.72</v>
      </c>
      <c r="I129" s="1" t="s">
        <v>561</v>
      </c>
      <c r="J129" s="1">
        <f>YEAR(SalesTbl[[#This Row],[Date]])</f>
        <v>2023</v>
      </c>
      <c r="K129" s="1" t="str">
        <f>TEXT(SalesTbl[[#This Row],[Date]], "mmm")</f>
        <v>Jan</v>
      </c>
      <c r="L129" s="1">
        <f>MONTH(SalesTbl[[#This Row],[Date]])</f>
        <v>1</v>
      </c>
      <c r="M129" s="5">
        <f>SalesTbl[[#This Row],[Profit]]/SalesTbl[[#This Row],[Sales]]</f>
        <v>-0.11867612293144209</v>
      </c>
      <c r="N129" s="1">
        <f>1</f>
        <v>1</v>
      </c>
    </row>
    <row r="130" spans="1:14" x14ac:dyDescent="0.3">
      <c r="A130" s="1" t="s">
        <v>136</v>
      </c>
      <c r="B130" s="2">
        <v>45246</v>
      </c>
      <c r="C130" s="1" t="s">
        <v>508</v>
      </c>
      <c r="D130" s="1" t="s">
        <v>520</v>
      </c>
      <c r="E130" s="1" t="s">
        <v>523</v>
      </c>
      <c r="F130" s="1">
        <v>257.76</v>
      </c>
      <c r="G130" s="1">
        <v>1</v>
      </c>
      <c r="H130" s="1">
        <v>602.28</v>
      </c>
      <c r="I130" s="1" t="s">
        <v>582</v>
      </c>
      <c r="J130" s="1">
        <f>YEAR(SalesTbl[[#This Row],[Date]])</f>
        <v>2023</v>
      </c>
      <c r="K130" s="1" t="str">
        <f>TEXT(SalesTbl[[#This Row],[Date]], "mmm")</f>
        <v>Nov</v>
      </c>
      <c r="L130" s="1">
        <f>MONTH(SalesTbl[[#This Row],[Date]])</f>
        <v>11</v>
      </c>
      <c r="M130" s="5">
        <f>SalesTbl[[#This Row],[Profit]]/SalesTbl[[#This Row],[Sales]]</f>
        <v>2.3365921787709496</v>
      </c>
      <c r="N130" s="1">
        <f>1</f>
        <v>1</v>
      </c>
    </row>
    <row r="131" spans="1:14" x14ac:dyDescent="0.3">
      <c r="A131" s="1" t="s">
        <v>137</v>
      </c>
      <c r="B131" s="2">
        <v>45363</v>
      </c>
      <c r="C131" s="1" t="s">
        <v>509</v>
      </c>
      <c r="D131" s="1" t="s">
        <v>513</v>
      </c>
      <c r="E131" s="1" t="s">
        <v>523</v>
      </c>
      <c r="F131" s="1">
        <v>1092.98</v>
      </c>
      <c r="G131" s="1">
        <v>5</v>
      </c>
      <c r="H131" s="1">
        <v>-169.04</v>
      </c>
      <c r="I131" s="1" t="s">
        <v>586</v>
      </c>
      <c r="J131" s="1">
        <f>YEAR(SalesTbl[[#This Row],[Date]])</f>
        <v>2024</v>
      </c>
      <c r="K131" s="1" t="str">
        <f>TEXT(SalesTbl[[#This Row],[Date]], "mmm")</f>
        <v>Mar</v>
      </c>
      <c r="L131" s="1">
        <f>MONTH(SalesTbl[[#This Row],[Date]])</f>
        <v>3</v>
      </c>
      <c r="M131" s="5">
        <f>SalesTbl[[#This Row],[Profit]]/SalesTbl[[#This Row],[Sales]]</f>
        <v>-0.15465973759812621</v>
      </c>
      <c r="N131" s="1">
        <f>1</f>
        <v>1</v>
      </c>
    </row>
    <row r="132" spans="1:14" x14ac:dyDescent="0.3">
      <c r="A132" s="1" t="s">
        <v>138</v>
      </c>
      <c r="B132" s="2">
        <v>45425</v>
      </c>
      <c r="C132" s="1" t="s">
        <v>508</v>
      </c>
      <c r="D132" s="1" t="s">
        <v>521</v>
      </c>
      <c r="E132" s="1" t="s">
        <v>522</v>
      </c>
      <c r="F132" s="1">
        <v>1339.57</v>
      </c>
      <c r="G132" s="1">
        <v>3</v>
      </c>
      <c r="H132" s="1">
        <v>635.96</v>
      </c>
      <c r="I132" s="1" t="s">
        <v>599</v>
      </c>
      <c r="J132" s="1">
        <f>YEAR(SalesTbl[[#This Row],[Date]])</f>
        <v>2024</v>
      </c>
      <c r="K132" s="1" t="str">
        <f>TEXT(SalesTbl[[#This Row],[Date]], "mmm")</f>
        <v>May</v>
      </c>
      <c r="L132" s="1">
        <f>MONTH(SalesTbl[[#This Row],[Date]])</f>
        <v>5</v>
      </c>
      <c r="M132" s="5">
        <f>SalesTbl[[#This Row],[Profit]]/SalesTbl[[#This Row],[Sales]]</f>
        <v>0.4747493598692118</v>
      </c>
      <c r="N132" s="1">
        <f>1</f>
        <v>1</v>
      </c>
    </row>
    <row r="133" spans="1:14" x14ac:dyDescent="0.3">
      <c r="A133" s="1" t="s">
        <v>139</v>
      </c>
      <c r="B133" s="2">
        <v>45368</v>
      </c>
      <c r="C133" s="1" t="s">
        <v>510</v>
      </c>
      <c r="D133" s="1" t="s">
        <v>515</v>
      </c>
      <c r="E133" s="1" t="s">
        <v>522</v>
      </c>
      <c r="F133" s="1">
        <v>555.11</v>
      </c>
      <c r="G133" s="1">
        <v>10</v>
      </c>
      <c r="H133" s="1">
        <v>644.91</v>
      </c>
      <c r="I133" s="1" t="s">
        <v>534</v>
      </c>
      <c r="J133" s="1">
        <f>YEAR(SalesTbl[[#This Row],[Date]])</f>
        <v>2024</v>
      </c>
      <c r="K133" s="1" t="str">
        <f>TEXT(SalesTbl[[#This Row],[Date]], "mmm")</f>
        <v>Mar</v>
      </c>
      <c r="L133" s="1">
        <f>MONTH(SalesTbl[[#This Row],[Date]])</f>
        <v>3</v>
      </c>
      <c r="M133" s="5">
        <f>SalesTbl[[#This Row],[Profit]]/SalesTbl[[#This Row],[Sales]]</f>
        <v>1.1617697393309434</v>
      </c>
      <c r="N133" s="1">
        <f>1</f>
        <v>1</v>
      </c>
    </row>
    <row r="134" spans="1:14" x14ac:dyDescent="0.3">
      <c r="A134" s="1" t="s">
        <v>140</v>
      </c>
      <c r="B134" s="2">
        <v>45526</v>
      </c>
      <c r="C134" s="1" t="s">
        <v>511</v>
      </c>
      <c r="D134" s="1" t="s">
        <v>520</v>
      </c>
      <c r="E134" s="1" t="s">
        <v>523</v>
      </c>
      <c r="F134" s="1">
        <v>1884</v>
      </c>
      <c r="G134" s="1">
        <v>5</v>
      </c>
      <c r="H134" s="1">
        <v>244.79</v>
      </c>
      <c r="I134" s="1" t="s">
        <v>591</v>
      </c>
      <c r="J134" s="1">
        <f>YEAR(SalesTbl[[#This Row],[Date]])</f>
        <v>2024</v>
      </c>
      <c r="K134" s="1" t="str">
        <f>TEXT(SalesTbl[[#This Row],[Date]], "mmm")</f>
        <v>Aug</v>
      </c>
      <c r="L134" s="1">
        <f>MONTH(SalesTbl[[#This Row],[Date]])</f>
        <v>8</v>
      </c>
      <c r="M134" s="5">
        <f>SalesTbl[[#This Row],[Profit]]/SalesTbl[[#This Row],[Sales]]</f>
        <v>0.12993099787685775</v>
      </c>
      <c r="N134" s="1">
        <f>1</f>
        <v>1</v>
      </c>
    </row>
    <row r="135" spans="1:14" x14ac:dyDescent="0.3">
      <c r="A135" s="1" t="s">
        <v>141</v>
      </c>
      <c r="B135" s="2">
        <v>45587</v>
      </c>
      <c r="C135" s="1" t="s">
        <v>511</v>
      </c>
      <c r="D135" s="1" t="s">
        <v>514</v>
      </c>
      <c r="E135" s="1" t="s">
        <v>522</v>
      </c>
      <c r="F135" s="1">
        <v>552.79</v>
      </c>
      <c r="G135" s="1">
        <v>4</v>
      </c>
      <c r="H135" s="1">
        <v>656.41</v>
      </c>
      <c r="I135" s="1" t="s">
        <v>566</v>
      </c>
      <c r="J135" s="1">
        <f>YEAR(SalesTbl[[#This Row],[Date]])</f>
        <v>2024</v>
      </c>
      <c r="K135" s="1" t="str">
        <f>TEXT(SalesTbl[[#This Row],[Date]], "mmm")</f>
        <v>Oct</v>
      </c>
      <c r="L135" s="1">
        <f>MONTH(SalesTbl[[#This Row],[Date]])</f>
        <v>10</v>
      </c>
      <c r="M135" s="5">
        <f>SalesTbl[[#This Row],[Profit]]/SalesTbl[[#This Row],[Sales]]</f>
        <v>1.1874491217279619</v>
      </c>
      <c r="N135" s="1">
        <f>1</f>
        <v>1</v>
      </c>
    </row>
    <row r="136" spans="1:14" x14ac:dyDescent="0.3">
      <c r="A136" s="1" t="s">
        <v>142</v>
      </c>
      <c r="B136" s="2">
        <v>45308</v>
      </c>
      <c r="C136" s="1" t="s">
        <v>509</v>
      </c>
      <c r="D136" s="1" t="s">
        <v>512</v>
      </c>
      <c r="E136" s="1" t="s">
        <v>522</v>
      </c>
      <c r="F136" s="1">
        <v>853.07</v>
      </c>
      <c r="G136" s="1">
        <v>3</v>
      </c>
      <c r="H136" s="1">
        <v>361.04</v>
      </c>
      <c r="I136" s="1" t="s">
        <v>596</v>
      </c>
      <c r="J136" s="1">
        <f>YEAR(SalesTbl[[#This Row],[Date]])</f>
        <v>2024</v>
      </c>
      <c r="K136" s="1" t="str">
        <f>TEXT(SalesTbl[[#This Row],[Date]], "mmm")</f>
        <v>Jan</v>
      </c>
      <c r="L136" s="1">
        <f>MONTH(SalesTbl[[#This Row],[Date]])</f>
        <v>1</v>
      </c>
      <c r="M136" s="5">
        <f>SalesTbl[[#This Row],[Profit]]/SalesTbl[[#This Row],[Sales]]</f>
        <v>0.42322435439061273</v>
      </c>
      <c r="N136" s="1">
        <f>1</f>
        <v>1</v>
      </c>
    </row>
    <row r="137" spans="1:14" x14ac:dyDescent="0.3">
      <c r="A137" s="1" t="s">
        <v>143</v>
      </c>
      <c r="B137" s="2">
        <v>45627</v>
      </c>
      <c r="C137" s="1" t="s">
        <v>508</v>
      </c>
      <c r="D137" s="1" t="s">
        <v>518</v>
      </c>
      <c r="E137" s="1" t="s">
        <v>524</v>
      </c>
      <c r="F137" s="1">
        <v>303.3</v>
      </c>
      <c r="G137" s="1">
        <v>2</v>
      </c>
      <c r="H137" s="1">
        <v>548.49</v>
      </c>
      <c r="I137" s="1" t="s">
        <v>600</v>
      </c>
      <c r="J137" s="1">
        <f>YEAR(SalesTbl[[#This Row],[Date]])</f>
        <v>2024</v>
      </c>
      <c r="K137" s="1" t="str">
        <f>TEXT(SalesTbl[[#This Row],[Date]], "mmm")</f>
        <v>Dec</v>
      </c>
      <c r="L137" s="1">
        <f>MONTH(SalesTbl[[#This Row],[Date]])</f>
        <v>12</v>
      </c>
      <c r="M137" s="5">
        <f>SalesTbl[[#This Row],[Profit]]/SalesTbl[[#This Row],[Sales]]</f>
        <v>1.8084075173095944</v>
      </c>
      <c r="N137" s="1">
        <f>1</f>
        <v>1</v>
      </c>
    </row>
    <row r="138" spans="1:14" x14ac:dyDescent="0.3">
      <c r="A138" s="1" t="s">
        <v>144</v>
      </c>
      <c r="B138" s="2">
        <v>45583</v>
      </c>
      <c r="C138" s="1" t="s">
        <v>508</v>
      </c>
      <c r="D138" s="1" t="s">
        <v>521</v>
      </c>
      <c r="E138" s="1" t="s">
        <v>522</v>
      </c>
      <c r="F138" s="1">
        <v>1665.69</v>
      </c>
      <c r="G138" s="1">
        <v>5</v>
      </c>
      <c r="H138" s="1">
        <v>253.01</v>
      </c>
      <c r="I138" s="1" t="s">
        <v>565</v>
      </c>
      <c r="J138" s="1">
        <f>YEAR(SalesTbl[[#This Row],[Date]])</f>
        <v>2024</v>
      </c>
      <c r="K138" s="1" t="str">
        <f>TEXT(SalesTbl[[#This Row],[Date]], "mmm")</f>
        <v>Oct</v>
      </c>
      <c r="L138" s="1">
        <f>MONTH(SalesTbl[[#This Row],[Date]])</f>
        <v>10</v>
      </c>
      <c r="M138" s="5">
        <f>SalesTbl[[#This Row],[Profit]]/SalesTbl[[#This Row],[Sales]]</f>
        <v>0.15189501047613901</v>
      </c>
      <c r="N138" s="1">
        <f>1</f>
        <v>1</v>
      </c>
    </row>
    <row r="139" spans="1:14" x14ac:dyDescent="0.3">
      <c r="A139" s="1" t="s">
        <v>145</v>
      </c>
      <c r="B139" s="2">
        <v>45277</v>
      </c>
      <c r="C139" s="1" t="s">
        <v>510</v>
      </c>
      <c r="D139" s="1" t="s">
        <v>515</v>
      </c>
      <c r="E139" s="1" t="s">
        <v>522</v>
      </c>
      <c r="F139" s="1">
        <v>97.11</v>
      </c>
      <c r="G139" s="1">
        <v>6</v>
      </c>
      <c r="H139" s="1">
        <v>503.05</v>
      </c>
      <c r="I139" s="1" t="s">
        <v>562</v>
      </c>
      <c r="J139" s="1">
        <f>YEAR(SalesTbl[[#This Row],[Date]])</f>
        <v>2023</v>
      </c>
      <c r="K139" s="1" t="str">
        <f>TEXT(SalesTbl[[#This Row],[Date]], "mmm")</f>
        <v>Dec</v>
      </c>
      <c r="L139" s="1">
        <f>MONTH(SalesTbl[[#This Row],[Date]])</f>
        <v>12</v>
      </c>
      <c r="M139" s="5">
        <f>SalesTbl[[#This Row],[Profit]]/SalesTbl[[#This Row],[Sales]]</f>
        <v>5.1802080115333125</v>
      </c>
      <c r="N139" s="1">
        <f>1</f>
        <v>1</v>
      </c>
    </row>
    <row r="140" spans="1:14" x14ac:dyDescent="0.3">
      <c r="A140" s="1" t="s">
        <v>146</v>
      </c>
      <c r="B140" s="2">
        <v>45265</v>
      </c>
      <c r="C140" s="1" t="s">
        <v>508</v>
      </c>
      <c r="D140" s="1" t="s">
        <v>521</v>
      </c>
      <c r="E140" s="1" t="s">
        <v>522</v>
      </c>
      <c r="F140" s="1">
        <v>1517.25</v>
      </c>
      <c r="G140" s="1">
        <v>6</v>
      </c>
      <c r="H140" s="1">
        <v>-52</v>
      </c>
      <c r="I140" s="1" t="s">
        <v>548</v>
      </c>
      <c r="J140" s="1">
        <f>YEAR(SalesTbl[[#This Row],[Date]])</f>
        <v>2023</v>
      </c>
      <c r="K140" s="1" t="str">
        <f>TEXT(SalesTbl[[#This Row],[Date]], "mmm")</f>
        <v>Dec</v>
      </c>
      <c r="L140" s="1">
        <f>MONTH(SalesTbl[[#This Row],[Date]])</f>
        <v>12</v>
      </c>
      <c r="M140" s="5">
        <f>SalesTbl[[#This Row],[Profit]]/SalesTbl[[#This Row],[Sales]]</f>
        <v>-3.4272532542428735E-2</v>
      </c>
      <c r="N140" s="1">
        <f>1</f>
        <v>1</v>
      </c>
    </row>
    <row r="141" spans="1:14" x14ac:dyDescent="0.3">
      <c r="A141" s="1" t="s">
        <v>147</v>
      </c>
      <c r="B141" s="2">
        <v>45447</v>
      </c>
      <c r="C141" s="1" t="s">
        <v>508</v>
      </c>
      <c r="D141" s="1" t="s">
        <v>519</v>
      </c>
      <c r="E141" s="1" t="s">
        <v>524</v>
      </c>
      <c r="F141" s="1">
        <v>1105.4100000000001</v>
      </c>
      <c r="G141" s="1">
        <v>5</v>
      </c>
      <c r="H141" s="1">
        <v>548.91</v>
      </c>
      <c r="I141" s="1" t="s">
        <v>591</v>
      </c>
      <c r="J141" s="1">
        <f>YEAR(SalesTbl[[#This Row],[Date]])</f>
        <v>2024</v>
      </c>
      <c r="K141" s="1" t="str">
        <f>TEXT(SalesTbl[[#This Row],[Date]], "mmm")</f>
        <v>Jun</v>
      </c>
      <c r="L141" s="1">
        <f>MONTH(SalesTbl[[#This Row],[Date]])</f>
        <v>6</v>
      </c>
      <c r="M141" s="5">
        <f>SalesTbl[[#This Row],[Profit]]/SalesTbl[[#This Row],[Sales]]</f>
        <v>0.49656688468532029</v>
      </c>
      <c r="N141" s="1">
        <f>1</f>
        <v>1</v>
      </c>
    </row>
    <row r="142" spans="1:14" x14ac:dyDescent="0.3">
      <c r="A142" s="1" t="s">
        <v>148</v>
      </c>
      <c r="B142" s="2">
        <v>45099</v>
      </c>
      <c r="C142" s="1" t="s">
        <v>508</v>
      </c>
      <c r="D142" s="1" t="s">
        <v>517</v>
      </c>
      <c r="E142" s="1" t="s">
        <v>522</v>
      </c>
      <c r="F142" s="1">
        <v>250.32</v>
      </c>
      <c r="G142" s="1">
        <v>8</v>
      </c>
      <c r="H142" s="1">
        <v>320.02</v>
      </c>
      <c r="I142" s="1" t="s">
        <v>580</v>
      </c>
      <c r="J142" s="1">
        <f>YEAR(SalesTbl[[#This Row],[Date]])</f>
        <v>2023</v>
      </c>
      <c r="K142" s="1" t="str">
        <f>TEXT(SalesTbl[[#This Row],[Date]], "mmm")</f>
        <v>Jun</v>
      </c>
      <c r="L142" s="1">
        <f>MONTH(SalesTbl[[#This Row],[Date]])</f>
        <v>6</v>
      </c>
      <c r="M142" s="5">
        <f>SalesTbl[[#This Row],[Profit]]/SalesTbl[[#This Row],[Sales]]</f>
        <v>1.2784435922019814</v>
      </c>
      <c r="N142" s="1">
        <f>1</f>
        <v>1</v>
      </c>
    </row>
    <row r="143" spans="1:14" x14ac:dyDescent="0.3">
      <c r="A143" s="1" t="s">
        <v>149</v>
      </c>
      <c r="B143" s="2">
        <v>45109</v>
      </c>
      <c r="C143" s="1" t="s">
        <v>508</v>
      </c>
      <c r="D143" s="1" t="s">
        <v>517</v>
      </c>
      <c r="E143" s="1" t="s">
        <v>522</v>
      </c>
      <c r="F143" s="1">
        <v>1957.62</v>
      </c>
      <c r="G143" s="1">
        <v>7</v>
      </c>
      <c r="H143" s="1">
        <v>601.99</v>
      </c>
      <c r="I143" s="1" t="s">
        <v>597</v>
      </c>
      <c r="J143" s="1">
        <f>YEAR(SalesTbl[[#This Row],[Date]])</f>
        <v>2023</v>
      </c>
      <c r="K143" s="1" t="str">
        <f>TEXT(SalesTbl[[#This Row],[Date]], "mmm")</f>
        <v>Jul</v>
      </c>
      <c r="L143" s="1">
        <f>MONTH(SalesTbl[[#This Row],[Date]])</f>
        <v>7</v>
      </c>
      <c r="M143" s="5">
        <f>SalesTbl[[#This Row],[Profit]]/SalesTbl[[#This Row],[Sales]]</f>
        <v>0.30751116151244884</v>
      </c>
      <c r="N143" s="1">
        <f>1</f>
        <v>1</v>
      </c>
    </row>
    <row r="144" spans="1:14" x14ac:dyDescent="0.3">
      <c r="A144" s="1" t="s">
        <v>150</v>
      </c>
      <c r="B144" s="2">
        <v>45545</v>
      </c>
      <c r="C144" s="1" t="s">
        <v>508</v>
      </c>
      <c r="D144" s="1" t="s">
        <v>517</v>
      </c>
      <c r="E144" s="1" t="s">
        <v>522</v>
      </c>
      <c r="F144" s="1">
        <v>1734.53</v>
      </c>
      <c r="G144" s="1">
        <v>1</v>
      </c>
      <c r="H144" s="1">
        <v>-49.71</v>
      </c>
      <c r="I144" s="1" t="s">
        <v>601</v>
      </c>
      <c r="J144" s="1">
        <f>YEAR(SalesTbl[[#This Row],[Date]])</f>
        <v>2024</v>
      </c>
      <c r="K144" s="1" t="str">
        <f>TEXT(SalesTbl[[#This Row],[Date]], "mmm")</f>
        <v>Sep</v>
      </c>
      <c r="L144" s="1">
        <f>MONTH(SalesTbl[[#This Row],[Date]])</f>
        <v>9</v>
      </c>
      <c r="M144" s="5">
        <f>SalesTbl[[#This Row],[Profit]]/SalesTbl[[#This Row],[Sales]]</f>
        <v>-2.865906037946879E-2</v>
      </c>
      <c r="N144" s="1">
        <f>1</f>
        <v>1</v>
      </c>
    </row>
    <row r="145" spans="1:14" x14ac:dyDescent="0.3">
      <c r="A145" s="1" t="s">
        <v>151</v>
      </c>
      <c r="B145" s="2">
        <v>45599</v>
      </c>
      <c r="C145" s="1" t="s">
        <v>509</v>
      </c>
      <c r="D145" s="1" t="s">
        <v>516</v>
      </c>
      <c r="E145" s="1" t="s">
        <v>523</v>
      </c>
      <c r="F145" s="1">
        <v>782.08</v>
      </c>
      <c r="G145" s="1">
        <v>9</v>
      </c>
      <c r="H145" s="1">
        <v>694.22</v>
      </c>
      <c r="I145" s="1" t="s">
        <v>546</v>
      </c>
      <c r="J145" s="1">
        <f>YEAR(SalesTbl[[#This Row],[Date]])</f>
        <v>2024</v>
      </c>
      <c r="K145" s="1" t="str">
        <f>TEXT(SalesTbl[[#This Row],[Date]], "mmm")</f>
        <v>Nov</v>
      </c>
      <c r="L145" s="1">
        <f>MONTH(SalesTbl[[#This Row],[Date]])</f>
        <v>11</v>
      </c>
      <c r="M145" s="5">
        <f>SalesTbl[[#This Row],[Profit]]/SalesTbl[[#This Row],[Sales]]</f>
        <v>0.88765855155482809</v>
      </c>
      <c r="N145" s="1">
        <f>1</f>
        <v>1</v>
      </c>
    </row>
    <row r="146" spans="1:14" x14ac:dyDescent="0.3">
      <c r="A146" s="1" t="s">
        <v>152</v>
      </c>
      <c r="B146" s="2">
        <v>45331</v>
      </c>
      <c r="C146" s="1" t="s">
        <v>509</v>
      </c>
      <c r="D146" s="1" t="s">
        <v>517</v>
      </c>
      <c r="E146" s="1" t="s">
        <v>522</v>
      </c>
      <c r="F146" s="1">
        <v>1079.68</v>
      </c>
      <c r="G146" s="1">
        <v>6</v>
      </c>
      <c r="H146" s="1">
        <v>136.27000000000001</v>
      </c>
      <c r="I146" s="1" t="s">
        <v>597</v>
      </c>
      <c r="J146" s="1">
        <f>YEAR(SalesTbl[[#This Row],[Date]])</f>
        <v>2024</v>
      </c>
      <c r="K146" s="1" t="str">
        <f>TEXT(SalesTbl[[#This Row],[Date]], "mmm")</f>
        <v>Feb</v>
      </c>
      <c r="L146" s="1">
        <f>MONTH(SalesTbl[[#This Row],[Date]])</f>
        <v>2</v>
      </c>
      <c r="M146" s="5">
        <f>SalesTbl[[#This Row],[Profit]]/SalesTbl[[#This Row],[Sales]]</f>
        <v>0.12621332246591582</v>
      </c>
      <c r="N146" s="1">
        <f>1</f>
        <v>1</v>
      </c>
    </row>
    <row r="147" spans="1:14" x14ac:dyDescent="0.3">
      <c r="A147" s="1" t="s">
        <v>153</v>
      </c>
      <c r="B147" s="2">
        <v>45256</v>
      </c>
      <c r="C147" s="1" t="s">
        <v>509</v>
      </c>
      <c r="D147" s="1" t="s">
        <v>521</v>
      </c>
      <c r="E147" s="1" t="s">
        <v>522</v>
      </c>
      <c r="F147" s="1">
        <v>1074.45</v>
      </c>
      <c r="G147" s="1">
        <v>7</v>
      </c>
      <c r="H147" s="1">
        <v>529.51</v>
      </c>
      <c r="I147" s="1" t="s">
        <v>569</v>
      </c>
      <c r="J147" s="1">
        <f>YEAR(SalesTbl[[#This Row],[Date]])</f>
        <v>2023</v>
      </c>
      <c r="K147" s="1" t="str">
        <f>TEXT(SalesTbl[[#This Row],[Date]], "mmm")</f>
        <v>Nov</v>
      </c>
      <c r="L147" s="1">
        <f>MONTH(SalesTbl[[#This Row],[Date]])</f>
        <v>11</v>
      </c>
      <c r="M147" s="5">
        <f>SalesTbl[[#This Row],[Profit]]/SalesTbl[[#This Row],[Sales]]</f>
        <v>0.49281958211177807</v>
      </c>
      <c r="N147" s="1">
        <f>1</f>
        <v>1</v>
      </c>
    </row>
    <row r="148" spans="1:14" x14ac:dyDescent="0.3">
      <c r="A148" s="1" t="s">
        <v>154</v>
      </c>
      <c r="B148" s="2">
        <v>45657</v>
      </c>
      <c r="C148" s="1" t="s">
        <v>508</v>
      </c>
      <c r="D148" s="1" t="s">
        <v>518</v>
      </c>
      <c r="E148" s="1" t="s">
        <v>524</v>
      </c>
      <c r="F148" s="1">
        <v>1407.87</v>
      </c>
      <c r="G148" s="1">
        <v>2</v>
      </c>
      <c r="H148" s="1">
        <v>604.29</v>
      </c>
      <c r="I148" s="1" t="s">
        <v>551</v>
      </c>
      <c r="J148" s="1">
        <f>YEAR(SalesTbl[[#This Row],[Date]])</f>
        <v>2024</v>
      </c>
      <c r="K148" s="1" t="str">
        <f>TEXT(SalesTbl[[#This Row],[Date]], "mmm")</f>
        <v>Dec</v>
      </c>
      <c r="L148" s="1">
        <f>MONTH(SalesTbl[[#This Row],[Date]])</f>
        <v>12</v>
      </c>
      <c r="M148" s="5">
        <f>SalesTbl[[#This Row],[Profit]]/SalesTbl[[#This Row],[Sales]]</f>
        <v>0.42922286858871911</v>
      </c>
      <c r="N148" s="1">
        <f>1</f>
        <v>1</v>
      </c>
    </row>
    <row r="149" spans="1:14" x14ac:dyDescent="0.3">
      <c r="A149" s="1" t="s">
        <v>155</v>
      </c>
      <c r="B149" s="2">
        <v>45653</v>
      </c>
      <c r="C149" s="1" t="s">
        <v>510</v>
      </c>
      <c r="D149" s="1" t="s">
        <v>513</v>
      </c>
      <c r="E149" s="1" t="s">
        <v>523</v>
      </c>
      <c r="F149" s="1">
        <v>1494.64</v>
      </c>
      <c r="G149" s="1">
        <v>3</v>
      </c>
      <c r="H149" s="1">
        <v>69.37</v>
      </c>
      <c r="I149" s="1" t="s">
        <v>595</v>
      </c>
      <c r="J149" s="1">
        <f>YEAR(SalesTbl[[#This Row],[Date]])</f>
        <v>2024</v>
      </c>
      <c r="K149" s="1" t="str">
        <f>TEXT(SalesTbl[[#This Row],[Date]], "mmm")</f>
        <v>Dec</v>
      </c>
      <c r="L149" s="1">
        <f>MONTH(SalesTbl[[#This Row],[Date]])</f>
        <v>12</v>
      </c>
      <c r="M149" s="5">
        <f>SalesTbl[[#This Row],[Profit]]/SalesTbl[[#This Row],[Sales]]</f>
        <v>4.641251405020607E-2</v>
      </c>
      <c r="N149" s="1">
        <f>1</f>
        <v>1</v>
      </c>
    </row>
    <row r="150" spans="1:14" x14ac:dyDescent="0.3">
      <c r="A150" s="1" t="s">
        <v>156</v>
      </c>
      <c r="B150" s="2">
        <v>45251</v>
      </c>
      <c r="C150" s="1" t="s">
        <v>510</v>
      </c>
      <c r="D150" s="1" t="s">
        <v>521</v>
      </c>
      <c r="E150" s="1" t="s">
        <v>522</v>
      </c>
      <c r="F150" s="1">
        <v>1785.88</v>
      </c>
      <c r="G150" s="1">
        <v>7</v>
      </c>
      <c r="H150" s="1">
        <v>335.99</v>
      </c>
      <c r="I150" s="1" t="s">
        <v>596</v>
      </c>
      <c r="J150" s="1">
        <f>YEAR(SalesTbl[[#This Row],[Date]])</f>
        <v>2023</v>
      </c>
      <c r="K150" s="1" t="str">
        <f>TEXT(SalesTbl[[#This Row],[Date]], "mmm")</f>
        <v>Nov</v>
      </c>
      <c r="L150" s="1">
        <f>MONTH(SalesTbl[[#This Row],[Date]])</f>
        <v>11</v>
      </c>
      <c r="M150" s="5">
        <f>SalesTbl[[#This Row],[Profit]]/SalesTbl[[#This Row],[Sales]]</f>
        <v>0.18813694089188523</v>
      </c>
      <c r="N150" s="1">
        <f>1</f>
        <v>1</v>
      </c>
    </row>
    <row r="151" spans="1:14" x14ac:dyDescent="0.3">
      <c r="A151" s="1" t="s">
        <v>157</v>
      </c>
      <c r="B151" s="2">
        <v>45336</v>
      </c>
      <c r="C151" s="1" t="s">
        <v>511</v>
      </c>
      <c r="D151" s="1" t="s">
        <v>515</v>
      </c>
      <c r="E151" s="1" t="s">
        <v>522</v>
      </c>
      <c r="F151" s="1">
        <v>968.73</v>
      </c>
      <c r="G151" s="1">
        <v>5</v>
      </c>
      <c r="H151" s="1">
        <v>252.22</v>
      </c>
      <c r="I151" s="1" t="s">
        <v>601</v>
      </c>
      <c r="J151" s="1">
        <f>YEAR(SalesTbl[[#This Row],[Date]])</f>
        <v>2024</v>
      </c>
      <c r="K151" s="1" t="str">
        <f>TEXT(SalesTbl[[#This Row],[Date]], "mmm")</f>
        <v>Feb</v>
      </c>
      <c r="L151" s="1">
        <f>MONTH(SalesTbl[[#This Row],[Date]])</f>
        <v>2</v>
      </c>
      <c r="M151" s="5">
        <f>SalesTbl[[#This Row],[Profit]]/SalesTbl[[#This Row],[Sales]]</f>
        <v>0.26036150423750681</v>
      </c>
      <c r="N151" s="1">
        <f>1</f>
        <v>1</v>
      </c>
    </row>
    <row r="152" spans="1:14" x14ac:dyDescent="0.3">
      <c r="A152" s="1" t="s">
        <v>158</v>
      </c>
      <c r="B152" s="2">
        <v>45578</v>
      </c>
      <c r="C152" s="1" t="s">
        <v>510</v>
      </c>
      <c r="D152" s="1" t="s">
        <v>517</v>
      </c>
      <c r="E152" s="1" t="s">
        <v>522</v>
      </c>
      <c r="F152" s="1">
        <v>606.66999999999996</v>
      </c>
      <c r="G152" s="1">
        <v>4</v>
      </c>
      <c r="H152" s="1">
        <v>331.46</v>
      </c>
      <c r="I152" s="1" t="s">
        <v>527</v>
      </c>
      <c r="J152" s="1">
        <f>YEAR(SalesTbl[[#This Row],[Date]])</f>
        <v>2024</v>
      </c>
      <c r="K152" s="1" t="str">
        <f>TEXT(SalesTbl[[#This Row],[Date]], "mmm")</f>
        <v>Oct</v>
      </c>
      <c r="L152" s="1">
        <f>MONTH(SalesTbl[[#This Row],[Date]])</f>
        <v>10</v>
      </c>
      <c r="M152" s="5">
        <f>SalesTbl[[#This Row],[Profit]]/SalesTbl[[#This Row],[Sales]]</f>
        <v>0.5463596353866188</v>
      </c>
      <c r="N152" s="1">
        <f>1</f>
        <v>1</v>
      </c>
    </row>
    <row r="153" spans="1:14" x14ac:dyDescent="0.3">
      <c r="A153" s="1" t="s">
        <v>159</v>
      </c>
      <c r="B153" s="2">
        <v>45343</v>
      </c>
      <c r="C153" s="1" t="s">
        <v>511</v>
      </c>
      <c r="D153" s="1" t="s">
        <v>516</v>
      </c>
      <c r="E153" s="1" t="s">
        <v>523</v>
      </c>
      <c r="F153" s="1">
        <v>151.59</v>
      </c>
      <c r="G153" s="1">
        <v>10</v>
      </c>
      <c r="H153" s="1">
        <v>611.73</v>
      </c>
      <c r="I153" s="1" t="s">
        <v>549</v>
      </c>
      <c r="J153" s="1">
        <f>YEAR(SalesTbl[[#This Row],[Date]])</f>
        <v>2024</v>
      </c>
      <c r="K153" s="1" t="str">
        <f>TEXT(SalesTbl[[#This Row],[Date]], "mmm")</f>
        <v>Feb</v>
      </c>
      <c r="L153" s="1">
        <f>MONTH(SalesTbl[[#This Row],[Date]])</f>
        <v>2</v>
      </c>
      <c r="M153" s="5">
        <f>SalesTbl[[#This Row],[Profit]]/SalesTbl[[#This Row],[Sales]]</f>
        <v>4.0354245002968536</v>
      </c>
      <c r="N153" s="1">
        <f>1</f>
        <v>1</v>
      </c>
    </row>
    <row r="154" spans="1:14" x14ac:dyDescent="0.3">
      <c r="A154" s="1" t="s">
        <v>160</v>
      </c>
      <c r="B154" s="2">
        <v>45306</v>
      </c>
      <c r="C154" s="1" t="s">
        <v>511</v>
      </c>
      <c r="D154" s="1" t="s">
        <v>521</v>
      </c>
      <c r="E154" s="1" t="s">
        <v>522</v>
      </c>
      <c r="F154" s="1">
        <v>1223.4100000000001</v>
      </c>
      <c r="G154" s="1">
        <v>10</v>
      </c>
      <c r="H154" s="1">
        <v>178.15</v>
      </c>
      <c r="I154" s="1" t="s">
        <v>563</v>
      </c>
      <c r="J154" s="1">
        <f>YEAR(SalesTbl[[#This Row],[Date]])</f>
        <v>2024</v>
      </c>
      <c r="K154" s="1" t="str">
        <f>TEXT(SalesTbl[[#This Row],[Date]], "mmm")</f>
        <v>Jan</v>
      </c>
      <c r="L154" s="1">
        <f>MONTH(SalesTbl[[#This Row],[Date]])</f>
        <v>1</v>
      </c>
      <c r="M154" s="5">
        <f>SalesTbl[[#This Row],[Profit]]/SalesTbl[[#This Row],[Sales]]</f>
        <v>0.14561757710007275</v>
      </c>
      <c r="N154" s="1">
        <f>1</f>
        <v>1</v>
      </c>
    </row>
    <row r="155" spans="1:14" x14ac:dyDescent="0.3">
      <c r="A155" s="1" t="s">
        <v>161</v>
      </c>
      <c r="B155" s="2">
        <v>45359</v>
      </c>
      <c r="C155" s="1" t="s">
        <v>508</v>
      </c>
      <c r="D155" s="1" t="s">
        <v>514</v>
      </c>
      <c r="E155" s="1" t="s">
        <v>522</v>
      </c>
      <c r="F155" s="1">
        <v>562.35</v>
      </c>
      <c r="G155" s="1">
        <v>4</v>
      </c>
      <c r="H155" s="1">
        <v>40.69</v>
      </c>
      <c r="I155" s="1" t="s">
        <v>580</v>
      </c>
      <c r="J155" s="1">
        <f>YEAR(SalesTbl[[#This Row],[Date]])</f>
        <v>2024</v>
      </c>
      <c r="K155" s="1" t="str">
        <f>TEXT(SalesTbl[[#This Row],[Date]], "mmm")</f>
        <v>Mar</v>
      </c>
      <c r="L155" s="1">
        <f>MONTH(SalesTbl[[#This Row],[Date]])</f>
        <v>3</v>
      </c>
      <c r="M155" s="5">
        <f>SalesTbl[[#This Row],[Profit]]/SalesTbl[[#This Row],[Sales]]</f>
        <v>7.2357072997243699E-2</v>
      </c>
      <c r="N155" s="1">
        <f>1</f>
        <v>1</v>
      </c>
    </row>
    <row r="156" spans="1:14" x14ac:dyDescent="0.3">
      <c r="A156" s="1" t="s">
        <v>162</v>
      </c>
      <c r="B156" s="2">
        <v>44947</v>
      </c>
      <c r="C156" s="1" t="s">
        <v>508</v>
      </c>
      <c r="D156" s="1" t="s">
        <v>516</v>
      </c>
      <c r="E156" s="1" t="s">
        <v>523</v>
      </c>
      <c r="F156" s="1">
        <v>1797.25</v>
      </c>
      <c r="G156" s="1">
        <v>7</v>
      </c>
      <c r="H156" s="1">
        <v>88.46</v>
      </c>
      <c r="I156" s="1" t="s">
        <v>526</v>
      </c>
      <c r="J156" s="1">
        <f>YEAR(SalesTbl[[#This Row],[Date]])</f>
        <v>2023</v>
      </c>
      <c r="K156" s="1" t="str">
        <f>TEXT(SalesTbl[[#This Row],[Date]], "mmm")</f>
        <v>Jan</v>
      </c>
      <c r="L156" s="1">
        <f>MONTH(SalesTbl[[#This Row],[Date]])</f>
        <v>1</v>
      </c>
      <c r="M156" s="5">
        <f>SalesTbl[[#This Row],[Profit]]/SalesTbl[[#This Row],[Sales]]</f>
        <v>4.921964111837529E-2</v>
      </c>
      <c r="N156" s="1">
        <f>1</f>
        <v>1</v>
      </c>
    </row>
    <row r="157" spans="1:14" x14ac:dyDescent="0.3">
      <c r="A157" s="1" t="s">
        <v>163</v>
      </c>
      <c r="B157" s="2">
        <v>45354</v>
      </c>
      <c r="C157" s="1" t="s">
        <v>510</v>
      </c>
      <c r="D157" s="1" t="s">
        <v>520</v>
      </c>
      <c r="E157" s="1" t="s">
        <v>523</v>
      </c>
      <c r="F157" s="1">
        <v>807.44</v>
      </c>
      <c r="G157" s="1">
        <v>7</v>
      </c>
      <c r="H157" s="1">
        <v>586.41</v>
      </c>
      <c r="I157" s="1" t="s">
        <v>602</v>
      </c>
      <c r="J157" s="1">
        <f>YEAR(SalesTbl[[#This Row],[Date]])</f>
        <v>2024</v>
      </c>
      <c r="K157" s="1" t="str">
        <f>TEXT(SalesTbl[[#This Row],[Date]], "mmm")</f>
        <v>Mar</v>
      </c>
      <c r="L157" s="1">
        <f>MONTH(SalesTbl[[#This Row],[Date]])</f>
        <v>3</v>
      </c>
      <c r="M157" s="5">
        <f>SalesTbl[[#This Row],[Profit]]/SalesTbl[[#This Row],[Sales]]</f>
        <v>0.72625829783017926</v>
      </c>
      <c r="N157" s="1">
        <f>1</f>
        <v>1</v>
      </c>
    </row>
    <row r="158" spans="1:14" x14ac:dyDescent="0.3">
      <c r="A158" s="1" t="s">
        <v>164</v>
      </c>
      <c r="B158" s="2">
        <v>44980</v>
      </c>
      <c r="C158" s="1" t="s">
        <v>509</v>
      </c>
      <c r="D158" s="1" t="s">
        <v>516</v>
      </c>
      <c r="E158" s="1" t="s">
        <v>523</v>
      </c>
      <c r="F158" s="1">
        <v>1868.28</v>
      </c>
      <c r="G158" s="1">
        <v>3</v>
      </c>
      <c r="H158" s="1">
        <v>80.22</v>
      </c>
      <c r="I158" s="1" t="s">
        <v>581</v>
      </c>
      <c r="J158" s="1">
        <f>YEAR(SalesTbl[[#This Row],[Date]])</f>
        <v>2023</v>
      </c>
      <c r="K158" s="1" t="str">
        <f>TEXT(SalesTbl[[#This Row],[Date]], "mmm")</f>
        <v>Feb</v>
      </c>
      <c r="L158" s="1">
        <f>MONTH(SalesTbl[[#This Row],[Date]])</f>
        <v>2</v>
      </c>
      <c r="M158" s="5">
        <f>SalesTbl[[#This Row],[Profit]]/SalesTbl[[#This Row],[Sales]]</f>
        <v>4.2937889395593808E-2</v>
      </c>
      <c r="N158" s="1">
        <f>1</f>
        <v>1</v>
      </c>
    </row>
    <row r="159" spans="1:14" x14ac:dyDescent="0.3">
      <c r="A159" s="1" t="s">
        <v>165</v>
      </c>
      <c r="B159" s="2">
        <v>45120</v>
      </c>
      <c r="C159" s="1" t="s">
        <v>510</v>
      </c>
      <c r="D159" s="1" t="s">
        <v>520</v>
      </c>
      <c r="E159" s="1" t="s">
        <v>523</v>
      </c>
      <c r="F159" s="1">
        <v>107.63</v>
      </c>
      <c r="G159" s="1">
        <v>7</v>
      </c>
      <c r="H159" s="1">
        <v>696.2</v>
      </c>
      <c r="I159" s="1" t="s">
        <v>575</v>
      </c>
      <c r="J159" s="1">
        <f>YEAR(SalesTbl[[#This Row],[Date]])</f>
        <v>2023</v>
      </c>
      <c r="K159" s="1" t="str">
        <f>TEXT(SalesTbl[[#This Row],[Date]], "mmm")</f>
        <v>Jul</v>
      </c>
      <c r="L159" s="1">
        <f>MONTH(SalesTbl[[#This Row],[Date]])</f>
        <v>7</v>
      </c>
      <c r="M159" s="5">
        <f>SalesTbl[[#This Row],[Profit]]/SalesTbl[[#This Row],[Sales]]</f>
        <v>6.4684567499767729</v>
      </c>
      <c r="N159" s="1">
        <f>1</f>
        <v>1</v>
      </c>
    </row>
    <row r="160" spans="1:14" x14ac:dyDescent="0.3">
      <c r="A160" s="1" t="s">
        <v>166</v>
      </c>
      <c r="B160" s="2">
        <v>45612</v>
      </c>
      <c r="C160" s="1" t="s">
        <v>511</v>
      </c>
      <c r="D160" s="1" t="s">
        <v>512</v>
      </c>
      <c r="E160" s="1" t="s">
        <v>522</v>
      </c>
      <c r="F160" s="1">
        <v>282.2</v>
      </c>
      <c r="G160" s="1">
        <v>5</v>
      </c>
      <c r="H160" s="1">
        <v>642.05999999999995</v>
      </c>
      <c r="I160" s="1" t="s">
        <v>542</v>
      </c>
      <c r="J160" s="1">
        <f>YEAR(SalesTbl[[#This Row],[Date]])</f>
        <v>2024</v>
      </c>
      <c r="K160" s="1" t="str">
        <f>TEXT(SalesTbl[[#This Row],[Date]], "mmm")</f>
        <v>Nov</v>
      </c>
      <c r="L160" s="1">
        <f>MONTH(SalesTbl[[#This Row],[Date]])</f>
        <v>11</v>
      </c>
      <c r="M160" s="5">
        <f>SalesTbl[[#This Row],[Profit]]/SalesTbl[[#This Row],[Sales]]</f>
        <v>2.2751948972360028</v>
      </c>
      <c r="N160" s="1">
        <f>1</f>
        <v>1</v>
      </c>
    </row>
    <row r="161" spans="1:14" x14ac:dyDescent="0.3">
      <c r="A161" s="1" t="s">
        <v>167</v>
      </c>
      <c r="B161" s="2">
        <v>45008</v>
      </c>
      <c r="C161" s="1" t="s">
        <v>511</v>
      </c>
      <c r="D161" s="1" t="s">
        <v>512</v>
      </c>
      <c r="E161" s="1" t="s">
        <v>522</v>
      </c>
      <c r="F161" s="1">
        <v>430.05</v>
      </c>
      <c r="G161" s="1">
        <v>10</v>
      </c>
      <c r="H161" s="1">
        <v>49.8</v>
      </c>
      <c r="I161" s="1" t="s">
        <v>569</v>
      </c>
      <c r="J161" s="1">
        <f>YEAR(SalesTbl[[#This Row],[Date]])</f>
        <v>2023</v>
      </c>
      <c r="K161" s="1" t="str">
        <f>TEXT(SalesTbl[[#This Row],[Date]], "mmm")</f>
        <v>Mar</v>
      </c>
      <c r="L161" s="1">
        <f>MONTH(SalesTbl[[#This Row],[Date]])</f>
        <v>3</v>
      </c>
      <c r="M161" s="5">
        <f>SalesTbl[[#This Row],[Profit]]/SalesTbl[[#This Row],[Sales]]</f>
        <v>0.11580048831531216</v>
      </c>
      <c r="N161" s="1">
        <f>1</f>
        <v>1</v>
      </c>
    </row>
    <row r="162" spans="1:14" x14ac:dyDescent="0.3">
      <c r="A162" s="1" t="s">
        <v>168</v>
      </c>
      <c r="B162" s="2">
        <v>45419</v>
      </c>
      <c r="C162" s="1" t="s">
        <v>508</v>
      </c>
      <c r="D162" s="1" t="s">
        <v>518</v>
      </c>
      <c r="E162" s="1" t="s">
        <v>524</v>
      </c>
      <c r="F162" s="1">
        <v>91.53</v>
      </c>
      <c r="G162" s="1">
        <v>1</v>
      </c>
      <c r="H162" s="1">
        <v>475.22</v>
      </c>
      <c r="I162" s="1" t="s">
        <v>543</v>
      </c>
      <c r="J162" s="1">
        <f>YEAR(SalesTbl[[#This Row],[Date]])</f>
        <v>2024</v>
      </c>
      <c r="K162" s="1" t="str">
        <f>TEXT(SalesTbl[[#This Row],[Date]], "mmm")</f>
        <v>May</v>
      </c>
      <c r="L162" s="1">
        <f>MONTH(SalesTbl[[#This Row],[Date]])</f>
        <v>5</v>
      </c>
      <c r="M162" s="5">
        <f>SalesTbl[[#This Row],[Profit]]/SalesTbl[[#This Row],[Sales]]</f>
        <v>5.1919589205724899</v>
      </c>
      <c r="N162" s="1">
        <f>1</f>
        <v>1</v>
      </c>
    </row>
    <row r="163" spans="1:14" x14ac:dyDescent="0.3">
      <c r="A163" s="1" t="s">
        <v>169</v>
      </c>
      <c r="B163" s="2">
        <v>45646</v>
      </c>
      <c r="C163" s="1" t="s">
        <v>509</v>
      </c>
      <c r="D163" s="1" t="s">
        <v>512</v>
      </c>
      <c r="E163" s="1" t="s">
        <v>522</v>
      </c>
      <c r="F163" s="1">
        <v>1455.69</v>
      </c>
      <c r="G163" s="1">
        <v>1</v>
      </c>
      <c r="H163" s="1">
        <v>152.88999999999999</v>
      </c>
      <c r="I163" s="1" t="s">
        <v>588</v>
      </c>
      <c r="J163" s="1">
        <f>YEAR(SalesTbl[[#This Row],[Date]])</f>
        <v>2024</v>
      </c>
      <c r="K163" s="1" t="str">
        <f>TEXT(SalesTbl[[#This Row],[Date]], "mmm")</f>
        <v>Dec</v>
      </c>
      <c r="L163" s="1">
        <f>MONTH(SalesTbl[[#This Row],[Date]])</f>
        <v>12</v>
      </c>
      <c r="M163" s="5">
        <f>SalesTbl[[#This Row],[Profit]]/SalesTbl[[#This Row],[Sales]]</f>
        <v>0.10502923012454574</v>
      </c>
      <c r="N163" s="1">
        <f>1</f>
        <v>1</v>
      </c>
    </row>
    <row r="164" spans="1:14" x14ac:dyDescent="0.3">
      <c r="A164" s="1" t="s">
        <v>170</v>
      </c>
      <c r="B164" s="2">
        <v>45056</v>
      </c>
      <c r="C164" s="1" t="s">
        <v>510</v>
      </c>
      <c r="D164" s="1" t="s">
        <v>521</v>
      </c>
      <c r="E164" s="1" t="s">
        <v>522</v>
      </c>
      <c r="F164" s="1">
        <v>1858.49</v>
      </c>
      <c r="G164" s="1">
        <v>7</v>
      </c>
      <c r="H164" s="1">
        <v>306.74</v>
      </c>
      <c r="I164" s="1" t="s">
        <v>558</v>
      </c>
      <c r="J164" s="1">
        <f>YEAR(SalesTbl[[#This Row],[Date]])</f>
        <v>2023</v>
      </c>
      <c r="K164" s="1" t="str">
        <f>TEXT(SalesTbl[[#This Row],[Date]], "mmm")</f>
        <v>May</v>
      </c>
      <c r="L164" s="1">
        <f>MONTH(SalesTbl[[#This Row],[Date]])</f>
        <v>5</v>
      </c>
      <c r="M164" s="5">
        <f>SalesTbl[[#This Row],[Profit]]/SalesTbl[[#This Row],[Sales]]</f>
        <v>0.16504796905014285</v>
      </c>
      <c r="N164" s="1">
        <f>1</f>
        <v>1</v>
      </c>
    </row>
    <row r="165" spans="1:14" x14ac:dyDescent="0.3">
      <c r="A165" s="1" t="s">
        <v>171</v>
      </c>
      <c r="B165" s="2">
        <v>45493</v>
      </c>
      <c r="C165" s="1" t="s">
        <v>508</v>
      </c>
      <c r="D165" s="1" t="s">
        <v>519</v>
      </c>
      <c r="E165" s="1" t="s">
        <v>524</v>
      </c>
      <c r="F165" s="1">
        <v>377.77</v>
      </c>
      <c r="G165" s="1">
        <v>10</v>
      </c>
      <c r="H165" s="1">
        <v>360.43</v>
      </c>
      <c r="I165" s="1" t="s">
        <v>549</v>
      </c>
      <c r="J165" s="1">
        <f>YEAR(SalesTbl[[#This Row],[Date]])</f>
        <v>2024</v>
      </c>
      <c r="K165" s="1" t="str">
        <f>TEXT(SalesTbl[[#This Row],[Date]], "mmm")</f>
        <v>Jul</v>
      </c>
      <c r="L165" s="1">
        <f>MONTH(SalesTbl[[#This Row],[Date]])</f>
        <v>7</v>
      </c>
      <c r="M165" s="5">
        <f>SalesTbl[[#This Row],[Profit]]/SalesTbl[[#This Row],[Sales]]</f>
        <v>0.95409905498054381</v>
      </c>
      <c r="N165" s="1">
        <f>1</f>
        <v>1</v>
      </c>
    </row>
    <row r="166" spans="1:14" x14ac:dyDescent="0.3">
      <c r="A166" s="1" t="s">
        <v>172</v>
      </c>
      <c r="B166" s="2">
        <v>45508</v>
      </c>
      <c r="C166" s="1" t="s">
        <v>511</v>
      </c>
      <c r="D166" s="1" t="s">
        <v>520</v>
      </c>
      <c r="E166" s="1" t="s">
        <v>523</v>
      </c>
      <c r="F166" s="1">
        <v>238.12</v>
      </c>
      <c r="G166" s="1">
        <v>4</v>
      </c>
      <c r="H166" s="1">
        <v>164.83</v>
      </c>
      <c r="I166" s="1" t="s">
        <v>563</v>
      </c>
      <c r="J166" s="1">
        <f>YEAR(SalesTbl[[#This Row],[Date]])</f>
        <v>2024</v>
      </c>
      <c r="K166" s="1" t="str">
        <f>TEXT(SalesTbl[[#This Row],[Date]], "mmm")</f>
        <v>Aug</v>
      </c>
      <c r="L166" s="1">
        <f>MONTH(SalesTbl[[#This Row],[Date]])</f>
        <v>8</v>
      </c>
      <c r="M166" s="5">
        <f>SalesTbl[[#This Row],[Profit]]/SalesTbl[[#This Row],[Sales]]</f>
        <v>0.69221400974298675</v>
      </c>
      <c r="N166" s="1">
        <f>1</f>
        <v>1</v>
      </c>
    </row>
    <row r="167" spans="1:14" x14ac:dyDescent="0.3">
      <c r="A167" s="1" t="s">
        <v>173</v>
      </c>
      <c r="B167" s="2">
        <v>45045</v>
      </c>
      <c r="C167" s="1" t="s">
        <v>508</v>
      </c>
      <c r="D167" s="1" t="s">
        <v>521</v>
      </c>
      <c r="E167" s="1" t="s">
        <v>522</v>
      </c>
      <c r="F167" s="1">
        <v>435.59</v>
      </c>
      <c r="G167" s="1">
        <v>5</v>
      </c>
      <c r="H167" s="1">
        <v>500.48</v>
      </c>
      <c r="I167" s="1" t="s">
        <v>540</v>
      </c>
      <c r="J167" s="1">
        <f>YEAR(SalesTbl[[#This Row],[Date]])</f>
        <v>2023</v>
      </c>
      <c r="K167" s="1" t="str">
        <f>TEXT(SalesTbl[[#This Row],[Date]], "mmm")</f>
        <v>Apr</v>
      </c>
      <c r="L167" s="1">
        <f>MONTH(SalesTbl[[#This Row],[Date]])</f>
        <v>4</v>
      </c>
      <c r="M167" s="5">
        <f>SalesTbl[[#This Row],[Profit]]/SalesTbl[[#This Row],[Sales]]</f>
        <v>1.1489703620376961</v>
      </c>
      <c r="N167" s="1">
        <f>1</f>
        <v>1</v>
      </c>
    </row>
    <row r="168" spans="1:14" x14ac:dyDescent="0.3">
      <c r="A168" s="1" t="s">
        <v>174</v>
      </c>
      <c r="B168" s="2">
        <v>45480</v>
      </c>
      <c r="C168" s="1" t="s">
        <v>510</v>
      </c>
      <c r="D168" s="1" t="s">
        <v>519</v>
      </c>
      <c r="E168" s="1" t="s">
        <v>524</v>
      </c>
      <c r="F168" s="1">
        <v>483.65</v>
      </c>
      <c r="G168" s="1">
        <v>1</v>
      </c>
      <c r="H168" s="1">
        <v>39.14</v>
      </c>
      <c r="I168" s="1" t="s">
        <v>547</v>
      </c>
      <c r="J168" s="1">
        <f>YEAR(SalesTbl[[#This Row],[Date]])</f>
        <v>2024</v>
      </c>
      <c r="K168" s="1" t="str">
        <f>TEXT(SalesTbl[[#This Row],[Date]], "mmm")</f>
        <v>Jul</v>
      </c>
      <c r="L168" s="1">
        <f>MONTH(SalesTbl[[#This Row],[Date]])</f>
        <v>7</v>
      </c>
      <c r="M168" s="5">
        <f>SalesTbl[[#This Row],[Profit]]/SalesTbl[[#This Row],[Sales]]</f>
        <v>8.0926289672283686E-2</v>
      </c>
      <c r="N168" s="1">
        <f>1</f>
        <v>1</v>
      </c>
    </row>
    <row r="169" spans="1:14" x14ac:dyDescent="0.3">
      <c r="A169" s="1" t="s">
        <v>175</v>
      </c>
      <c r="B169" s="2">
        <v>45317</v>
      </c>
      <c r="C169" s="1" t="s">
        <v>508</v>
      </c>
      <c r="D169" s="1" t="s">
        <v>512</v>
      </c>
      <c r="E169" s="1" t="s">
        <v>522</v>
      </c>
      <c r="F169" s="1">
        <v>272.22000000000003</v>
      </c>
      <c r="G169" s="1">
        <v>4</v>
      </c>
      <c r="H169" s="1">
        <v>143.4</v>
      </c>
      <c r="I169" s="1" t="s">
        <v>587</v>
      </c>
      <c r="J169" s="1">
        <f>YEAR(SalesTbl[[#This Row],[Date]])</f>
        <v>2024</v>
      </c>
      <c r="K169" s="1" t="str">
        <f>TEXT(SalesTbl[[#This Row],[Date]], "mmm")</f>
        <v>Jan</v>
      </c>
      <c r="L169" s="1">
        <f>MONTH(SalesTbl[[#This Row],[Date]])</f>
        <v>1</v>
      </c>
      <c r="M169" s="5">
        <f>SalesTbl[[#This Row],[Profit]]/SalesTbl[[#This Row],[Sales]]</f>
        <v>0.52677981044743216</v>
      </c>
      <c r="N169" s="1">
        <f>1</f>
        <v>1</v>
      </c>
    </row>
    <row r="170" spans="1:14" x14ac:dyDescent="0.3">
      <c r="A170" s="1" t="s">
        <v>176</v>
      </c>
      <c r="B170" s="2">
        <v>45299</v>
      </c>
      <c r="C170" s="1" t="s">
        <v>510</v>
      </c>
      <c r="D170" s="1" t="s">
        <v>517</v>
      </c>
      <c r="E170" s="1" t="s">
        <v>522</v>
      </c>
      <c r="F170" s="1">
        <v>780.84</v>
      </c>
      <c r="G170" s="1">
        <v>10</v>
      </c>
      <c r="H170" s="1">
        <v>511.2</v>
      </c>
      <c r="I170" s="1" t="s">
        <v>532</v>
      </c>
      <c r="J170" s="1">
        <f>YEAR(SalesTbl[[#This Row],[Date]])</f>
        <v>2024</v>
      </c>
      <c r="K170" s="1" t="str">
        <f>TEXT(SalesTbl[[#This Row],[Date]], "mmm")</f>
        <v>Jan</v>
      </c>
      <c r="L170" s="1">
        <f>MONTH(SalesTbl[[#This Row],[Date]])</f>
        <v>1</v>
      </c>
      <c r="M170" s="5">
        <f>SalesTbl[[#This Row],[Profit]]/SalesTbl[[#This Row],[Sales]]</f>
        <v>0.65467957584140157</v>
      </c>
      <c r="N170" s="1">
        <f>1</f>
        <v>1</v>
      </c>
    </row>
    <row r="171" spans="1:14" x14ac:dyDescent="0.3">
      <c r="A171" s="1" t="s">
        <v>177</v>
      </c>
      <c r="B171" s="2">
        <v>45398</v>
      </c>
      <c r="C171" s="1" t="s">
        <v>509</v>
      </c>
      <c r="D171" s="1" t="s">
        <v>520</v>
      </c>
      <c r="E171" s="1" t="s">
        <v>523</v>
      </c>
      <c r="F171" s="1">
        <v>637.12</v>
      </c>
      <c r="G171" s="1">
        <v>6</v>
      </c>
      <c r="H171" s="1">
        <v>244.69</v>
      </c>
      <c r="I171" s="1" t="s">
        <v>603</v>
      </c>
      <c r="J171" s="1">
        <f>YEAR(SalesTbl[[#This Row],[Date]])</f>
        <v>2024</v>
      </c>
      <c r="K171" s="1" t="str">
        <f>TEXT(SalesTbl[[#This Row],[Date]], "mmm")</f>
        <v>Apr</v>
      </c>
      <c r="L171" s="1">
        <f>MONTH(SalesTbl[[#This Row],[Date]])</f>
        <v>4</v>
      </c>
      <c r="M171" s="5">
        <f>SalesTbl[[#This Row],[Profit]]/SalesTbl[[#This Row],[Sales]]</f>
        <v>0.38405637870416875</v>
      </c>
      <c r="N171" s="1">
        <f>1</f>
        <v>1</v>
      </c>
    </row>
    <row r="172" spans="1:14" x14ac:dyDescent="0.3">
      <c r="A172" s="1" t="s">
        <v>178</v>
      </c>
      <c r="B172" s="2">
        <v>45415</v>
      </c>
      <c r="C172" s="1" t="s">
        <v>508</v>
      </c>
      <c r="D172" s="1" t="s">
        <v>519</v>
      </c>
      <c r="E172" s="1" t="s">
        <v>524</v>
      </c>
      <c r="F172" s="1">
        <v>203.76</v>
      </c>
      <c r="G172" s="1">
        <v>7</v>
      </c>
      <c r="H172" s="1">
        <v>-42.78</v>
      </c>
      <c r="I172" s="1" t="s">
        <v>584</v>
      </c>
      <c r="J172" s="1">
        <f>YEAR(SalesTbl[[#This Row],[Date]])</f>
        <v>2024</v>
      </c>
      <c r="K172" s="1" t="str">
        <f>TEXT(SalesTbl[[#This Row],[Date]], "mmm")</f>
        <v>May</v>
      </c>
      <c r="L172" s="1">
        <f>MONTH(SalesTbl[[#This Row],[Date]])</f>
        <v>5</v>
      </c>
      <c r="M172" s="5">
        <f>SalesTbl[[#This Row],[Profit]]/SalesTbl[[#This Row],[Sales]]</f>
        <v>-0.20995288574793877</v>
      </c>
      <c r="N172" s="1">
        <f>1</f>
        <v>1</v>
      </c>
    </row>
    <row r="173" spans="1:14" x14ac:dyDescent="0.3">
      <c r="A173" s="1" t="s">
        <v>179</v>
      </c>
      <c r="B173" s="2">
        <v>44978</v>
      </c>
      <c r="C173" s="1" t="s">
        <v>510</v>
      </c>
      <c r="D173" s="1" t="s">
        <v>517</v>
      </c>
      <c r="E173" s="1" t="s">
        <v>522</v>
      </c>
      <c r="F173" s="1">
        <v>1384.15</v>
      </c>
      <c r="G173" s="1">
        <v>10</v>
      </c>
      <c r="H173" s="1">
        <v>-67.02</v>
      </c>
      <c r="I173" s="1" t="s">
        <v>572</v>
      </c>
      <c r="J173" s="1">
        <f>YEAR(SalesTbl[[#This Row],[Date]])</f>
        <v>2023</v>
      </c>
      <c r="K173" s="1" t="str">
        <f>TEXT(SalesTbl[[#This Row],[Date]], "mmm")</f>
        <v>Feb</v>
      </c>
      <c r="L173" s="1">
        <f>MONTH(SalesTbl[[#This Row],[Date]])</f>
        <v>2</v>
      </c>
      <c r="M173" s="5">
        <f>SalesTbl[[#This Row],[Profit]]/SalesTbl[[#This Row],[Sales]]</f>
        <v>-4.8419607701477435E-2</v>
      </c>
      <c r="N173" s="1">
        <f>1</f>
        <v>1</v>
      </c>
    </row>
    <row r="174" spans="1:14" x14ac:dyDescent="0.3">
      <c r="A174" s="1" t="s">
        <v>180</v>
      </c>
      <c r="B174" s="2">
        <v>45489</v>
      </c>
      <c r="C174" s="1" t="s">
        <v>511</v>
      </c>
      <c r="D174" s="1" t="s">
        <v>518</v>
      </c>
      <c r="E174" s="1" t="s">
        <v>524</v>
      </c>
      <c r="F174" s="1">
        <v>1618.81</v>
      </c>
      <c r="G174" s="1">
        <v>5</v>
      </c>
      <c r="H174" s="1">
        <v>621.87</v>
      </c>
      <c r="I174" s="1" t="s">
        <v>599</v>
      </c>
      <c r="J174" s="1">
        <f>YEAR(SalesTbl[[#This Row],[Date]])</f>
        <v>2024</v>
      </c>
      <c r="K174" s="1" t="str">
        <f>TEXT(SalesTbl[[#This Row],[Date]], "mmm")</f>
        <v>Jul</v>
      </c>
      <c r="L174" s="1">
        <f>MONTH(SalesTbl[[#This Row],[Date]])</f>
        <v>7</v>
      </c>
      <c r="M174" s="5">
        <f>SalesTbl[[#This Row],[Profit]]/SalesTbl[[#This Row],[Sales]]</f>
        <v>0.38415255650755803</v>
      </c>
      <c r="N174" s="1">
        <f>1</f>
        <v>1</v>
      </c>
    </row>
    <row r="175" spans="1:14" x14ac:dyDescent="0.3">
      <c r="A175" s="1" t="s">
        <v>181</v>
      </c>
      <c r="B175" s="2">
        <v>45247</v>
      </c>
      <c r="C175" s="1" t="s">
        <v>510</v>
      </c>
      <c r="D175" s="1" t="s">
        <v>513</v>
      </c>
      <c r="E175" s="1" t="s">
        <v>523</v>
      </c>
      <c r="F175" s="1">
        <v>1083.8</v>
      </c>
      <c r="G175" s="1">
        <v>6</v>
      </c>
      <c r="H175" s="1">
        <v>334.76</v>
      </c>
      <c r="I175" s="1" t="s">
        <v>594</v>
      </c>
      <c r="J175" s="1">
        <f>YEAR(SalesTbl[[#This Row],[Date]])</f>
        <v>2023</v>
      </c>
      <c r="K175" s="1" t="str">
        <f>TEXT(SalesTbl[[#This Row],[Date]], "mmm")</f>
        <v>Nov</v>
      </c>
      <c r="L175" s="1">
        <f>MONTH(SalesTbl[[#This Row],[Date]])</f>
        <v>11</v>
      </c>
      <c r="M175" s="5">
        <f>SalesTbl[[#This Row],[Profit]]/SalesTbl[[#This Row],[Sales]]</f>
        <v>0.30887617641631299</v>
      </c>
      <c r="N175" s="1">
        <f>1</f>
        <v>1</v>
      </c>
    </row>
    <row r="176" spans="1:14" x14ac:dyDescent="0.3">
      <c r="A176" s="1" t="s">
        <v>182</v>
      </c>
      <c r="B176" s="2">
        <v>45377</v>
      </c>
      <c r="C176" s="1" t="s">
        <v>511</v>
      </c>
      <c r="D176" s="1" t="s">
        <v>515</v>
      </c>
      <c r="E176" s="1" t="s">
        <v>522</v>
      </c>
      <c r="F176" s="1">
        <v>560.07000000000005</v>
      </c>
      <c r="G176" s="1">
        <v>2</v>
      </c>
      <c r="H176" s="1">
        <v>359.35</v>
      </c>
      <c r="I176" s="1" t="s">
        <v>602</v>
      </c>
      <c r="J176" s="1">
        <f>YEAR(SalesTbl[[#This Row],[Date]])</f>
        <v>2024</v>
      </c>
      <c r="K176" s="1" t="str">
        <f>TEXT(SalesTbl[[#This Row],[Date]], "mmm")</f>
        <v>Mar</v>
      </c>
      <c r="L176" s="1">
        <f>MONTH(SalesTbl[[#This Row],[Date]])</f>
        <v>3</v>
      </c>
      <c r="M176" s="5">
        <f>SalesTbl[[#This Row],[Profit]]/SalesTbl[[#This Row],[Sales]]</f>
        <v>0.64161622654311068</v>
      </c>
      <c r="N176" s="1">
        <f>1</f>
        <v>1</v>
      </c>
    </row>
    <row r="177" spans="1:14" x14ac:dyDescent="0.3">
      <c r="A177" s="1" t="s">
        <v>183</v>
      </c>
      <c r="B177" s="2">
        <v>45374</v>
      </c>
      <c r="C177" s="1" t="s">
        <v>511</v>
      </c>
      <c r="D177" s="1" t="s">
        <v>512</v>
      </c>
      <c r="E177" s="1" t="s">
        <v>522</v>
      </c>
      <c r="F177" s="1">
        <v>1828.31</v>
      </c>
      <c r="G177" s="1">
        <v>2</v>
      </c>
      <c r="H177" s="1">
        <v>87.63</v>
      </c>
      <c r="I177" s="1" t="s">
        <v>603</v>
      </c>
      <c r="J177" s="1">
        <f>YEAR(SalesTbl[[#This Row],[Date]])</f>
        <v>2024</v>
      </c>
      <c r="K177" s="1" t="str">
        <f>TEXT(SalesTbl[[#This Row],[Date]], "mmm")</f>
        <v>Mar</v>
      </c>
      <c r="L177" s="1">
        <f>MONTH(SalesTbl[[#This Row],[Date]])</f>
        <v>3</v>
      </c>
      <c r="M177" s="5">
        <f>SalesTbl[[#This Row],[Profit]]/SalesTbl[[#This Row],[Sales]]</f>
        <v>4.7929508671942941E-2</v>
      </c>
      <c r="N177" s="1">
        <f>1</f>
        <v>1</v>
      </c>
    </row>
    <row r="178" spans="1:14" x14ac:dyDescent="0.3">
      <c r="A178" s="1" t="s">
        <v>184</v>
      </c>
      <c r="B178" s="2">
        <v>45519</v>
      </c>
      <c r="C178" s="1" t="s">
        <v>508</v>
      </c>
      <c r="D178" s="1" t="s">
        <v>519</v>
      </c>
      <c r="E178" s="1" t="s">
        <v>524</v>
      </c>
      <c r="F178" s="1">
        <v>367.82</v>
      </c>
      <c r="G178" s="1">
        <v>7</v>
      </c>
      <c r="H178" s="1">
        <v>362.54</v>
      </c>
      <c r="I178" s="1" t="s">
        <v>536</v>
      </c>
      <c r="J178" s="1">
        <f>YEAR(SalesTbl[[#This Row],[Date]])</f>
        <v>2024</v>
      </c>
      <c r="K178" s="1" t="str">
        <f>TEXT(SalesTbl[[#This Row],[Date]], "mmm")</f>
        <v>Aug</v>
      </c>
      <c r="L178" s="1">
        <f>MONTH(SalesTbl[[#This Row],[Date]])</f>
        <v>8</v>
      </c>
      <c r="M178" s="5">
        <f>SalesTbl[[#This Row],[Profit]]/SalesTbl[[#This Row],[Sales]]</f>
        <v>0.98564515252025453</v>
      </c>
      <c r="N178" s="1">
        <f>1</f>
        <v>1</v>
      </c>
    </row>
    <row r="179" spans="1:14" x14ac:dyDescent="0.3">
      <c r="A179" s="1" t="s">
        <v>185</v>
      </c>
      <c r="B179" s="2">
        <v>45291</v>
      </c>
      <c r="C179" s="1" t="s">
        <v>509</v>
      </c>
      <c r="D179" s="1" t="s">
        <v>515</v>
      </c>
      <c r="E179" s="1" t="s">
        <v>522</v>
      </c>
      <c r="F179" s="1">
        <v>876.69</v>
      </c>
      <c r="G179" s="1">
        <v>4</v>
      </c>
      <c r="H179" s="1">
        <v>78.349999999999994</v>
      </c>
      <c r="I179" s="1" t="s">
        <v>562</v>
      </c>
      <c r="J179" s="1">
        <f>YEAR(SalesTbl[[#This Row],[Date]])</f>
        <v>2023</v>
      </c>
      <c r="K179" s="1" t="str">
        <f>TEXT(SalesTbl[[#This Row],[Date]], "mmm")</f>
        <v>Dec</v>
      </c>
      <c r="L179" s="1">
        <f>MONTH(SalesTbl[[#This Row],[Date]])</f>
        <v>12</v>
      </c>
      <c r="M179" s="5">
        <f>SalesTbl[[#This Row],[Profit]]/SalesTbl[[#This Row],[Sales]]</f>
        <v>8.9370244898424739E-2</v>
      </c>
      <c r="N179" s="1">
        <f>1</f>
        <v>1</v>
      </c>
    </row>
    <row r="180" spans="1:14" x14ac:dyDescent="0.3">
      <c r="A180" s="1" t="s">
        <v>186</v>
      </c>
      <c r="B180" s="2">
        <v>45321</v>
      </c>
      <c r="C180" s="1" t="s">
        <v>510</v>
      </c>
      <c r="D180" s="1" t="s">
        <v>520</v>
      </c>
      <c r="E180" s="1" t="s">
        <v>523</v>
      </c>
      <c r="F180" s="1">
        <v>1375.6</v>
      </c>
      <c r="G180" s="1">
        <v>9</v>
      </c>
      <c r="H180" s="1">
        <v>-155.44999999999999</v>
      </c>
      <c r="I180" s="1" t="s">
        <v>557</v>
      </c>
      <c r="J180" s="1">
        <f>YEAR(SalesTbl[[#This Row],[Date]])</f>
        <v>2024</v>
      </c>
      <c r="K180" s="1" t="str">
        <f>TEXT(SalesTbl[[#This Row],[Date]], "mmm")</f>
        <v>Jan</v>
      </c>
      <c r="L180" s="1">
        <f>MONTH(SalesTbl[[#This Row],[Date]])</f>
        <v>1</v>
      </c>
      <c r="M180" s="5">
        <f>SalesTbl[[#This Row],[Profit]]/SalesTbl[[#This Row],[Sales]]</f>
        <v>-0.11300523407967432</v>
      </c>
      <c r="N180" s="1">
        <f>1</f>
        <v>1</v>
      </c>
    </row>
    <row r="181" spans="1:14" x14ac:dyDescent="0.3">
      <c r="A181" s="1" t="s">
        <v>187</v>
      </c>
      <c r="B181" s="2">
        <v>45480</v>
      </c>
      <c r="C181" s="1" t="s">
        <v>509</v>
      </c>
      <c r="D181" s="1" t="s">
        <v>514</v>
      </c>
      <c r="E181" s="1" t="s">
        <v>522</v>
      </c>
      <c r="F181" s="1">
        <v>830.42</v>
      </c>
      <c r="G181" s="1">
        <v>6</v>
      </c>
      <c r="H181" s="1">
        <v>432.23</v>
      </c>
      <c r="I181" s="1" t="s">
        <v>534</v>
      </c>
      <c r="J181" s="1">
        <f>YEAR(SalesTbl[[#This Row],[Date]])</f>
        <v>2024</v>
      </c>
      <c r="K181" s="1" t="str">
        <f>TEXT(SalesTbl[[#This Row],[Date]], "mmm")</f>
        <v>Jul</v>
      </c>
      <c r="L181" s="1">
        <f>MONTH(SalesTbl[[#This Row],[Date]])</f>
        <v>7</v>
      </c>
      <c r="M181" s="5">
        <f>SalesTbl[[#This Row],[Profit]]/SalesTbl[[#This Row],[Sales]]</f>
        <v>0.52049565280219656</v>
      </c>
      <c r="N181" s="1">
        <f>1</f>
        <v>1</v>
      </c>
    </row>
    <row r="182" spans="1:14" x14ac:dyDescent="0.3">
      <c r="A182" s="1" t="s">
        <v>188</v>
      </c>
      <c r="B182" s="2">
        <v>44973</v>
      </c>
      <c r="C182" s="1" t="s">
        <v>510</v>
      </c>
      <c r="D182" s="1" t="s">
        <v>520</v>
      </c>
      <c r="E182" s="1" t="s">
        <v>523</v>
      </c>
      <c r="F182" s="1">
        <v>1866.39</v>
      </c>
      <c r="G182" s="1">
        <v>7</v>
      </c>
      <c r="H182" s="1">
        <v>76.790000000000006</v>
      </c>
      <c r="I182" s="1" t="s">
        <v>604</v>
      </c>
      <c r="J182" s="1">
        <f>YEAR(SalesTbl[[#This Row],[Date]])</f>
        <v>2023</v>
      </c>
      <c r="K182" s="1" t="str">
        <f>TEXT(SalesTbl[[#This Row],[Date]], "mmm")</f>
        <v>Feb</v>
      </c>
      <c r="L182" s="1">
        <f>MONTH(SalesTbl[[#This Row],[Date]])</f>
        <v>2</v>
      </c>
      <c r="M182" s="5">
        <f>SalesTbl[[#This Row],[Profit]]/SalesTbl[[#This Row],[Sales]]</f>
        <v>4.1143598068999511E-2</v>
      </c>
      <c r="N182" s="1">
        <f>1</f>
        <v>1</v>
      </c>
    </row>
    <row r="183" spans="1:14" x14ac:dyDescent="0.3">
      <c r="A183" s="1" t="s">
        <v>189</v>
      </c>
      <c r="B183" s="2">
        <v>45534</v>
      </c>
      <c r="C183" s="1" t="s">
        <v>508</v>
      </c>
      <c r="D183" s="1" t="s">
        <v>512</v>
      </c>
      <c r="E183" s="1" t="s">
        <v>522</v>
      </c>
      <c r="F183" s="1">
        <v>1231.9000000000001</v>
      </c>
      <c r="G183" s="1">
        <v>10</v>
      </c>
      <c r="H183" s="1">
        <v>-156.01</v>
      </c>
      <c r="I183" s="1" t="s">
        <v>536</v>
      </c>
      <c r="J183" s="1">
        <f>YEAR(SalesTbl[[#This Row],[Date]])</f>
        <v>2024</v>
      </c>
      <c r="K183" s="1" t="str">
        <f>TEXT(SalesTbl[[#This Row],[Date]], "mmm")</f>
        <v>Aug</v>
      </c>
      <c r="L183" s="1">
        <f>MONTH(SalesTbl[[#This Row],[Date]])</f>
        <v>8</v>
      </c>
      <c r="M183" s="5">
        <f>SalesTbl[[#This Row],[Profit]]/SalesTbl[[#This Row],[Sales]]</f>
        <v>-0.12664177287117459</v>
      </c>
      <c r="N183" s="1">
        <f>1</f>
        <v>1</v>
      </c>
    </row>
    <row r="184" spans="1:14" x14ac:dyDescent="0.3">
      <c r="A184" s="1" t="s">
        <v>190</v>
      </c>
      <c r="B184" s="2">
        <v>45162</v>
      </c>
      <c r="C184" s="1" t="s">
        <v>508</v>
      </c>
      <c r="D184" s="1" t="s">
        <v>520</v>
      </c>
      <c r="E184" s="1" t="s">
        <v>523</v>
      </c>
      <c r="F184" s="1">
        <v>1868.91</v>
      </c>
      <c r="G184" s="1">
        <v>2</v>
      </c>
      <c r="H184" s="1">
        <v>136.63999999999999</v>
      </c>
      <c r="I184" s="1" t="s">
        <v>594</v>
      </c>
      <c r="J184" s="1">
        <f>YEAR(SalesTbl[[#This Row],[Date]])</f>
        <v>2023</v>
      </c>
      <c r="K184" s="1" t="str">
        <f>TEXT(SalesTbl[[#This Row],[Date]], "mmm")</f>
        <v>Aug</v>
      </c>
      <c r="L184" s="1">
        <f>MONTH(SalesTbl[[#This Row],[Date]])</f>
        <v>8</v>
      </c>
      <c r="M184" s="5">
        <f>SalesTbl[[#This Row],[Profit]]/SalesTbl[[#This Row],[Sales]]</f>
        <v>7.3112134880759364E-2</v>
      </c>
      <c r="N184" s="1">
        <f>1</f>
        <v>1</v>
      </c>
    </row>
    <row r="185" spans="1:14" x14ac:dyDescent="0.3">
      <c r="A185" s="1" t="s">
        <v>191</v>
      </c>
      <c r="B185" s="2">
        <v>45041</v>
      </c>
      <c r="C185" s="1" t="s">
        <v>509</v>
      </c>
      <c r="D185" s="1" t="s">
        <v>513</v>
      </c>
      <c r="E185" s="1" t="s">
        <v>523</v>
      </c>
      <c r="F185" s="1">
        <v>1109.4000000000001</v>
      </c>
      <c r="G185" s="1">
        <v>3</v>
      </c>
      <c r="H185" s="1">
        <v>405.03</v>
      </c>
      <c r="I185" s="1" t="s">
        <v>578</v>
      </c>
      <c r="J185" s="1">
        <f>YEAR(SalesTbl[[#This Row],[Date]])</f>
        <v>2023</v>
      </c>
      <c r="K185" s="1" t="str">
        <f>TEXT(SalesTbl[[#This Row],[Date]], "mmm")</f>
        <v>Apr</v>
      </c>
      <c r="L185" s="1">
        <f>MONTH(SalesTbl[[#This Row],[Date]])</f>
        <v>4</v>
      </c>
      <c r="M185" s="5">
        <f>SalesTbl[[#This Row],[Profit]]/SalesTbl[[#This Row],[Sales]]</f>
        <v>0.36508923742563543</v>
      </c>
      <c r="N185" s="1">
        <f>1</f>
        <v>1</v>
      </c>
    </row>
    <row r="186" spans="1:14" x14ac:dyDescent="0.3">
      <c r="A186" s="1" t="s">
        <v>192</v>
      </c>
      <c r="B186" s="2">
        <v>45366</v>
      </c>
      <c r="C186" s="1" t="s">
        <v>511</v>
      </c>
      <c r="D186" s="1" t="s">
        <v>514</v>
      </c>
      <c r="E186" s="1" t="s">
        <v>522</v>
      </c>
      <c r="F186" s="1">
        <v>1408.15</v>
      </c>
      <c r="G186" s="1">
        <v>7</v>
      </c>
      <c r="H186" s="1">
        <v>543.37</v>
      </c>
      <c r="I186" s="1" t="s">
        <v>575</v>
      </c>
      <c r="J186" s="1">
        <f>YEAR(SalesTbl[[#This Row],[Date]])</f>
        <v>2024</v>
      </c>
      <c r="K186" s="1" t="str">
        <f>TEXT(SalesTbl[[#This Row],[Date]], "mmm")</f>
        <v>Mar</v>
      </c>
      <c r="L186" s="1">
        <f>MONTH(SalesTbl[[#This Row],[Date]])</f>
        <v>3</v>
      </c>
      <c r="M186" s="5">
        <f>SalesTbl[[#This Row],[Profit]]/SalesTbl[[#This Row],[Sales]]</f>
        <v>0.38587508433050455</v>
      </c>
      <c r="N186" s="1">
        <f>1</f>
        <v>1</v>
      </c>
    </row>
    <row r="187" spans="1:14" x14ac:dyDescent="0.3">
      <c r="A187" s="1" t="s">
        <v>193</v>
      </c>
      <c r="B187" s="2">
        <v>45560</v>
      </c>
      <c r="C187" s="1" t="s">
        <v>508</v>
      </c>
      <c r="D187" s="1" t="s">
        <v>517</v>
      </c>
      <c r="E187" s="1" t="s">
        <v>522</v>
      </c>
      <c r="F187" s="1">
        <v>886.19</v>
      </c>
      <c r="G187" s="1">
        <v>6</v>
      </c>
      <c r="H187" s="1">
        <v>55.8</v>
      </c>
      <c r="I187" s="1" t="s">
        <v>605</v>
      </c>
      <c r="J187" s="1">
        <f>YEAR(SalesTbl[[#This Row],[Date]])</f>
        <v>2024</v>
      </c>
      <c r="K187" s="1" t="str">
        <f>TEXT(SalesTbl[[#This Row],[Date]], "mmm")</f>
        <v>Sep</v>
      </c>
      <c r="L187" s="1">
        <f>MONTH(SalesTbl[[#This Row],[Date]])</f>
        <v>9</v>
      </c>
      <c r="M187" s="5">
        <f>SalesTbl[[#This Row],[Profit]]/SalesTbl[[#This Row],[Sales]]</f>
        <v>6.2966181067265481E-2</v>
      </c>
      <c r="N187" s="1">
        <f>1</f>
        <v>1</v>
      </c>
    </row>
    <row r="188" spans="1:14" x14ac:dyDescent="0.3">
      <c r="A188" s="1" t="s">
        <v>194</v>
      </c>
      <c r="B188" s="2">
        <v>45363</v>
      </c>
      <c r="C188" s="1" t="s">
        <v>511</v>
      </c>
      <c r="D188" s="1" t="s">
        <v>520</v>
      </c>
      <c r="E188" s="1" t="s">
        <v>523</v>
      </c>
      <c r="F188" s="1">
        <v>1698.87</v>
      </c>
      <c r="G188" s="1">
        <v>9</v>
      </c>
      <c r="H188" s="1">
        <v>-197.78</v>
      </c>
      <c r="I188" s="1" t="s">
        <v>573</v>
      </c>
      <c r="J188" s="1">
        <f>YEAR(SalesTbl[[#This Row],[Date]])</f>
        <v>2024</v>
      </c>
      <c r="K188" s="1" t="str">
        <f>TEXT(SalesTbl[[#This Row],[Date]], "mmm")</f>
        <v>Mar</v>
      </c>
      <c r="L188" s="1">
        <f>MONTH(SalesTbl[[#This Row],[Date]])</f>
        <v>3</v>
      </c>
      <c r="M188" s="5">
        <f>SalesTbl[[#This Row],[Profit]]/SalesTbl[[#This Row],[Sales]]</f>
        <v>-0.11641856057261592</v>
      </c>
      <c r="N188" s="1">
        <f>1</f>
        <v>1</v>
      </c>
    </row>
    <row r="189" spans="1:14" x14ac:dyDescent="0.3">
      <c r="A189" s="1" t="s">
        <v>195</v>
      </c>
      <c r="B189" s="2">
        <v>44998</v>
      </c>
      <c r="C189" s="1" t="s">
        <v>511</v>
      </c>
      <c r="D189" s="1" t="s">
        <v>517</v>
      </c>
      <c r="E189" s="1" t="s">
        <v>522</v>
      </c>
      <c r="F189" s="1">
        <v>1329.55</v>
      </c>
      <c r="G189" s="1">
        <v>10</v>
      </c>
      <c r="H189" s="1">
        <v>672.93</v>
      </c>
      <c r="I189" s="1" t="s">
        <v>554</v>
      </c>
      <c r="J189" s="1">
        <f>YEAR(SalesTbl[[#This Row],[Date]])</f>
        <v>2023</v>
      </c>
      <c r="K189" s="1" t="str">
        <f>TEXT(SalesTbl[[#This Row],[Date]], "mmm")</f>
        <v>Mar</v>
      </c>
      <c r="L189" s="1">
        <f>MONTH(SalesTbl[[#This Row],[Date]])</f>
        <v>3</v>
      </c>
      <c r="M189" s="5">
        <f>SalesTbl[[#This Row],[Profit]]/SalesTbl[[#This Row],[Sales]]</f>
        <v>0.5061336542439171</v>
      </c>
      <c r="N189" s="1">
        <f>1</f>
        <v>1</v>
      </c>
    </row>
    <row r="190" spans="1:14" x14ac:dyDescent="0.3">
      <c r="A190" s="1" t="s">
        <v>196</v>
      </c>
      <c r="B190" s="2">
        <v>45059</v>
      </c>
      <c r="C190" s="1" t="s">
        <v>508</v>
      </c>
      <c r="D190" s="1" t="s">
        <v>518</v>
      </c>
      <c r="E190" s="1" t="s">
        <v>524</v>
      </c>
      <c r="F190" s="1">
        <v>1750.99</v>
      </c>
      <c r="G190" s="1">
        <v>1</v>
      </c>
      <c r="H190" s="1">
        <v>98.57</v>
      </c>
      <c r="I190" s="1" t="s">
        <v>606</v>
      </c>
      <c r="J190" s="1">
        <f>YEAR(SalesTbl[[#This Row],[Date]])</f>
        <v>2023</v>
      </c>
      <c r="K190" s="1" t="str">
        <f>TEXT(SalesTbl[[#This Row],[Date]], "mmm")</f>
        <v>May</v>
      </c>
      <c r="L190" s="1">
        <f>MONTH(SalesTbl[[#This Row],[Date]])</f>
        <v>5</v>
      </c>
      <c r="M190" s="5">
        <f>SalesTbl[[#This Row],[Profit]]/SalesTbl[[#This Row],[Sales]]</f>
        <v>5.6293868040365729E-2</v>
      </c>
      <c r="N190" s="1">
        <f>1</f>
        <v>1</v>
      </c>
    </row>
    <row r="191" spans="1:14" x14ac:dyDescent="0.3">
      <c r="A191" s="1" t="s">
        <v>197</v>
      </c>
      <c r="B191" s="2">
        <v>45606</v>
      </c>
      <c r="C191" s="1" t="s">
        <v>508</v>
      </c>
      <c r="D191" s="1" t="s">
        <v>514</v>
      </c>
      <c r="E191" s="1" t="s">
        <v>522</v>
      </c>
      <c r="F191" s="1">
        <v>1646.22</v>
      </c>
      <c r="G191" s="1">
        <v>7</v>
      </c>
      <c r="H191" s="1">
        <v>174.77</v>
      </c>
      <c r="I191" s="1" t="s">
        <v>566</v>
      </c>
      <c r="J191" s="1">
        <f>YEAR(SalesTbl[[#This Row],[Date]])</f>
        <v>2024</v>
      </c>
      <c r="K191" s="1" t="str">
        <f>TEXT(SalesTbl[[#This Row],[Date]], "mmm")</f>
        <v>Nov</v>
      </c>
      <c r="L191" s="1">
        <f>MONTH(SalesTbl[[#This Row],[Date]])</f>
        <v>11</v>
      </c>
      <c r="M191" s="5">
        <f>SalesTbl[[#This Row],[Profit]]/SalesTbl[[#This Row],[Sales]]</f>
        <v>0.10616442516796054</v>
      </c>
      <c r="N191" s="1">
        <f>1</f>
        <v>1</v>
      </c>
    </row>
    <row r="192" spans="1:14" x14ac:dyDescent="0.3">
      <c r="A192" s="1" t="s">
        <v>198</v>
      </c>
      <c r="B192" s="2">
        <v>45417</v>
      </c>
      <c r="C192" s="1" t="s">
        <v>509</v>
      </c>
      <c r="D192" s="1" t="s">
        <v>519</v>
      </c>
      <c r="E192" s="1" t="s">
        <v>524</v>
      </c>
      <c r="F192" s="1">
        <v>901.42</v>
      </c>
      <c r="G192" s="1">
        <v>5</v>
      </c>
      <c r="H192" s="1">
        <v>265.33999999999997</v>
      </c>
      <c r="I192" s="1" t="s">
        <v>549</v>
      </c>
      <c r="J192" s="1">
        <f>YEAR(SalesTbl[[#This Row],[Date]])</f>
        <v>2024</v>
      </c>
      <c r="K192" s="1" t="str">
        <f>TEXT(SalesTbl[[#This Row],[Date]], "mmm")</f>
        <v>May</v>
      </c>
      <c r="L192" s="1">
        <f>MONTH(SalesTbl[[#This Row],[Date]])</f>
        <v>5</v>
      </c>
      <c r="M192" s="5">
        <f>SalesTbl[[#This Row],[Profit]]/SalesTbl[[#This Row],[Sales]]</f>
        <v>0.29435779104080229</v>
      </c>
      <c r="N192" s="1">
        <f>1</f>
        <v>1</v>
      </c>
    </row>
    <row r="193" spans="1:14" x14ac:dyDescent="0.3">
      <c r="A193" s="1" t="s">
        <v>199</v>
      </c>
      <c r="B193" s="2">
        <v>45334</v>
      </c>
      <c r="C193" s="1" t="s">
        <v>508</v>
      </c>
      <c r="D193" s="1" t="s">
        <v>516</v>
      </c>
      <c r="E193" s="1" t="s">
        <v>523</v>
      </c>
      <c r="F193" s="1">
        <v>1819.68</v>
      </c>
      <c r="G193" s="1">
        <v>2</v>
      </c>
      <c r="H193" s="1">
        <v>61.71</v>
      </c>
      <c r="I193" s="1" t="s">
        <v>525</v>
      </c>
      <c r="J193" s="1">
        <f>YEAR(SalesTbl[[#This Row],[Date]])</f>
        <v>2024</v>
      </c>
      <c r="K193" s="1" t="str">
        <f>TEXT(SalesTbl[[#This Row],[Date]], "mmm")</f>
        <v>Feb</v>
      </c>
      <c r="L193" s="1">
        <f>MONTH(SalesTbl[[#This Row],[Date]])</f>
        <v>2</v>
      </c>
      <c r="M193" s="5">
        <f>SalesTbl[[#This Row],[Profit]]/SalesTbl[[#This Row],[Sales]]</f>
        <v>3.391255605381166E-2</v>
      </c>
      <c r="N193" s="1">
        <f>1</f>
        <v>1</v>
      </c>
    </row>
    <row r="194" spans="1:14" x14ac:dyDescent="0.3">
      <c r="A194" s="1" t="s">
        <v>200</v>
      </c>
      <c r="B194" s="2">
        <v>45490</v>
      </c>
      <c r="C194" s="1" t="s">
        <v>511</v>
      </c>
      <c r="D194" s="1" t="s">
        <v>512</v>
      </c>
      <c r="E194" s="1" t="s">
        <v>522</v>
      </c>
      <c r="F194" s="1">
        <v>1884.61</v>
      </c>
      <c r="G194" s="1">
        <v>2</v>
      </c>
      <c r="H194" s="1">
        <v>650.79999999999995</v>
      </c>
      <c r="I194" s="1" t="s">
        <v>586</v>
      </c>
      <c r="J194" s="1">
        <f>YEAR(SalesTbl[[#This Row],[Date]])</f>
        <v>2024</v>
      </c>
      <c r="K194" s="1" t="str">
        <f>TEXT(SalesTbl[[#This Row],[Date]], "mmm")</f>
        <v>Jul</v>
      </c>
      <c r="L194" s="1">
        <f>MONTH(SalesTbl[[#This Row],[Date]])</f>
        <v>7</v>
      </c>
      <c r="M194" s="5">
        <f>SalesTbl[[#This Row],[Profit]]/SalesTbl[[#This Row],[Sales]]</f>
        <v>0.34532343561797929</v>
      </c>
      <c r="N194" s="1">
        <f>1</f>
        <v>1</v>
      </c>
    </row>
    <row r="195" spans="1:14" x14ac:dyDescent="0.3">
      <c r="A195" s="1" t="s">
        <v>201</v>
      </c>
      <c r="B195" s="2">
        <v>45516</v>
      </c>
      <c r="C195" s="1" t="s">
        <v>510</v>
      </c>
      <c r="D195" s="1" t="s">
        <v>514</v>
      </c>
      <c r="E195" s="1" t="s">
        <v>522</v>
      </c>
      <c r="F195" s="1">
        <v>1794.08</v>
      </c>
      <c r="G195" s="1">
        <v>3</v>
      </c>
      <c r="H195" s="1">
        <v>197.79</v>
      </c>
      <c r="I195" s="1" t="s">
        <v>558</v>
      </c>
      <c r="J195" s="1">
        <f>YEAR(SalesTbl[[#This Row],[Date]])</f>
        <v>2024</v>
      </c>
      <c r="K195" s="1" t="str">
        <f>TEXT(SalesTbl[[#This Row],[Date]], "mmm")</f>
        <v>Aug</v>
      </c>
      <c r="L195" s="1">
        <f>MONTH(SalesTbl[[#This Row],[Date]])</f>
        <v>8</v>
      </c>
      <c r="M195" s="5">
        <f>SalesTbl[[#This Row],[Profit]]/SalesTbl[[#This Row],[Sales]]</f>
        <v>0.11024591991438509</v>
      </c>
      <c r="N195" s="1">
        <f>1</f>
        <v>1</v>
      </c>
    </row>
    <row r="196" spans="1:14" x14ac:dyDescent="0.3">
      <c r="A196" s="1" t="s">
        <v>202</v>
      </c>
      <c r="B196" s="2">
        <v>45355</v>
      </c>
      <c r="C196" s="1" t="s">
        <v>510</v>
      </c>
      <c r="D196" s="1" t="s">
        <v>520</v>
      </c>
      <c r="E196" s="1" t="s">
        <v>523</v>
      </c>
      <c r="F196" s="1">
        <v>101.42</v>
      </c>
      <c r="G196" s="1">
        <v>5</v>
      </c>
      <c r="H196" s="1">
        <v>637.04</v>
      </c>
      <c r="I196" s="1" t="s">
        <v>576</v>
      </c>
      <c r="J196" s="1">
        <f>YEAR(SalesTbl[[#This Row],[Date]])</f>
        <v>2024</v>
      </c>
      <c r="K196" s="1" t="str">
        <f>TEXT(SalesTbl[[#This Row],[Date]], "mmm")</f>
        <v>Mar</v>
      </c>
      <c r="L196" s="1">
        <f>MONTH(SalesTbl[[#This Row],[Date]])</f>
        <v>3</v>
      </c>
      <c r="M196" s="5">
        <f>SalesTbl[[#This Row],[Profit]]/SalesTbl[[#This Row],[Sales]]</f>
        <v>6.2812068625517643</v>
      </c>
      <c r="N196" s="1">
        <f>1</f>
        <v>1</v>
      </c>
    </row>
    <row r="197" spans="1:14" x14ac:dyDescent="0.3">
      <c r="A197" s="1" t="s">
        <v>203</v>
      </c>
      <c r="B197" s="2">
        <v>45512</v>
      </c>
      <c r="C197" s="1" t="s">
        <v>508</v>
      </c>
      <c r="D197" s="1" t="s">
        <v>512</v>
      </c>
      <c r="E197" s="1" t="s">
        <v>522</v>
      </c>
      <c r="F197" s="1">
        <v>1223.76</v>
      </c>
      <c r="G197" s="1">
        <v>10</v>
      </c>
      <c r="H197" s="1">
        <v>266.29000000000002</v>
      </c>
      <c r="I197" s="1" t="s">
        <v>588</v>
      </c>
      <c r="J197" s="1">
        <f>YEAR(SalesTbl[[#This Row],[Date]])</f>
        <v>2024</v>
      </c>
      <c r="K197" s="1" t="str">
        <f>TEXT(SalesTbl[[#This Row],[Date]], "mmm")</f>
        <v>Aug</v>
      </c>
      <c r="L197" s="1">
        <f>MONTH(SalesTbl[[#This Row],[Date]])</f>
        <v>8</v>
      </c>
      <c r="M197" s="5">
        <f>SalesTbl[[#This Row],[Profit]]/SalesTbl[[#This Row],[Sales]]</f>
        <v>0.21759985618095054</v>
      </c>
      <c r="N197" s="1">
        <f>1</f>
        <v>1</v>
      </c>
    </row>
    <row r="198" spans="1:14" x14ac:dyDescent="0.3">
      <c r="A198" s="1" t="s">
        <v>204</v>
      </c>
      <c r="B198" s="2">
        <v>45518</v>
      </c>
      <c r="C198" s="1" t="s">
        <v>510</v>
      </c>
      <c r="D198" s="1" t="s">
        <v>520</v>
      </c>
      <c r="E198" s="1" t="s">
        <v>523</v>
      </c>
      <c r="F198" s="1">
        <v>1777.3</v>
      </c>
      <c r="G198" s="1">
        <v>7</v>
      </c>
      <c r="H198" s="1">
        <v>537.91</v>
      </c>
      <c r="I198" s="1" t="s">
        <v>602</v>
      </c>
      <c r="J198" s="1">
        <f>YEAR(SalesTbl[[#This Row],[Date]])</f>
        <v>2024</v>
      </c>
      <c r="K198" s="1" t="str">
        <f>TEXT(SalesTbl[[#This Row],[Date]], "mmm")</f>
        <v>Aug</v>
      </c>
      <c r="L198" s="1">
        <f>MONTH(SalesTbl[[#This Row],[Date]])</f>
        <v>8</v>
      </c>
      <c r="M198" s="5">
        <f>SalesTbl[[#This Row],[Profit]]/SalesTbl[[#This Row],[Sales]]</f>
        <v>0.30265571372306305</v>
      </c>
      <c r="N198" s="1">
        <f>1</f>
        <v>1</v>
      </c>
    </row>
    <row r="199" spans="1:14" x14ac:dyDescent="0.3">
      <c r="A199" s="1" t="s">
        <v>205</v>
      </c>
      <c r="B199" s="2">
        <v>45108</v>
      </c>
      <c r="C199" s="1" t="s">
        <v>508</v>
      </c>
      <c r="D199" s="1" t="s">
        <v>519</v>
      </c>
      <c r="E199" s="1" t="s">
        <v>524</v>
      </c>
      <c r="F199" s="1">
        <v>811.37</v>
      </c>
      <c r="G199" s="1">
        <v>8</v>
      </c>
      <c r="H199" s="1">
        <v>-184.78</v>
      </c>
      <c r="I199" s="1" t="s">
        <v>546</v>
      </c>
      <c r="J199" s="1">
        <f>YEAR(SalesTbl[[#This Row],[Date]])</f>
        <v>2023</v>
      </c>
      <c r="K199" s="1" t="str">
        <f>TEXT(SalesTbl[[#This Row],[Date]], "mmm")</f>
        <v>Jul</v>
      </c>
      <c r="L199" s="1">
        <f>MONTH(SalesTbl[[#This Row],[Date]])</f>
        <v>7</v>
      </c>
      <c r="M199" s="5">
        <f>SalesTbl[[#This Row],[Profit]]/SalesTbl[[#This Row],[Sales]]</f>
        <v>-0.22773826983990042</v>
      </c>
      <c r="N199" s="1">
        <f>1</f>
        <v>1</v>
      </c>
    </row>
    <row r="200" spans="1:14" x14ac:dyDescent="0.3">
      <c r="A200" s="1" t="s">
        <v>206</v>
      </c>
      <c r="B200" s="2">
        <v>44969</v>
      </c>
      <c r="C200" s="1" t="s">
        <v>511</v>
      </c>
      <c r="D200" s="1" t="s">
        <v>519</v>
      </c>
      <c r="E200" s="1" t="s">
        <v>524</v>
      </c>
      <c r="F200" s="1">
        <v>1871.26</v>
      </c>
      <c r="G200" s="1">
        <v>9</v>
      </c>
      <c r="H200" s="1">
        <v>149.49</v>
      </c>
      <c r="I200" s="1" t="s">
        <v>607</v>
      </c>
      <c r="J200" s="1">
        <f>YEAR(SalesTbl[[#This Row],[Date]])</f>
        <v>2023</v>
      </c>
      <c r="K200" s="1" t="str">
        <f>TEXT(SalesTbl[[#This Row],[Date]], "mmm")</f>
        <v>Feb</v>
      </c>
      <c r="L200" s="1">
        <f>MONTH(SalesTbl[[#This Row],[Date]])</f>
        <v>2</v>
      </c>
      <c r="M200" s="5">
        <f>SalesTbl[[#This Row],[Profit]]/SalesTbl[[#This Row],[Sales]]</f>
        <v>7.988734863140344E-2</v>
      </c>
      <c r="N200" s="1">
        <f>1</f>
        <v>1</v>
      </c>
    </row>
    <row r="201" spans="1:14" x14ac:dyDescent="0.3">
      <c r="A201" s="1" t="s">
        <v>207</v>
      </c>
      <c r="B201" s="2">
        <v>45355</v>
      </c>
      <c r="C201" s="1" t="s">
        <v>509</v>
      </c>
      <c r="D201" s="1" t="s">
        <v>515</v>
      </c>
      <c r="E201" s="1" t="s">
        <v>522</v>
      </c>
      <c r="F201" s="1">
        <v>688.9</v>
      </c>
      <c r="G201" s="1">
        <v>6</v>
      </c>
      <c r="H201" s="1">
        <v>384.99</v>
      </c>
      <c r="I201" s="1" t="s">
        <v>608</v>
      </c>
      <c r="J201" s="1">
        <f>YEAR(SalesTbl[[#This Row],[Date]])</f>
        <v>2024</v>
      </c>
      <c r="K201" s="1" t="str">
        <f>TEXT(SalesTbl[[#This Row],[Date]], "mmm")</f>
        <v>Mar</v>
      </c>
      <c r="L201" s="1">
        <f>MONTH(SalesTbl[[#This Row],[Date]])</f>
        <v>3</v>
      </c>
      <c r="M201" s="5">
        <f>SalesTbl[[#This Row],[Profit]]/SalesTbl[[#This Row],[Sales]]</f>
        <v>0.55884743794454927</v>
      </c>
      <c r="N201" s="1">
        <f>1</f>
        <v>1</v>
      </c>
    </row>
    <row r="202" spans="1:14" x14ac:dyDescent="0.3">
      <c r="A202" s="1" t="s">
        <v>208</v>
      </c>
      <c r="B202" s="2">
        <v>45444</v>
      </c>
      <c r="C202" s="1" t="s">
        <v>509</v>
      </c>
      <c r="D202" s="1" t="s">
        <v>515</v>
      </c>
      <c r="E202" s="1" t="s">
        <v>522</v>
      </c>
      <c r="F202" s="1">
        <v>1156.26</v>
      </c>
      <c r="G202" s="1">
        <v>7</v>
      </c>
      <c r="H202" s="1">
        <v>370.07</v>
      </c>
      <c r="I202" s="1" t="s">
        <v>566</v>
      </c>
      <c r="J202" s="1">
        <f>YEAR(SalesTbl[[#This Row],[Date]])</f>
        <v>2024</v>
      </c>
      <c r="K202" s="1" t="str">
        <f>TEXT(SalesTbl[[#This Row],[Date]], "mmm")</f>
        <v>Jun</v>
      </c>
      <c r="L202" s="1">
        <f>MONTH(SalesTbl[[#This Row],[Date]])</f>
        <v>6</v>
      </c>
      <c r="M202" s="5">
        <f>SalesTbl[[#This Row],[Profit]]/SalesTbl[[#This Row],[Sales]]</f>
        <v>0.32005777247331912</v>
      </c>
      <c r="N202" s="1">
        <f>1</f>
        <v>1</v>
      </c>
    </row>
    <row r="203" spans="1:14" x14ac:dyDescent="0.3">
      <c r="A203" s="1" t="s">
        <v>209</v>
      </c>
      <c r="B203" s="2">
        <v>45146</v>
      </c>
      <c r="C203" s="1" t="s">
        <v>509</v>
      </c>
      <c r="D203" s="1" t="s">
        <v>519</v>
      </c>
      <c r="E203" s="1" t="s">
        <v>524</v>
      </c>
      <c r="F203" s="1">
        <v>1762.1</v>
      </c>
      <c r="G203" s="1">
        <v>10</v>
      </c>
      <c r="H203" s="1">
        <v>507.38</v>
      </c>
      <c r="I203" s="1" t="s">
        <v>567</v>
      </c>
      <c r="J203" s="1">
        <f>YEAR(SalesTbl[[#This Row],[Date]])</f>
        <v>2023</v>
      </c>
      <c r="K203" s="1" t="str">
        <f>TEXT(SalesTbl[[#This Row],[Date]], "mmm")</f>
        <v>Aug</v>
      </c>
      <c r="L203" s="1">
        <f>MONTH(SalesTbl[[#This Row],[Date]])</f>
        <v>8</v>
      </c>
      <c r="M203" s="5">
        <f>SalesTbl[[#This Row],[Profit]]/SalesTbl[[#This Row],[Sales]]</f>
        <v>0.28794052550933547</v>
      </c>
      <c r="N203" s="1">
        <f>1</f>
        <v>1</v>
      </c>
    </row>
    <row r="204" spans="1:14" x14ac:dyDescent="0.3">
      <c r="A204" s="1" t="s">
        <v>210</v>
      </c>
      <c r="B204" s="2">
        <v>44998</v>
      </c>
      <c r="C204" s="1" t="s">
        <v>511</v>
      </c>
      <c r="D204" s="1" t="s">
        <v>512</v>
      </c>
      <c r="E204" s="1" t="s">
        <v>522</v>
      </c>
      <c r="F204" s="1">
        <v>268.73</v>
      </c>
      <c r="G204" s="1">
        <v>5</v>
      </c>
      <c r="H204" s="1">
        <v>-189.62</v>
      </c>
      <c r="I204" s="1" t="s">
        <v>548</v>
      </c>
      <c r="J204" s="1">
        <f>YEAR(SalesTbl[[#This Row],[Date]])</f>
        <v>2023</v>
      </c>
      <c r="K204" s="1" t="str">
        <f>TEXT(SalesTbl[[#This Row],[Date]], "mmm")</f>
        <v>Mar</v>
      </c>
      <c r="L204" s="1">
        <f>MONTH(SalesTbl[[#This Row],[Date]])</f>
        <v>3</v>
      </c>
      <c r="M204" s="5">
        <f>SalesTbl[[#This Row],[Profit]]/SalesTbl[[#This Row],[Sales]]</f>
        <v>-0.70561530160384023</v>
      </c>
      <c r="N204" s="1">
        <f>1</f>
        <v>1</v>
      </c>
    </row>
    <row r="205" spans="1:14" x14ac:dyDescent="0.3">
      <c r="A205" s="1" t="s">
        <v>211</v>
      </c>
      <c r="B205" s="2">
        <v>45096</v>
      </c>
      <c r="C205" s="1" t="s">
        <v>511</v>
      </c>
      <c r="D205" s="1" t="s">
        <v>514</v>
      </c>
      <c r="E205" s="1" t="s">
        <v>522</v>
      </c>
      <c r="F205" s="1">
        <v>1709.97</v>
      </c>
      <c r="G205" s="1">
        <v>1</v>
      </c>
      <c r="H205" s="1">
        <v>112.6</v>
      </c>
      <c r="I205" s="1" t="s">
        <v>554</v>
      </c>
      <c r="J205" s="1">
        <f>YEAR(SalesTbl[[#This Row],[Date]])</f>
        <v>2023</v>
      </c>
      <c r="K205" s="1" t="str">
        <f>TEXT(SalesTbl[[#This Row],[Date]], "mmm")</f>
        <v>Jun</v>
      </c>
      <c r="L205" s="1">
        <f>MONTH(SalesTbl[[#This Row],[Date]])</f>
        <v>6</v>
      </c>
      <c r="M205" s="5">
        <f>SalesTbl[[#This Row],[Profit]]/SalesTbl[[#This Row],[Sales]]</f>
        <v>6.5849108463891179E-2</v>
      </c>
      <c r="N205" s="1">
        <f>1</f>
        <v>1</v>
      </c>
    </row>
    <row r="206" spans="1:14" x14ac:dyDescent="0.3">
      <c r="A206" s="1" t="s">
        <v>212</v>
      </c>
      <c r="B206" s="2">
        <v>45255</v>
      </c>
      <c r="C206" s="1" t="s">
        <v>508</v>
      </c>
      <c r="D206" s="1" t="s">
        <v>518</v>
      </c>
      <c r="E206" s="1" t="s">
        <v>524</v>
      </c>
      <c r="F206" s="1">
        <v>912.25</v>
      </c>
      <c r="G206" s="1">
        <v>6</v>
      </c>
      <c r="H206" s="1">
        <v>194.6</v>
      </c>
      <c r="I206" s="1" t="s">
        <v>535</v>
      </c>
      <c r="J206" s="1">
        <f>YEAR(SalesTbl[[#This Row],[Date]])</f>
        <v>2023</v>
      </c>
      <c r="K206" s="1" t="str">
        <f>TEXT(SalesTbl[[#This Row],[Date]], "mmm")</f>
        <v>Nov</v>
      </c>
      <c r="L206" s="1">
        <f>MONTH(SalesTbl[[#This Row],[Date]])</f>
        <v>11</v>
      </c>
      <c r="M206" s="5">
        <f>SalesTbl[[#This Row],[Profit]]/SalesTbl[[#This Row],[Sales]]</f>
        <v>0.21331871745683748</v>
      </c>
      <c r="N206" s="1">
        <f>1</f>
        <v>1</v>
      </c>
    </row>
    <row r="207" spans="1:14" x14ac:dyDescent="0.3">
      <c r="A207" s="1" t="s">
        <v>213</v>
      </c>
      <c r="B207" s="2">
        <v>44985</v>
      </c>
      <c r="C207" s="1" t="s">
        <v>509</v>
      </c>
      <c r="D207" s="1" t="s">
        <v>515</v>
      </c>
      <c r="E207" s="1" t="s">
        <v>522</v>
      </c>
      <c r="F207" s="1">
        <v>921.94</v>
      </c>
      <c r="G207" s="1">
        <v>4</v>
      </c>
      <c r="H207" s="1">
        <v>-181.77</v>
      </c>
      <c r="I207" s="1" t="s">
        <v>562</v>
      </c>
      <c r="J207" s="1">
        <f>YEAR(SalesTbl[[#This Row],[Date]])</f>
        <v>2023</v>
      </c>
      <c r="K207" s="1" t="str">
        <f>TEXT(SalesTbl[[#This Row],[Date]], "mmm")</f>
        <v>Feb</v>
      </c>
      <c r="L207" s="1">
        <f>MONTH(SalesTbl[[#This Row],[Date]])</f>
        <v>2</v>
      </c>
      <c r="M207" s="5">
        <f>SalesTbl[[#This Row],[Profit]]/SalesTbl[[#This Row],[Sales]]</f>
        <v>-0.19716033581361042</v>
      </c>
      <c r="N207" s="1">
        <f>1</f>
        <v>1</v>
      </c>
    </row>
    <row r="208" spans="1:14" x14ac:dyDescent="0.3">
      <c r="A208" s="1" t="s">
        <v>214</v>
      </c>
      <c r="B208" s="2">
        <v>44950</v>
      </c>
      <c r="C208" s="1" t="s">
        <v>508</v>
      </c>
      <c r="D208" s="1" t="s">
        <v>514</v>
      </c>
      <c r="E208" s="1" t="s">
        <v>522</v>
      </c>
      <c r="F208" s="1">
        <v>1050.8900000000001</v>
      </c>
      <c r="G208" s="1">
        <v>6</v>
      </c>
      <c r="H208" s="1">
        <v>258.39</v>
      </c>
      <c r="I208" s="1" t="s">
        <v>609</v>
      </c>
      <c r="J208" s="1">
        <f>YEAR(SalesTbl[[#This Row],[Date]])</f>
        <v>2023</v>
      </c>
      <c r="K208" s="1" t="str">
        <f>TEXT(SalesTbl[[#This Row],[Date]], "mmm")</f>
        <v>Jan</v>
      </c>
      <c r="L208" s="1">
        <f>MONTH(SalesTbl[[#This Row],[Date]])</f>
        <v>1</v>
      </c>
      <c r="M208" s="5">
        <f>SalesTbl[[#This Row],[Profit]]/SalesTbl[[#This Row],[Sales]]</f>
        <v>0.24587730399946708</v>
      </c>
      <c r="N208" s="1">
        <f>1</f>
        <v>1</v>
      </c>
    </row>
    <row r="209" spans="1:14" x14ac:dyDescent="0.3">
      <c r="A209" s="1" t="s">
        <v>215</v>
      </c>
      <c r="B209" s="2">
        <v>45164</v>
      </c>
      <c r="C209" s="1" t="s">
        <v>511</v>
      </c>
      <c r="D209" s="1" t="s">
        <v>515</v>
      </c>
      <c r="E209" s="1" t="s">
        <v>522</v>
      </c>
      <c r="F209" s="1">
        <v>188.74</v>
      </c>
      <c r="G209" s="1">
        <v>8</v>
      </c>
      <c r="H209" s="1">
        <v>230.73</v>
      </c>
      <c r="I209" s="1" t="s">
        <v>599</v>
      </c>
      <c r="J209" s="1">
        <f>YEAR(SalesTbl[[#This Row],[Date]])</f>
        <v>2023</v>
      </c>
      <c r="K209" s="1" t="str">
        <f>TEXT(SalesTbl[[#This Row],[Date]], "mmm")</f>
        <v>Aug</v>
      </c>
      <c r="L209" s="1">
        <f>MONTH(SalesTbl[[#This Row],[Date]])</f>
        <v>8</v>
      </c>
      <c r="M209" s="5">
        <f>SalesTbl[[#This Row],[Profit]]/SalesTbl[[#This Row],[Sales]]</f>
        <v>1.2224753629331355</v>
      </c>
      <c r="N209" s="1">
        <f>1</f>
        <v>1</v>
      </c>
    </row>
    <row r="210" spans="1:14" x14ac:dyDescent="0.3">
      <c r="A210" s="1" t="s">
        <v>216</v>
      </c>
      <c r="B210" s="2">
        <v>45155</v>
      </c>
      <c r="C210" s="1" t="s">
        <v>509</v>
      </c>
      <c r="D210" s="1" t="s">
        <v>515</v>
      </c>
      <c r="E210" s="1" t="s">
        <v>522</v>
      </c>
      <c r="F210" s="1">
        <v>1758.9</v>
      </c>
      <c r="G210" s="1">
        <v>10</v>
      </c>
      <c r="H210" s="1">
        <v>303.89999999999998</v>
      </c>
      <c r="I210" s="1" t="s">
        <v>579</v>
      </c>
      <c r="J210" s="1">
        <f>YEAR(SalesTbl[[#This Row],[Date]])</f>
        <v>2023</v>
      </c>
      <c r="K210" s="1" t="str">
        <f>TEXT(SalesTbl[[#This Row],[Date]], "mmm")</f>
        <v>Aug</v>
      </c>
      <c r="L210" s="1">
        <f>MONTH(SalesTbl[[#This Row],[Date]])</f>
        <v>8</v>
      </c>
      <c r="M210" s="5">
        <f>SalesTbl[[#This Row],[Profit]]/SalesTbl[[#This Row],[Sales]]</f>
        <v>0.17277844107112397</v>
      </c>
      <c r="N210" s="1">
        <f>1</f>
        <v>1</v>
      </c>
    </row>
    <row r="211" spans="1:14" x14ac:dyDescent="0.3">
      <c r="A211" s="1" t="s">
        <v>217</v>
      </c>
      <c r="B211" s="2">
        <v>45403</v>
      </c>
      <c r="C211" s="1" t="s">
        <v>508</v>
      </c>
      <c r="D211" s="1" t="s">
        <v>514</v>
      </c>
      <c r="E211" s="1" t="s">
        <v>522</v>
      </c>
      <c r="F211" s="1">
        <v>1121.24</v>
      </c>
      <c r="G211" s="1">
        <v>5</v>
      </c>
      <c r="H211" s="1">
        <v>629.16999999999996</v>
      </c>
      <c r="I211" s="1" t="s">
        <v>559</v>
      </c>
      <c r="J211" s="1">
        <f>YEAR(SalesTbl[[#This Row],[Date]])</f>
        <v>2024</v>
      </c>
      <c r="K211" s="1" t="str">
        <f>TEXT(SalesTbl[[#This Row],[Date]], "mmm")</f>
        <v>Apr</v>
      </c>
      <c r="L211" s="1">
        <f>MONTH(SalesTbl[[#This Row],[Date]])</f>
        <v>4</v>
      </c>
      <c r="M211" s="5">
        <f>SalesTbl[[#This Row],[Profit]]/SalesTbl[[#This Row],[Sales]]</f>
        <v>0.56113766900931106</v>
      </c>
      <c r="N211" s="1">
        <f>1</f>
        <v>1</v>
      </c>
    </row>
    <row r="212" spans="1:14" x14ac:dyDescent="0.3">
      <c r="A212" s="1" t="s">
        <v>218</v>
      </c>
      <c r="B212" s="2">
        <v>45656</v>
      </c>
      <c r="C212" s="1" t="s">
        <v>511</v>
      </c>
      <c r="D212" s="1" t="s">
        <v>516</v>
      </c>
      <c r="E212" s="1" t="s">
        <v>523</v>
      </c>
      <c r="F212" s="1">
        <v>1198.17</v>
      </c>
      <c r="G212" s="1">
        <v>10</v>
      </c>
      <c r="H212" s="1">
        <v>521.52</v>
      </c>
      <c r="I212" s="1" t="s">
        <v>527</v>
      </c>
      <c r="J212" s="1">
        <f>YEAR(SalesTbl[[#This Row],[Date]])</f>
        <v>2024</v>
      </c>
      <c r="K212" s="1" t="str">
        <f>TEXT(SalesTbl[[#This Row],[Date]], "mmm")</f>
        <v>Dec</v>
      </c>
      <c r="L212" s="1">
        <f>MONTH(SalesTbl[[#This Row],[Date]])</f>
        <v>12</v>
      </c>
      <c r="M212" s="5">
        <f>SalesTbl[[#This Row],[Profit]]/SalesTbl[[#This Row],[Sales]]</f>
        <v>0.43526377726032195</v>
      </c>
      <c r="N212" s="1">
        <f>1</f>
        <v>1</v>
      </c>
    </row>
    <row r="213" spans="1:14" x14ac:dyDescent="0.3">
      <c r="A213" s="1" t="s">
        <v>219</v>
      </c>
      <c r="B213" s="2">
        <v>45439</v>
      </c>
      <c r="C213" s="1" t="s">
        <v>509</v>
      </c>
      <c r="D213" s="1" t="s">
        <v>519</v>
      </c>
      <c r="E213" s="1" t="s">
        <v>524</v>
      </c>
      <c r="F213" s="1">
        <v>1189.33</v>
      </c>
      <c r="G213" s="1">
        <v>3</v>
      </c>
      <c r="H213" s="1">
        <v>209.02</v>
      </c>
      <c r="I213" s="1" t="s">
        <v>530</v>
      </c>
      <c r="J213" s="1">
        <f>YEAR(SalesTbl[[#This Row],[Date]])</f>
        <v>2024</v>
      </c>
      <c r="K213" s="1" t="str">
        <f>TEXT(SalesTbl[[#This Row],[Date]], "mmm")</f>
        <v>May</v>
      </c>
      <c r="L213" s="1">
        <f>MONTH(SalesTbl[[#This Row],[Date]])</f>
        <v>5</v>
      </c>
      <c r="M213" s="5">
        <f>SalesTbl[[#This Row],[Profit]]/SalesTbl[[#This Row],[Sales]]</f>
        <v>0.17574600825674963</v>
      </c>
      <c r="N213" s="1">
        <f>1</f>
        <v>1</v>
      </c>
    </row>
    <row r="214" spans="1:14" x14ac:dyDescent="0.3">
      <c r="A214" s="1" t="s">
        <v>220</v>
      </c>
      <c r="B214" s="2">
        <v>45518</v>
      </c>
      <c r="C214" s="1" t="s">
        <v>509</v>
      </c>
      <c r="D214" s="1" t="s">
        <v>521</v>
      </c>
      <c r="E214" s="1" t="s">
        <v>522</v>
      </c>
      <c r="F214" s="1">
        <v>844.48</v>
      </c>
      <c r="G214" s="1">
        <v>9</v>
      </c>
      <c r="H214" s="1">
        <v>161.22</v>
      </c>
      <c r="I214" s="1" t="s">
        <v>546</v>
      </c>
      <c r="J214" s="1">
        <f>YEAR(SalesTbl[[#This Row],[Date]])</f>
        <v>2024</v>
      </c>
      <c r="K214" s="1" t="str">
        <f>TEXT(SalesTbl[[#This Row],[Date]], "mmm")</f>
        <v>Aug</v>
      </c>
      <c r="L214" s="1">
        <f>MONTH(SalesTbl[[#This Row],[Date]])</f>
        <v>8</v>
      </c>
      <c r="M214" s="5">
        <f>SalesTbl[[#This Row],[Profit]]/SalesTbl[[#This Row],[Sales]]</f>
        <v>0.19091038272072755</v>
      </c>
      <c r="N214" s="1">
        <f>1</f>
        <v>1</v>
      </c>
    </row>
    <row r="215" spans="1:14" x14ac:dyDescent="0.3">
      <c r="A215" s="1" t="s">
        <v>221</v>
      </c>
      <c r="B215" s="2">
        <v>45493</v>
      </c>
      <c r="C215" s="1" t="s">
        <v>510</v>
      </c>
      <c r="D215" s="1" t="s">
        <v>521</v>
      </c>
      <c r="E215" s="1" t="s">
        <v>522</v>
      </c>
      <c r="F215" s="1">
        <v>1871.52</v>
      </c>
      <c r="G215" s="1">
        <v>2</v>
      </c>
      <c r="H215" s="1">
        <v>-190.71</v>
      </c>
      <c r="I215" s="1" t="s">
        <v>537</v>
      </c>
      <c r="J215" s="1">
        <f>YEAR(SalesTbl[[#This Row],[Date]])</f>
        <v>2024</v>
      </c>
      <c r="K215" s="1" t="str">
        <f>TEXT(SalesTbl[[#This Row],[Date]], "mmm")</f>
        <v>Jul</v>
      </c>
      <c r="L215" s="1">
        <f>MONTH(SalesTbl[[#This Row],[Date]])</f>
        <v>7</v>
      </c>
      <c r="M215" s="5">
        <f>SalesTbl[[#This Row],[Profit]]/SalesTbl[[#This Row],[Sales]]</f>
        <v>-0.10190112849448577</v>
      </c>
      <c r="N215" s="1">
        <f>1</f>
        <v>1</v>
      </c>
    </row>
    <row r="216" spans="1:14" x14ac:dyDescent="0.3">
      <c r="A216" s="1" t="s">
        <v>222</v>
      </c>
      <c r="B216" s="2">
        <v>45152</v>
      </c>
      <c r="C216" s="1" t="s">
        <v>509</v>
      </c>
      <c r="D216" s="1" t="s">
        <v>521</v>
      </c>
      <c r="E216" s="1" t="s">
        <v>522</v>
      </c>
      <c r="F216" s="1">
        <v>712.53</v>
      </c>
      <c r="G216" s="1">
        <v>10</v>
      </c>
      <c r="H216" s="1">
        <v>628.17999999999995</v>
      </c>
      <c r="I216" s="1" t="s">
        <v>609</v>
      </c>
      <c r="J216" s="1">
        <f>YEAR(SalesTbl[[#This Row],[Date]])</f>
        <v>2023</v>
      </c>
      <c r="K216" s="1" t="str">
        <f>TEXT(SalesTbl[[#This Row],[Date]], "mmm")</f>
        <v>Aug</v>
      </c>
      <c r="L216" s="1">
        <f>MONTH(SalesTbl[[#This Row],[Date]])</f>
        <v>8</v>
      </c>
      <c r="M216" s="5">
        <f>SalesTbl[[#This Row],[Profit]]/SalesTbl[[#This Row],[Sales]]</f>
        <v>0.88161901955005395</v>
      </c>
      <c r="N216" s="1">
        <f>1</f>
        <v>1</v>
      </c>
    </row>
    <row r="217" spans="1:14" x14ac:dyDescent="0.3">
      <c r="A217" s="1" t="s">
        <v>223</v>
      </c>
      <c r="B217" s="2">
        <v>44985</v>
      </c>
      <c r="C217" s="1" t="s">
        <v>508</v>
      </c>
      <c r="D217" s="1" t="s">
        <v>515</v>
      </c>
      <c r="E217" s="1" t="s">
        <v>522</v>
      </c>
      <c r="F217" s="1">
        <v>1979.72</v>
      </c>
      <c r="G217" s="1">
        <v>2</v>
      </c>
      <c r="H217" s="1">
        <v>477.48</v>
      </c>
      <c r="I217" s="1" t="s">
        <v>543</v>
      </c>
      <c r="J217" s="1">
        <f>YEAR(SalesTbl[[#This Row],[Date]])</f>
        <v>2023</v>
      </c>
      <c r="K217" s="1" t="str">
        <f>TEXT(SalesTbl[[#This Row],[Date]], "mmm")</f>
        <v>Feb</v>
      </c>
      <c r="L217" s="1">
        <f>MONTH(SalesTbl[[#This Row],[Date]])</f>
        <v>2</v>
      </c>
      <c r="M217" s="5">
        <f>SalesTbl[[#This Row],[Profit]]/SalesTbl[[#This Row],[Sales]]</f>
        <v>0.24118562220920131</v>
      </c>
      <c r="N217" s="1">
        <f>1</f>
        <v>1</v>
      </c>
    </row>
    <row r="218" spans="1:14" x14ac:dyDescent="0.3">
      <c r="A218" s="1" t="s">
        <v>224</v>
      </c>
      <c r="B218" s="2">
        <v>45058</v>
      </c>
      <c r="C218" s="1" t="s">
        <v>511</v>
      </c>
      <c r="D218" s="1" t="s">
        <v>512</v>
      </c>
      <c r="E218" s="1" t="s">
        <v>522</v>
      </c>
      <c r="F218" s="1">
        <v>1941.13</v>
      </c>
      <c r="G218" s="1">
        <v>2</v>
      </c>
      <c r="H218" s="1">
        <v>580.39</v>
      </c>
      <c r="I218" s="1" t="s">
        <v>601</v>
      </c>
      <c r="J218" s="1">
        <f>YEAR(SalesTbl[[#This Row],[Date]])</f>
        <v>2023</v>
      </c>
      <c r="K218" s="1" t="str">
        <f>TEXT(SalesTbl[[#This Row],[Date]], "mmm")</f>
        <v>May</v>
      </c>
      <c r="L218" s="1">
        <f>MONTH(SalesTbl[[#This Row],[Date]])</f>
        <v>5</v>
      </c>
      <c r="M218" s="5">
        <f>SalesTbl[[#This Row],[Profit]]/SalesTbl[[#This Row],[Sales]]</f>
        <v>0.29899594566051729</v>
      </c>
      <c r="N218" s="1">
        <f>1</f>
        <v>1</v>
      </c>
    </row>
    <row r="219" spans="1:14" x14ac:dyDescent="0.3">
      <c r="A219" s="1" t="s">
        <v>225</v>
      </c>
      <c r="B219" s="2">
        <v>45396</v>
      </c>
      <c r="C219" s="1" t="s">
        <v>509</v>
      </c>
      <c r="D219" s="1" t="s">
        <v>517</v>
      </c>
      <c r="E219" s="1" t="s">
        <v>522</v>
      </c>
      <c r="F219" s="1">
        <v>464.12</v>
      </c>
      <c r="G219" s="1">
        <v>9</v>
      </c>
      <c r="H219" s="1">
        <v>671.12</v>
      </c>
      <c r="I219" s="1" t="s">
        <v>591</v>
      </c>
      <c r="J219" s="1">
        <f>YEAR(SalesTbl[[#This Row],[Date]])</f>
        <v>2024</v>
      </c>
      <c r="K219" s="1" t="str">
        <f>TEXT(SalesTbl[[#This Row],[Date]], "mmm")</f>
        <v>Apr</v>
      </c>
      <c r="L219" s="1">
        <f>MONTH(SalesTbl[[#This Row],[Date]])</f>
        <v>4</v>
      </c>
      <c r="M219" s="5">
        <f>SalesTbl[[#This Row],[Profit]]/SalesTbl[[#This Row],[Sales]]</f>
        <v>1.4460053434456606</v>
      </c>
      <c r="N219" s="1">
        <f>1</f>
        <v>1</v>
      </c>
    </row>
    <row r="220" spans="1:14" x14ac:dyDescent="0.3">
      <c r="A220" s="1" t="s">
        <v>226</v>
      </c>
      <c r="B220" s="2">
        <v>44938</v>
      </c>
      <c r="C220" s="1" t="s">
        <v>511</v>
      </c>
      <c r="D220" s="1" t="s">
        <v>514</v>
      </c>
      <c r="E220" s="1" t="s">
        <v>522</v>
      </c>
      <c r="F220" s="1">
        <v>512.78</v>
      </c>
      <c r="G220" s="1">
        <v>8</v>
      </c>
      <c r="H220" s="1">
        <v>332.48</v>
      </c>
      <c r="I220" s="1" t="s">
        <v>579</v>
      </c>
      <c r="J220" s="1">
        <f>YEAR(SalesTbl[[#This Row],[Date]])</f>
        <v>2023</v>
      </c>
      <c r="K220" s="1" t="str">
        <f>TEXT(SalesTbl[[#This Row],[Date]], "mmm")</f>
        <v>Jan</v>
      </c>
      <c r="L220" s="1">
        <f>MONTH(SalesTbl[[#This Row],[Date]])</f>
        <v>1</v>
      </c>
      <c r="M220" s="5">
        <f>SalesTbl[[#This Row],[Profit]]/SalesTbl[[#This Row],[Sales]]</f>
        <v>0.64838722259058468</v>
      </c>
      <c r="N220" s="1">
        <f>1</f>
        <v>1</v>
      </c>
    </row>
    <row r="221" spans="1:14" x14ac:dyDescent="0.3">
      <c r="A221" s="1" t="s">
        <v>227</v>
      </c>
      <c r="B221" s="2">
        <v>45171</v>
      </c>
      <c r="C221" s="1" t="s">
        <v>510</v>
      </c>
      <c r="D221" s="1" t="s">
        <v>513</v>
      </c>
      <c r="E221" s="1" t="s">
        <v>523</v>
      </c>
      <c r="F221" s="1">
        <v>116.81</v>
      </c>
      <c r="G221" s="1">
        <v>9</v>
      </c>
      <c r="H221" s="1">
        <v>-126.92</v>
      </c>
      <c r="I221" s="1" t="s">
        <v>607</v>
      </c>
      <c r="J221" s="1">
        <f>YEAR(SalesTbl[[#This Row],[Date]])</f>
        <v>2023</v>
      </c>
      <c r="K221" s="1" t="str">
        <f>TEXT(SalesTbl[[#This Row],[Date]], "mmm")</f>
        <v>Sep</v>
      </c>
      <c r="L221" s="1">
        <f>MONTH(SalesTbl[[#This Row],[Date]])</f>
        <v>9</v>
      </c>
      <c r="M221" s="5">
        <f>SalesTbl[[#This Row],[Profit]]/SalesTbl[[#This Row],[Sales]]</f>
        <v>-1.0865508090060783</v>
      </c>
      <c r="N221" s="1">
        <f>1</f>
        <v>1</v>
      </c>
    </row>
    <row r="222" spans="1:14" x14ac:dyDescent="0.3">
      <c r="A222" s="1" t="s">
        <v>228</v>
      </c>
      <c r="B222" s="2">
        <v>44937</v>
      </c>
      <c r="C222" s="1" t="s">
        <v>508</v>
      </c>
      <c r="D222" s="1" t="s">
        <v>512</v>
      </c>
      <c r="E222" s="1" t="s">
        <v>522</v>
      </c>
      <c r="F222" s="1">
        <v>135.08000000000001</v>
      </c>
      <c r="G222" s="1">
        <v>8</v>
      </c>
      <c r="H222" s="1">
        <v>601.97</v>
      </c>
      <c r="I222" s="1" t="s">
        <v>536</v>
      </c>
      <c r="J222" s="1">
        <f>YEAR(SalesTbl[[#This Row],[Date]])</f>
        <v>2023</v>
      </c>
      <c r="K222" s="1" t="str">
        <f>TEXT(SalesTbl[[#This Row],[Date]], "mmm")</f>
        <v>Jan</v>
      </c>
      <c r="L222" s="1">
        <f>MONTH(SalesTbl[[#This Row],[Date]])</f>
        <v>1</v>
      </c>
      <c r="M222" s="5">
        <f>SalesTbl[[#This Row],[Profit]]/SalesTbl[[#This Row],[Sales]]</f>
        <v>4.4563962096535388</v>
      </c>
      <c r="N222" s="1">
        <f>1</f>
        <v>1</v>
      </c>
    </row>
    <row r="223" spans="1:14" x14ac:dyDescent="0.3">
      <c r="A223" s="1" t="s">
        <v>229</v>
      </c>
      <c r="B223" s="2">
        <v>45502</v>
      </c>
      <c r="C223" s="1" t="s">
        <v>508</v>
      </c>
      <c r="D223" s="1" t="s">
        <v>518</v>
      </c>
      <c r="E223" s="1" t="s">
        <v>524</v>
      </c>
      <c r="F223" s="1">
        <v>1128.58</v>
      </c>
      <c r="G223" s="1">
        <v>7</v>
      </c>
      <c r="H223" s="1">
        <v>124.03</v>
      </c>
      <c r="I223" s="1" t="s">
        <v>600</v>
      </c>
      <c r="J223" s="1">
        <f>YEAR(SalesTbl[[#This Row],[Date]])</f>
        <v>2024</v>
      </c>
      <c r="K223" s="1" t="str">
        <f>TEXT(SalesTbl[[#This Row],[Date]], "mmm")</f>
        <v>Jul</v>
      </c>
      <c r="L223" s="1">
        <f>MONTH(SalesTbl[[#This Row],[Date]])</f>
        <v>7</v>
      </c>
      <c r="M223" s="5">
        <f>SalesTbl[[#This Row],[Profit]]/SalesTbl[[#This Row],[Sales]]</f>
        <v>0.10989916532279502</v>
      </c>
      <c r="N223" s="1">
        <f>1</f>
        <v>1</v>
      </c>
    </row>
    <row r="224" spans="1:14" x14ac:dyDescent="0.3">
      <c r="A224" s="1" t="s">
        <v>230</v>
      </c>
      <c r="B224" s="2">
        <v>45317</v>
      </c>
      <c r="C224" s="1" t="s">
        <v>510</v>
      </c>
      <c r="D224" s="1" t="s">
        <v>516</v>
      </c>
      <c r="E224" s="1" t="s">
        <v>523</v>
      </c>
      <c r="F224" s="1">
        <v>576.14</v>
      </c>
      <c r="G224" s="1">
        <v>5</v>
      </c>
      <c r="H224" s="1">
        <v>-47.65</v>
      </c>
      <c r="I224" s="1" t="s">
        <v>583</v>
      </c>
      <c r="J224" s="1">
        <f>YEAR(SalesTbl[[#This Row],[Date]])</f>
        <v>2024</v>
      </c>
      <c r="K224" s="1" t="str">
        <f>TEXT(SalesTbl[[#This Row],[Date]], "mmm")</f>
        <v>Jan</v>
      </c>
      <c r="L224" s="1">
        <f>MONTH(SalesTbl[[#This Row],[Date]])</f>
        <v>1</v>
      </c>
      <c r="M224" s="5">
        <f>SalesTbl[[#This Row],[Profit]]/SalesTbl[[#This Row],[Sales]]</f>
        <v>-8.2705592390738367E-2</v>
      </c>
      <c r="N224" s="1">
        <f>1</f>
        <v>1</v>
      </c>
    </row>
    <row r="225" spans="1:14" x14ac:dyDescent="0.3">
      <c r="A225" s="1" t="s">
        <v>231</v>
      </c>
      <c r="B225" s="2">
        <v>45468</v>
      </c>
      <c r="C225" s="1" t="s">
        <v>511</v>
      </c>
      <c r="D225" s="1" t="s">
        <v>517</v>
      </c>
      <c r="E225" s="1" t="s">
        <v>522</v>
      </c>
      <c r="F225" s="1">
        <v>1407.37</v>
      </c>
      <c r="G225" s="1">
        <v>1</v>
      </c>
      <c r="H225" s="1">
        <v>682.05</v>
      </c>
      <c r="I225" s="1" t="s">
        <v>605</v>
      </c>
      <c r="J225" s="1">
        <f>YEAR(SalesTbl[[#This Row],[Date]])</f>
        <v>2024</v>
      </c>
      <c r="K225" s="1" t="str">
        <f>TEXT(SalesTbl[[#This Row],[Date]], "mmm")</f>
        <v>Jun</v>
      </c>
      <c r="L225" s="1">
        <f>MONTH(SalesTbl[[#This Row],[Date]])</f>
        <v>6</v>
      </c>
      <c r="M225" s="5">
        <f>SalesTbl[[#This Row],[Profit]]/SalesTbl[[#This Row],[Sales]]</f>
        <v>0.4846273545691609</v>
      </c>
      <c r="N225" s="1">
        <f>1</f>
        <v>1</v>
      </c>
    </row>
    <row r="226" spans="1:14" x14ac:dyDescent="0.3">
      <c r="A226" s="1" t="s">
        <v>232</v>
      </c>
      <c r="B226" s="2">
        <v>45166</v>
      </c>
      <c r="C226" s="1" t="s">
        <v>509</v>
      </c>
      <c r="D226" s="1" t="s">
        <v>516</v>
      </c>
      <c r="E226" s="1" t="s">
        <v>523</v>
      </c>
      <c r="F226" s="1">
        <v>1515.97</v>
      </c>
      <c r="G226" s="1">
        <v>10</v>
      </c>
      <c r="H226" s="1">
        <v>-171.45</v>
      </c>
      <c r="I226" s="1" t="s">
        <v>563</v>
      </c>
      <c r="J226" s="1">
        <f>YEAR(SalesTbl[[#This Row],[Date]])</f>
        <v>2023</v>
      </c>
      <c r="K226" s="1" t="str">
        <f>TEXT(SalesTbl[[#This Row],[Date]], "mmm")</f>
        <v>Aug</v>
      </c>
      <c r="L226" s="1">
        <f>MONTH(SalesTbl[[#This Row],[Date]])</f>
        <v>8</v>
      </c>
      <c r="M226" s="5">
        <f>SalesTbl[[#This Row],[Profit]]/SalesTbl[[#This Row],[Sales]]</f>
        <v>-0.1130959055917993</v>
      </c>
      <c r="N226" s="1">
        <f>1</f>
        <v>1</v>
      </c>
    </row>
    <row r="227" spans="1:14" x14ac:dyDescent="0.3">
      <c r="A227" s="1" t="s">
        <v>233</v>
      </c>
      <c r="B227" s="2">
        <v>45180</v>
      </c>
      <c r="C227" s="1" t="s">
        <v>509</v>
      </c>
      <c r="D227" s="1" t="s">
        <v>514</v>
      </c>
      <c r="E227" s="1" t="s">
        <v>522</v>
      </c>
      <c r="F227" s="1">
        <v>458.98</v>
      </c>
      <c r="G227" s="1">
        <v>7</v>
      </c>
      <c r="H227" s="1">
        <v>544.5</v>
      </c>
      <c r="I227" s="1" t="s">
        <v>601</v>
      </c>
      <c r="J227" s="1">
        <f>YEAR(SalesTbl[[#This Row],[Date]])</f>
        <v>2023</v>
      </c>
      <c r="K227" s="1" t="str">
        <f>TEXT(SalesTbl[[#This Row],[Date]], "mmm")</f>
        <v>Sep</v>
      </c>
      <c r="L227" s="1">
        <f>MONTH(SalesTbl[[#This Row],[Date]])</f>
        <v>9</v>
      </c>
      <c r="M227" s="5">
        <f>SalesTbl[[#This Row],[Profit]]/SalesTbl[[#This Row],[Sales]]</f>
        <v>1.1863262015774108</v>
      </c>
      <c r="N227" s="1">
        <f>1</f>
        <v>1</v>
      </c>
    </row>
    <row r="228" spans="1:14" x14ac:dyDescent="0.3">
      <c r="A228" s="1" t="s">
        <v>234</v>
      </c>
      <c r="B228" s="2">
        <v>45618</v>
      </c>
      <c r="C228" s="1" t="s">
        <v>511</v>
      </c>
      <c r="D228" s="1" t="s">
        <v>512</v>
      </c>
      <c r="E228" s="1" t="s">
        <v>522</v>
      </c>
      <c r="F228" s="1">
        <v>280.10000000000002</v>
      </c>
      <c r="G228" s="1">
        <v>10</v>
      </c>
      <c r="H228" s="1">
        <v>228.76</v>
      </c>
      <c r="I228" s="1" t="s">
        <v>577</v>
      </c>
      <c r="J228" s="1">
        <f>YEAR(SalesTbl[[#This Row],[Date]])</f>
        <v>2024</v>
      </c>
      <c r="K228" s="1" t="str">
        <f>TEXT(SalesTbl[[#This Row],[Date]], "mmm")</f>
        <v>Nov</v>
      </c>
      <c r="L228" s="1">
        <f>MONTH(SalesTbl[[#This Row],[Date]])</f>
        <v>11</v>
      </c>
      <c r="M228" s="5">
        <f>SalesTbl[[#This Row],[Profit]]/SalesTbl[[#This Row],[Sales]]</f>
        <v>0.81670831845769354</v>
      </c>
      <c r="N228" s="1">
        <f>1</f>
        <v>1</v>
      </c>
    </row>
    <row r="229" spans="1:14" x14ac:dyDescent="0.3">
      <c r="A229" s="1" t="s">
        <v>235</v>
      </c>
      <c r="B229" s="2">
        <v>45167</v>
      </c>
      <c r="C229" s="1" t="s">
        <v>511</v>
      </c>
      <c r="D229" s="1" t="s">
        <v>519</v>
      </c>
      <c r="E229" s="1" t="s">
        <v>524</v>
      </c>
      <c r="F229" s="1">
        <v>1501.84</v>
      </c>
      <c r="G229" s="1">
        <v>1</v>
      </c>
      <c r="H229" s="1">
        <v>101.2</v>
      </c>
      <c r="I229" s="1" t="s">
        <v>582</v>
      </c>
      <c r="J229" s="1">
        <f>YEAR(SalesTbl[[#This Row],[Date]])</f>
        <v>2023</v>
      </c>
      <c r="K229" s="1" t="str">
        <f>TEXT(SalesTbl[[#This Row],[Date]], "mmm")</f>
        <v>Aug</v>
      </c>
      <c r="L229" s="1">
        <f>MONTH(SalesTbl[[#This Row],[Date]])</f>
        <v>8</v>
      </c>
      <c r="M229" s="5">
        <f>SalesTbl[[#This Row],[Profit]]/SalesTbl[[#This Row],[Sales]]</f>
        <v>6.7384008949022536E-2</v>
      </c>
      <c r="N229" s="1">
        <f>1</f>
        <v>1</v>
      </c>
    </row>
    <row r="230" spans="1:14" x14ac:dyDescent="0.3">
      <c r="A230" s="1" t="s">
        <v>236</v>
      </c>
      <c r="B230" s="2">
        <v>45521</v>
      </c>
      <c r="C230" s="1" t="s">
        <v>508</v>
      </c>
      <c r="D230" s="1" t="s">
        <v>517</v>
      </c>
      <c r="E230" s="1" t="s">
        <v>522</v>
      </c>
      <c r="F230" s="1">
        <v>1909.26</v>
      </c>
      <c r="G230" s="1">
        <v>8</v>
      </c>
      <c r="H230" s="1">
        <v>386.52</v>
      </c>
      <c r="I230" s="1" t="s">
        <v>610</v>
      </c>
      <c r="J230" s="1">
        <f>YEAR(SalesTbl[[#This Row],[Date]])</f>
        <v>2024</v>
      </c>
      <c r="K230" s="1" t="str">
        <f>TEXT(SalesTbl[[#This Row],[Date]], "mmm")</f>
        <v>Aug</v>
      </c>
      <c r="L230" s="1">
        <f>MONTH(SalesTbl[[#This Row],[Date]])</f>
        <v>8</v>
      </c>
      <c r="M230" s="5">
        <f>SalesTbl[[#This Row],[Profit]]/SalesTbl[[#This Row],[Sales]]</f>
        <v>0.20244492630652713</v>
      </c>
      <c r="N230" s="1">
        <f>1</f>
        <v>1</v>
      </c>
    </row>
    <row r="231" spans="1:14" x14ac:dyDescent="0.3">
      <c r="A231" s="1" t="s">
        <v>237</v>
      </c>
      <c r="B231" s="2">
        <v>45438</v>
      </c>
      <c r="C231" s="1" t="s">
        <v>511</v>
      </c>
      <c r="D231" s="1" t="s">
        <v>514</v>
      </c>
      <c r="E231" s="1" t="s">
        <v>522</v>
      </c>
      <c r="F231" s="1">
        <v>1799.53</v>
      </c>
      <c r="G231" s="1">
        <v>4</v>
      </c>
      <c r="H231" s="1">
        <v>562.66999999999996</v>
      </c>
      <c r="I231" s="1" t="s">
        <v>580</v>
      </c>
      <c r="J231" s="1">
        <f>YEAR(SalesTbl[[#This Row],[Date]])</f>
        <v>2024</v>
      </c>
      <c r="K231" s="1" t="str">
        <f>TEXT(SalesTbl[[#This Row],[Date]], "mmm")</f>
        <v>May</v>
      </c>
      <c r="L231" s="1">
        <f>MONTH(SalesTbl[[#This Row],[Date]])</f>
        <v>5</v>
      </c>
      <c r="M231" s="5">
        <f>SalesTbl[[#This Row],[Profit]]/SalesTbl[[#This Row],[Sales]]</f>
        <v>0.31267608764510729</v>
      </c>
      <c r="N231" s="1">
        <f>1</f>
        <v>1</v>
      </c>
    </row>
    <row r="232" spans="1:14" x14ac:dyDescent="0.3">
      <c r="A232" s="1" t="s">
        <v>238</v>
      </c>
      <c r="B232" s="2">
        <v>45223</v>
      </c>
      <c r="C232" s="1" t="s">
        <v>510</v>
      </c>
      <c r="D232" s="1" t="s">
        <v>519</v>
      </c>
      <c r="E232" s="1" t="s">
        <v>524</v>
      </c>
      <c r="F232" s="1">
        <v>834.55</v>
      </c>
      <c r="G232" s="1">
        <v>4</v>
      </c>
      <c r="H232" s="1">
        <v>-50.73</v>
      </c>
      <c r="I232" s="1" t="s">
        <v>598</v>
      </c>
      <c r="J232" s="1">
        <f>YEAR(SalesTbl[[#This Row],[Date]])</f>
        <v>2023</v>
      </c>
      <c r="K232" s="1" t="str">
        <f>TEXT(SalesTbl[[#This Row],[Date]], "mmm")</f>
        <v>Oct</v>
      </c>
      <c r="L232" s="1">
        <f>MONTH(SalesTbl[[#This Row],[Date]])</f>
        <v>10</v>
      </c>
      <c r="M232" s="5">
        <f>SalesTbl[[#This Row],[Profit]]/SalesTbl[[#This Row],[Sales]]</f>
        <v>-6.0787250614103408E-2</v>
      </c>
      <c r="N232" s="1">
        <f>1</f>
        <v>1</v>
      </c>
    </row>
    <row r="233" spans="1:14" x14ac:dyDescent="0.3">
      <c r="A233" s="1" t="s">
        <v>239</v>
      </c>
      <c r="B233" s="2">
        <v>45140</v>
      </c>
      <c r="C233" s="1" t="s">
        <v>511</v>
      </c>
      <c r="D233" s="1" t="s">
        <v>516</v>
      </c>
      <c r="E233" s="1" t="s">
        <v>523</v>
      </c>
      <c r="F233" s="1">
        <v>1513.86</v>
      </c>
      <c r="G233" s="1">
        <v>9</v>
      </c>
      <c r="H233" s="1">
        <v>354.02</v>
      </c>
      <c r="I233" s="1" t="s">
        <v>559</v>
      </c>
      <c r="J233" s="1">
        <f>YEAR(SalesTbl[[#This Row],[Date]])</f>
        <v>2023</v>
      </c>
      <c r="K233" s="1" t="str">
        <f>TEXT(SalesTbl[[#This Row],[Date]], "mmm")</f>
        <v>Aug</v>
      </c>
      <c r="L233" s="1">
        <f>MONTH(SalesTbl[[#This Row],[Date]])</f>
        <v>8</v>
      </c>
      <c r="M233" s="5">
        <f>SalesTbl[[#This Row],[Profit]]/SalesTbl[[#This Row],[Sales]]</f>
        <v>0.23385253590160254</v>
      </c>
      <c r="N233" s="1">
        <f>1</f>
        <v>1</v>
      </c>
    </row>
    <row r="234" spans="1:14" x14ac:dyDescent="0.3">
      <c r="A234" s="1" t="s">
        <v>240</v>
      </c>
      <c r="B234" s="2">
        <v>45608</v>
      </c>
      <c r="C234" s="1" t="s">
        <v>509</v>
      </c>
      <c r="D234" s="1" t="s">
        <v>512</v>
      </c>
      <c r="E234" s="1" t="s">
        <v>522</v>
      </c>
      <c r="F234" s="1">
        <v>1703.5</v>
      </c>
      <c r="G234" s="1">
        <v>1</v>
      </c>
      <c r="H234" s="1">
        <v>31.45</v>
      </c>
      <c r="I234" s="1" t="s">
        <v>589</v>
      </c>
      <c r="J234" s="1">
        <f>YEAR(SalesTbl[[#This Row],[Date]])</f>
        <v>2024</v>
      </c>
      <c r="K234" s="1" t="str">
        <f>TEXT(SalesTbl[[#This Row],[Date]], "mmm")</f>
        <v>Nov</v>
      </c>
      <c r="L234" s="1">
        <f>MONTH(SalesTbl[[#This Row],[Date]])</f>
        <v>11</v>
      </c>
      <c r="M234" s="5">
        <f>SalesTbl[[#This Row],[Profit]]/SalesTbl[[#This Row],[Sales]]</f>
        <v>1.8461990020545934E-2</v>
      </c>
      <c r="N234" s="1">
        <f>1</f>
        <v>1</v>
      </c>
    </row>
    <row r="235" spans="1:14" x14ac:dyDescent="0.3">
      <c r="A235" s="1" t="s">
        <v>241</v>
      </c>
      <c r="B235" s="2">
        <v>44999</v>
      </c>
      <c r="C235" s="1" t="s">
        <v>511</v>
      </c>
      <c r="D235" s="1" t="s">
        <v>517</v>
      </c>
      <c r="E235" s="1" t="s">
        <v>522</v>
      </c>
      <c r="F235" s="1">
        <v>1635.72</v>
      </c>
      <c r="G235" s="1">
        <v>1</v>
      </c>
      <c r="H235" s="1">
        <v>402.03</v>
      </c>
      <c r="I235" s="1" t="s">
        <v>611</v>
      </c>
      <c r="J235" s="1">
        <f>YEAR(SalesTbl[[#This Row],[Date]])</f>
        <v>2023</v>
      </c>
      <c r="K235" s="1" t="str">
        <f>TEXT(SalesTbl[[#This Row],[Date]], "mmm")</f>
        <v>Mar</v>
      </c>
      <c r="L235" s="1">
        <f>MONTH(SalesTbl[[#This Row],[Date]])</f>
        <v>3</v>
      </c>
      <c r="M235" s="5">
        <f>SalesTbl[[#This Row],[Profit]]/SalesTbl[[#This Row],[Sales]]</f>
        <v>0.24578167412515586</v>
      </c>
      <c r="N235" s="1">
        <f>1</f>
        <v>1</v>
      </c>
    </row>
    <row r="236" spans="1:14" x14ac:dyDescent="0.3">
      <c r="A236" s="1" t="s">
        <v>242</v>
      </c>
      <c r="B236" s="2">
        <v>45002</v>
      </c>
      <c r="C236" s="1" t="s">
        <v>510</v>
      </c>
      <c r="D236" s="1" t="s">
        <v>517</v>
      </c>
      <c r="E236" s="1" t="s">
        <v>522</v>
      </c>
      <c r="F236" s="1">
        <v>1329.49</v>
      </c>
      <c r="G236" s="1">
        <v>3</v>
      </c>
      <c r="H236" s="1">
        <v>102.78</v>
      </c>
      <c r="I236" s="1" t="s">
        <v>539</v>
      </c>
      <c r="J236" s="1">
        <f>YEAR(SalesTbl[[#This Row],[Date]])</f>
        <v>2023</v>
      </c>
      <c r="K236" s="1" t="str">
        <f>TEXT(SalesTbl[[#This Row],[Date]], "mmm")</f>
        <v>Mar</v>
      </c>
      <c r="L236" s="1">
        <f>MONTH(SalesTbl[[#This Row],[Date]])</f>
        <v>3</v>
      </c>
      <c r="M236" s="5">
        <f>SalesTbl[[#This Row],[Profit]]/SalesTbl[[#This Row],[Sales]]</f>
        <v>7.7307839848362911E-2</v>
      </c>
      <c r="N236" s="1">
        <f>1</f>
        <v>1</v>
      </c>
    </row>
    <row r="237" spans="1:14" x14ac:dyDescent="0.3">
      <c r="A237" s="1" t="s">
        <v>243</v>
      </c>
      <c r="B237" s="2">
        <v>45642</v>
      </c>
      <c r="C237" s="1" t="s">
        <v>510</v>
      </c>
      <c r="D237" s="1" t="s">
        <v>521</v>
      </c>
      <c r="E237" s="1" t="s">
        <v>522</v>
      </c>
      <c r="F237" s="1">
        <v>74.77</v>
      </c>
      <c r="G237" s="1">
        <v>5</v>
      </c>
      <c r="H237" s="1">
        <v>633.49</v>
      </c>
      <c r="I237" s="1" t="s">
        <v>600</v>
      </c>
      <c r="J237" s="1">
        <f>YEAR(SalesTbl[[#This Row],[Date]])</f>
        <v>2024</v>
      </c>
      <c r="K237" s="1" t="str">
        <f>TEXT(SalesTbl[[#This Row],[Date]], "mmm")</f>
        <v>Dec</v>
      </c>
      <c r="L237" s="1">
        <f>MONTH(SalesTbl[[#This Row],[Date]])</f>
        <v>12</v>
      </c>
      <c r="M237" s="5">
        <f>SalesTbl[[#This Row],[Profit]]/SalesTbl[[#This Row],[Sales]]</f>
        <v>8.4725157148589005</v>
      </c>
      <c r="N237" s="1">
        <f>1</f>
        <v>1</v>
      </c>
    </row>
    <row r="238" spans="1:14" x14ac:dyDescent="0.3">
      <c r="A238" s="1" t="s">
        <v>244</v>
      </c>
      <c r="B238" s="2">
        <v>45605</v>
      </c>
      <c r="C238" s="1" t="s">
        <v>511</v>
      </c>
      <c r="D238" s="1" t="s">
        <v>520</v>
      </c>
      <c r="E238" s="1" t="s">
        <v>523</v>
      </c>
      <c r="F238" s="1">
        <v>1151.33</v>
      </c>
      <c r="G238" s="1">
        <v>7</v>
      </c>
      <c r="H238" s="1">
        <v>555.94000000000005</v>
      </c>
      <c r="I238" s="1" t="s">
        <v>568</v>
      </c>
      <c r="J238" s="1">
        <f>YEAR(SalesTbl[[#This Row],[Date]])</f>
        <v>2024</v>
      </c>
      <c r="K238" s="1" t="str">
        <f>TEXT(SalesTbl[[#This Row],[Date]], "mmm")</f>
        <v>Nov</v>
      </c>
      <c r="L238" s="1">
        <f>MONTH(SalesTbl[[#This Row],[Date]])</f>
        <v>11</v>
      </c>
      <c r="M238" s="5">
        <f>SalesTbl[[#This Row],[Profit]]/SalesTbl[[#This Row],[Sales]]</f>
        <v>0.48286764003370025</v>
      </c>
      <c r="N238" s="1">
        <f>1</f>
        <v>1</v>
      </c>
    </row>
    <row r="239" spans="1:14" x14ac:dyDescent="0.3">
      <c r="A239" s="1" t="s">
        <v>245</v>
      </c>
      <c r="B239" s="2">
        <v>45552</v>
      </c>
      <c r="C239" s="1" t="s">
        <v>510</v>
      </c>
      <c r="D239" s="1" t="s">
        <v>517</v>
      </c>
      <c r="E239" s="1" t="s">
        <v>522</v>
      </c>
      <c r="F239" s="1">
        <v>1014.56</v>
      </c>
      <c r="G239" s="1">
        <v>8</v>
      </c>
      <c r="H239" s="1">
        <v>38.39</v>
      </c>
      <c r="I239" s="1" t="s">
        <v>606</v>
      </c>
      <c r="J239" s="1">
        <f>YEAR(SalesTbl[[#This Row],[Date]])</f>
        <v>2024</v>
      </c>
      <c r="K239" s="1" t="str">
        <f>TEXT(SalesTbl[[#This Row],[Date]], "mmm")</f>
        <v>Sep</v>
      </c>
      <c r="L239" s="1">
        <f>MONTH(SalesTbl[[#This Row],[Date]])</f>
        <v>9</v>
      </c>
      <c r="M239" s="5">
        <f>SalesTbl[[#This Row],[Profit]]/SalesTbl[[#This Row],[Sales]]</f>
        <v>3.7839063239236713E-2</v>
      </c>
      <c r="N239" s="1">
        <f>1</f>
        <v>1</v>
      </c>
    </row>
    <row r="240" spans="1:14" x14ac:dyDescent="0.3">
      <c r="A240" s="1" t="s">
        <v>246</v>
      </c>
      <c r="B240" s="2">
        <v>45120</v>
      </c>
      <c r="C240" s="1" t="s">
        <v>508</v>
      </c>
      <c r="D240" s="1" t="s">
        <v>512</v>
      </c>
      <c r="E240" s="1" t="s">
        <v>522</v>
      </c>
      <c r="F240" s="1">
        <v>390.45</v>
      </c>
      <c r="G240" s="1">
        <v>2</v>
      </c>
      <c r="H240" s="1">
        <v>318.19</v>
      </c>
      <c r="I240" s="1" t="s">
        <v>581</v>
      </c>
      <c r="J240" s="1">
        <f>YEAR(SalesTbl[[#This Row],[Date]])</f>
        <v>2023</v>
      </c>
      <c r="K240" s="1" t="str">
        <f>TEXT(SalesTbl[[#This Row],[Date]], "mmm")</f>
        <v>Jul</v>
      </c>
      <c r="L240" s="1">
        <f>MONTH(SalesTbl[[#This Row],[Date]])</f>
        <v>7</v>
      </c>
      <c r="M240" s="5">
        <f>SalesTbl[[#This Row],[Profit]]/SalesTbl[[#This Row],[Sales]]</f>
        <v>0.8149314893072096</v>
      </c>
      <c r="N240" s="1">
        <f>1</f>
        <v>1</v>
      </c>
    </row>
    <row r="241" spans="1:14" x14ac:dyDescent="0.3">
      <c r="A241" s="1" t="s">
        <v>247</v>
      </c>
      <c r="B241" s="2">
        <v>45276</v>
      </c>
      <c r="C241" s="1" t="s">
        <v>508</v>
      </c>
      <c r="D241" s="1" t="s">
        <v>521</v>
      </c>
      <c r="E241" s="1" t="s">
        <v>522</v>
      </c>
      <c r="F241" s="1">
        <v>205.37</v>
      </c>
      <c r="G241" s="1">
        <v>6</v>
      </c>
      <c r="H241" s="1">
        <v>-138.99</v>
      </c>
      <c r="I241" s="1" t="s">
        <v>604</v>
      </c>
      <c r="J241" s="1">
        <f>YEAR(SalesTbl[[#This Row],[Date]])</f>
        <v>2023</v>
      </c>
      <c r="K241" s="1" t="str">
        <f>TEXT(SalesTbl[[#This Row],[Date]], "mmm")</f>
        <v>Dec</v>
      </c>
      <c r="L241" s="1">
        <f>MONTH(SalesTbl[[#This Row],[Date]])</f>
        <v>12</v>
      </c>
      <c r="M241" s="5">
        <f>SalesTbl[[#This Row],[Profit]]/SalesTbl[[#This Row],[Sales]]</f>
        <v>-0.67677849734625317</v>
      </c>
      <c r="N241" s="1">
        <f>1</f>
        <v>1</v>
      </c>
    </row>
    <row r="242" spans="1:14" x14ac:dyDescent="0.3">
      <c r="A242" s="1" t="s">
        <v>248</v>
      </c>
      <c r="B242" s="2">
        <v>45017</v>
      </c>
      <c r="C242" s="1" t="s">
        <v>511</v>
      </c>
      <c r="D242" s="1" t="s">
        <v>517</v>
      </c>
      <c r="E242" s="1" t="s">
        <v>522</v>
      </c>
      <c r="F242" s="1">
        <v>1014.35</v>
      </c>
      <c r="G242" s="1">
        <v>3</v>
      </c>
      <c r="H242" s="1">
        <v>631.17999999999995</v>
      </c>
      <c r="I242" s="1" t="s">
        <v>612</v>
      </c>
      <c r="J242" s="1">
        <f>YEAR(SalesTbl[[#This Row],[Date]])</f>
        <v>2023</v>
      </c>
      <c r="K242" s="1" t="str">
        <f>TEXT(SalesTbl[[#This Row],[Date]], "mmm")</f>
        <v>Apr</v>
      </c>
      <c r="L242" s="1">
        <f>MONTH(SalesTbl[[#This Row],[Date]])</f>
        <v>4</v>
      </c>
      <c r="M242" s="5">
        <f>SalesTbl[[#This Row],[Profit]]/SalesTbl[[#This Row],[Sales]]</f>
        <v>0.62225070242026903</v>
      </c>
      <c r="N242" s="1">
        <f>1</f>
        <v>1</v>
      </c>
    </row>
    <row r="243" spans="1:14" x14ac:dyDescent="0.3">
      <c r="A243" s="1" t="s">
        <v>249</v>
      </c>
      <c r="B243" s="2">
        <v>45381</v>
      </c>
      <c r="C243" s="1" t="s">
        <v>508</v>
      </c>
      <c r="D243" s="1" t="s">
        <v>515</v>
      </c>
      <c r="E243" s="1" t="s">
        <v>522</v>
      </c>
      <c r="F243" s="1">
        <v>1680.95</v>
      </c>
      <c r="G243" s="1">
        <v>9</v>
      </c>
      <c r="H243" s="1">
        <v>-24.8</v>
      </c>
      <c r="I243" s="1" t="s">
        <v>608</v>
      </c>
      <c r="J243" s="1">
        <f>YEAR(SalesTbl[[#This Row],[Date]])</f>
        <v>2024</v>
      </c>
      <c r="K243" s="1" t="str">
        <f>TEXT(SalesTbl[[#This Row],[Date]], "mmm")</f>
        <v>Mar</v>
      </c>
      <c r="L243" s="1">
        <f>MONTH(SalesTbl[[#This Row],[Date]])</f>
        <v>3</v>
      </c>
      <c r="M243" s="5">
        <f>SalesTbl[[#This Row],[Profit]]/SalesTbl[[#This Row],[Sales]]</f>
        <v>-1.4753561973883816E-2</v>
      </c>
      <c r="N243" s="1">
        <f>1</f>
        <v>1</v>
      </c>
    </row>
    <row r="244" spans="1:14" x14ac:dyDescent="0.3">
      <c r="A244" s="1" t="s">
        <v>250</v>
      </c>
      <c r="B244" s="2">
        <v>45102</v>
      </c>
      <c r="C244" s="1" t="s">
        <v>511</v>
      </c>
      <c r="D244" s="1" t="s">
        <v>513</v>
      </c>
      <c r="E244" s="1" t="s">
        <v>523</v>
      </c>
      <c r="F244" s="1">
        <v>1978.12</v>
      </c>
      <c r="G244" s="1">
        <v>10</v>
      </c>
      <c r="H244" s="1">
        <v>196.29</v>
      </c>
      <c r="I244" s="1" t="s">
        <v>545</v>
      </c>
      <c r="J244" s="1">
        <f>YEAR(SalesTbl[[#This Row],[Date]])</f>
        <v>2023</v>
      </c>
      <c r="K244" s="1" t="str">
        <f>TEXT(SalesTbl[[#This Row],[Date]], "mmm")</f>
        <v>Jun</v>
      </c>
      <c r="L244" s="1">
        <f>MONTH(SalesTbl[[#This Row],[Date]])</f>
        <v>6</v>
      </c>
      <c r="M244" s="5">
        <f>SalesTbl[[#This Row],[Profit]]/SalesTbl[[#This Row],[Sales]]</f>
        <v>9.9230582573352474E-2</v>
      </c>
      <c r="N244" s="1">
        <f>1</f>
        <v>1</v>
      </c>
    </row>
    <row r="245" spans="1:14" x14ac:dyDescent="0.3">
      <c r="A245" s="1" t="s">
        <v>251</v>
      </c>
      <c r="B245" s="2">
        <v>45376</v>
      </c>
      <c r="C245" s="1" t="s">
        <v>511</v>
      </c>
      <c r="D245" s="1" t="s">
        <v>515</v>
      </c>
      <c r="E245" s="1" t="s">
        <v>522</v>
      </c>
      <c r="F245" s="1">
        <v>1823.17</v>
      </c>
      <c r="G245" s="1">
        <v>6</v>
      </c>
      <c r="H245" s="1">
        <v>149.87</v>
      </c>
      <c r="I245" s="1" t="s">
        <v>591</v>
      </c>
      <c r="J245" s="1">
        <f>YEAR(SalesTbl[[#This Row],[Date]])</f>
        <v>2024</v>
      </c>
      <c r="K245" s="1" t="str">
        <f>TEXT(SalesTbl[[#This Row],[Date]], "mmm")</f>
        <v>Mar</v>
      </c>
      <c r="L245" s="1">
        <f>MONTH(SalesTbl[[#This Row],[Date]])</f>
        <v>3</v>
      </c>
      <c r="M245" s="5">
        <f>SalesTbl[[#This Row],[Profit]]/SalesTbl[[#This Row],[Sales]]</f>
        <v>8.2202976134973696E-2</v>
      </c>
      <c r="N245" s="1">
        <f>1</f>
        <v>1</v>
      </c>
    </row>
    <row r="246" spans="1:14" x14ac:dyDescent="0.3">
      <c r="A246" s="1" t="s">
        <v>252</v>
      </c>
      <c r="B246" s="2">
        <v>45646</v>
      </c>
      <c r="C246" s="1" t="s">
        <v>509</v>
      </c>
      <c r="D246" s="1" t="s">
        <v>512</v>
      </c>
      <c r="E246" s="1" t="s">
        <v>522</v>
      </c>
      <c r="F246" s="1">
        <v>1409.53</v>
      </c>
      <c r="G246" s="1">
        <v>9</v>
      </c>
      <c r="H246" s="1">
        <v>-199.91</v>
      </c>
      <c r="I246" s="1" t="s">
        <v>569</v>
      </c>
      <c r="J246" s="1">
        <f>YEAR(SalesTbl[[#This Row],[Date]])</f>
        <v>2024</v>
      </c>
      <c r="K246" s="1" t="str">
        <f>TEXT(SalesTbl[[#This Row],[Date]], "mmm")</f>
        <v>Dec</v>
      </c>
      <c r="L246" s="1">
        <f>MONTH(SalesTbl[[#This Row],[Date]])</f>
        <v>12</v>
      </c>
      <c r="M246" s="5">
        <f>SalesTbl[[#This Row],[Profit]]/SalesTbl[[#This Row],[Sales]]</f>
        <v>-0.1418274176498549</v>
      </c>
      <c r="N246" s="1">
        <f>1</f>
        <v>1</v>
      </c>
    </row>
    <row r="247" spans="1:14" x14ac:dyDescent="0.3">
      <c r="A247" s="1" t="s">
        <v>253</v>
      </c>
      <c r="B247" s="2">
        <v>45387</v>
      </c>
      <c r="C247" s="1" t="s">
        <v>508</v>
      </c>
      <c r="D247" s="1" t="s">
        <v>518</v>
      </c>
      <c r="E247" s="1" t="s">
        <v>524</v>
      </c>
      <c r="F247" s="1">
        <v>1907.82</v>
      </c>
      <c r="G247" s="1">
        <v>2</v>
      </c>
      <c r="H247" s="1">
        <v>-125.48</v>
      </c>
      <c r="I247" s="1" t="s">
        <v>580</v>
      </c>
      <c r="J247" s="1">
        <f>YEAR(SalesTbl[[#This Row],[Date]])</f>
        <v>2024</v>
      </c>
      <c r="K247" s="1" t="str">
        <f>TEXT(SalesTbl[[#This Row],[Date]], "mmm")</f>
        <v>Apr</v>
      </c>
      <c r="L247" s="1">
        <f>MONTH(SalesTbl[[#This Row],[Date]])</f>
        <v>4</v>
      </c>
      <c r="M247" s="5">
        <f>SalesTbl[[#This Row],[Profit]]/SalesTbl[[#This Row],[Sales]]</f>
        <v>-6.5771404010860568E-2</v>
      </c>
      <c r="N247" s="1">
        <f>1</f>
        <v>1</v>
      </c>
    </row>
    <row r="248" spans="1:14" x14ac:dyDescent="0.3">
      <c r="A248" s="1" t="s">
        <v>254</v>
      </c>
      <c r="B248" s="2">
        <v>45620</v>
      </c>
      <c r="C248" s="1" t="s">
        <v>509</v>
      </c>
      <c r="D248" s="1" t="s">
        <v>512</v>
      </c>
      <c r="E248" s="1" t="s">
        <v>522</v>
      </c>
      <c r="F248" s="1">
        <v>1243.19</v>
      </c>
      <c r="G248" s="1">
        <v>4</v>
      </c>
      <c r="H248" s="1">
        <v>566.74</v>
      </c>
      <c r="I248" s="1" t="s">
        <v>582</v>
      </c>
      <c r="J248" s="1">
        <f>YEAR(SalesTbl[[#This Row],[Date]])</f>
        <v>2024</v>
      </c>
      <c r="K248" s="1" t="str">
        <f>TEXT(SalesTbl[[#This Row],[Date]], "mmm")</f>
        <v>Nov</v>
      </c>
      <c r="L248" s="1">
        <f>MONTH(SalesTbl[[#This Row],[Date]])</f>
        <v>11</v>
      </c>
      <c r="M248" s="5">
        <f>SalesTbl[[#This Row],[Profit]]/SalesTbl[[#This Row],[Sales]]</f>
        <v>0.45587561032505086</v>
      </c>
      <c r="N248" s="1">
        <f>1</f>
        <v>1</v>
      </c>
    </row>
    <row r="249" spans="1:14" x14ac:dyDescent="0.3">
      <c r="A249" s="1" t="s">
        <v>255</v>
      </c>
      <c r="B249" s="2">
        <v>45514</v>
      </c>
      <c r="C249" s="1" t="s">
        <v>510</v>
      </c>
      <c r="D249" s="1" t="s">
        <v>521</v>
      </c>
      <c r="E249" s="1" t="s">
        <v>522</v>
      </c>
      <c r="F249" s="1">
        <v>1952.4</v>
      </c>
      <c r="G249" s="1">
        <v>6</v>
      </c>
      <c r="H249" s="1">
        <v>156.74</v>
      </c>
      <c r="I249" s="1" t="s">
        <v>525</v>
      </c>
      <c r="J249" s="1">
        <f>YEAR(SalesTbl[[#This Row],[Date]])</f>
        <v>2024</v>
      </c>
      <c r="K249" s="1" t="str">
        <f>TEXT(SalesTbl[[#This Row],[Date]], "mmm")</f>
        <v>Aug</v>
      </c>
      <c r="L249" s="1">
        <f>MONTH(SalesTbl[[#This Row],[Date]])</f>
        <v>8</v>
      </c>
      <c r="M249" s="5">
        <f>SalesTbl[[#This Row],[Profit]]/SalesTbl[[#This Row],[Sales]]</f>
        <v>8.028068018848597E-2</v>
      </c>
      <c r="N249" s="1">
        <f>1</f>
        <v>1</v>
      </c>
    </row>
    <row r="250" spans="1:14" x14ac:dyDescent="0.3">
      <c r="A250" s="1" t="s">
        <v>256</v>
      </c>
      <c r="B250" s="2">
        <v>45416</v>
      </c>
      <c r="C250" s="1" t="s">
        <v>511</v>
      </c>
      <c r="D250" s="1" t="s">
        <v>516</v>
      </c>
      <c r="E250" s="1" t="s">
        <v>523</v>
      </c>
      <c r="F250" s="1">
        <v>1382.74</v>
      </c>
      <c r="G250" s="1">
        <v>6</v>
      </c>
      <c r="H250" s="1">
        <v>377.82</v>
      </c>
      <c r="I250" s="1" t="s">
        <v>565</v>
      </c>
      <c r="J250" s="1">
        <f>YEAR(SalesTbl[[#This Row],[Date]])</f>
        <v>2024</v>
      </c>
      <c r="K250" s="1" t="str">
        <f>TEXT(SalesTbl[[#This Row],[Date]], "mmm")</f>
        <v>May</v>
      </c>
      <c r="L250" s="1">
        <f>MONTH(SalesTbl[[#This Row],[Date]])</f>
        <v>5</v>
      </c>
      <c r="M250" s="5">
        <f>SalesTbl[[#This Row],[Profit]]/SalesTbl[[#This Row],[Sales]]</f>
        <v>0.27324008851989529</v>
      </c>
      <c r="N250" s="1">
        <f>1</f>
        <v>1</v>
      </c>
    </row>
    <row r="251" spans="1:14" x14ac:dyDescent="0.3">
      <c r="A251" s="1" t="s">
        <v>257</v>
      </c>
      <c r="B251" s="2">
        <v>45448</v>
      </c>
      <c r="C251" s="1" t="s">
        <v>511</v>
      </c>
      <c r="D251" s="1" t="s">
        <v>512</v>
      </c>
      <c r="E251" s="1" t="s">
        <v>522</v>
      </c>
      <c r="F251" s="1">
        <v>1303.54</v>
      </c>
      <c r="G251" s="1">
        <v>1</v>
      </c>
      <c r="H251" s="1">
        <v>162.59</v>
      </c>
      <c r="I251" s="1" t="s">
        <v>613</v>
      </c>
      <c r="J251" s="1">
        <f>YEAR(SalesTbl[[#This Row],[Date]])</f>
        <v>2024</v>
      </c>
      <c r="K251" s="1" t="str">
        <f>TEXT(SalesTbl[[#This Row],[Date]], "mmm")</f>
        <v>Jun</v>
      </c>
      <c r="L251" s="1">
        <f>MONTH(SalesTbl[[#This Row],[Date]])</f>
        <v>6</v>
      </c>
      <c r="M251" s="5">
        <f>SalesTbl[[#This Row],[Profit]]/SalesTbl[[#This Row],[Sales]]</f>
        <v>0.12472958252144162</v>
      </c>
      <c r="N251" s="1">
        <f>1</f>
        <v>1</v>
      </c>
    </row>
    <row r="252" spans="1:14" x14ac:dyDescent="0.3">
      <c r="A252" s="1" t="s">
        <v>258</v>
      </c>
      <c r="B252" s="2">
        <v>45636</v>
      </c>
      <c r="C252" s="1" t="s">
        <v>510</v>
      </c>
      <c r="D252" s="1" t="s">
        <v>517</v>
      </c>
      <c r="E252" s="1" t="s">
        <v>522</v>
      </c>
      <c r="F252" s="1">
        <v>696.77</v>
      </c>
      <c r="G252" s="1">
        <v>1</v>
      </c>
      <c r="H252" s="1">
        <v>252.34</v>
      </c>
      <c r="I252" s="1" t="s">
        <v>549</v>
      </c>
      <c r="J252" s="1">
        <f>YEAR(SalesTbl[[#This Row],[Date]])</f>
        <v>2024</v>
      </c>
      <c r="K252" s="1" t="str">
        <f>TEXT(SalesTbl[[#This Row],[Date]], "mmm")</f>
        <v>Dec</v>
      </c>
      <c r="L252" s="1">
        <f>MONTH(SalesTbl[[#This Row],[Date]])</f>
        <v>12</v>
      </c>
      <c r="M252" s="5">
        <f>SalesTbl[[#This Row],[Profit]]/SalesTbl[[#This Row],[Sales]]</f>
        <v>0.36215680927709287</v>
      </c>
      <c r="N252" s="1">
        <f>1</f>
        <v>1</v>
      </c>
    </row>
    <row r="253" spans="1:14" x14ac:dyDescent="0.3">
      <c r="A253" s="1" t="s">
        <v>259</v>
      </c>
      <c r="B253" s="2">
        <v>45539</v>
      </c>
      <c r="C253" s="1" t="s">
        <v>510</v>
      </c>
      <c r="D253" s="1" t="s">
        <v>514</v>
      </c>
      <c r="E253" s="1" t="s">
        <v>522</v>
      </c>
      <c r="F253" s="1">
        <v>189.94</v>
      </c>
      <c r="G253" s="1">
        <v>6</v>
      </c>
      <c r="H253" s="1">
        <v>347.99</v>
      </c>
      <c r="I253" s="1" t="s">
        <v>591</v>
      </c>
      <c r="J253" s="1">
        <f>YEAR(SalesTbl[[#This Row],[Date]])</f>
        <v>2024</v>
      </c>
      <c r="K253" s="1" t="str">
        <f>TEXT(SalesTbl[[#This Row],[Date]], "mmm")</f>
        <v>Sep</v>
      </c>
      <c r="L253" s="1">
        <f>MONTH(SalesTbl[[#This Row],[Date]])</f>
        <v>9</v>
      </c>
      <c r="M253" s="5">
        <f>SalesTbl[[#This Row],[Profit]]/SalesTbl[[#This Row],[Sales]]</f>
        <v>1.832104875223755</v>
      </c>
      <c r="N253" s="1">
        <f>1</f>
        <v>1</v>
      </c>
    </row>
    <row r="254" spans="1:14" x14ac:dyDescent="0.3">
      <c r="A254" s="1" t="s">
        <v>260</v>
      </c>
      <c r="B254" s="2">
        <v>45323</v>
      </c>
      <c r="C254" s="1" t="s">
        <v>509</v>
      </c>
      <c r="D254" s="1" t="s">
        <v>519</v>
      </c>
      <c r="E254" s="1" t="s">
        <v>524</v>
      </c>
      <c r="F254" s="1">
        <v>926.03</v>
      </c>
      <c r="G254" s="1">
        <v>6</v>
      </c>
      <c r="H254" s="1">
        <v>-11.1</v>
      </c>
      <c r="I254" s="1" t="s">
        <v>614</v>
      </c>
      <c r="J254" s="1">
        <f>YEAR(SalesTbl[[#This Row],[Date]])</f>
        <v>2024</v>
      </c>
      <c r="K254" s="1" t="str">
        <f>TEXT(SalesTbl[[#This Row],[Date]], "mmm")</f>
        <v>Feb</v>
      </c>
      <c r="L254" s="1">
        <f>MONTH(SalesTbl[[#This Row],[Date]])</f>
        <v>2</v>
      </c>
      <c r="M254" s="5">
        <f>SalesTbl[[#This Row],[Profit]]/SalesTbl[[#This Row],[Sales]]</f>
        <v>-1.1986652700236494E-2</v>
      </c>
      <c r="N254" s="1">
        <f>1</f>
        <v>1</v>
      </c>
    </row>
    <row r="255" spans="1:14" x14ac:dyDescent="0.3">
      <c r="A255" s="1" t="s">
        <v>261</v>
      </c>
      <c r="B255" s="2">
        <v>45204</v>
      </c>
      <c r="C255" s="1" t="s">
        <v>508</v>
      </c>
      <c r="D255" s="1" t="s">
        <v>513</v>
      </c>
      <c r="E255" s="1" t="s">
        <v>523</v>
      </c>
      <c r="F255" s="1">
        <v>624.16999999999996</v>
      </c>
      <c r="G255" s="1">
        <v>2</v>
      </c>
      <c r="H255" s="1">
        <v>620.62</v>
      </c>
      <c r="I255" s="1" t="s">
        <v>615</v>
      </c>
      <c r="J255" s="1">
        <f>YEAR(SalesTbl[[#This Row],[Date]])</f>
        <v>2023</v>
      </c>
      <c r="K255" s="1" t="str">
        <f>TEXT(SalesTbl[[#This Row],[Date]], "mmm")</f>
        <v>Oct</v>
      </c>
      <c r="L255" s="1">
        <f>MONTH(SalesTbl[[#This Row],[Date]])</f>
        <v>10</v>
      </c>
      <c r="M255" s="5">
        <f>SalesTbl[[#This Row],[Profit]]/SalesTbl[[#This Row],[Sales]]</f>
        <v>0.99431244692952248</v>
      </c>
      <c r="N255" s="1">
        <f>1</f>
        <v>1</v>
      </c>
    </row>
    <row r="256" spans="1:14" x14ac:dyDescent="0.3">
      <c r="A256" s="1" t="s">
        <v>262</v>
      </c>
      <c r="B256" s="2">
        <v>45520</v>
      </c>
      <c r="C256" s="1" t="s">
        <v>511</v>
      </c>
      <c r="D256" s="1" t="s">
        <v>512</v>
      </c>
      <c r="E256" s="1" t="s">
        <v>522</v>
      </c>
      <c r="F256" s="1">
        <v>658.56</v>
      </c>
      <c r="G256" s="1">
        <v>6</v>
      </c>
      <c r="H256" s="1">
        <v>-53.23</v>
      </c>
      <c r="I256" s="1" t="s">
        <v>598</v>
      </c>
      <c r="J256" s="1">
        <f>YEAR(SalesTbl[[#This Row],[Date]])</f>
        <v>2024</v>
      </c>
      <c r="K256" s="1" t="str">
        <f>TEXT(SalesTbl[[#This Row],[Date]], "mmm")</f>
        <v>Aug</v>
      </c>
      <c r="L256" s="1">
        <f>MONTH(SalesTbl[[#This Row],[Date]])</f>
        <v>8</v>
      </c>
      <c r="M256" s="5">
        <f>SalesTbl[[#This Row],[Profit]]/SalesTbl[[#This Row],[Sales]]</f>
        <v>-8.0827866861030134E-2</v>
      </c>
      <c r="N256" s="1">
        <f>1</f>
        <v>1</v>
      </c>
    </row>
    <row r="257" spans="1:14" x14ac:dyDescent="0.3">
      <c r="A257" s="1" t="s">
        <v>263</v>
      </c>
      <c r="B257" s="2">
        <v>45146</v>
      </c>
      <c r="C257" s="1" t="s">
        <v>510</v>
      </c>
      <c r="D257" s="1" t="s">
        <v>518</v>
      </c>
      <c r="E257" s="1" t="s">
        <v>524</v>
      </c>
      <c r="F257" s="1">
        <v>1409.28</v>
      </c>
      <c r="G257" s="1">
        <v>5</v>
      </c>
      <c r="H257" s="1">
        <v>228.5</v>
      </c>
      <c r="I257" s="1" t="s">
        <v>539</v>
      </c>
      <c r="J257" s="1">
        <f>YEAR(SalesTbl[[#This Row],[Date]])</f>
        <v>2023</v>
      </c>
      <c r="K257" s="1" t="str">
        <f>TEXT(SalesTbl[[#This Row],[Date]], "mmm")</f>
        <v>Aug</v>
      </c>
      <c r="L257" s="1">
        <f>MONTH(SalesTbl[[#This Row],[Date]])</f>
        <v>8</v>
      </c>
      <c r="M257" s="5">
        <f>SalesTbl[[#This Row],[Profit]]/SalesTbl[[#This Row],[Sales]]</f>
        <v>0.16213953224341507</v>
      </c>
      <c r="N257" s="1">
        <f>1</f>
        <v>1</v>
      </c>
    </row>
    <row r="258" spans="1:14" x14ac:dyDescent="0.3">
      <c r="A258" s="1" t="s">
        <v>264</v>
      </c>
      <c r="B258" s="2">
        <v>45415</v>
      </c>
      <c r="C258" s="1" t="s">
        <v>509</v>
      </c>
      <c r="D258" s="1" t="s">
        <v>516</v>
      </c>
      <c r="E258" s="1" t="s">
        <v>523</v>
      </c>
      <c r="F258" s="1">
        <v>204.42</v>
      </c>
      <c r="G258" s="1">
        <v>7</v>
      </c>
      <c r="H258" s="1">
        <v>407.47</v>
      </c>
      <c r="I258" s="1" t="s">
        <v>615</v>
      </c>
      <c r="J258" s="1">
        <f>YEAR(SalesTbl[[#This Row],[Date]])</f>
        <v>2024</v>
      </c>
      <c r="K258" s="1" t="str">
        <f>TEXT(SalesTbl[[#This Row],[Date]], "mmm")</f>
        <v>May</v>
      </c>
      <c r="L258" s="1">
        <f>MONTH(SalesTbl[[#This Row],[Date]])</f>
        <v>5</v>
      </c>
      <c r="M258" s="5">
        <f>SalesTbl[[#This Row],[Profit]]/SalesTbl[[#This Row],[Sales]]</f>
        <v>1.9932981117307507</v>
      </c>
      <c r="N258" s="1">
        <f>1</f>
        <v>1</v>
      </c>
    </row>
    <row r="259" spans="1:14" x14ac:dyDescent="0.3">
      <c r="A259" s="1" t="s">
        <v>265</v>
      </c>
      <c r="B259" s="2">
        <v>45542</v>
      </c>
      <c r="C259" s="1" t="s">
        <v>509</v>
      </c>
      <c r="D259" s="1" t="s">
        <v>513</v>
      </c>
      <c r="E259" s="1" t="s">
        <v>523</v>
      </c>
      <c r="F259" s="1">
        <v>673.6</v>
      </c>
      <c r="G259" s="1">
        <v>4</v>
      </c>
      <c r="H259" s="1">
        <v>499.07</v>
      </c>
      <c r="I259" s="1" t="s">
        <v>614</v>
      </c>
      <c r="J259" s="1">
        <f>YEAR(SalesTbl[[#This Row],[Date]])</f>
        <v>2024</v>
      </c>
      <c r="K259" s="1" t="str">
        <f>TEXT(SalesTbl[[#This Row],[Date]], "mmm")</f>
        <v>Sep</v>
      </c>
      <c r="L259" s="1">
        <f>MONTH(SalesTbl[[#This Row],[Date]])</f>
        <v>9</v>
      </c>
      <c r="M259" s="5">
        <f>SalesTbl[[#This Row],[Profit]]/SalesTbl[[#This Row],[Sales]]</f>
        <v>0.74089964370546313</v>
      </c>
      <c r="N259" s="1">
        <f>1</f>
        <v>1</v>
      </c>
    </row>
    <row r="260" spans="1:14" x14ac:dyDescent="0.3">
      <c r="A260" s="1" t="s">
        <v>266</v>
      </c>
      <c r="B260" s="2">
        <v>45556</v>
      </c>
      <c r="C260" s="1" t="s">
        <v>510</v>
      </c>
      <c r="D260" s="1" t="s">
        <v>516</v>
      </c>
      <c r="E260" s="1" t="s">
        <v>523</v>
      </c>
      <c r="F260" s="1">
        <v>1777.74</v>
      </c>
      <c r="G260" s="1">
        <v>10</v>
      </c>
      <c r="H260" s="1">
        <v>423.03</v>
      </c>
      <c r="I260" s="1" t="s">
        <v>616</v>
      </c>
      <c r="J260" s="1">
        <f>YEAR(SalesTbl[[#This Row],[Date]])</f>
        <v>2024</v>
      </c>
      <c r="K260" s="1" t="str">
        <f>TEXT(SalesTbl[[#This Row],[Date]], "mmm")</f>
        <v>Sep</v>
      </c>
      <c r="L260" s="1">
        <f>MONTH(SalesTbl[[#This Row],[Date]])</f>
        <v>9</v>
      </c>
      <c r="M260" s="5">
        <f>SalesTbl[[#This Row],[Profit]]/SalesTbl[[#This Row],[Sales]]</f>
        <v>0.2379594316379223</v>
      </c>
      <c r="N260" s="1">
        <f>1</f>
        <v>1</v>
      </c>
    </row>
    <row r="261" spans="1:14" x14ac:dyDescent="0.3">
      <c r="A261" s="1" t="s">
        <v>267</v>
      </c>
      <c r="B261" s="2">
        <v>44957</v>
      </c>
      <c r="C261" s="1" t="s">
        <v>508</v>
      </c>
      <c r="D261" s="1" t="s">
        <v>516</v>
      </c>
      <c r="E261" s="1" t="s">
        <v>523</v>
      </c>
      <c r="F261" s="1">
        <v>603.16</v>
      </c>
      <c r="G261" s="1">
        <v>6</v>
      </c>
      <c r="H261" s="1">
        <v>561.75</v>
      </c>
      <c r="I261" s="1" t="s">
        <v>613</v>
      </c>
      <c r="J261" s="1">
        <f>YEAR(SalesTbl[[#This Row],[Date]])</f>
        <v>2023</v>
      </c>
      <c r="K261" s="1" t="str">
        <f>TEXT(SalesTbl[[#This Row],[Date]], "mmm")</f>
        <v>Jan</v>
      </c>
      <c r="L261" s="1">
        <f>MONTH(SalesTbl[[#This Row],[Date]])</f>
        <v>1</v>
      </c>
      <c r="M261" s="5">
        <f>SalesTbl[[#This Row],[Profit]]/SalesTbl[[#This Row],[Sales]]</f>
        <v>0.93134491677166931</v>
      </c>
      <c r="N261" s="1">
        <f>1</f>
        <v>1</v>
      </c>
    </row>
    <row r="262" spans="1:14" x14ac:dyDescent="0.3">
      <c r="A262" s="1" t="s">
        <v>268</v>
      </c>
      <c r="B262" s="2">
        <v>45578</v>
      </c>
      <c r="C262" s="1" t="s">
        <v>509</v>
      </c>
      <c r="D262" s="1" t="s">
        <v>513</v>
      </c>
      <c r="E262" s="1" t="s">
        <v>523</v>
      </c>
      <c r="F262" s="1">
        <v>1025.76</v>
      </c>
      <c r="G262" s="1">
        <v>1</v>
      </c>
      <c r="H262" s="1">
        <v>141.72</v>
      </c>
      <c r="I262" s="1" t="s">
        <v>603</v>
      </c>
      <c r="J262" s="1">
        <f>YEAR(SalesTbl[[#This Row],[Date]])</f>
        <v>2024</v>
      </c>
      <c r="K262" s="1" t="str">
        <f>TEXT(SalesTbl[[#This Row],[Date]], "mmm")</f>
        <v>Oct</v>
      </c>
      <c r="L262" s="1">
        <f>MONTH(SalesTbl[[#This Row],[Date]])</f>
        <v>10</v>
      </c>
      <c r="M262" s="5">
        <f>SalesTbl[[#This Row],[Profit]]/SalesTbl[[#This Row],[Sales]]</f>
        <v>0.13816097332709407</v>
      </c>
      <c r="N262" s="1">
        <f>1</f>
        <v>1</v>
      </c>
    </row>
    <row r="263" spans="1:14" x14ac:dyDescent="0.3">
      <c r="A263" s="1" t="s">
        <v>269</v>
      </c>
      <c r="B263" s="2">
        <v>45036</v>
      </c>
      <c r="C263" s="1" t="s">
        <v>509</v>
      </c>
      <c r="D263" s="1" t="s">
        <v>521</v>
      </c>
      <c r="E263" s="1" t="s">
        <v>522</v>
      </c>
      <c r="F263" s="1">
        <v>1401.32</v>
      </c>
      <c r="G263" s="1">
        <v>3</v>
      </c>
      <c r="H263" s="1">
        <v>404.49</v>
      </c>
      <c r="I263" s="1" t="s">
        <v>597</v>
      </c>
      <c r="J263" s="1">
        <f>YEAR(SalesTbl[[#This Row],[Date]])</f>
        <v>2023</v>
      </c>
      <c r="K263" s="1" t="str">
        <f>TEXT(SalesTbl[[#This Row],[Date]], "mmm")</f>
        <v>Apr</v>
      </c>
      <c r="L263" s="1">
        <f>MONTH(SalesTbl[[#This Row],[Date]])</f>
        <v>4</v>
      </c>
      <c r="M263" s="5">
        <f>SalesTbl[[#This Row],[Profit]]/SalesTbl[[#This Row],[Sales]]</f>
        <v>0.28864927354208891</v>
      </c>
      <c r="N263" s="1">
        <f>1</f>
        <v>1</v>
      </c>
    </row>
    <row r="264" spans="1:14" x14ac:dyDescent="0.3">
      <c r="A264" s="1" t="s">
        <v>270</v>
      </c>
      <c r="B264" s="2">
        <v>45468</v>
      </c>
      <c r="C264" s="1" t="s">
        <v>508</v>
      </c>
      <c r="D264" s="1" t="s">
        <v>519</v>
      </c>
      <c r="E264" s="1" t="s">
        <v>524</v>
      </c>
      <c r="F264" s="1">
        <v>1807.19</v>
      </c>
      <c r="G264" s="1">
        <v>10</v>
      </c>
      <c r="H264" s="1">
        <v>-136.57</v>
      </c>
      <c r="I264" s="1" t="s">
        <v>551</v>
      </c>
      <c r="J264" s="1">
        <f>YEAR(SalesTbl[[#This Row],[Date]])</f>
        <v>2024</v>
      </c>
      <c r="K264" s="1" t="str">
        <f>TEXT(SalesTbl[[#This Row],[Date]], "mmm")</f>
        <v>Jun</v>
      </c>
      <c r="L264" s="1">
        <f>MONTH(SalesTbl[[#This Row],[Date]])</f>
        <v>6</v>
      </c>
      <c r="M264" s="5">
        <f>SalesTbl[[#This Row],[Profit]]/SalesTbl[[#This Row],[Sales]]</f>
        <v>-7.5570360615098572E-2</v>
      </c>
      <c r="N264" s="1">
        <f>1</f>
        <v>1</v>
      </c>
    </row>
    <row r="265" spans="1:14" x14ac:dyDescent="0.3">
      <c r="A265" s="1" t="s">
        <v>271</v>
      </c>
      <c r="B265" s="2">
        <v>45263</v>
      </c>
      <c r="C265" s="1" t="s">
        <v>511</v>
      </c>
      <c r="D265" s="1" t="s">
        <v>520</v>
      </c>
      <c r="E265" s="1" t="s">
        <v>523</v>
      </c>
      <c r="F265" s="1">
        <v>760.24</v>
      </c>
      <c r="G265" s="1">
        <v>9</v>
      </c>
      <c r="H265" s="1">
        <v>695.73</v>
      </c>
      <c r="I265" s="1" t="s">
        <v>606</v>
      </c>
      <c r="J265" s="1">
        <f>YEAR(SalesTbl[[#This Row],[Date]])</f>
        <v>2023</v>
      </c>
      <c r="K265" s="1" t="str">
        <f>TEXT(SalesTbl[[#This Row],[Date]], "mmm")</f>
        <v>Dec</v>
      </c>
      <c r="L265" s="1">
        <f>MONTH(SalesTbl[[#This Row],[Date]])</f>
        <v>12</v>
      </c>
      <c r="M265" s="5">
        <f>SalesTbl[[#This Row],[Profit]]/SalesTbl[[#This Row],[Sales]]</f>
        <v>0.91514521729980003</v>
      </c>
      <c r="N265" s="1">
        <f>1</f>
        <v>1</v>
      </c>
    </row>
    <row r="266" spans="1:14" x14ac:dyDescent="0.3">
      <c r="A266" s="1" t="s">
        <v>272</v>
      </c>
      <c r="B266" s="2">
        <v>45510</v>
      </c>
      <c r="C266" s="1" t="s">
        <v>508</v>
      </c>
      <c r="D266" s="1" t="s">
        <v>513</v>
      </c>
      <c r="E266" s="1" t="s">
        <v>523</v>
      </c>
      <c r="F266" s="1">
        <v>1006.75</v>
      </c>
      <c r="G266" s="1">
        <v>2</v>
      </c>
      <c r="H266" s="1">
        <v>176.42</v>
      </c>
      <c r="I266" s="1" t="s">
        <v>526</v>
      </c>
      <c r="J266" s="1">
        <f>YEAR(SalesTbl[[#This Row],[Date]])</f>
        <v>2024</v>
      </c>
      <c r="K266" s="1" t="str">
        <f>TEXT(SalesTbl[[#This Row],[Date]], "mmm")</f>
        <v>Aug</v>
      </c>
      <c r="L266" s="1">
        <f>MONTH(SalesTbl[[#This Row],[Date]])</f>
        <v>8</v>
      </c>
      <c r="M266" s="5">
        <f>SalesTbl[[#This Row],[Profit]]/SalesTbl[[#This Row],[Sales]]</f>
        <v>0.17523714924261236</v>
      </c>
      <c r="N266" s="1">
        <f>1</f>
        <v>1</v>
      </c>
    </row>
    <row r="267" spans="1:14" x14ac:dyDescent="0.3">
      <c r="A267" s="1" t="s">
        <v>273</v>
      </c>
      <c r="B267" s="2">
        <v>45454</v>
      </c>
      <c r="C267" s="1" t="s">
        <v>509</v>
      </c>
      <c r="D267" s="1" t="s">
        <v>518</v>
      </c>
      <c r="E267" s="1" t="s">
        <v>524</v>
      </c>
      <c r="F267" s="1">
        <v>1038.3900000000001</v>
      </c>
      <c r="G267" s="1">
        <v>7</v>
      </c>
      <c r="H267" s="1">
        <v>650.71</v>
      </c>
      <c r="I267" s="1" t="s">
        <v>610</v>
      </c>
      <c r="J267" s="1">
        <f>YEAR(SalesTbl[[#This Row],[Date]])</f>
        <v>2024</v>
      </c>
      <c r="K267" s="1" t="str">
        <f>TEXT(SalesTbl[[#This Row],[Date]], "mmm")</f>
        <v>Jun</v>
      </c>
      <c r="L267" s="1">
        <f>MONTH(SalesTbl[[#This Row],[Date]])</f>
        <v>6</v>
      </c>
      <c r="M267" s="5">
        <f>SalesTbl[[#This Row],[Profit]]/SalesTbl[[#This Row],[Sales]]</f>
        <v>0.62665279904467486</v>
      </c>
      <c r="N267" s="1">
        <f>1</f>
        <v>1</v>
      </c>
    </row>
    <row r="268" spans="1:14" x14ac:dyDescent="0.3">
      <c r="A268" s="1" t="s">
        <v>274</v>
      </c>
      <c r="B268" s="2">
        <v>45439</v>
      </c>
      <c r="C268" s="1" t="s">
        <v>510</v>
      </c>
      <c r="D268" s="1" t="s">
        <v>517</v>
      </c>
      <c r="E268" s="1" t="s">
        <v>522</v>
      </c>
      <c r="F268" s="1">
        <v>154.41</v>
      </c>
      <c r="G268" s="1">
        <v>5</v>
      </c>
      <c r="H268" s="1">
        <v>-168.93</v>
      </c>
      <c r="I268" s="1" t="s">
        <v>542</v>
      </c>
      <c r="J268" s="1">
        <f>YEAR(SalesTbl[[#This Row],[Date]])</f>
        <v>2024</v>
      </c>
      <c r="K268" s="1" t="str">
        <f>TEXT(SalesTbl[[#This Row],[Date]], "mmm")</f>
        <v>May</v>
      </c>
      <c r="L268" s="1">
        <f>MONTH(SalesTbl[[#This Row],[Date]])</f>
        <v>5</v>
      </c>
      <c r="M268" s="5">
        <f>SalesTbl[[#This Row],[Profit]]/SalesTbl[[#This Row],[Sales]]</f>
        <v>-1.0940353604041189</v>
      </c>
      <c r="N268" s="1">
        <f>1</f>
        <v>1</v>
      </c>
    </row>
    <row r="269" spans="1:14" x14ac:dyDescent="0.3">
      <c r="A269" s="1" t="s">
        <v>275</v>
      </c>
      <c r="B269" s="2">
        <v>45555</v>
      </c>
      <c r="C269" s="1" t="s">
        <v>511</v>
      </c>
      <c r="D269" s="1" t="s">
        <v>514</v>
      </c>
      <c r="E269" s="1" t="s">
        <v>522</v>
      </c>
      <c r="F269" s="1">
        <v>482.1</v>
      </c>
      <c r="G269" s="1">
        <v>3</v>
      </c>
      <c r="H269" s="1">
        <v>115.13</v>
      </c>
      <c r="I269" s="1" t="s">
        <v>553</v>
      </c>
      <c r="J269" s="1">
        <f>YEAR(SalesTbl[[#This Row],[Date]])</f>
        <v>2024</v>
      </c>
      <c r="K269" s="1" t="str">
        <f>TEXT(SalesTbl[[#This Row],[Date]], "mmm")</f>
        <v>Sep</v>
      </c>
      <c r="L269" s="1">
        <f>MONTH(SalesTbl[[#This Row],[Date]])</f>
        <v>9</v>
      </c>
      <c r="M269" s="5">
        <f>SalesTbl[[#This Row],[Profit]]/SalesTbl[[#This Row],[Sales]]</f>
        <v>0.23880937564820576</v>
      </c>
      <c r="N269" s="1">
        <f>1</f>
        <v>1</v>
      </c>
    </row>
    <row r="270" spans="1:14" x14ac:dyDescent="0.3">
      <c r="A270" s="1" t="s">
        <v>276</v>
      </c>
      <c r="B270" s="2">
        <v>45051</v>
      </c>
      <c r="C270" s="1" t="s">
        <v>510</v>
      </c>
      <c r="D270" s="1" t="s">
        <v>517</v>
      </c>
      <c r="E270" s="1" t="s">
        <v>522</v>
      </c>
      <c r="F270" s="1">
        <v>149.19999999999999</v>
      </c>
      <c r="G270" s="1">
        <v>4</v>
      </c>
      <c r="H270" s="1">
        <v>-7.46</v>
      </c>
      <c r="I270" s="1" t="s">
        <v>612</v>
      </c>
      <c r="J270" s="1">
        <f>YEAR(SalesTbl[[#This Row],[Date]])</f>
        <v>2023</v>
      </c>
      <c r="K270" s="1" t="str">
        <f>TEXT(SalesTbl[[#This Row],[Date]], "mmm")</f>
        <v>May</v>
      </c>
      <c r="L270" s="1">
        <f>MONTH(SalesTbl[[#This Row],[Date]])</f>
        <v>5</v>
      </c>
      <c r="M270" s="5">
        <f>SalesTbl[[#This Row],[Profit]]/SalesTbl[[#This Row],[Sales]]</f>
        <v>-0.05</v>
      </c>
      <c r="N270" s="1">
        <f>1</f>
        <v>1</v>
      </c>
    </row>
    <row r="271" spans="1:14" x14ac:dyDescent="0.3">
      <c r="A271" s="1" t="s">
        <v>277</v>
      </c>
      <c r="B271" s="2">
        <v>45502</v>
      </c>
      <c r="C271" s="1" t="s">
        <v>511</v>
      </c>
      <c r="D271" s="1" t="s">
        <v>514</v>
      </c>
      <c r="E271" s="1" t="s">
        <v>522</v>
      </c>
      <c r="F271" s="1">
        <v>1361.36</v>
      </c>
      <c r="G271" s="1">
        <v>3</v>
      </c>
      <c r="H271" s="1">
        <v>229.12</v>
      </c>
      <c r="I271" s="1" t="s">
        <v>530</v>
      </c>
      <c r="J271" s="1">
        <f>YEAR(SalesTbl[[#This Row],[Date]])</f>
        <v>2024</v>
      </c>
      <c r="K271" s="1" t="str">
        <f>TEXT(SalesTbl[[#This Row],[Date]], "mmm")</f>
        <v>Jul</v>
      </c>
      <c r="L271" s="1">
        <f>MONTH(SalesTbl[[#This Row],[Date]])</f>
        <v>7</v>
      </c>
      <c r="M271" s="5">
        <f>SalesTbl[[#This Row],[Profit]]/SalesTbl[[#This Row],[Sales]]</f>
        <v>0.16830228594934479</v>
      </c>
      <c r="N271" s="1">
        <f>1</f>
        <v>1</v>
      </c>
    </row>
    <row r="272" spans="1:14" x14ac:dyDescent="0.3">
      <c r="A272" s="1" t="s">
        <v>278</v>
      </c>
      <c r="B272" s="2">
        <v>45319</v>
      </c>
      <c r="C272" s="1" t="s">
        <v>509</v>
      </c>
      <c r="D272" s="1" t="s">
        <v>513</v>
      </c>
      <c r="E272" s="1" t="s">
        <v>523</v>
      </c>
      <c r="F272" s="1">
        <v>908.68</v>
      </c>
      <c r="G272" s="1">
        <v>6</v>
      </c>
      <c r="H272" s="1">
        <v>-104.67</v>
      </c>
      <c r="I272" s="1" t="s">
        <v>617</v>
      </c>
      <c r="J272" s="1">
        <f>YEAR(SalesTbl[[#This Row],[Date]])</f>
        <v>2024</v>
      </c>
      <c r="K272" s="1" t="str">
        <f>TEXT(SalesTbl[[#This Row],[Date]], "mmm")</f>
        <v>Jan</v>
      </c>
      <c r="L272" s="1">
        <f>MONTH(SalesTbl[[#This Row],[Date]])</f>
        <v>1</v>
      </c>
      <c r="M272" s="5">
        <f>SalesTbl[[#This Row],[Profit]]/SalesTbl[[#This Row],[Sales]]</f>
        <v>-0.11518906545758684</v>
      </c>
      <c r="N272" s="1">
        <f>1</f>
        <v>1</v>
      </c>
    </row>
    <row r="273" spans="1:14" x14ac:dyDescent="0.3">
      <c r="A273" s="1" t="s">
        <v>279</v>
      </c>
      <c r="B273" s="2">
        <v>45048</v>
      </c>
      <c r="C273" s="1" t="s">
        <v>511</v>
      </c>
      <c r="D273" s="1" t="s">
        <v>519</v>
      </c>
      <c r="E273" s="1" t="s">
        <v>524</v>
      </c>
      <c r="F273" s="1">
        <v>657.42</v>
      </c>
      <c r="G273" s="1">
        <v>1</v>
      </c>
      <c r="H273" s="1">
        <v>433.44</v>
      </c>
      <c r="I273" s="1" t="s">
        <v>618</v>
      </c>
      <c r="J273" s="1">
        <f>YEAR(SalesTbl[[#This Row],[Date]])</f>
        <v>2023</v>
      </c>
      <c r="K273" s="1" t="str">
        <f>TEXT(SalesTbl[[#This Row],[Date]], "mmm")</f>
        <v>May</v>
      </c>
      <c r="L273" s="1">
        <f>MONTH(SalesTbl[[#This Row],[Date]])</f>
        <v>5</v>
      </c>
      <c r="M273" s="5">
        <f>SalesTbl[[#This Row],[Profit]]/SalesTbl[[#This Row],[Sales]]</f>
        <v>0.65930455416628642</v>
      </c>
      <c r="N273" s="1">
        <f>1</f>
        <v>1</v>
      </c>
    </row>
    <row r="274" spans="1:14" x14ac:dyDescent="0.3">
      <c r="A274" s="1" t="s">
        <v>280</v>
      </c>
      <c r="B274" s="2">
        <v>45480</v>
      </c>
      <c r="C274" s="1" t="s">
        <v>511</v>
      </c>
      <c r="D274" s="1" t="s">
        <v>514</v>
      </c>
      <c r="E274" s="1" t="s">
        <v>522</v>
      </c>
      <c r="F274" s="1">
        <v>934.98</v>
      </c>
      <c r="G274" s="1">
        <v>6</v>
      </c>
      <c r="H274" s="1">
        <v>-146.78</v>
      </c>
      <c r="I274" s="1" t="s">
        <v>593</v>
      </c>
      <c r="J274" s="1">
        <f>YEAR(SalesTbl[[#This Row],[Date]])</f>
        <v>2024</v>
      </c>
      <c r="K274" s="1" t="str">
        <f>TEXT(SalesTbl[[#This Row],[Date]], "mmm")</f>
        <v>Jul</v>
      </c>
      <c r="L274" s="1">
        <f>MONTH(SalesTbl[[#This Row],[Date]])</f>
        <v>7</v>
      </c>
      <c r="M274" s="5">
        <f>SalesTbl[[#This Row],[Profit]]/SalesTbl[[#This Row],[Sales]]</f>
        <v>-0.15698731523668955</v>
      </c>
      <c r="N274" s="1">
        <f>1</f>
        <v>1</v>
      </c>
    </row>
    <row r="275" spans="1:14" x14ac:dyDescent="0.3">
      <c r="A275" s="1" t="s">
        <v>281</v>
      </c>
      <c r="B275" s="2">
        <v>45377</v>
      </c>
      <c r="C275" s="1" t="s">
        <v>509</v>
      </c>
      <c r="D275" s="1" t="s">
        <v>512</v>
      </c>
      <c r="E275" s="1" t="s">
        <v>522</v>
      </c>
      <c r="F275" s="1">
        <v>1561.68</v>
      </c>
      <c r="G275" s="1">
        <v>2</v>
      </c>
      <c r="H275" s="1">
        <v>467.14</v>
      </c>
      <c r="I275" s="1" t="s">
        <v>596</v>
      </c>
      <c r="J275" s="1">
        <f>YEAR(SalesTbl[[#This Row],[Date]])</f>
        <v>2024</v>
      </c>
      <c r="K275" s="1" t="str">
        <f>TEXT(SalesTbl[[#This Row],[Date]], "mmm")</f>
        <v>Mar</v>
      </c>
      <c r="L275" s="1">
        <f>MONTH(SalesTbl[[#This Row],[Date]])</f>
        <v>3</v>
      </c>
      <c r="M275" s="5">
        <f>SalesTbl[[#This Row],[Profit]]/SalesTbl[[#This Row],[Sales]]</f>
        <v>0.29912658163003941</v>
      </c>
      <c r="N275" s="1">
        <f>1</f>
        <v>1</v>
      </c>
    </row>
    <row r="276" spans="1:14" x14ac:dyDescent="0.3">
      <c r="A276" s="1" t="s">
        <v>282</v>
      </c>
      <c r="B276" s="2">
        <v>45405</v>
      </c>
      <c r="C276" s="1" t="s">
        <v>510</v>
      </c>
      <c r="D276" s="1" t="s">
        <v>515</v>
      </c>
      <c r="E276" s="1" t="s">
        <v>522</v>
      </c>
      <c r="F276" s="1">
        <v>1890.3</v>
      </c>
      <c r="G276" s="1">
        <v>9</v>
      </c>
      <c r="H276" s="1">
        <v>41.83</v>
      </c>
      <c r="I276" s="1" t="s">
        <v>584</v>
      </c>
      <c r="J276" s="1">
        <f>YEAR(SalesTbl[[#This Row],[Date]])</f>
        <v>2024</v>
      </c>
      <c r="K276" s="1" t="str">
        <f>TEXT(SalesTbl[[#This Row],[Date]], "mmm")</f>
        <v>Apr</v>
      </c>
      <c r="L276" s="1">
        <f>MONTH(SalesTbl[[#This Row],[Date]])</f>
        <v>4</v>
      </c>
      <c r="M276" s="5">
        <f>SalesTbl[[#This Row],[Profit]]/SalesTbl[[#This Row],[Sales]]</f>
        <v>2.2128762630270329E-2</v>
      </c>
      <c r="N276" s="1">
        <f>1</f>
        <v>1</v>
      </c>
    </row>
    <row r="277" spans="1:14" x14ac:dyDescent="0.3">
      <c r="A277" s="1" t="s">
        <v>283</v>
      </c>
      <c r="B277" s="2">
        <v>45262</v>
      </c>
      <c r="C277" s="1" t="s">
        <v>509</v>
      </c>
      <c r="D277" s="1" t="s">
        <v>516</v>
      </c>
      <c r="E277" s="1" t="s">
        <v>523</v>
      </c>
      <c r="F277" s="1">
        <v>174.54</v>
      </c>
      <c r="G277" s="1">
        <v>4</v>
      </c>
      <c r="H277" s="1">
        <v>448.88</v>
      </c>
      <c r="I277" s="1" t="s">
        <v>598</v>
      </c>
      <c r="J277" s="1">
        <f>YEAR(SalesTbl[[#This Row],[Date]])</f>
        <v>2023</v>
      </c>
      <c r="K277" s="1" t="str">
        <f>TEXT(SalesTbl[[#This Row],[Date]], "mmm")</f>
        <v>Dec</v>
      </c>
      <c r="L277" s="1">
        <f>MONTH(SalesTbl[[#This Row],[Date]])</f>
        <v>12</v>
      </c>
      <c r="M277" s="5">
        <f>SalesTbl[[#This Row],[Profit]]/SalesTbl[[#This Row],[Sales]]</f>
        <v>2.5717887017302625</v>
      </c>
      <c r="N277" s="1">
        <f>1</f>
        <v>1</v>
      </c>
    </row>
    <row r="278" spans="1:14" x14ac:dyDescent="0.3">
      <c r="A278" s="1" t="s">
        <v>284</v>
      </c>
      <c r="B278" s="2">
        <v>45007</v>
      </c>
      <c r="C278" s="1" t="s">
        <v>508</v>
      </c>
      <c r="D278" s="1" t="s">
        <v>515</v>
      </c>
      <c r="E278" s="1" t="s">
        <v>522</v>
      </c>
      <c r="F278" s="1">
        <v>1220.83</v>
      </c>
      <c r="G278" s="1">
        <v>9</v>
      </c>
      <c r="H278" s="1">
        <v>131.18</v>
      </c>
      <c r="I278" s="1" t="s">
        <v>599</v>
      </c>
      <c r="J278" s="1">
        <f>YEAR(SalesTbl[[#This Row],[Date]])</f>
        <v>2023</v>
      </c>
      <c r="K278" s="1" t="str">
        <f>TEXT(SalesTbl[[#This Row],[Date]], "mmm")</f>
        <v>Mar</v>
      </c>
      <c r="L278" s="1">
        <f>MONTH(SalesTbl[[#This Row],[Date]])</f>
        <v>3</v>
      </c>
      <c r="M278" s="5">
        <f>SalesTbl[[#This Row],[Profit]]/SalesTbl[[#This Row],[Sales]]</f>
        <v>0.10745148792215134</v>
      </c>
      <c r="N278" s="1">
        <f>1</f>
        <v>1</v>
      </c>
    </row>
    <row r="279" spans="1:14" x14ac:dyDescent="0.3">
      <c r="A279" s="1" t="s">
        <v>285</v>
      </c>
      <c r="B279" s="2">
        <v>45460</v>
      </c>
      <c r="C279" s="1" t="s">
        <v>509</v>
      </c>
      <c r="D279" s="1" t="s">
        <v>518</v>
      </c>
      <c r="E279" s="1" t="s">
        <v>524</v>
      </c>
      <c r="F279" s="1">
        <v>933.88</v>
      </c>
      <c r="G279" s="1">
        <v>1</v>
      </c>
      <c r="H279" s="1">
        <v>683.75</v>
      </c>
      <c r="I279" s="1" t="s">
        <v>585</v>
      </c>
      <c r="J279" s="1">
        <f>YEAR(SalesTbl[[#This Row],[Date]])</f>
        <v>2024</v>
      </c>
      <c r="K279" s="1" t="str">
        <f>TEXT(SalesTbl[[#This Row],[Date]], "mmm")</f>
        <v>Jun</v>
      </c>
      <c r="L279" s="1">
        <f>MONTH(SalesTbl[[#This Row],[Date]])</f>
        <v>6</v>
      </c>
      <c r="M279" s="5">
        <f>SalesTbl[[#This Row],[Profit]]/SalesTbl[[#This Row],[Sales]]</f>
        <v>0.73216044887994181</v>
      </c>
      <c r="N279" s="1">
        <f>1</f>
        <v>1</v>
      </c>
    </row>
    <row r="280" spans="1:14" x14ac:dyDescent="0.3">
      <c r="A280" s="1" t="s">
        <v>286</v>
      </c>
      <c r="B280" s="2">
        <v>45349</v>
      </c>
      <c r="C280" s="1" t="s">
        <v>511</v>
      </c>
      <c r="D280" s="1" t="s">
        <v>512</v>
      </c>
      <c r="E280" s="1" t="s">
        <v>522</v>
      </c>
      <c r="F280" s="1">
        <v>524.01</v>
      </c>
      <c r="G280" s="1">
        <v>10</v>
      </c>
      <c r="H280" s="1">
        <v>-88.69</v>
      </c>
      <c r="I280" s="1" t="s">
        <v>558</v>
      </c>
      <c r="J280" s="1">
        <f>YEAR(SalesTbl[[#This Row],[Date]])</f>
        <v>2024</v>
      </c>
      <c r="K280" s="1" t="str">
        <f>TEXT(SalesTbl[[#This Row],[Date]], "mmm")</f>
        <v>Feb</v>
      </c>
      <c r="L280" s="1">
        <f>MONTH(SalesTbl[[#This Row],[Date]])</f>
        <v>2</v>
      </c>
      <c r="M280" s="5">
        <f>SalesTbl[[#This Row],[Profit]]/SalesTbl[[#This Row],[Sales]]</f>
        <v>-0.16925249518138966</v>
      </c>
      <c r="N280" s="1">
        <f>1</f>
        <v>1</v>
      </c>
    </row>
    <row r="281" spans="1:14" x14ac:dyDescent="0.3">
      <c r="A281" s="1" t="s">
        <v>287</v>
      </c>
      <c r="B281" s="2">
        <v>45015</v>
      </c>
      <c r="C281" s="1" t="s">
        <v>511</v>
      </c>
      <c r="D281" s="1" t="s">
        <v>516</v>
      </c>
      <c r="E281" s="1" t="s">
        <v>523</v>
      </c>
      <c r="F281" s="1">
        <v>365.25</v>
      </c>
      <c r="G281" s="1">
        <v>3</v>
      </c>
      <c r="H281" s="1">
        <v>560.63</v>
      </c>
      <c r="I281" s="1" t="s">
        <v>580</v>
      </c>
      <c r="J281" s="1">
        <f>YEAR(SalesTbl[[#This Row],[Date]])</f>
        <v>2023</v>
      </c>
      <c r="K281" s="1" t="str">
        <f>TEXT(SalesTbl[[#This Row],[Date]], "mmm")</f>
        <v>Mar</v>
      </c>
      <c r="L281" s="1">
        <f>MONTH(SalesTbl[[#This Row],[Date]])</f>
        <v>3</v>
      </c>
      <c r="M281" s="5">
        <f>SalesTbl[[#This Row],[Profit]]/SalesTbl[[#This Row],[Sales]]</f>
        <v>1.5349212867898698</v>
      </c>
      <c r="N281" s="1">
        <f>1</f>
        <v>1</v>
      </c>
    </row>
    <row r="282" spans="1:14" x14ac:dyDescent="0.3">
      <c r="A282" s="1" t="s">
        <v>288</v>
      </c>
      <c r="B282" s="2">
        <v>45045</v>
      </c>
      <c r="C282" s="1" t="s">
        <v>509</v>
      </c>
      <c r="D282" s="1" t="s">
        <v>518</v>
      </c>
      <c r="E282" s="1" t="s">
        <v>524</v>
      </c>
      <c r="F282" s="1">
        <v>705.58</v>
      </c>
      <c r="G282" s="1">
        <v>4</v>
      </c>
      <c r="H282" s="1">
        <v>-187.49</v>
      </c>
      <c r="I282" s="1" t="s">
        <v>568</v>
      </c>
      <c r="J282" s="1">
        <f>YEAR(SalesTbl[[#This Row],[Date]])</f>
        <v>2023</v>
      </c>
      <c r="K282" s="1" t="str">
        <f>TEXT(SalesTbl[[#This Row],[Date]], "mmm")</f>
        <v>Apr</v>
      </c>
      <c r="L282" s="1">
        <f>MONTH(SalesTbl[[#This Row],[Date]])</f>
        <v>4</v>
      </c>
      <c r="M282" s="5">
        <f>SalesTbl[[#This Row],[Profit]]/SalesTbl[[#This Row],[Sales]]</f>
        <v>-0.26572465205929874</v>
      </c>
      <c r="N282" s="1">
        <f>1</f>
        <v>1</v>
      </c>
    </row>
    <row r="283" spans="1:14" x14ac:dyDescent="0.3">
      <c r="A283" s="1" t="s">
        <v>289</v>
      </c>
      <c r="B283" s="2">
        <v>45523</v>
      </c>
      <c r="C283" s="1" t="s">
        <v>510</v>
      </c>
      <c r="D283" s="1" t="s">
        <v>519</v>
      </c>
      <c r="E283" s="1" t="s">
        <v>524</v>
      </c>
      <c r="F283" s="1">
        <v>1538.47</v>
      </c>
      <c r="G283" s="1">
        <v>5</v>
      </c>
      <c r="H283" s="1">
        <v>46.9</v>
      </c>
      <c r="I283" s="1" t="s">
        <v>535</v>
      </c>
      <c r="J283" s="1">
        <f>YEAR(SalesTbl[[#This Row],[Date]])</f>
        <v>2024</v>
      </c>
      <c r="K283" s="1" t="str">
        <f>TEXT(SalesTbl[[#This Row],[Date]], "mmm")</f>
        <v>Aug</v>
      </c>
      <c r="L283" s="1">
        <f>MONTH(SalesTbl[[#This Row],[Date]])</f>
        <v>8</v>
      </c>
      <c r="M283" s="5">
        <f>SalesTbl[[#This Row],[Profit]]/SalesTbl[[#This Row],[Sales]]</f>
        <v>3.0484832333422165E-2</v>
      </c>
      <c r="N283" s="1">
        <f>1</f>
        <v>1</v>
      </c>
    </row>
    <row r="284" spans="1:14" x14ac:dyDescent="0.3">
      <c r="A284" s="1" t="s">
        <v>290</v>
      </c>
      <c r="B284" s="2">
        <v>45070</v>
      </c>
      <c r="C284" s="1" t="s">
        <v>508</v>
      </c>
      <c r="D284" s="1" t="s">
        <v>512</v>
      </c>
      <c r="E284" s="1" t="s">
        <v>522</v>
      </c>
      <c r="F284" s="1">
        <v>928.89</v>
      </c>
      <c r="G284" s="1">
        <v>4</v>
      </c>
      <c r="H284" s="1">
        <v>566.62</v>
      </c>
      <c r="I284" s="1" t="s">
        <v>583</v>
      </c>
      <c r="J284" s="1">
        <f>YEAR(SalesTbl[[#This Row],[Date]])</f>
        <v>2023</v>
      </c>
      <c r="K284" s="1" t="str">
        <f>TEXT(SalesTbl[[#This Row],[Date]], "mmm")</f>
        <v>May</v>
      </c>
      <c r="L284" s="1">
        <f>MONTH(SalesTbl[[#This Row],[Date]])</f>
        <v>5</v>
      </c>
      <c r="M284" s="5">
        <f>SalesTbl[[#This Row],[Profit]]/SalesTbl[[#This Row],[Sales]]</f>
        <v>0.60999687799416513</v>
      </c>
      <c r="N284" s="1">
        <f>1</f>
        <v>1</v>
      </c>
    </row>
    <row r="285" spans="1:14" x14ac:dyDescent="0.3">
      <c r="A285" s="1" t="s">
        <v>291</v>
      </c>
      <c r="B285" s="2">
        <v>45323</v>
      </c>
      <c r="C285" s="1" t="s">
        <v>510</v>
      </c>
      <c r="D285" s="1" t="s">
        <v>521</v>
      </c>
      <c r="E285" s="1" t="s">
        <v>522</v>
      </c>
      <c r="F285" s="1">
        <v>146.51</v>
      </c>
      <c r="G285" s="1">
        <v>10</v>
      </c>
      <c r="H285" s="1">
        <v>436.82</v>
      </c>
      <c r="I285" s="1" t="s">
        <v>539</v>
      </c>
      <c r="J285" s="1">
        <f>YEAR(SalesTbl[[#This Row],[Date]])</f>
        <v>2024</v>
      </c>
      <c r="K285" s="1" t="str">
        <f>TEXT(SalesTbl[[#This Row],[Date]], "mmm")</f>
        <v>Feb</v>
      </c>
      <c r="L285" s="1">
        <f>MONTH(SalesTbl[[#This Row],[Date]])</f>
        <v>2</v>
      </c>
      <c r="M285" s="5">
        <f>SalesTbl[[#This Row],[Profit]]/SalesTbl[[#This Row],[Sales]]</f>
        <v>2.981502969080609</v>
      </c>
      <c r="N285" s="1">
        <f>1</f>
        <v>1</v>
      </c>
    </row>
    <row r="286" spans="1:14" x14ac:dyDescent="0.3">
      <c r="A286" s="1" t="s">
        <v>292</v>
      </c>
      <c r="B286" s="2">
        <v>45650</v>
      </c>
      <c r="C286" s="1" t="s">
        <v>509</v>
      </c>
      <c r="D286" s="1" t="s">
        <v>513</v>
      </c>
      <c r="E286" s="1" t="s">
        <v>523</v>
      </c>
      <c r="F286" s="1">
        <v>1278.82</v>
      </c>
      <c r="G286" s="1">
        <v>8</v>
      </c>
      <c r="H286" s="1">
        <v>387.85</v>
      </c>
      <c r="I286" s="1" t="s">
        <v>606</v>
      </c>
      <c r="J286" s="1">
        <f>YEAR(SalesTbl[[#This Row],[Date]])</f>
        <v>2024</v>
      </c>
      <c r="K286" s="1" t="str">
        <f>TEXT(SalesTbl[[#This Row],[Date]], "mmm")</f>
        <v>Dec</v>
      </c>
      <c r="L286" s="1">
        <f>MONTH(SalesTbl[[#This Row],[Date]])</f>
        <v>12</v>
      </c>
      <c r="M286" s="5">
        <f>SalesTbl[[#This Row],[Profit]]/SalesTbl[[#This Row],[Sales]]</f>
        <v>0.30328740557701633</v>
      </c>
      <c r="N286" s="1">
        <f>1</f>
        <v>1</v>
      </c>
    </row>
    <row r="287" spans="1:14" x14ac:dyDescent="0.3">
      <c r="A287" s="1" t="s">
        <v>293</v>
      </c>
      <c r="B287" s="2">
        <v>45294</v>
      </c>
      <c r="C287" s="1" t="s">
        <v>510</v>
      </c>
      <c r="D287" s="1" t="s">
        <v>515</v>
      </c>
      <c r="E287" s="1" t="s">
        <v>522</v>
      </c>
      <c r="F287" s="1">
        <v>1756.66</v>
      </c>
      <c r="G287" s="1">
        <v>9</v>
      </c>
      <c r="H287" s="1">
        <v>120.32</v>
      </c>
      <c r="I287" s="1" t="s">
        <v>586</v>
      </c>
      <c r="J287" s="1">
        <f>YEAR(SalesTbl[[#This Row],[Date]])</f>
        <v>2024</v>
      </c>
      <c r="K287" s="1" t="str">
        <f>TEXT(SalesTbl[[#This Row],[Date]], "mmm")</f>
        <v>Jan</v>
      </c>
      <c r="L287" s="1">
        <f>MONTH(SalesTbl[[#This Row],[Date]])</f>
        <v>1</v>
      </c>
      <c r="M287" s="5">
        <f>SalesTbl[[#This Row],[Profit]]/SalesTbl[[#This Row],[Sales]]</f>
        <v>6.8493618571607476E-2</v>
      </c>
      <c r="N287" s="1">
        <f>1</f>
        <v>1</v>
      </c>
    </row>
    <row r="288" spans="1:14" x14ac:dyDescent="0.3">
      <c r="A288" s="1" t="s">
        <v>294</v>
      </c>
      <c r="B288" s="2">
        <v>45306</v>
      </c>
      <c r="C288" s="1" t="s">
        <v>510</v>
      </c>
      <c r="D288" s="1" t="s">
        <v>513</v>
      </c>
      <c r="E288" s="1" t="s">
        <v>523</v>
      </c>
      <c r="F288" s="1">
        <v>1566.71</v>
      </c>
      <c r="G288" s="1">
        <v>7</v>
      </c>
      <c r="H288" s="1">
        <v>16.91</v>
      </c>
      <c r="I288" s="1" t="s">
        <v>541</v>
      </c>
      <c r="J288" s="1">
        <f>YEAR(SalesTbl[[#This Row],[Date]])</f>
        <v>2024</v>
      </c>
      <c r="K288" s="1" t="str">
        <f>TEXT(SalesTbl[[#This Row],[Date]], "mmm")</f>
        <v>Jan</v>
      </c>
      <c r="L288" s="1">
        <f>MONTH(SalesTbl[[#This Row],[Date]])</f>
        <v>1</v>
      </c>
      <c r="M288" s="5">
        <f>SalesTbl[[#This Row],[Profit]]/SalesTbl[[#This Row],[Sales]]</f>
        <v>1.0793318482680267E-2</v>
      </c>
      <c r="N288" s="1">
        <f>1</f>
        <v>1</v>
      </c>
    </row>
    <row r="289" spans="1:14" x14ac:dyDescent="0.3">
      <c r="A289" s="1" t="s">
        <v>295</v>
      </c>
      <c r="B289" s="2">
        <v>45133</v>
      </c>
      <c r="C289" s="1" t="s">
        <v>508</v>
      </c>
      <c r="D289" s="1" t="s">
        <v>512</v>
      </c>
      <c r="E289" s="1" t="s">
        <v>522</v>
      </c>
      <c r="F289" s="1">
        <v>615.38</v>
      </c>
      <c r="G289" s="1">
        <v>3</v>
      </c>
      <c r="H289" s="1">
        <v>178.76</v>
      </c>
      <c r="I289" s="1" t="s">
        <v>543</v>
      </c>
      <c r="J289" s="1">
        <f>YEAR(SalesTbl[[#This Row],[Date]])</f>
        <v>2023</v>
      </c>
      <c r="K289" s="1" t="str">
        <f>TEXT(SalesTbl[[#This Row],[Date]], "mmm")</f>
        <v>Jul</v>
      </c>
      <c r="L289" s="1">
        <f>MONTH(SalesTbl[[#This Row],[Date]])</f>
        <v>7</v>
      </c>
      <c r="M289" s="5">
        <f>SalesTbl[[#This Row],[Profit]]/SalesTbl[[#This Row],[Sales]]</f>
        <v>0.29048717865383988</v>
      </c>
      <c r="N289" s="1">
        <f>1</f>
        <v>1</v>
      </c>
    </row>
    <row r="290" spans="1:14" x14ac:dyDescent="0.3">
      <c r="A290" s="1" t="s">
        <v>296</v>
      </c>
      <c r="B290" s="2">
        <v>45606</v>
      </c>
      <c r="C290" s="1" t="s">
        <v>508</v>
      </c>
      <c r="D290" s="1" t="s">
        <v>519</v>
      </c>
      <c r="E290" s="1" t="s">
        <v>524</v>
      </c>
      <c r="F290" s="1">
        <v>1005.95</v>
      </c>
      <c r="G290" s="1">
        <v>9</v>
      </c>
      <c r="H290" s="1">
        <v>476.53</v>
      </c>
      <c r="I290" s="1" t="s">
        <v>600</v>
      </c>
      <c r="J290" s="1">
        <f>YEAR(SalesTbl[[#This Row],[Date]])</f>
        <v>2024</v>
      </c>
      <c r="K290" s="1" t="str">
        <f>TEXT(SalesTbl[[#This Row],[Date]], "mmm")</f>
        <v>Nov</v>
      </c>
      <c r="L290" s="1">
        <f>MONTH(SalesTbl[[#This Row],[Date]])</f>
        <v>11</v>
      </c>
      <c r="M290" s="5">
        <f>SalesTbl[[#This Row],[Profit]]/SalesTbl[[#This Row],[Sales]]</f>
        <v>0.47371141706844272</v>
      </c>
      <c r="N290" s="1">
        <f>1</f>
        <v>1</v>
      </c>
    </row>
    <row r="291" spans="1:14" x14ac:dyDescent="0.3">
      <c r="A291" s="1" t="s">
        <v>297</v>
      </c>
      <c r="B291" s="2">
        <v>45333</v>
      </c>
      <c r="C291" s="1" t="s">
        <v>508</v>
      </c>
      <c r="D291" s="1" t="s">
        <v>515</v>
      </c>
      <c r="E291" s="1" t="s">
        <v>522</v>
      </c>
      <c r="F291" s="1">
        <v>805.34</v>
      </c>
      <c r="G291" s="1">
        <v>2</v>
      </c>
      <c r="H291" s="1">
        <v>-107.32</v>
      </c>
      <c r="I291" s="1" t="s">
        <v>586</v>
      </c>
      <c r="J291" s="1">
        <f>YEAR(SalesTbl[[#This Row],[Date]])</f>
        <v>2024</v>
      </c>
      <c r="K291" s="1" t="str">
        <f>TEXT(SalesTbl[[#This Row],[Date]], "mmm")</f>
        <v>Feb</v>
      </c>
      <c r="L291" s="1">
        <f>MONTH(SalesTbl[[#This Row],[Date]])</f>
        <v>2</v>
      </c>
      <c r="M291" s="5">
        <f>SalesTbl[[#This Row],[Profit]]/SalesTbl[[#This Row],[Sales]]</f>
        <v>-0.13326048625425285</v>
      </c>
      <c r="N291" s="1">
        <f>1</f>
        <v>1</v>
      </c>
    </row>
    <row r="292" spans="1:14" x14ac:dyDescent="0.3">
      <c r="A292" s="1" t="s">
        <v>298</v>
      </c>
      <c r="B292" s="2">
        <v>45400</v>
      </c>
      <c r="C292" s="1" t="s">
        <v>509</v>
      </c>
      <c r="D292" s="1" t="s">
        <v>512</v>
      </c>
      <c r="E292" s="1" t="s">
        <v>522</v>
      </c>
      <c r="F292" s="1">
        <v>1362.67</v>
      </c>
      <c r="G292" s="1">
        <v>9</v>
      </c>
      <c r="H292" s="1">
        <v>-7.96</v>
      </c>
      <c r="I292" s="1" t="s">
        <v>617</v>
      </c>
      <c r="J292" s="1">
        <f>YEAR(SalesTbl[[#This Row],[Date]])</f>
        <v>2024</v>
      </c>
      <c r="K292" s="1" t="str">
        <f>TEXT(SalesTbl[[#This Row],[Date]], "mmm")</f>
        <v>Apr</v>
      </c>
      <c r="L292" s="1">
        <f>MONTH(SalesTbl[[#This Row],[Date]])</f>
        <v>4</v>
      </c>
      <c r="M292" s="5">
        <f>SalesTbl[[#This Row],[Profit]]/SalesTbl[[#This Row],[Sales]]</f>
        <v>-5.8414729905259524E-3</v>
      </c>
      <c r="N292" s="1">
        <f>1</f>
        <v>1</v>
      </c>
    </row>
    <row r="293" spans="1:14" x14ac:dyDescent="0.3">
      <c r="A293" s="1" t="s">
        <v>299</v>
      </c>
      <c r="B293" s="2">
        <v>45475</v>
      </c>
      <c r="C293" s="1" t="s">
        <v>509</v>
      </c>
      <c r="D293" s="1" t="s">
        <v>514</v>
      </c>
      <c r="E293" s="1" t="s">
        <v>522</v>
      </c>
      <c r="F293" s="1">
        <v>917.48</v>
      </c>
      <c r="G293" s="1">
        <v>8</v>
      </c>
      <c r="H293" s="1">
        <v>652.85</v>
      </c>
      <c r="I293" s="1" t="s">
        <v>536</v>
      </c>
      <c r="J293" s="1">
        <f>YEAR(SalesTbl[[#This Row],[Date]])</f>
        <v>2024</v>
      </c>
      <c r="K293" s="1" t="str">
        <f>TEXT(SalesTbl[[#This Row],[Date]], "mmm")</f>
        <v>Jul</v>
      </c>
      <c r="L293" s="1">
        <f>MONTH(SalesTbl[[#This Row],[Date]])</f>
        <v>7</v>
      </c>
      <c r="M293" s="5">
        <f>SalesTbl[[#This Row],[Profit]]/SalesTbl[[#This Row],[Sales]]</f>
        <v>0.71156864454811009</v>
      </c>
      <c r="N293" s="1">
        <f>1</f>
        <v>1</v>
      </c>
    </row>
    <row r="294" spans="1:14" x14ac:dyDescent="0.3">
      <c r="A294" s="1" t="s">
        <v>300</v>
      </c>
      <c r="B294" s="2">
        <v>45585</v>
      </c>
      <c r="C294" s="1" t="s">
        <v>509</v>
      </c>
      <c r="D294" s="1" t="s">
        <v>517</v>
      </c>
      <c r="E294" s="1" t="s">
        <v>522</v>
      </c>
      <c r="F294" s="1">
        <v>1573.91</v>
      </c>
      <c r="G294" s="1">
        <v>5</v>
      </c>
      <c r="H294" s="1">
        <v>177.52</v>
      </c>
      <c r="I294" s="1" t="s">
        <v>574</v>
      </c>
      <c r="J294" s="1">
        <f>YEAR(SalesTbl[[#This Row],[Date]])</f>
        <v>2024</v>
      </c>
      <c r="K294" s="1" t="str">
        <f>TEXT(SalesTbl[[#This Row],[Date]], "mmm")</f>
        <v>Oct</v>
      </c>
      <c r="L294" s="1">
        <f>MONTH(SalesTbl[[#This Row],[Date]])</f>
        <v>10</v>
      </c>
      <c r="M294" s="5">
        <f>SalesTbl[[#This Row],[Profit]]/SalesTbl[[#This Row],[Sales]]</f>
        <v>0.11278916837684493</v>
      </c>
      <c r="N294" s="1">
        <f>1</f>
        <v>1</v>
      </c>
    </row>
    <row r="295" spans="1:14" x14ac:dyDescent="0.3">
      <c r="A295" s="1" t="s">
        <v>301</v>
      </c>
      <c r="B295" s="2">
        <v>44994</v>
      </c>
      <c r="C295" s="1" t="s">
        <v>508</v>
      </c>
      <c r="D295" s="1" t="s">
        <v>512</v>
      </c>
      <c r="E295" s="1" t="s">
        <v>522</v>
      </c>
      <c r="F295" s="1">
        <v>1631.27</v>
      </c>
      <c r="G295" s="1">
        <v>10</v>
      </c>
      <c r="H295" s="1">
        <v>409.8</v>
      </c>
      <c r="I295" s="1" t="s">
        <v>528</v>
      </c>
      <c r="J295" s="1">
        <f>YEAR(SalesTbl[[#This Row],[Date]])</f>
        <v>2023</v>
      </c>
      <c r="K295" s="1" t="str">
        <f>TEXT(SalesTbl[[#This Row],[Date]], "mmm")</f>
        <v>Mar</v>
      </c>
      <c r="L295" s="1">
        <f>MONTH(SalesTbl[[#This Row],[Date]])</f>
        <v>3</v>
      </c>
      <c r="M295" s="5">
        <f>SalesTbl[[#This Row],[Profit]]/SalesTbl[[#This Row],[Sales]]</f>
        <v>0.25121531077013615</v>
      </c>
      <c r="N295" s="1">
        <f>1</f>
        <v>1</v>
      </c>
    </row>
    <row r="296" spans="1:14" x14ac:dyDescent="0.3">
      <c r="A296" s="1" t="s">
        <v>302</v>
      </c>
      <c r="B296" s="2">
        <v>45258</v>
      </c>
      <c r="C296" s="1" t="s">
        <v>510</v>
      </c>
      <c r="D296" s="1" t="s">
        <v>514</v>
      </c>
      <c r="E296" s="1" t="s">
        <v>522</v>
      </c>
      <c r="F296" s="1">
        <v>1947.73</v>
      </c>
      <c r="G296" s="1">
        <v>5</v>
      </c>
      <c r="H296" s="1">
        <v>-172.15</v>
      </c>
      <c r="I296" s="1" t="s">
        <v>569</v>
      </c>
      <c r="J296" s="1">
        <f>YEAR(SalesTbl[[#This Row],[Date]])</f>
        <v>2023</v>
      </c>
      <c r="K296" s="1" t="str">
        <f>TEXT(SalesTbl[[#This Row],[Date]], "mmm")</f>
        <v>Nov</v>
      </c>
      <c r="L296" s="1">
        <f>MONTH(SalesTbl[[#This Row],[Date]])</f>
        <v>11</v>
      </c>
      <c r="M296" s="5">
        <f>SalesTbl[[#This Row],[Profit]]/SalesTbl[[#This Row],[Sales]]</f>
        <v>-8.8384940417819718E-2</v>
      </c>
      <c r="N296" s="1">
        <f>1</f>
        <v>1</v>
      </c>
    </row>
    <row r="297" spans="1:14" x14ac:dyDescent="0.3">
      <c r="A297" s="1" t="s">
        <v>303</v>
      </c>
      <c r="B297" s="2">
        <v>45320</v>
      </c>
      <c r="C297" s="1" t="s">
        <v>508</v>
      </c>
      <c r="D297" s="1" t="s">
        <v>516</v>
      </c>
      <c r="E297" s="1" t="s">
        <v>523</v>
      </c>
      <c r="F297" s="1">
        <v>283.23</v>
      </c>
      <c r="G297" s="1">
        <v>10</v>
      </c>
      <c r="H297" s="1">
        <v>236.06</v>
      </c>
      <c r="I297" s="1" t="s">
        <v>574</v>
      </c>
      <c r="J297" s="1">
        <f>YEAR(SalesTbl[[#This Row],[Date]])</f>
        <v>2024</v>
      </c>
      <c r="K297" s="1" t="str">
        <f>TEXT(SalesTbl[[#This Row],[Date]], "mmm")</f>
        <v>Jan</v>
      </c>
      <c r="L297" s="1">
        <f>MONTH(SalesTbl[[#This Row],[Date]])</f>
        <v>1</v>
      </c>
      <c r="M297" s="5">
        <f>SalesTbl[[#This Row],[Profit]]/SalesTbl[[#This Row],[Sales]]</f>
        <v>0.83345690781343784</v>
      </c>
      <c r="N297" s="1">
        <f>1</f>
        <v>1</v>
      </c>
    </row>
    <row r="298" spans="1:14" x14ac:dyDescent="0.3">
      <c r="A298" s="1" t="s">
        <v>304</v>
      </c>
      <c r="B298" s="2">
        <v>45578</v>
      </c>
      <c r="C298" s="1" t="s">
        <v>509</v>
      </c>
      <c r="D298" s="1" t="s">
        <v>512</v>
      </c>
      <c r="E298" s="1" t="s">
        <v>522</v>
      </c>
      <c r="F298" s="1">
        <v>1224.02</v>
      </c>
      <c r="G298" s="1">
        <v>5</v>
      </c>
      <c r="H298" s="1">
        <v>327.98</v>
      </c>
      <c r="I298" s="1" t="s">
        <v>574</v>
      </c>
      <c r="J298" s="1">
        <f>YEAR(SalesTbl[[#This Row],[Date]])</f>
        <v>2024</v>
      </c>
      <c r="K298" s="1" t="str">
        <f>TEXT(SalesTbl[[#This Row],[Date]], "mmm")</f>
        <v>Oct</v>
      </c>
      <c r="L298" s="1">
        <f>MONTH(SalesTbl[[#This Row],[Date]])</f>
        <v>10</v>
      </c>
      <c r="M298" s="5">
        <f>SalesTbl[[#This Row],[Profit]]/SalesTbl[[#This Row],[Sales]]</f>
        <v>0.2679531380206206</v>
      </c>
      <c r="N298" s="1">
        <f>1</f>
        <v>1</v>
      </c>
    </row>
    <row r="299" spans="1:14" x14ac:dyDescent="0.3">
      <c r="A299" s="1" t="s">
        <v>305</v>
      </c>
      <c r="B299" s="2">
        <v>45070</v>
      </c>
      <c r="C299" s="1" t="s">
        <v>508</v>
      </c>
      <c r="D299" s="1" t="s">
        <v>516</v>
      </c>
      <c r="E299" s="1" t="s">
        <v>523</v>
      </c>
      <c r="F299" s="1">
        <v>759.86</v>
      </c>
      <c r="G299" s="1">
        <v>3</v>
      </c>
      <c r="H299" s="1">
        <v>143.93</v>
      </c>
      <c r="I299" s="1" t="s">
        <v>604</v>
      </c>
      <c r="J299" s="1">
        <f>YEAR(SalesTbl[[#This Row],[Date]])</f>
        <v>2023</v>
      </c>
      <c r="K299" s="1" t="str">
        <f>TEXT(SalesTbl[[#This Row],[Date]], "mmm")</f>
        <v>May</v>
      </c>
      <c r="L299" s="1">
        <f>MONTH(SalesTbl[[#This Row],[Date]])</f>
        <v>5</v>
      </c>
      <c r="M299" s="5">
        <f>SalesTbl[[#This Row],[Profit]]/SalesTbl[[#This Row],[Sales]]</f>
        <v>0.18941647145526808</v>
      </c>
      <c r="N299" s="1">
        <f>1</f>
        <v>1</v>
      </c>
    </row>
    <row r="300" spans="1:14" x14ac:dyDescent="0.3">
      <c r="A300" s="1" t="s">
        <v>306</v>
      </c>
      <c r="B300" s="2">
        <v>45339</v>
      </c>
      <c r="C300" s="1" t="s">
        <v>510</v>
      </c>
      <c r="D300" s="1" t="s">
        <v>519</v>
      </c>
      <c r="E300" s="1" t="s">
        <v>524</v>
      </c>
      <c r="F300" s="1">
        <v>635.49</v>
      </c>
      <c r="G300" s="1">
        <v>2</v>
      </c>
      <c r="H300" s="1">
        <v>641.74</v>
      </c>
      <c r="I300" s="1" t="s">
        <v>537</v>
      </c>
      <c r="J300" s="1">
        <f>YEAR(SalesTbl[[#This Row],[Date]])</f>
        <v>2024</v>
      </c>
      <c r="K300" s="1" t="str">
        <f>TEXT(SalesTbl[[#This Row],[Date]], "mmm")</f>
        <v>Feb</v>
      </c>
      <c r="L300" s="1">
        <f>MONTH(SalesTbl[[#This Row],[Date]])</f>
        <v>2</v>
      </c>
      <c r="M300" s="5">
        <f>SalesTbl[[#This Row],[Profit]]/SalesTbl[[#This Row],[Sales]]</f>
        <v>1.0098349305260508</v>
      </c>
      <c r="N300" s="1">
        <f>1</f>
        <v>1</v>
      </c>
    </row>
    <row r="301" spans="1:14" x14ac:dyDescent="0.3">
      <c r="A301" s="1" t="s">
        <v>307</v>
      </c>
      <c r="B301" s="2">
        <v>45070</v>
      </c>
      <c r="C301" s="1" t="s">
        <v>511</v>
      </c>
      <c r="D301" s="1" t="s">
        <v>521</v>
      </c>
      <c r="E301" s="1" t="s">
        <v>522</v>
      </c>
      <c r="F301" s="1">
        <v>391.73</v>
      </c>
      <c r="G301" s="1">
        <v>7</v>
      </c>
      <c r="H301" s="1">
        <v>530.42999999999995</v>
      </c>
      <c r="I301" s="1" t="s">
        <v>575</v>
      </c>
      <c r="J301" s="1">
        <f>YEAR(SalesTbl[[#This Row],[Date]])</f>
        <v>2023</v>
      </c>
      <c r="K301" s="1" t="str">
        <f>TEXT(SalesTbl[[#This Row],[Date]], "mmm")</f>
        <v>May</v>
      </c>
      <c r="L301" s="1">
        <f>MONTH(SalesTbl[[#This Row],[Date]])</f>
        <v>5</v>
      </c>
      <c r="M301" s="5">
        <f>SalesTbl[[#This Row],[Profit]]/SalesTbl[[#This Row],[Sales]]</f>
        <v>1.3540704056365351</v>
      </c>
      <c r="N301" s="1">
        <f>1</f>
        <v>1</v>
      </c>
    </row>
    <row r="302" spans="1:14" x14ac:dyDescent="0.3">
      <c r="A302" s="1" t="s">
        <v>308</v>
      </c>
      <c r="B302" s="2">
        <v>45564</v>
      </c>
      <c r="C302" s="1" t="s">
        <v>509</v>
      </c>
      <c r="D302" s="1" t="s">
        <v>517</v>
      </c>
      <c r="E302" s="1" t="s">
        <v>522</v>
      </c>
      <c r="F302" s="1">
        <v>1269.44</v>
      </c>
      <c r="G302" s="1">
        <v>7</v>
      </c>
      <c r="H302" s="1">
        <v>605.13</v>
      </c>
      <c r="I302" s="1" t="s">
        <v>579</v>
      </c>
      <c r="J302" s="1">
        <f>YEAR(SalesTbl[[#This Row],[Date]])</f>
        <v>2024</v>
      </c>
      <c r="K302" s="1" t="str">
        <f>TEXT(SalesTbl[[#This Row],[Date]], "mmm")</f>
        <v>Sep</v>
      </c>
      <c r="L302" s="1">
        <f>MONTH(SalesTbl[[#This Row],[Date]])</f>
        <v>9</v>
      </c>
      <c r="M302" s="5">
        <f>SalesTbl[[#This Row],[Profit]]/SalesTbl[[#This Row],[Sales]]</f>
        <v>0.47669050920090744</v>
      </c>
      <c r="N302" s="1">
        <f>1</f>
        <v>1</v>
      </c>
    </row>
    <row r="303" spans="1:14" x14ac:dyDescent="0.3">
      <c r="A303" s="1" t="s">
        <v>309</v>
      </c>
      <c r="B303" s="2">
        <v>44996</v>
      </c>
      <c r="C303" s="1" t="s">
        <v>511</v>
      </c>
      <c r="D303" s="1" t="s">
        <v>520</v>
      </c>
      <c r="E303" s="1" t="s">
        <v>523</v>
      </c>
      <c r="F303" s="1">
        <v>1306.06</v>
      </c>
      <c r="G303" s="1">
        <v>4</v>
      </c>
      <c r="H303" s="1">
        <v>-118.91</v>
      </c>
      <c r="I303" s="1" t="s">
        <v>611</v>
      </c>
      <c r="J303" s="1">
        <f>YEAR(SalesTbl[[#This Row],[Date]])</f>
        <v>2023</v>
      </c>
      <c r="K303" s="1" t="str">
        <f>TEXT(SalesTbl[[#This Row],[Date]], "mmm")</f>
        <v>Mar</v>
      </c>
      <c r="L303" s="1">
        <f>MONTH(SalesTbl[[#This Row],[Date]])</f>
        <v>3</v>
      </c>
      <c r="M303" s="5">
        <f>SalesTbl[[#This Row],[Profit]]/SalesTbl[[#This Row],[Sales]]</f>
        <v>-9.1044821830543771E-2</v>
      </c>
      <c r="N303" s="1">
        <f>1</f>
        <v>1</v>
      </c>
    </row>
    <row r="304" spans="1:14" x14ac:dyDescent="0.3">
      <c r="A304" s="1" t="s">
        <v>310</v>
      </c>
      <c r="B304" s="2">
        <v>45207</v>
      </c>
      <c r="C304" s="1" t="s">
        <v>510</v>
      </c>
      <c r="D304" s="1" t="s">
        <v>515</v>
      </c>
      <c r="E304" s="1" t="s">
        <v>522</v>
      </c>
      <c r="F304" s="1">
        <v>238.02</v>
      </c>
      <c r="G304" s="1">
        <v>4</v>
      </c>
      <c r="H304" s="1">
        <v>-68.930000000000007</v>
      </c>
      <c r="I304" s="1" t="s">
        <v>589</v>
      </c>
      <c r="J304" s="1">
        <f>YEAR(SalesTbl[[#This Row],[Date]])</f>
        <v>2023</v>
      </c>
      <c r="K304" s="1" t="str">
        <f>TEXT(SalesTbl[[#This Row],[Date]], "mmm")</f>
        <v>Oct</v>
      </c>
      <c r="L304" s="1">
        <f>MONTH(SalesTbl[[#This Row],[Date]])</f>
        <v>10</v>
      </c>
      <c r="M304" s="5">
        <f>SalesTbl[[#This Row],[Profit]]/SalesTbl[[#This Row],[Sales]]</f>
        <v>-0.28959751281404927</v>
      </c>
      <c r="N304" s="1">
        <f>1</f>
        <v>1</v>
      </c>
    </row>
    <row r="305" spans="1:14" x14ac:dyDescent="0.3">
      <c r="A305" s="1" t="s">
        <v>311</v>
      </c>
      <c r="B305" s="2">
        <v>44978</v>
      </c>
      <c r="C305" s="1" t="s">
        <v>509</v>
      </c>
      <c r="D305" s="1" t="s">
        <v>512</v>
      </c>
      <c r="E305" s="1" t="s">
        <v>522</v>
      </c>
      <c r="F305" s="1">
        <v>1597.47</v>
      </c>
      <c r="G305" s="1">
        <v>4</v>
      </c>
      <c r="H305" s="1">
        <v>-101.95</v>
      </c>
      <c r="I305" s="1" t="s">
        <v>619</v>
      </c>
      <c r="J305" s="1">
        <f>YEAR(SalesTbl[[#This Row],[Date]])</f>
        <v>2023</v>
      </c>
      <c r="K305" s="1" t="str">
        <f>TEXT(SalesTbl[[#This Row],[Date]], "mmm")</f>
        <v>Feb</v>
      </c>
      <c r="L305" s="1">
        <f>MONTH(SalesTbl[[#This Row],[Date]])</f>
        <v>2</v>
      </c>
      <c r="M305" s="5">
        <f>SalesTbl[[#This Row],[Profit]]/SalesTbl[[#This Row],[Sales]]</f>
        <v>-6.381966484503622E-2</v>
      </c>
      <c r="N305" s="1">
        <f>1</f>
        <v>1</v>
      </c>
    </row>
    <row r="306" spans="1:14" x14ac:dyDescent="0.3">
      <c r="A306" s="1" t="s">
        <v>312</v>
      </c>
      <c r="B306" s="2">
        <v>45408</v>
      </c>
      <c r="C306" s="1" t="s">
        <v>509</v>
      </c>
      <c r="D306" s="1" t="s">
        <v>512</v>
      </c>
      <c r="E306" s="1" t="s">
        <v>522</v>
      </c>
      <c r="F306" s="1">
        <v>1871.33</v>
      </c>
      <c r="G306" s="1">
        <v>6</v>
      </c>
      <c r="H306" s="1">
        <v>-109.31</v>
      </c>
      <c r="I306" s="1" t="s">
        <v>610</v>
      </c>
      <c r="J306" s="1">
        <f>YEAR(SalesTbl[[#This Row],[Date]])</f>
        <v>2024</v>
      </c>
      <c r="K306" s="1" t="str">
        <f>TEXT(SalesTbl[[#This Row],[Date]], "mmm")</f>
        <v>Apr</v>
      </c>
      <c r="L306" s="1">
        <f>MONTH(SalesTbl[[#This Row],[Date]])</f>
        <v>4</v>
      </c>
      <c r="M306" s="5">
        <f>SalesTbl[[#This Row],[Profit]]/SalesTbl[[#This Row],[Sales]]</f>
        <v>-5.8413000379409302E-2</v>
      </c>
      <c r="N306" s="1">
        <f>1</f>
        <v>1</v>
      </c>
    </row>
    <row r="307" spans="1:14" x14ac:dyDescent="0.3">
      <c r="A307" s="1" t="s">
        <v>313</v>
      </c>
      <c r="B307" s="2">
        <v>45375</v>
      </c>
      <c r="C307" s="1" t="s">
        <v>508</v>
      </c>
      <c r="D307" s="1" t="s">
        <v>517</v>
      </c>
      <c r="E307" s="1" t="s">
        <v>522</v>
      </c>
      <c r="F307" s="1">
        <v>1325.78</v>
      </c>
      <c r="G307" s="1">
        <v>10</v>
      </c>
      <c r="H307" s="1">
        <v>445.89</v>
      </c>
      <c r="I307" s="1" t="s">
        <v>554</v>
      </c>
      <c r="J307" s="1">
        <f>YEAR(SalesTbl[[#This Row],[Date]])</f>
        <v>2024</v>
      </c>
      <c r="K307" s="1" t="str">
        <f>TEXT(SalesTbl[[#This Row],[Date]], "mmm")</f>
        <v>Mar</v>
      </c>
      <c r="L307" s="1">
        <f>MONTH(SalesTbl[[#This Row],[Date]])</f>
        <v>3</v>
      </c>
      <c r="M307" s="5">
        <f>SalesTbl[[#This Row],[Profit]]/SalesTbl[[#This Row],[Sales]]</f>
        <v>0.33632276848345877</v>
      </c>
      <c r="N307" s="1">
        <f>1</f>
        <v>1</v>
      </c>
    </row>
    <row r="308" spans="1:14" x14ac:dyDescent="0.3">
      <c r="A308" s="1" t="s">
        <v>314</v>
      </c>
      <c r="B308" s="2">
        <v>44957</v>
      </c>
      <c r="C308" s="1" t="s">
        <v>509</v>
      </c>
      <c r="D308" s="1" t="s">
        <v>514</v>
      </c>
      <c r="E308" s="1" t="s">
        <v>522</v>
      </c>
      <c r="F308" s="1">
        <v>1312.31</v>
      </c>
      <c r="G308" s="1">
        <v>2</v>
      </c>
      <c r="H308" s="1">
        <v>683.9</v>
      </c>
      <c r="I308" s="1" t="s">
        <v>563</v>
      </c>
      <c r="J308" s="1">
        <f>YEAR(SalesTbl[[#This Row],[Date]])</f>
        <v>2023</v>
      </c>
      <c r="K308" s="1" t="str">
        <f>TEXT(SalesTbl[[#This Row],[Date]], "mmm")</f>
        <v>Jan</v>
      </c>
      <c r="L308" s="1">
        <f>MONTH(SalesTbl[[#This Row],[Date]])</f>
        <v>1</v>
      </c>
      <c r="M308" s="5">
        <f>SalesTbl[[#This Row],[Profit]]/SalesTbl[[#This Row],[Sales]]</f>
        <v>0.52114210819090001</v>
      </c>
      <c r="N308" s="1">
        <f>1</f>
        <v>1</v>
      </c>
    </row>
    <row r="309" spans="1:14" x14ac:dyDescent="0.3">
      <c r="A309" s="1" t="s">
        <v>315</v>
      </c>
      <c r="B309" s="2">
        <v>45058</v>
      </c>
      <c r="C309" s="1" t="s">
        <v>511</v>
      </c>
      <c r="D309" s="1" t="s">
        <v>521</v>
      </c>
      <c r="E309" s="1" t="s">
        <v>522</v>
      </c>
      <c r="F309" s="1">
        <v>1133.92</v>
      </c>
      <c r="G309" s="1">
        <v>7</v>
      </c>
      <c r="H309" s="1">
        <v>-69.67</v>
      </c>
      <c r="I309" s="1" t="s">
        <v>555</v>
      </c>
      <c r="J309" s="1">
        <f>YEAR(SalesTbl[[#This Row],[Date]])</f>
        <v>2023</v>
      </c>
      <c r="K309" s="1" t="str">
        <f>TEXT(SalesTbl[[#This Row],[Date]], "mmm")</f>
        <v>May</v>
      </c>
      <c r="L309" s="1">
        <f>MONTH(SalesTbl[[#This Row],[Date]])</f>
        <v>5</v>
      </c>
      <c r="M309" s="5">
        <f>SalesTbl[[#This Row],[Profit]]/SalesTbl[[#This Row],[Sales]]</f>
        <v>-6.1441724283900094E-2</v>
      </c>
      <c r="N309" s="1">
        <f>1</f>
        <v>1</v>
      </c>
    </row>
    <row r="310" spans="1:14" x14ac:dyDescent="0.3">
      <c r="A310" s="1" t="s">
        <v>316</v>
      </c>
      <c r="B310" s="2">
        <v>45231</v>
      </c>
      <c r="C310" s="1" t="s">
        <v>509</v>
      </c>
      <c r="D310" s="1" t="s">
        <v>513</v>
      </c>
      <c r="E310" s="1" t="s">
        <v>523</v>
      </c>
      <c r="F310" s="1">
        <v>746.16</v>
      </c>
      <c r="G310" s="1">
        <v>7</v>
      </c>
      <c r="H310" s="1">
        <v>117.97</v>
      </c>
      <c r="I310" s="1" t="s">
        <v>529</v>
      </c>
      <c r="J310" s="1">
        <f>YEAR(SalesTbl[[#This Row],[Date]])</f>
        <v>2023</v>
      </c>
      <c r="K310" s="1" t="str">
        <f>TEXT(SalesTbl[[#This Row],[Date]], "mmm")</f>
        <v>Nov</v>
      </c>
      <c r="L310" s="1">
        <f>MONTH(SalesTbl[[#This Row],[Date]])</f>
        <v>11</v>
      </c>
      <c r="M310" s="5">
        <f>SalesTbl[[#This Row],[Profit]]/SalesTbl[[#This Row],[Sales]]</f>
        <v>0.15810281977055859</v>
      </c>
      <c r="N310" s="1">
        <f>1</f>
        <v>1</v>
      </c>
    </row>
    <row r="311" spans="1:14" x14ac:dyDescent="0.3">
      <c r="A311" s="1" t="s">
        <v>317</v>
      </c>
      <c r="B311" s="2">
        <v>45103</v>
      </c>
      <c r="C311" s="1" t="s">
        <v>508</v>
      </c>
      <c r="D311" s="1" t="s">
        <v>514</v>
      </c>
      <c r="E311" s="1" t="s">
        <v>522</v>
      </c>
      <c r="F311" s="1">
        <v>876.79</v>
      </c>
      <c r="G311" s="1">
        <v>6</v>
      </c>
      <c r="H311" s="1">
        <v>-181.34</v>
      </c>
      <c r="I311" s="1" t="s">
        <v>601</v>
      </c>
      <c r="J311" s="1">
        <f>YEAR(SalesTbl[[#This Row],[Date]])</f>
        <v>2023</v>
      </c>
      <c r="K311" s="1" t="str">
        <f>TEXT(SalesTbl[[#This Row],[Date]], "mmm")</f>
        <v>Jun</v>
      </c>
      <c r="L311" s="1">
        <f>MONTH(SalesTbl[[#This Row],[Date]])</f>
        <v>6</v>
      </c>
      <c r="M311" s="5">
        <f>SalesTbl[[#This Row],[Profit]]/SalesTbl[[#This Row],[Sales]]</f>
        <v>-0.20682261430901358</v>
      </c>
      <c r="N311" s="1">
        <f>1</f>
        <v>1</v>
      </c>
    </row>
    <row r="312" spans="1:14" x14ac:dyDescent="0.3">
      <c r="A312" s="1" t="s">
        <v>318</v>
      </c>
      <c r="B312" s="2">
        <v>45225</v>
      </c>
      <c r="C312" s="1" t="s">
        <v>508</v>
      </c>
      <c r="D312" s="1" t="s">
        <v>521</v>
      </c>
      <c r="E312" s="1" t="s">
        <v>522</v>
      </c>
      <c r="F312" s="1">
        <v>550.37</v>
      </c>
      <c r="G312" s="1">
        <v>10</v>
      </c>
      <c r="H312" s="1">
        <v>91.1</v>
      </c>
      <c r="I312" s="1" t="s">
        <v>554</v>
      </c>
      <c r="J312" s="1">
        <f>YEAR(SalesTbl[[#This Row],[Date]])</f>
        <v>2023</v>
      </c>
      <c r="K312" s="1" t="str">
        <f>TEXT(SalesTbl[[#This Row],[Date]], "mmm")</f>
        <v>Oct</v>
      </c>
      <c r="L312" s="1">
        <f>MONTH(SalesTbl[[#This Row],[Date]])</f>
        <v>10</v>
      </c>
      <c r="M312" s="5">
        <f>SalesTbl[[#This Row],[Profit]]/SalesTbl[[#This Row],[Sales]]</f>
        <v>0.16552501044751711</v>
      </c>
      <c r="N312" s="1">
        <f>1</f>
        <v>1</v>
      </c>
    </row>
    <row r="313" spans="1:14" x14ac:dyDescent="0.3">
      <c r="A313" s="1" t="s">
        <v>319</v>
      </c>
      <c r="B313" s="2">
        <v>45460</v>
      </c>
      <c r="C313" s="1" t="s">
        <v>509</v>
      </c>
      <c r="D313" s="1" t="s">
        <v>521</v>
      </c>
      <c r="E313" s="1" t="s">
        <v>522</v>
      </c>
      <c r="F313" s="1">
        <v>1657.63</v>
      </c>
      <c r="G313" s="1">
        <v>1</v>
      </c>
      <c r="H313" s="1">
        <v>553.26</v>
      </c>
      <c r="I313" s="1" t="s">
        <v>614</v>
      </c>
      <c r="J313" s="1">
        <f>YEAR(SalesTbl[[#This Row],[Date]])</f>
        <v>2024</v>
      </c>
      <c r="K313" s="1" t="str">
        <f>TEXT(SalesTbl[[#This Row],[Date]], "mmm")</f>
        <v>Jun</v>
      </c>
      <c r="L313" s="1">
        <f>MONTH(SalesTbl[[#This Row],[Date]])</f>
        <v>6</v>
      </c>
      <c r="M313" s="5">
        <f>SalesTbl[[#This Row],[Profit]]/SalesTbl[[#This Row],[Sales]]</f>
        <v>0.33376567750342351</v>
      </c>
      <c r="N313" s="1">
        <f>1</f>
        <v>1</v>
      </c>
    </row>
    <row r="314" spans="1:14" x14ac:dyDescent="0.3">
      <c r="A314" s="1" t="s">
        <v>320</v>
      </c>
      <c r="B314" s="2">
        <v>44928</v>
      </c>
      <c r="C314" s="1" t="s">
        <v>508</v>
      </c>
      <c r="D314" s="1" t="s">
        <v>514</v>
      </c>
      <c r="E314" s="1" t="s">
        <v>522</v>
      </c>
      <c r="F314" s="1">
        <v>1786.99</v>
      </c>
      <c r="G314" s="1">
        <v>2</v>
      </c>
      <c r="H314" s="1">
        <v>23.63</v>
      </c>
      <c r="I314" s="1" t="s">
        <v>594</v>
      </c>
      <c r="J314" s="1">
        <f>YEAR(SalesTbl[[#This Row],[Date]])</f>
        <v>2023</v>
      </c>
      <c r="K314" s="1" t="str">
        <f>TEXT(SalesTbl[[#This Row],[Date]], "mmm")</f>
        <v>Jan</v>
      </c>
      <c r="L314" s="1">
        <f>MONTH(SalesTbl[[#This Row],[Date]])</f>
        <v>1</v>
      </c>
      <c r="M314" s="5">
        <f>SalesTbl[[#This Row],[Profit]]/SalesTbl[[#This Row],[Sales]]</f>
        <v>1.3223353236447881E-2</v>
      </c>
      <c r="N314" s="1">
        <f>1</f>
        <v>1</v>
      </c>
    </row>
    <row r="315" spans="1:14" x14ac:dyDescent="0.3">
      <c r="A315" s="1" t="s">
        <v>321</v>
      </c>
      <c r="B315" s="2">
        <v>44994</v>
      </c>
      <c r="C315" s="1" t="s">
        <v>508</v>
      </c>
      <c r="D315" s="1" t="s">
        <v>519</v>
      </c>
      <c r="E315" s="1" t="s">
        <v>524</v>
      </c>
      <c r="F315" s="1">
        <v>1153.9000000000001</v>
      </c>
      <c r="G315" s="1">
        <v>2</v>
      </c>
      <c r="H315" s="1">
        <v>159.34</v>
      </c>
      <c r="I315" s="1" t="s">
        <v>592</v>
      </c>
      <c r="J315" s="1">
        <f>YEAR(SalesTbl[[#This Row],[Date]])</f>
        <v>2023</v>
      </c>
      <c r="K315" s="1" t="str">
        <f>TEXT(SalesTbl[[#This Row],[Date]], "mmm")</f>
        <v>Mar</v>
      </c>
      <c r="L315" s="1">
        <f>MONTH(SalesTbl[[#This Row],[Date]])</f>
        <v>3</v>
      </c>
      <c r="M315" s="5">
        <f>SalesTbl[[#This Row],[Profit]]/SalesTbl[[#This Row],[Sales]]</f>
        <v>0.13808822254961434</v>
      </c>
      <c r="N315" s="1">
        <f>1</f>
        <v>1</v>
      </c>
    </row>
    <row r="316" spans="1:14" x14ac:dyDescent="0.3">
      <c r="A316" s="1" t="s">
        <v>322</v>
      </c>
      <c r="B316" s="2">
        <v>45170</v>
      </c>
      <c r="C316" s="1" t="s">
        <v>510</v>
      </c>
      <c r="D316" s="1" t="s">
        <v>514</v>
      </c>
      <c r="E316" s="1" t="s">
        <v>522</v>
      </c>
      <c r="F316" s="1">
        <v>1700.6</v>
      </c>
      <c r="G316" s="1">
        <v>10</v>
      </c>
      <c r="H316" s="1">
        <v>570.19000000000005</v>
      </c>
      <c r="I316" s="1" t="s">
        <v>553</v>
      </c>
      <c r="J316" s="1">
        <f>YEAR(SalesTbl[[#This Row],[Date]])</f>
        <v>2023</v>
      </c>
      <c r="K316" s="1" t="str">
        <f>TEXT(SalesTbl[[#This Row],[Date]], "mmm")</f>
        <v>Sep</v>
      </c>
      <c r="L316" s="1">
        <f>MONTH(SalesTbl[[#This Row],[Date]])</f>
        <v>9</v>
      </c>
      <c r="M316" s="5">
        <f>SalesTbl[[#This Row],[Profit]]/SalesTbl[[#This Row],[Sales]]</f>
        <v>0.33528754557215107</v>
      </c>
      <c r="N316" s="1">
        <f>1</f>
        <v>1</v>
      </c>
    </row>
    <row r="317" spans="1:14" x14ac:dyDescent="0.3">
      <c r="A317" s="1" t="s">
        <v>323</v>
      </c>
      <c r="B317" s="2">
        <v>45418</v>
      </c>
      <c r="C317" s="1" t="s">
        <v>509</v>
      </c>
      <c r="D317" s="1" t="s">
        <v>518</v>
      </c>
      <c r="E317" s="1" t="s">
        <v>524</v>
      </c>
      <c r="F317" s="1">
        <v>1345.84</v>
      </c>
      <c r="G317" s="1">
        <v>5</v>
      </c>
      <c r="H317" s="1">
        <v>-171.89</v>
      </c>
      <c r="I317" s="1" t="s">
        <v>600</v>
      </c>
      <c r="J317" s="1">
        <f>YEAR(SalesTbl[[#This Row],[Date]])</f>
        <v>2024</v>
      </c>
      <c r="K317" s="1" t="str">
        <f>TEXT(SalesTbl[[#This Row],[Date]], "mmm")</f>
        <v>May</v>
      </c>
      <c r="L317" s="1">
        <f>MONTH(SalesTbl[[#This Row],[Date]])</f>
        <v>5</v>
      </c>
      <c r="M317" s="5">
        <f>SalesTbl[[#This Row],[Profit]]/SalesTbl[[#This Row],[Sales]]</f>
        <v>-0.12771949117279915</v>
      </c>
      <c r="N317" s="1">
        <f>1</f>
        <v>1</v>
      </c>
    </row>
    <row r="318" spans="1:14" x14ac:dyDescent="0.3">
      <c r="A318" s="1" t="s">
        <v>324</v>
      </c>
      <c r="B318" s="2">
        <v>45651</v>
      </c>
      <c r="C318" s="1" t="s">
        <v>508</v>
      </c>
      <c r="D318" s="1" t="s">
        <v>515</v>
      </c>
      <c r="E318" s="1" t="s">
        <v>522</v>
      </c>
      <c r="F318" s="1">
        <v>175.54</v>
      </c>
      <c r="G318" s="1">
        <v>8</v>
      </c>
      <c r="H318" s="1">
        <v>147.65</v>
      </c>
      <c r="I318" s="1" t="s">
        <v>538</v>
      </c>
      <c r="J318" s="1">
        <f>YEAR(SalesTbl[[#This Row],[Date]])</f>
        <v>2024</v>
      </c>
      <c r="K318" s="1" t="str">
        <f>TEXT(SalesTbl[[#This Row],[Date]], "mmm")</f>
        <v>Dec</v>
      </c>
      <c r="L318" s="1">
        <f>MONTH(SalesTbl[[#This Row],[Date]])</f>
        <v>12</v>
      </c>
      <c r="M318" s="5">
        <f>SalesTbl[[#This Row],[Profit]]/SalesTbl[[#This Row],[Sales]]</f>
        <v>0.84111883331434434</v>
      </c>
      <c r="N318" s="1">
        <f>1</f>
        <v>1</v>
      </c>
    </row>
    <row r="319" spans="1:14" x14ac:dyDescent="0.3">
      <c r="A319" s="1" t="s">
        <v>325</v>
      </c>
      <c r="B319" s="2">
        <v>45004</v>
      </c>
      <c r="C319" s="1" t="s">
        <v>508</v>
      </c>
      <c r="D319" s="1" t="s">
        <v>516</v>
      </c>
      <c r="E319" s="1" t="s">
        <v>523</v>
      </c>
      <c r="F319" s="1">
        <v>889.83</v>
      </c>
      <c r="G319" s="1">
        <v>8</v>
      </c>
      <c r="H319" s="1">
        <v>223.54</v>
      </c>
      <c r="I319" s="1" t="s">
        <v>564</v>
      </c>
      <c r="J319" s="1">
        <f>YEAR(SalesTbl[[#This Row],[Date]])</f>
        <v>2023</v>
      </c>
      <c r="K319" s="1" t="str">
        <f>TEXT(SalesTbl[[#This Row],[Date]], "mmm")</f>
        <v>Mar</v>
      </c>
      <c r="L319" s="1">
        <f>MONTH(SalesTbl[[#This Row],[Date]])</f>
        <v>3</v>
      </c>
      <c r="M319" s="5">
        <f>SalesTbl[[#This Row],[Profit]]/SalesTbl[[#This Row],[Sales]]</f>
        <v>0.25121652450468063</v>
      </c>
      <c r="N319" s="1">
        <f>1</f>
        <v>1</v>
      </c>
    </row>
    <row r="320" spans="1:14" x14ac:dyDescent="0.3">
      <c r="A320" s="1" t="s">
        <v>326</v>
      </c>
      <c r="B320" s="2">
        <v>45165</v>
      </c>
      <c r="C320" s="1" t="s">
        <v>508</v>
      </c>
      <c r="D320" s="1" t="s">
        <v>513</v>
      </c>
      <c r="E320" s="1" t="s">
        <v>523</v>
      </c>
      <c r="F320" s="1">
        <v>949.62</v>
      </c>
      <c r="G320" s="1">
        <v>10</v>
      </c>
      <c r="H320" s="1">
        <v>-58.43</v>
      </c>
      <c r="I320" s="1" t="s">
        <v>604</v>
      </c>
      <c r="J320" s="1">
        <f>YEAR(SalesTbl[[#This Row],[Date]])</f>
        <v>2023</v>
      </c>
      <c r="K320" s="1" t="str">
        <f>TEXT(SalesTbl[[#This Row],[Date]], "mmm")</f>
        <v>Aug</v>
      </c>
      <c r="L320" s="1">
        <f>MONTH(SalesTbl[[#This Row],[Date]])</f>
        <v>8</v>
      </c>
      <c r="M320" s="5">
        <f>SalesTbl[[#This Row],[Profit]]/SalesTbl[[#This Row],[Sales]]</f>
        <v>-6.1529875107937913E-2</v>
      </c>
      <c r="N320" s="1">
        <f>1</f>
        <v>1</v>
      </c>
    </row>
    <row r="321" spans="1:14" x14ac:dyDescent="0.3">
      <c r="A321" s="1" t="s">
        <v>327</v>
      </c>
      <c r="B321" s="2">
        <v>45279</v>
      </c>
      <c r="C321" s="1" t="s">
        <v>511</v>
      </c>
      <c r="D321" s="1" t="s">
        <v>515</v>
      </c>
      <c r="E321" s="1" t="s">
        <v>522</v>
      </c>
      <c r="F321" s="1">
        <v>924.99</v>
      </c>
      <c r="G321" s="1">
        <v>4</v>
      </c>
      <c r="H321" s="1">
        <v>1.45</v>
      </c>
      <c r="I321" s="1" t="s">
        <v>525</v>
      </c>
      <c r="J321" s="1">
        <f>YEAR(SalesTbl[[#This Row],[Date]])</f>
        <v>2023</v>
      </c>
      <c r="K321" s="1" t="str">
        <f>TEXT(SalesTbl[[#This Row],[Date]], "mmm")</f>
        <v>Dec</v>
      </c>
      <c r="L321" s="1">
        <f>MONTH(SalesTbl[[#This Row],[Date]])</f>
        <v>12</v>
      </c>
      <c r="M321" s="5">
        <f>SalesTbl[[#This Row],[Profit]]/SalesTbl[[#This Row],[Sales]]</f>
        <v>1.5675845144271828E-3</v>
      </c>
      <c r="N321" s="1">
        <f>1</f>
        <v>1</v>
      </c>
    </row>
    <row r="322" spans="1:14" x14ac:dyDescent="0.3">
      <c r="A322" s="1" t="s">
        <v>328</v>
      </c>
      <c r="B322" s="2">
        <v>45201</v>
      </c>
      <c r="C322" s="1" t="s">
        <v>509</v>
      </c>
      <c r="D322" s="1" t="s">
        <v>512</v>
      </c>
      <c r="E322" s="1" t="s">
        <v>522</v>
      </c>
      <c r="F322" s="1">
        <v>521.01</v>
      </c>
      <c r="G322" s="1">
        <v>4</v>
      </c>
      <c r="H322" s="1">
        <v>-110.76</v>
      </c>
      <c r="I322" s="1" t="s">
        <v>617</v>
      </c>
      <c r="J322" s="1">
        <f>YEAR(SalesTbl[[#This Row],[Date]])</f>
        <v>2023</v>
      </c>
      <c r="K322" s="1" t="str">
        <f>TEXT(SalesTbl[[#This Row],[Date]], "mmm")</f>
        <v>Oct</v>
      </c>
      <c r="L322" s="1">
        <f>MONTH(SalesTbl[[#This Row],[Date]])</f>
        <v>10</v>
      </c>
      <c r="M322" s="5">
        <f>SalesTbl[[#This Row],[Profit]]/SalesTbl[[#This Row],[Sales]]</f>
        <v>-0.21258709045891636</v>
      </c>
      <c r="N322" s="1">
        <f>1</f>
        <v>1</v>
      </c>
    </row>
    <row r="323" spans="1:14" x14ac:dyDescent="0.3">
      <c r="A323" s="1" t="s">
        <v>329</v>
      </c>
      <c r="B323" s="2">
        <v>45484</v>
      </c>
      <c r="C323" s="1" t="s">
        <v>508</v>
      </c>
      <c r="D323" s="1" t="s">
        <v>520</v>
      </c>
      <c r="E323" s="1" t="s">
        <v>523</v>
      </c>
      <c r="F323" s="1">
        <v>1401.29</v>
      </c>
      <c r="G323" s="1">
        <v>3</v>
      </c>
      <c r="H323" s="1">
        <v>651.73</v>
      </c>
      <c r="I323" s="1" t="s">
        <v>541</v>
      </c>
      <c r="J323" s="1">
        <f>YEAR(SalesTbl[[#This Row],[Date]])</f>
        <v>2024</v>
      </c>
      <c r="K323" s="1" t="str">
        <f>TEXT(SalesTbl[[#This Row],[Date]], "mmm")</f>
        <v>Jul</v>
      </c>
      <c r="L323" s="1">
        <f>MONTH(SalesTbl[[#This Row],[Date]])</f>
        <v>7</v>
      </c>
      <c r="M323" s="5">
        <f>SalesTbl[[#This Row],[Profit]]/SalesTbl[[#This Row],[Sales]]</f>
        <v>0.46509287870462218</v>
      </c>
      <c r="N323" s="1">
        <f>1</f>
        <v>1</v>
      </c>
    </row>
    <row r="324" spans="1:14" x14ac:dyDescent="0.3">
      <c r="A324" s="1" t="s">
        <v>330</v>
      </c>
      <c r="B324" s="2">
        <v>45442</v>
      </c>
      <c r="C324" s="1" t="s">
        <v>510</v>
      </c>
      <c r="D324" s="1" t="s">
        <v>514</v>
      </c>
      <c r="E324" s="1" t="s">
        <v>522</v>
      </c>
      <c r="F324" s="1">
        <v>1569.84</v>
      </c>
      <c r="G324" s="1">
        <v>4</v>
      </c>
      <c r="H324" s="1">
        <v>92.82</v>
      </c>
      <c r="I324" s="1" t="s">
        <v>549</v>
      </c>
      <c r="J324" s="1">
        <f>YEAR(SalesTbl[[#This Row],[Date]])</f>
        <v>2024</v>
      </c>
      <c r="K324" s="1" t="str">
        <f>TEXT(SalesTbl[[#This Row],[Date]], "mmm")</f>
        <v>May</v>
      </c>
      <c r="L324" s="1">
        <f>MONTH(SalesTbl[[#This Row],[Date]])</f>
        <v>5</v>
      </c>
      <c r="M324" s="5">
        <f>SalesTbl[[#This Row],[Profit]]/SalesTbl[[#This Row],[Sales]]</f>
        <v>5.9127044794373945E-2</v>
      </c>
      <c r="N324" s="1">
        <f>1</f>
        <v>1</v>
      </c>
    </row>
    <row r="325" spans="1:14" x14ac:dyDescent="0.3">
      <c r="A325" s="1" t="s">
        <v>331</v>
      </c>
      <c r="B325" s="2">
        <v>45450</v>
      </c>
      <c r="C325" s="1" t="s">
        <v>508</v>
      </c>
      <c r="D325" s="1" t="s">
        <v>516</v>
      </c>
      <c r="E325" s="1" t="s">
        <v>523</v>
      </c>
      <c r="F325" s="1">
        <v>853.42</v>
      </c>
      <c r="G325" s="1">
        <v>5</v>
      </c>
      <c r="H325" s="1">
        <v>505.4</v>
      </c>
      <c r="I325" s="1" t="s">
        <v>620</v>
      </c>
      <c r="J325" s="1">
        <f>YEAR(SalesTbl[[#This Row],[Date]])</f>
        <v>2024</v>
      </c>
      <c r="K325" s="1" t="str">
        <f>TEXT(SalesTbl[[#This Row],[Date]], "mmm")</f>
        <v>Jun</v>
      </c>
      <c r="L325" s="1">
        <f>MONTH(SalesTbl[[#This Row],[Date]])</f>
        <v>6</v>
      </c>
      <c r="M325" s="5">
        <f>SalesTbl[[#This Row],[Profit]]/SalesTbl[[#This Row],[Sales]]</f>
        <v>0.59220547913102572</v>
      </c>
      <c r="N325" s="1">
        <f>1</f>
        <v>1</v>
      </c>
    </row>
    <row r="326" spans="1:14" x14ac:dyDescent="0.3">
      <c r="A326" s="1" t="s">
        <v>332</v>
      </c>
      <c r="B326" s="2">
        <v>45277</v>
      </c>
      <c r="C326" s="1" t="s">
        <v>510</v>
      </c>
      <c r="D326" s="1" t="s">
        <v>518</v>
      </c>
      <c r="E326" s="1" t="s">
        <v>524</v>
      </c>
      <c r="F326" s="1">
        <v>1000.97</v>
      </c>
      <c r="G326" s="1">
        <v>4</v>
      </c>
      <c r="H326" s="1">
        <v>423.32</v>
      </c>
      <c r="I326" s="1" t="s">
        <v>541</v>
      </c>
      <c r="J326" s="1">
        <f>YEAR(SalesTbl[[#This Row],[Date]])</f>
        <v>2023</v>
      </c>
      <c r="K326" s="1" t="str">
        <f>TEXT(SalesTbl[[#This Row],[Date]], "mmm")</f>
        <v>Dec</v>
      </c>
      <c r="L326" s="1">
        <f>MONTH(SalesTbl[[#This Row],[Date]])</f>
        <v>12</v>
      </c>
      <c r="M326" s="5">
        <f>SalesTbl[[#This Row],[Profit]]/SalesTbl[[#This Row],[Sales]]</f>
        <v>0.42290977751580966</v>
      </c>
      <c r="N326" s="1">
        <f>1</f>
        <v>1</v>
      </c>
    </row>
    <row r="327" spans="1:14" x14ac:dyDescent="0.3">
      <c r="A327" s="1" t="s">
        <v>333</v>
      </c>
      <c r="B327" s="2">
        <v>45248</v>
      </c>
      <c r="C327" s="1" t="s">
        <v>511</v>
      </c>
      <c r="D327" s="1" t="s">
        <v>513</v>
      </c>
      <c r="E327" s="1" t="s">
        <v>523</v>
      </c>
      <c r="F327" s="1">
        <v>523.55999999999995</v>
      </c>
      <c r="G327" s="1">
        <v>9</v>
      </c>
      <c r="H327" s="1">
        <v>98.93</v>
      </c>
      <c r="I327" s="1" t="s">
        <v>599</v>
      </c>
      <c r="J327" s="1">
        <f>YEAR(SalesTbl[[#This Row],[Date]])</f>
        <v>2023</v>
      </c>
      <c r="K327" s="1" t="str">
        <f>TEXT(SalesTbl[[#This Row],[Date]], "mmm")</f>
        <v>Nov</v>
      </c>
      <c r="L327" s="1">
        <f>MONTH(SalesTbl[[#This Row],[Date]])</f>
        <v>11</v>
      </c>
      <c r="M327" s="5">
        <f>SalesTbl[[#This Row],[Profit]]/SalesTbl[[#This Row],[Sales]]</f>
        <v>0.18895637558255027</v>
      </c>
      <c r="N327" s="1">
        <f>1</f>
        <v>1</v>
      </c>
    </row>
    <row r="328" spans="1:14" x14ac:dyDescent="0.3">
      <c r="A328" s="1" t="s">
        <v>334</v>
      </c>
      <c r="B328" s="2">
        <v>45482</v>
      </c>
      <c r="C328" s="1" t="s">
        <v>508</v>
      </c>
      <c r="D328" s="1" t="s">
        <v>512</v>
      </c>
      <c r="E328" s="1" t="s">
        <v>522</v>
      </c>
      <c r="F328" s="1">
        <v>664.63</v>
      </c>
      <c r="G328" s="1">
        <v>5</v>
      </c>
      <c r="H328" s="1">
        <v>277.97000000000003</v>
      </c>
      <c r="I328" s="1" t="s">
        <v>620</v>
      </c>
      <c r="J328" s="1">
        <f>YEAR(SalesTbl[[#This Row],[Date]])</f>
        <v>2024</v>
      </c>
      <c r="K328" s="1" t="str">
        <f>TEXT(SalesTbl[[#This Row],[Date]], "mmm")</f>
        <v>Jul</v>
      </c>
      <c r="L328" s="1">
        <f>MONTH(SalesTbl[[#This Row],[Date]])</f>
        <v>7</v>
      </c>
      <c r="M328" s="5">
        <f>SalesTbl[[#This Row],[Profit]]/SalesTbl[[#This Row],[Sales]]</f>
        <v>0.41823270090125336</v>
      </c>
      <c r="N328" s="1">
        <f>1</f>
        <v>1</v>
      </c>
    </row>
    <row r="329" spans="1:14" x14ac:dyDescent="0.3">
      <c r="A329" s="1" t="s">
        <v>335</v>
      </c>
      <c r="B329" s="2">
        <v>45518</v>
      </c>
      <c r="C329" s="1" t="s">
        <v>510</v>
      </c>
      <c r="D329" s="1" t="s">
        <v>520</v>
      </c>
      <c r="E329" s="1" t="s">
        <v>523</v>
      </c>
      <c r="F329" s="1">
        <v>617.95000000000005</v>
      </c>
      <c r="G329" s="1">
        <v>10</v>
      </c>
      <c r="H329" s="1">
        <v>-160.44</v>
      </c>
      <c r="I329" s="1" t="s">
        <v>551</v>
      </c>
      <c r="J329" s="1">
        <f>YEAR(SalesTbl[[#This Row],[Date]])</f>
        <v>2024</v>
      </c>
      <c r="K329" s="1" t="str">
        <f>TEXT(SalesTbl[[#This Row],[Date]], "mmm")</f>
        <v>Aug</v>
      </c>
      <c r="L329" s="1">
        <f>MONTH(SalesTbl[[#This Row],[Date]])</f>
        <v>8</v>
      </c>
      <c r="M329" s="5">
        <f>SalesTbl[[#This Row],[Profit]]/SalesTbl[[#This Row],[Sales]]</f>
        <v>-0.25963265636378347</v>
      </c>
      <c r="N329" s="1">
        <f>1</f>
        <v>1</v>
      </c>
    </row>
    <row r="330" spans="1:14" x14ac:dyDescent="0.3">
      <c r="A330" s="1" t="s">
        <v>336</v>
      </c>
      <c r="B330" s="2">
        <v>45259</v>
      </c>
      <c r="C330" s="1" t="s">
        <v>510</v>
      </c>
      <c r="D330" s="1" t="s">
        <v>516</v>
      </c>
      <c r="E330" s="1" t="s">
        <v>523</v>
      </c>
      <c r="F330" s="1">
        <v>1542.15</v>
      </c>
      <c r="G330" s="1">
        <v>1</v>
      </c>
      <c r="H330" s="1">
        <v>-46.7</v>
      </c>
      <c r="I330" s="1" t="s">
        <v>542</v>
      </c>
      <c r="J330" s="1">
        <f>YEAR(SalesTbl[[#This Row],[Date]])</f>
        <v>2023</v>
      </c>
      <c r="K330" s="1" t="str">
        <f>TEXT(SalesTbl[[#This Row],[Date]], "mmm")</f>
        <v>Nov</v>
      </c>
      <c r="L330" s="1">
        <f>MONTH(SalesTbl[[#This Row],[Date]])</f>
        <v>11</v>
      </c>
      <c r="M330" s="5">
        <f>SalesTbl[[#This Row],[Profit]]/SalesTbl[[#This Row],[Sales]]</f>
        <v>-3.0282397950912688E-2</v>
      </c>
      <c r="N330" s="1">
        <f>1</f>
        <v>1</v>
      </c>
    </row>
    <row r="331" spans="1:14" x14ac:dyDescent="0.3">
      <c r="A331" s="1" t="s">
        <v>337</v>
      </c>
      <c r="B331" s="2">
        <v>45258</v>
      </c>
      <c r="C331" s="1" t="s">
        <v>510</v>
      </c>
      <c r="D331" s="1" t="s">
        <v>517</v>
      </c>
      <c r="E331" s="1" t="s">
        <v>522</v>
      </c>
      <c r="F331" s="1">
        <v>416.87</v>
      </c>
      <c r="G331" s="1">
        <v>10</v>
      </c>
      <c r="H331" s="1">
        <v>597.66</v>
      </c>
      <c r="I331" s="1" t="s">
        <v>557</v>
      </c>
      <c r="J331" s="1">
        <f>YEAR(SalesTbl[[#This Row],[Date]])</f>
        <v>2023</v>
      </c>
      <c r="K331" s="1" t="str">
        <f>TEXT(SalesTbl[[#This Row],[Date]], "mmm")</f>
        <v>Nov</v>
      </c>
      <c r="L331" s="1">
        <f>MONTH(SalesTbl[[#This Row],[Date]])</f>
        <v>11</v>
      </c>
      <c r="M331" s="5">
        <f>SalesTbl[[#This Row],[Profit]]/SalesTbl[[#This Row],[Sales]]</f>
        <v>1.4336843620313287</v>
      </c>
      <c r="N331" s="1">
        <f>1</f>
        <v>1</v>
      </c>
    </row>
    <row r="332" spans="1:14" x14ac:dyDescent="0.3">
      <c r="A332" s="1" t="s">
        <v>338</v>
      </c>
      <c r="B332" s="2">
        <v>45128</v>
      </c>
      <c r="C332" s="1" t="s">
        <v>510</v>
      </c>
      <c r="D332" s="1" t="s">
        <v>519</v>
      </c>
      <c r="E332" s="1" t="s">
        <v>524</v>
      </c>
      <c r="F332" s="1">
        <v>1960.9</v>
      </c>
      <c r="G332" s="1">
        <v>7</v>
      </c>
      <c r="H332" s="1">
        <v>509.59</v>
      </c>
      <c r="I332" s="1" t="s">
        <v>604</v>
      </c>
      <c r="J332" s="1">
        <f>YEAR(SalesTbl[[#This Row],[Date]])</f>
        <v>2023</v>
      </c>
      <c r="K332" s="1" t="str">
        <f>TEXT(SalesTbl[[#This Row],[Date]], "mmm")</f>
        <v>Jul</v>
      </c>
      <c r="L332" s="1">
        <f>MONTH(SalesTbl[[#This Row],[Date]])</f>
        <v>7</v>
      </c>
      <c r="M332" s="5">
        <f>SalesTbl[[#This Row],[Profit]]/SalesTbl[[#This Row],[Sales]]</f>
        <v>0.25987556734152684</v>
      </c>
      <c r="N332" s="1">
        <f>1</f>
        <v>1</v>
      </c>
    </row>
    <row r="333" spans="1:14" x14ac:dyDescent="0.3">
      <c r="A333" s="1" t="s">
        <v>339</v>
      </c>
      <c r="B333" s="2">
        <v>45450</v>
      </c>
      <c r="C333" s="1" t="s">
        <v>509</v>
      </c>
      <c r="D333" s="1" t="s">
        <v>520</v>
      </c>
      <c r="E333" s="1" t="s">
        <v>523</v>
      </c>
      <c r="F333" s="1">
        <v>1930.41</v>
      </c>
      <c r="G333" s="1">
        <v>2</v>
      </c>
      <c r="H333" s="1">
        <v>-160.43</v>
      </c>
      <c r="I333" s="1" t="s">
        <v>532</v>
      </c>
      <c r="J333" s="1">
        <f>YEAR(SalesTbl[[#This Row],[Date]])</f>
        <v>2024</v>
      </c>
      <c r="K333" s="1" t="str">
        <f>TEXT(SalesTbl[[#This Row],[Date]], "mmm")</f>
        <v>Jun</v>
      </c>
      <c r="L333" s="1">
        <f>MONTH(SalesTbl[[#This Row],[Date]])</f>
        <v>6</v>
      </c>
      <c r="M333" s="5">
        <f>SalesTbl[[#This Row],[Profit]]/SalesTbl[[#This Row],[Sales]]</f>
        <v>-8.31066975409369E-2</v>
      </c>
      <c r="N333" s="1">
        <f>1</f>
        <v>1</v>
      </c>
    </row>
    <row r="334" spans="1:14" x14ac:dyDescent="0.3">
      <c r="A334" s="1" t="s">
        <v>340</v>
      </c>
      <c r="B334" s="2">
        <v>45099</v>
      </c>
      <c r="C334" s="1" t="s">
        <v>509</v>
      </c>
      <c r="D334" s="1" t="s">
        <v>519</v>
      </c>
      <c r="E334" s="1" t="s">
        <v>524</v>
      </c>
      <c r="F334" s="1">
        <v>1069.45</v>
      </c>
      <c r="G334" s="1">
        <v>8</v>
      </c>
      <c r="H334" s="1">
        <v>566.91999999999996</v>
      </c>
      <c r="I334" s="1" t="s">
        <v>575</v>
      </c>
      <c r="J334" s="1">
        <f>YEAR(SalesTbl[[#This Row],[Date]])</f>
        <v>2023</v>
      </c>
      <c r="K334" s="1" t="str">
        <f>TEXT(SalesTbl[[#This Row],[Date]], "mmm")</f>
        <v>Jun</v>
      </c>
      <c r="L334" s="1">
        <f>MONTH(SalesTbl[[#This Row],[Date]])</f>
        <v>6</v>
      </c>
      <c r="M334" s="5">
        <f>SalesTbl[[#This Row],[Profit]]/SalesTbl[[#This Row],[Sales]]</f>
        <v>0.53010425919865345</v>
      </c>
      <c r="N334" s="1">
        <f>1</f>
        <v>1</v>
      </c>
    </row>
    <row r="335" spans="1:14" x14ac:dyDescent="0.3">
      <c r="A335" s="1" t="s">
        <v>341</v>
      </c>
      <c r="B335" s="2">
        <v>44983</v>
      </c>
      <c r="C335" s="1" t="s">
        <v>508</v>
      </c>
      <c r="D335" s="1" t="s">
        <v>518</v>
      </c>
      <c r="E335" s="1" t="s">
        <v>524</v>
      </c>
      <c r="F335" s="1">
        <v>777.85</v>
      </c>
      <c r="G335" s="1">
        <v>3</v>
      </c>
      <c r="H335" s="1">
        <v>111.94</v>
      </c>
      <c r="I335" s="1" t="s">
        <v>602</v>
      </c>
      <c r="J335" s="1">
        <f>YEAR(SalesTbl[[#This Row],[Date]])</f>
        <v>2023</v>
      </c>
      <c r="K335" s="1" t="str">
        <f>TEXT(SalesTbl[[#This Row],[Date]], "mmm")</f>
        <v>Feb</v>
      </c>
      <c r="L335" s="1">
        <f>MONTH(SalesTbl[[#This Row],[Date]])</f>
        <v>2</v>
      </c>
      <c r="M335" s="5">
        <f>SalesTbl[[#This Row],[Profit]]/SalesTbl[[#This Row],[Sales]]</f>
        <v>0.14390949411840329</v>
      </c>
      <c r="N335" s="1">
        <f>1</f>
        <v>1</v>
      </c>
    </row>
    <row r="336" spans="1:14" x14ac:dyDescent="0.3">
      <c r="A336" s="1" t="s">
        <v>342</v>
      </c>
      <c r="B336" s="2">
        <v>45490</v>
      </c>
      <c r="C336" s="1" t="s">
        <v>509</v>
      </c>
      <c r="D336" s="1" t="s">
        <v>514</v>
      </c>
      <c r="E336" s="1" t="s">
        <v>522</v>
      </c>
      <c r="F336" s="1">
        <v>1223.8900000000001</v>
      </c>
      <c r="G336" s="1">
        <v>3</v>
      </c>
      <c r="H336" s="1">
        <v>84.45</v>
      </c>
      <c r="I336" s="1" t="s">
        <v>593</v>
      </c>
      <c r="J336" s="1">
        <f>YEAR(SalesTbl[[#This Row],[Date]])</f>
        <v>2024</v>
      </c>
      <c r="K336" s="1" t="str">
        <f>TEXT(SalesTbl[[#This Row],[Date]], "mmm")</f>
        <v>Jul</v>
      </c>
      <c r="L336" s="1">
        <f>MONTH(SalesTbl[[#This Row],[Date]])</f>
        <v>7</v>
      </c>
      <c r="M336" s="5">
        <f>SalesTbl[[#This Row],[Profit]]/SalesTbl[[#This Row],[Sales]]</f>
        <v>6.9001299136360286E-2</v>
      </c>
      <c r="N336" s="1">
        <f>1</f>
        <v>1</v>
      </c>
    </row>
    <row r="337" spans="1:14" x14ac:dyDescent="0.3">
      <c r="A337" s="1" t="s">
        <v>343</v>
      </c>
      <c r="B337" s="2">
        <v>45347</v>
      </c>
      <c r="C337" s="1" t="s">
        <v>510</v>
      </c>
      <c r="D337" s="1" t="s">
        <v>521</v>
      </c>
      <c r="E337" s="1" t="s">
        <v>522</v>
      </c>
      <c r="F337" s="1">
        <v>218.69</v>
      </c>
      <c r="G337" s="1">
        <v>2</v>
      </c>
      <c r="H337" s="1">
        <v>319.31</v>
      </c>
      <c r="I337" s="1" t="s">
        <v>612</v>
      </c>
      <c r="J337" s="1">
        <f>YEAR(SalesTbl[[#This Row],[Date]])</f>
        <v>2024</v>
      </c>
      <c r="K337" s="1" t="str">
        <f>TEXT(SalesTbl[[#This Row],[Date]], "mmm")</f>
        <v>Feb</v>
      </c>
      <c r="L337" s="1">
        <f>MONTH(SalesTbl[[#This Row],[Date]])</f>
        <v>2</v>
      </c>
      <c r="M337" s="5">
        <f>SalesTbl[[#This Row],[Profit]]/SalesTbl[[#This Row],[Sales]]</f>
        <v>1.4601033426311216</v>
      </c>
      <c r="N337" s="1">
        <f>1</f>
        <v>1</v>
      </c>
    </row>
    <row r="338" spans="1:14" x14ac:dyDescent="0.3">
      <c r="A338" s="1" t="s">
        <v>344</v>
      </c>
      <c r="B338" s="2">
        <v>44984</v>
      </c>
      <c r="C338" s="1" t="s">
        <v>511</v>
      </c>
      <c r="D338" s="1" t="s">
        <v>516</v>
      </c>
      <c r="E338" s="1" t="s">
        <v>523</v>
      </c>
      <c r="F338" s="1">
        <v>1694.44</v>
      </c>
      <c r="G338" s="1">
        <v>3</v>
      </c>
      <c r="H338" s="1">
        <v>-133.74</v>
      </c>
      <c r="I338" s="1" t="s">
        <v>565</v>
      </c>
      <c r="J338" s="1">
        <f>YEAR(SalesTbl[[#This Row],[Date]])</f>
        <v>2023</v>
      </c>
      <c r="K338" s="1" t="str">
        <f>TEXT(SalesTbl[[#This Row],[Date]], "mmm")</f>
        <v>Feb</v>
      </c>
      <c r="L338" s="1">
        <f>MONTH(SalesTbl[[#This Row],[Date]])</f>
        <v>2</v>
      </c>
      <c r="M338" s="5">
        <f>SalesTbl[[#This Row],[Profit]]/SalesTbl[[#This Row],[Sales]]</f>
        <v>-7.8928731616345227E-2</v>
      </c>
      <c r="N338" s="1">
        <f>1</f>
        <v>1</v>
      </c>
    </row>
    <row r="339" spans="1:14" x14ac:dyDescent="0.3">
      <c r="A339" s="1" t="s">
        <v>345</v>
      </c>
      <c r="B339" s="2">
        <v>45376</v>
      </c>
      <c r="C339" s="1" t="s">
        <v>511</v>
      </c>
      <c r="D339" s="1" t="s">
        <v>516</v>
      </c>
      <c r="E339" s="1" t="s">
        <v>523</v>
      </c>
      <c r="F339" s="1">
        <v>70.91</v>
      </c>
      <c r="G339" s="1">
        <v>5</v>
      </c>
      <c r="H339" s="1">
        <v>-1</v>
      </c>
      <c r="I339" s="1" t="s">
        <v>618</v>
      </c>
      <c r="J339" s="1">
        <f>YEAR(SalesTbl[[#This Row],[Date]])</f>
        <v>2024</v>
      </c>
      <c r="K339" s="1" t="str">
        <f>TEXT(SalesTbl[[#This Row],[Date]], "mmm")</f>
        <v>Mar</v>
      </c>
      <c r="L339" s="1">
        <f>MONTH(SalesTbl[[#This Row],[Date]])</f>
        <v>3</v>
      </c>
      <c r="M339" s="5">
        <f>SalesTbl[[#This Row],[Profit]]/SalesTbl[[#This Row],[Sales]]</f>
        <v>-1.410238330277817E-2</v>
      </c>
      <c r="N339" s="1">
        <f>1</f>
        <v>1</v>
      </c>
    </row>
    <row r="340" spans="1:14" x14ac:dyDescent="0.3">
      <c r="A340" s="1" t="s">
        <v>346</v>
      </c>
      <c r="B340" s="2">
        <v>45467</v>
      </c>
      <c r="C340" s="1" t="s">
        <v>509</v>
      </c>
      <c r="D340" s="1" t="s">
        <v>513</v>
      </c>
      <c r="E340" s="1" t="s">
        <v>523</v>
      </c>
      <c r="F340" s="1">
        <v>1363.79</v>
      </c>
      <c r="G340" s="1">
        <v>8</v>
      </c>
      <c r="H340" s="1">
        <v>-0.6</v>
      </c>
      <c r="I340" s="1" t="s">
        <v>550</v>
      </c>
      <c r="J340" s="1">
        <f>YEAR(SalesTbl[[#This Row],[Date]])</f>
        <v>2024</v>
      </c>
      <c r="K340" s="1" t="str">
        <f>TEXT(SalesTbl[[#This Row],[Date]], "mmm")</f>
        <v>Jun</v>
      </c>
      <c r="L340" s="1">
        <f>MONTH(SalesTbl[[#This Row],[Date]])</f>
        <v>6</v>
      </c>
      <c r="M340" s="5">
        <f>SalesTbl[[#This Row],[Profit]]/SalesTbl[[#This Row],[Sales]]</f>
        <v>-4.3995043225129968E-4</v>
      </c>
      <c r="N340" s="1">
        <f>1</f>
        <v>1</v>
      </c>
    </row>
    <row r="341" spans="1:14" x14ac:dyDescent="0.3">
      <c r="A341" s="1" t="s">
        <v>347</v>
      </c>
      <c r="B341" s="2">
        <v>45618</v>
      </c>
      <c r="C341" s="1" t="s">
        <v>508</v>
      </c>
      <c r="D341" s="1" t="s">
        <v>521</v>
      </c>
      <c r="E341" s="1" t="s">
        <v>522</v>
      </c>
      <c r="F341" s="1">
        <v>671.51</v>
      </c>
      <c r="G341" s="1">
        <v>1</v>
      </c>
      <c r="H341" s="1">
        <v>67.349999999999994</v>
      </c>
      <c r="I341" s="1" t="s">
        <v>556</v>
      </c>
      <c r="J341" s="1">
        <f>YEAR(SalesTbl[[#This Row],[Date]])</f>
        <v>2024</v>
      </c>
      <c r="K341" s="1" t="str">
        <f>TEXT(SalesTbl[[#This Row],[Date]], "mmm")</f>
        <v>Nov</v>
      </c>
      <c r="L341" s="1">
        <f>MONTH(SalesTbl[[#This Row],[Date]])</f>
        <v>11</v>
      </c>
      <c r="M341" s="5">
        <f>SalesTbl[[#This Row],[Profit]]/SalesTbl[[#This Row],[Sales]]</f>
        <v>0.10029634703876338</v>
      </c>
      <c r="N341" s="1">
        <f>1</f>
        <v>1</v>
      </c>
    </row>
    <row r="342" spans="1:14" x14ac:dyDescent="0.3">
      <c r="A342" s="1" t="s">
        <v>348</v>
      </c>
      <c r="B342" s="2">
        <v>45506</v>
      </c>
      <c r="C342" s="1" t="s">
        <v>511</v>
      </c>
      <c r="D342" s="1" t="s">
        <v>517</v>
      </c>
      <c r="E342" s="1" t="s">
        <v>522</v>
      </c>
      <c r="F342" s="1">
        <v>588.5</v>
      </c>
      <c r="G342" s="1">
        <v>6</v>
      </c>
      <c r="H342" s="1">
        <v>476.26</v>
      </c>
      <c r="I342" s="1" t="s">
        <v>584</v>
      </c>
      <c r="J342" s="1">
        <f>YEAR(SalesTbl[[#This Row],[Date]])</f>
        <v>2024</v>
      </c>
      <c r="K342" s="1" t="str">
        <f>TEXT(SalesTbl[[#This Row],[Date]], "mmm")</f>
        <v>Aug</v>
      </c>
      <c r="L342" s="1">
        <f>MONTH(SalesTbl[[#This Row],[Date]])</f>
        <v>8</v>
      </c>
      <c r="M342" s="5">
        <f>SalesTbl[[#This Row],[Profit]]/SalesTbl[[#This Row],[Sales]]</f>
        <v>0.80927782497875955</v>
      </c>
      <c r="N342" s="1">
        <f>1</f>
        <v>1</v>
      </c>
    </row>
    <row r="343" spans="1:14" x14ac:dyDescent="0.3">
      <c r="A343" s="1" t="s">
        <v>349</v>
      </c>
      <c r="B343" s="2">
        <v>45422</v>
      </c>
      <c r="C343" s="1" t="s">
        <v>510</v>
      </c>
      <c r="D343" s="1" t="s">
        <v>514</v>
      </c>
      <c r="E343" s="1" t="s">
        <v>522</v>
      </c>
      <c r="F343" s="1">
        <v>309.45</v>
      </c>
      <c r="G343" s="1">
        <v>9</v>
      </c>
      <c r="H343" s="1">
        <v>535.46</v>
      </c>
      <c r="I343" s="1" t="s">
        <v>534</v>
      </c>
      <c r="J343" s="1">
        <f>YEAR(SalesTbl[[#This Row],[Date]])</f>
        <v>2024</v>
      </c>
      <c r="K343" s="1" t="str">
        <f>TEXT(SalesTbl[[#This Row],[Date]], "mmm")</f>
        <v>May</v>
      </c>
      <c r="L343" s="1">
        <f>MONTH(SalesTbl[[#This Row],[Date]])</f>
        <v>5</v>
      </c>
      <c r="M343" s="5">
        <f>SalesTbl[[#This Row],[Profit]]/SalesTbl[[#This Row],[Sales]]</f>
        <v>1.7303603166909034</v>
      </c>
      <c r="N343" s="1">
        <f>1</f>
        <v>1</v>
      </c>
    </row>
    <row r="344" spans="1:14" x14ac:dyDescent="0.3">
      <c r="A344" s="1" t="s">
        <v>350</v>
      </c>
      <c r="B344" s="2">
        <v>45363</v>
      </c>
      <c r="C344" s="1" t="s">
        <v>509</v>
      </c>
      <c r="D344" s="1" t="s">
        <v>520</v>
      </c>
      <c r="E344" s="1" t="s">
        <v>523</v>
      </c>
      <c r="F344" s="1">
        <v>1244.67</v>
      </c>
      <c r="G344" s="1">
        <v>6</v>
      </c>
      <c r="H344" s="1">
        <v>-122.14</v>
      </c>
      <c r="I344" s="1" t="s">
        <v>611</v>
      </c>
      <c r="J344" s="1">
        <f>YEAR(SalesTbl[[#This Row],[Date]])</f>
        <v>2024</v>
      </c>
      <c r="K344" s="1" t="str">
        <f>TEXT(SalesTbl[[#This Row],[Date]], "mmm")</f>
        <v>Mar</v>
      </c>
      <c r="L344" s="1">
        <f>MONTH(SalesTbl[[#This Row],[Date]])</f>
        <v>3</v>
      </c>
      <c r="M344" s="5">
        <f>SalesTbl[[#This Row],[Profit]]/SalesTbl[[#This Row],[Sales]]</f>
        <v>-9.8130428145612889E-2</v>
      </c>
      <c r="N344" s="1">
        <f>1</f>
        <v>1</v>
      </c>
    </row>
    <row r="345" spans="1:14" x14ac:dyDescent="0.3">
      <c r="A345" s="1" t="s">
        <v>351</v>
      </c>
      <c r="B345" s="2">
        <v>45528</v>
      </c>
      <c r="C345" s="1" t="s">
        <v>509</v>
      </c>
      <c r="D345" s="1" t="s">
        <v>513</v>
      </c>
      <c r="E345" s="1" t="s">
        <v>523</v>
      </c>
      <c r="F345" s="1">
        <v>799.93</v>
      </c>
      <c r="G345" s="1">
        <v>6</v>
      </c>
      <c r="H345" s="1">
        <v>21.51</v>
      </c>
      <c r="I345" s="1" t="s">
        <v>549</v>
      </c>
      <c r="J345" s="1">
        <f>YEAR(SalesTbl[[#This Row],[Date]])</f>
        <v>2024</v>
      </c>
      <c r="K345" s="1" t="str">
        <f>TEXT(SalesTbl[[#This Row],[Date]], "mmm")</f>
        <v>Aug</v>
      </c>
      <c r="L345" s="1">
        <f>MONTH(SalesTbl[[#This Row],[Date]])</f>
        <v>8</v>
      </c>
      <c r="M345" s="5">
        <f>SalesTbl[[#This Row],[Profit]]/SalesTbl[[#This Row],[Sales]]</f>
        <v>2.6889852862125439E-2</v>
      </c>
      <c r="N345" s="1">
        <f>1</f>
        <v>1</v>
      </c>
    </row>
    <row r="346" spans="1:14" x14ac:dyDescent="0.3">
      <c r="A346" s="1" t="s">
        <v>352</v>
      </c>
      <c r="B346" s="2">
        <v>45516</v>
      </c>
      <c r="C346" s="1" t="s">
        <v>508</v>
      </c>
      <c r="D346" s="1" t="s">
        <v>516</v>
      </c>
      <c r="E346" s="1" t="s">
        <v>523</v>
      </c>
      <c r="F346" s="1">
        <v>498.88</v>
      </c>
      <c r="G346" s="1">
        <v>3</v>
      </c>
      <c r="H346" s="1">
        <v>156.41</v>
      </c>
      <c r="I346" s="1" t="s">
        <v>583</v>
      </c>
      <c r="J346" s="1">
        <f>YEAR(SalesTbl[[#This Row],[Date]])</f>
        <v>2024</v>
      </c>
      <c r="K346" s="1" t="str">
        <f>TEXT(SalesTbl[[#This Row],[Date]], "mmm")</f>
        <v>Aug</v>
      </c>
      <c r="L346" s="1">
        <f>MONTH(SalesTbl[[#This Row],[Date]])</f>
        <v>8</v>
      </c>
      <c r="M346" s="5">
        <f>SalesTbl[[#This Row],[Profit]]/SalesTbl[[#This Row],[Sales]]</f>
        <v>0.31352228992944192</v>
      </c>
      <c r="N346" s="1">
        <f>1</f>
        <v>1</v>
      </c>
    </row>
    <row r="347" spans="1:14" x14ac:dyDescent="0.3">
      <c r="A347" s="1" t="s">
        <v>353</v>
      </c>
      <c r="B347" s="2">
        <v>45346</v>
      </c>
      <c r="C347" s="1" t="s">
        <v>509</v>
      </c>
      <c r="D347" s="1" t="s">
        <v>514</v>
      </c>
      <c r="E347" s="1" t="s">
        <v>522</v>
      </c>
      <c r="F347" s="1">
        <v>1703.94</v>
      </c>
      <c r="G347" s="1">
        <v>7</v>
      </c>
      <c r="H347" s="1">
        <v>652.55999999999995</v>
      </c>
      <c r="I347" s="1" t="s">
        <v>603</v>
      </c>
      <c r="J347" s="1">
        <f>YEAR(SalesTbl[[#This Row],[Date]])</f>
        <v>2024</v>
      </c>
      <c r="K347" s="1" t="str">
        <f>TEXT(SalesTbl[[#This Row],[Date]], "mmm")</f>
        <v>Feb</v>
      </c>
      <c r="L347" s="1">
        <f>MONTH(SalesTbl[[#This Row],[Date]])</f>
        <v>2</v>
      </c>
      <c r="M347" s="5">
        <f>SalesTbl[[#This Row],[Profit]]/SalesTbl[[#This Row],[Sales]]</f>
        <v>0.38297123138138661</v>
      </c>
      <c r="N347" s="1">
        <f>1</f>
        <v>1</v>
      </c>
    </row>
    <row r="348" spans="1:14" x14ac:dyDescent="0.3">
      <c r="A348" s="1" t="s">
        <v>354</v>
      </c>
      <c r="B348" s="2">
        <v>44974</v>
      </c>
      <c r="C348" s="1" t="s">
        <v>509</v>
      </c>
      <c r="D348" s="1" t="s">
        <v>518</v>
      </c>
      <c r="E348" s="1" t="s">
        <v>524</v>
      </c>
      <c r="F348" s="1">
        <v>83.21</v>
      </c>
      <c r="G348" s="1">
        <v>4</v>
      </c>
      <c r="H348" s="1">
        <v>667.83</v>
      </c>
      <c r="I348" s="1" t="s">
        <v>586</v>
      </c>
      <c r="J348" s="1">
        <f>YEAR(SalesTbl[[#This Row],[Date]])</f>
        <v>2023</v>
      </c>
      <c r="K348" s="1" t="str">
        <f>TEXT(SalesTbl[[#This Row],[Date]], "mmm")</f>
        <v>Feb</v>
      </c>
      <c r="L348" s="1">
        <f>MONTH(SalesTbl[[#This Row],[Date]])</f>
        <v>2</v>
      </c>
      <c r="M348" s="5">
        <f>SalesTbl[[#This Row],[Profit]]/SalesTbl[[#This Row],[Sales]]</f>
        <v>8.0258382405960838</v>
      </c>
      <c r="N348" s="1">
        <f>1</f>
        <v>1</v>
      </c>
    </row>
    <row r="349" spans="1:14" x14ac:dyDescent="0.3">
      <c r="A349" s="1" t="s">
        <v>355</v>
      </c>
      <c r="B349" s="2">
        <v>45542</v>
      </c>
      <c r="C349" s="1" t="s">
        <v>509</v>
      </c>
      <c r="D349" s="1" t="s">
        <v>520</v>
      </c>
      <c r="E349" s="1" t="s">
        <v>523</v>
      </c>
      <c r="F349" s="1">
        <v>1842.3</v>
      </c>
      <c r="G349" s="1">
        <v>8</v>
      </c>
      <c r="H349" s="1">
        <v>14.56</v>
      </c>
      <c r="I349" s="1" t="s">
        <v>589</v>
      </c>
      <c r="J349" s="1">
        <f>YEAR(SalesTbl[[#This Row],[Date]])</f>
        <v>2024</v>
      </c>
      <c r="K349" s="1" t="str">
        <f>TEXT(SalesTbl[[#This Row],[Date]], "mmm")</f>
        <v>Sep</v>
      </c>
      <c r="L349" s="1">
        <f>MONTH(SalesTbl[[#This Row],[Date]])</f>
        <v>9</v>
      </c>
      <c r="M349" s="5">
        <f>SalesTbl[[#This Row],[Profit]]/SalesTbl[[#This Row],[Sales]]</f>
        <v>7.9031645226076107E-3</v>
      </c>
      <c r="N349" s="1">
        <f>1</f>
        <v>1</v>
      </c>
    </row>
    <row r="350" spans="1:14" x14ac:dyDescent="0.3">
      <c r="A350" s="1" t="s">
        <v>356</v>
      </c>
      <c r="B350" s="2">
        <v>45535</v>
      </c>
      <c r="C350" s="1" t="s">
        <v>510</v>
      </c>
      <c r="D350" s="1" t="s">
        <v>514</v>
      </c>
      <c r="E350" s="1" t="s">
        <v>522</v>
      </c>
      <c r="F350" s="1">
        <v>1120.1300000000001</v>
      </c>
      <c r="G350" s="1">
        <v>10</v>
      </c>
      <c r="H350" s="1">
        <v>86.19</v>
      </c>
      <c r="I350" s="1" t="s">
        <v>589</v>
      </c>
      <c r="J350" s="1">
        <f>YEAR(SalesTbl[[#This Row],[Date]])</f>
        <v>2024</v>
      </c>
      <c r="K350" s="1" t="str">
        <f>TEXT(SalesTbl[[#This Row],[Date]], "mmm")</f>
        <v>Aug</v>
      </c>
      <c r="L350" s="1">
        <f>MONTH(SalesTbl[[#This Row],[Date]])</f>
        <v>8</v>
      </c>
      <c r="M350" s="5">
        <f>SalesTbl[[#This Row],[Profit]]/SalesTbl[[#This Row],[Sales]]</f>
        <v>7.6946425861283946E-2</v>
      </c>
      <c r="N350" s="1">
        <f>1</f>
        <v>1</v>
      </c>
    </row>
    <row r="351" spans="1:14" x14ac:dyDescent="0.3">
      <c r="A351" s="1" t="s">
        <v>357</v>
      </c>
      <c r="B351" s="2">
        <v>45250</v>
      </c>
      <c r="C351" s="1" t="s">
        <v>510</v>
      </c>
      <c r="D351" s="1" t="s">
        <v>519</v>
      </c>
      <c r="E351" s="1" t="s">
        <v>524</v>
      </c>
      <c r="F351" s="1">
        <v>53.29</v>
      </c>
      <c r="G351" s="1">
        <v>9</v>
      </c>
      <c r="H351" s="1">
        <v>-38.99</v>
      </c>
      <c r="I351" s="1" t="s">
        <v>605</v>
      </c>
      <c r="J351" s="1">
        <f>YEAR(SalesTbl[[#This Row],[Date]])</f>
        <v>2023</v>
      </c>
      <c r="K351" s="1" t="str">
        <f>TEXT(SalesTbl[[#This Row],[Date]], "mmm")</f>
        <v>Nov</v>
      </c>
      <c r="L351" s="1">
        <f>MONTH(SalesTbl[[#This Row],[Date]])</f>
        <v>11</v>
      </c>
      <c r="M351" s="5">
        <f>SalesTbl[[#This Row],[Profit]]/SalesTbl[[#This Row],[Sales]]</f>
        <v>-0.73165697128917251</v>
      </c>
      <c r="N351" s="1">
        <f>1</f>
        <v>1</v>
      </c>
    </row>
    <row r="352" spans="1:14" x14ac:dyDescent="0.3">
      <c r="A352" s="1" t="s">
        <v>358</v>
      </c>
      <c r="B352" s="2">
        <v>44970</v>
      </c>
      <c r="C352" s="1" t="s">
        <v>509</v>
      </c>
      <c r="D352" s="1" t="s">
        <v>517</v>
      </c>
      <c r="E352" s="1" t="s">
        <v>522</v>
      </c>
      <c r="F352" s="1">
        <v>1930.34</v>
      </c>
      <c r="G352" s="1">
        <v>5</v>
      </c>
      <c r="H352" s="1">
        <v>53.24</v>
      </c>
      <c r="I352" s="1" t="s">
        <v>552</v>
      </c>
      <c r="J352" s="1">
        <f>YEAR(SalesTbl[[#This Row],[Date]])</f>
        <v>2023</v>
      </c>
      <c r="K352" s="1" t="str">
        <f>TEXT(SalesTbl[[#This Row],[Date]], "mmm")</f>
        <v>Feb</v>
      </c>
      <c r="L352" s="1">
        <f>MONTH(SalesTbl[[#This Row],[Date]])</f>
        <v>2</v>
      </c>
      <c r="M352" s="5">
        <f>SalesTbl[[#This Row],[Profit]]/SalesTbl[[#This Row],[Sales]]</f>
        <v>2.7580633463534922E-2</v>
      </c>
      <c r="N352" s="1">
        <f>1</f>
        <v>1</v>
      </c>
    </row>
    <row r="353" spans="1:14" x14ac:dyDescent="0.3">
      <c r="A353" s="1" t="s">
        <v>359</v>
      </c>
      <c r="B353" s="2">
        <v>45231</v>
      </c>
      <c r="C353" s="1" t="s">
        <v>509</v>
      </c>
      <c r="D353" s="1" t="s">
        <v>515</v>
      </c>
      <c r="E353" s="1" t="s">
        <v>522</v>
      </c>
      <c r="F353" s="1">
        <v>1081.5</v>
      </c>
      <c r="G353" s="1">
        <v>8</v>
      </c>
      <c r="H353" s="1">
        <v>-176.11</v>
      </c>
      <c r="I353" s="1" t="s">
        <v>601</v>
      </c>
      <c r="J353" s="1">
        <f>YEAR(SalesTbl[[#This Row],[Date]])</f>
        <v>2023</v>
      </c>
      <c r="K353" s="1" t="str">
        <f>TEXT(SalesTbl[[#This Row],[Date]], "mmm")</f>
        <v>Nov</v>
      </c>
      <c r="L353" s="1">
        <f>MONTH(SalesTbl[[#This Row],[Date]])</f>
        <v>11</v>
      </c>
      <c r="M353" s="5">
        <f>SalesTbl[[#This Row],[Profit]]/SalesTbl[[#This Row],[Sales]]</f>
        <v>-0.16283865002311607</v>
      </c>
      <c r="N353" s="1">
        <f>1</f>
        <v>1</v>
      </c>
    </row>
    <row r="354" spans="1:14" x14ac:dyDescent="0.3">
      <c r="A354" s="1" t="s">
        <v>360</v>
      </c>
      <c r="B354" s="2">
        <v>45627</v>
      </c>
      <c r="C354" s="1" t="s">
        <v>510</v>
      </c>
      <c r="D354" s="1" t="s">
        <v>512</v>
      </c>
      <c r="E354" s="1" t="s">
        <v>522</v>
      </c>
      <c r="F354" s="1">
        <v>1415.66</v>
      </c>
      <c r="G354" s="1">
        <v>8</v>
      </c>
      <c r="H354" s="1">
        <v>222.37</v>
      </c>
      <c r="I354" s="1" t="s">
        <v>621</v>
      </c>
      <c r="J354" s="1">
        <f>YEAR(SalesTbl[[#This Row],[Date]])</f>
        <v>2024</v>
      </c>
      <c r="K354" s="1" t="str">
        <f>TEXT(SalesTbl[[#This Row],[Date]], "mmm")</f>
        <v>Dec</v>
      </c>
      <c r="L354" s="1">
        <f>MONTH(SalesTbl[[#This Row],[Date]])</f>
        <v>12</v>
      </c>
      <c r="M354" s="5">
        <f>SalesTbl[[#This Row],[Profit]]/SalesTbl[[#This Row],[Sales]]</f>
        <v>0.1570786770834805</v>
      </c>
      <c r="N354" s="1">
        <f>1</f>
        <v>1</v>
      </c>
    </row>
    <row r="355" spans="1:14" x14ac:dyDescent="0.3">
      <c r="A355" s="1" t="s">
        <v>361</v>
      </c>
      <c r="B355" s="2">
        <v>45169</v>
      </c>
      <c r="C355" s="1" t="s">
        <v>508</v>
      </c>
      <c r="D355" s="1" t="s">
        <v>514</v>
      </c>
      <c r="E355" s="1" t="s">
        <v>522</v>
      </c>
      <c r="F355" s="1">
        <v>756.54</v>
      </c>
      <c r="G355" s="1">
        <v>8</v>
      </c>
      <c r="H355" s="1">
        <v>660.61</v>
      </c>
      <c r="I355" s="1" t="s">
        <v>614</v>
      </c>
      <c r="J355" s="1">
        <f>YEAR(SalesTbl[[#This Row],[Date]])</f>
        <v>2023</v>
      </c>
      <c r="K355" s="1" t="str">
        <f>TEXT(SalesTbl[[#This Row],[Date]], "mmm")</f>
        <v>Aug</v>
      </c>
      <c r="L355" s="1">
        <f>MONTH(SalesTbl[[#This Row],[Date]])</f>
        <v>8</v>
      </c>
      <c r="M355" s="5">
        <f>SalesTbl[[#This Row],[Profit]]/SalesTbl[[#This Row],[Sales]]</f>
        <v>0.87319903772437679</v>
      </c>
      <c r="N355" s="1">
        <f>1</f>
        <v>1</v>
      </c>
    </row>
    <row r="356" spans="1:14" x14ac:dyDescent="0.3">
      <c r="A356" s="1" t="s">
        <v>362</v>
      </c>
      <c r="B356" s="2">
        <v>44944</v>
      </c>
      <c r="C356" s="1" t="s">
        <v>510</v>
      </c>
      <c r="D356" s="1" t="s">
        <v>513</v>
      </c>
      <c r="E356" s="1" t="s">
        <v>523</v>
      </c>
      <c r="F356" s="1">
        <v>1355.03</v>
      </c>
      <c r="G356" s="1">
        <v>10</v>
      </c>
      <c r="H356" s="1">
        <v>377.77</v>
      </c>
      <c r="I356" s="1" t="s">
        <v>554</v>
      </c>
      <c r="J356" s="1">
        <f>YEAR(SalesTbl[[#This Row],[Date]])</f>
        <v>2023</v>
      </c>
      <c r="K356" s="1" t="str">
        <f>TEXT(SalesTbl[[#This Row],[Date]], "mmm")</f>
        <v>Jan</v>
      </c>
      <c r="L356" s="1">
        <f>MONTH(SalesTbl[[#This Row],[Date]])</f>
        <v>1</v>
      </c>
      <c r="M356" s="5">
        <f>SalesTbl[[#This Row],[Profit]]/SalesTbl[[#This Row],[Sales]]</f>
        <v>0.27879087547877168</v>
      </c>
      <c r="N356" s="1">
        <f>1</f>
        <v>1</v>
      </c>
    </row>
    <row r="357" spans="1:14" x14ac:dyDescent="0.3">
      <c r="A357" s="1" t="s">
        <v>363</v>
      </c>
      <c r="B357" s="2">
        <v>45421</v>
      </c>
      <c r="C357" s="1" t="s">
        <v>508</v>
      </c>
      <c r="D357" s="1" t="s">
        <v>512</v>
      </c>
      <c r="E357" s="1" t="s">
        <v>522</v>
      </c>
      <c r="F357" s="1">
        <v>1171.3499999999999</v>
      </c>
      <c r="G357" s="1">
        <v>4</v>
      </c>
      <c r="H357" s="1">
        <v>649.91999999999996</v>
      </c>
      <c r="I357" s="1" t="s">
        <v>613</v>
      </c>
      <c r="J357" s="1">
        <f>YEAR(SalesTbl[[#This Row],[Date]])</f>
        <v>2024</v>
      </c>
      <c r="K357" s="1" t="str">
        <f>TEXT(SalesTbl[[#This Row],[Date]], "mmm")</f>
        <v>May</v>
      </c>
      <c r="L357" s="1">
        <f>MONTH(SalesTbl[[#This Row],[Date]])</f>
        <v>5</v>
      </c>
      <c r="M357" s="5">
        <f>SalesTbl[[#This Row],[Profit]]/SalesTbl[[#This Row],[Sales]]</f>
        <v>0.5548469714432066</v>
      </c>
      <c r="N357" s="1">
        <f>1</f>
        <v>1</v>
      </c>
    </row>
    <row r="358" spans="1:14" x14ac:dyDescent="0.3">
      <c r="A358" s="1" t="s">
        <v>364</v>
      </c>
      <c r="B358" s="2">
        <v>45428</v>
      </c>
      <c r="C358" s="1" t="s">
        <v>510</v>
      </c>
      <c r="D358" s="1" t="s">
        <v>521</v>
      </c>
      <c r="E358" s="1" t="s">
        <v>522</v>
      </c>
      <c r="F358" s="1">
        <v>177.62</v>
      </c>
      <c r="G358" s="1">
        <v>2</v>
      </c>
      <c r="H358" s="1">
        <v>521.08000000000004</v>
      </c>
      <c r="I358" s="1" t="s">
        <v>585</v>
      </c>
      <c r="J358" s="1">
        <f>YEAR(SalesTbl[[#This Row],[Date]])</f>
        <v>2024</v>
      </c>
      <c r="K358" s="1" t="str">
        <f>TEXT(SalesTbl[[#This Row],[Date]], "mmm")</f>
        <v>May</v>
      </c>
      <c r="L358" s="1">
        <f>MONTH(SalesTbl[[#This Row],[Date]])</f>
        <v>5</v>
      </c>
      <c r="M358" s="5">
        <f>SalesTbl[[#This Row],[Profit]]/SalesTbl[[#This Row],[Sales]]</f>
        <v>2.9336786397928161</v>
      </c>
      <c r="N358" s="1">
        <f>1</f>
        <v>1</v>
      </c>
    </row>
    <row r="359" spans="1:14" x14ac:dyDescent="0.3">
      <c r="A359" s="1" t="s">
        <v>365</v>
      </c>
      <c r="B359" s="2">
        <v>45242</v>
      </c>
      <c r="C359" s="1" t="s">
        <v>509</v>
      </c>
      <c r="D359" s="1" t="s">
        <v>520</v>
      </c>
      <c r="E359" s="1" t="s">
        <v>523</v>
      </c>
      <c r="F359" s="1">
        <v>950.51</v>
      </c>
      <c r="G359" s="1">
        <v>8</v>
      </c>
      <c r="H359" s="1">
        <v>189.53</v>
      </c>
      <c r="I359" s="1" t="s">
        <v>578</v>
      </c>
      <c r="J359" s="1">
        <f>YEAR(SalesTbl[[#This Row],[Date]])</f>
        <v>2023</v>
      </c>
      <c r="K359" s="1" t="str">
        <f>TEXT(SalesTbl[[#This Row],[Date]], "mmm")</f>
        <v>Nov</v>
      </c>
      <c r="L359" s="1">
        <f>MONTH(SalesTbl[[#This Row],[Date]])</f>
        <v>11</v>
      </c>
      <c r="M359" s="5">
        <f>SalesTbl[[#This Row],[Profit]]/SalesTbl[[#This Row],[Sales]]</f>
        <v>0.19939821779886588</v>
      </c>
      <c r="N359" s="1">
        <f>1</f>
        <v>1</v>
      </c>
    </row>
    <row r="360" spans="1:14" x14ac:dyDescent="0.3">
      <c r="A360" s="1" t="s">
        <v>366</v>
      </c>
      <c r="B360" s="2">
        <v>45435</v>
      </c>
      <c r="C360" s="1" t="s">
        <v>511</v>
      </c>
      <c r="D360" s="1" t="s">
        <v>521</v>
      </c>
      <c r="E360" s="1" t="s">
        <v>522</v>
      </c>
      <c r="F360" s="1">
        <v>1065.31</v>
      </c>
      <c r="G360" s="1">
        <v>5</v>
      </c>
      <c r="H360" s="1">
        <v>50.76</v>
      </c>
      <c r="I360" s="1" t="s">
        <v>557</v>
      </c>
      <c r="J360" s="1">
        <f>YEAR(SalesTbl[[#This Row],[Date]])</f>
        <v>2024</v>
      </c>
      <c r="K360" s="1" t="str">
        <f>TEXT(SalesTbl[[#This Row],[Date]], "mmm")</f>
        <v>May</v>
      </c>
      <c r="L360" s="1">
        <f>MONTH(SalesTbl[[#This Row],[Date]])</f>
        <v>5</v>
      </c>
      <c r="M360" s="5">
        <f>SalesTbl[[#This Row],[Profit]]/SalesTbl[[#This Row],[Sales]]</f>
        <v>4.7648102430278512E-2</v>
      </c>
      <c r="N360" s="1">
        <f>1</f>
        <v>1</v>
      </c>
    </row>
    <row r="361" spans="1:14" x14ac:dyDescent="0.3">
      <c r="A361" s="1" t="s">
        <v>367</v>
      </c>
      <c r="B361" s="2">
        <v>45537</v>
      </c>
      <c r="C361" s="1" t="s">
        <v>509</v>
      </c>
      <c r="D361" s="1" t="s">
        <v>519</v>
      </c>
      <c r="E361" s="1" t="s">
        <v>524</v>
      </c>
      <c r="F361" s="1">
        <v>1063.77</v>
      </c>
      <c r="G361" s="1">
        <v>8</v>
      </c>
      <c r="H361" s="1">
        <v>-127.02</v>
      </c>
      <c r="I361" s="1" t="s">
        <v>586</v>
      </c>
      <c r="J361" s="1">
        <f>YEAR(SalesTbl[[#This Row],[Date]])</f>
        <v>2024</v>
      </c>
      <c r="K361" s="1" t="str">
        <f>TEXT(SalesTbl[[#This Row],[Date]], "mmm")</f>
        <v>Sep</v>
      </c>
      <c r="L361" s="1">
        <f>MONTH(SalesTbl[[#This Row],[Date]])</f>
        <v>9</v>
      </c>
      <c r="M361" s="5">
        <f>SalesTbl[[#This Row],[Profit]]/SalesTbl[[#This Row],[Sales]]</f>
        <v>-0.11940551058969513</v>
      </c>
      <c r="N361" s="1">
        <f>1</f>
        <v>1</v>
      </c>
    </row>
    <row r="362" spans="1:14" x14ac:dyDescent="0.3">
      <c r="A362" s="1" t="s">
        <v>368</v>
      </c>
      <c r="B362" s="2">
        <v>45616</v>
      </c>
      <c r="C362" s="1" t="s">
        <v>509</v>
      </c>
      <c r="D362" s="1" t="s">
        <v>520</v>
      </c>
      <c r="E362" s="1" t="s">
        <v>523</v>
      </c>
      <c r="F362" s="1">
        <v>1650.71</v>
      </c>
      <c r="G362" s="1">
        <v>10</v>
      </c>
      <c r="H362" s="1">
        <v>517.78</v>
      </c>
      <c r="I362" s="1" t="s">
        <v>594</v>
      </c>
      <c r="J362" s="1">
        <f>YEAR(SalesTbl[[#This Row],[Date]])</f>
        <v>2024</v>
      </c>
      <c r="K362" s="1" t="str">
        <f>TEXT(SalesTbl[[#This Row],[Date]], "mmm")</f>
        <v>Nov</v>
      </c>
      <c r="L362" s="1">
        <f>MONTH(SalesTbl[[#This Row],[Date]])</f>
        <v>11</v>
      </c>
      <c r="M362" s="5">
        <f>SalesTbl[[#This Row],[Profit]]/SalesTbl[[#This Row],[Sales]]</f>
        <v>0.31367108698681173</v>
      </c>
      <c r="N362" s="1">
        <f>1</f>
        <v>1</v>
      </c>
    </row>
    <row r="363" spans="1:14" x14ac:dyDescent="0.3">
      <c r="A363" s="1" t="s">
        <v>369</v>
      </c>
      <c r="B363" s="2">
        <v>45427</v>
      </c>
      <c r="C363" s="1" t="s">
        <v>509</v>
      </c>
      <c r="D363" s="1" t="s">
        <v>515</v>
      </c>
      <c r="E363" s="1" t="s">
        <v>522</v>
      </c>
      <c r="F363" s="1">
        <v>250.27</v>
      </c>
      <c r="G363" s="1">
        <v>7</v>
      </c>
      <c r="H363" s="1">
        <v>52.54</v>
      </c>
      <c r="I363" s="1" t="s">
        <v>571</v>
      </c>
      <c r="J363" s="1">
        <f>YEAR(SalesTbl[[#This Row],[Date]])</f>
        <v>2024</v>
      </c>
      <c r="K363" s="1" t="str">
        <f>TEXT(SalesTbl[[#This Row],[Date]], "mmm")</f>
        <v>May</v>
      </c>
      <c r="L363" s="1">
        <f>MONTH(SalesTbl[[#This Row],[Date]])</f>
        <v>5</v>
      </c>
      <c r="M363" s="5">
        <f>SalesTbl[[#This Row],[Profit]]/SalesTbl[[#This Row],[Sales]]</f>
        <v>0.20993327206616852</v>
      </c>
      <c r="N363" s="1">
        <f>1</f>
        <v>1</v>
      </c>
    </row>
    <row r="364" spans="1:14" x14ac:dyDescent="0.3">
      <c r="A364" s="1" t="s">
        <v>370</v>
      </c>
      <c r="B364" s="2">
        <v>44963</v>
      </c>
      <c r="C364" s="1" t="s">
        <v>509</v>
      </c>
      <c r="D364" s="1" t="s">
        <v>514</v>
      </c>
      <c r="E364" s="1" t="s">
        <v>522</v>
      </c>
      <c r="F364" s="1">
        <v>1115.02</v>
      </c>
      <c r="G364" s="1">
        <v>1</v>
      </c>
      <c r="H364" s="1">
        <v>-55.8</v>
      </c>
      <c r="I364" s="1" t="s">
        <v>535</v>
      </c>
      <c r="J364" s="1">
        <f>YEAR(SalesTbl[[#This Row],[Date]])</f>
        <v>2023</v>
      </c>
      <c r="K364" s="1" t="str">
        <f>TEXT(SalesTbl[[#This Row],[Date]], "mmm")</f>
        <v>Feb</v>
      </c>
      <c r="L364" s="1">
        <f>MONTH(SalesTbl[[#This Row],[Date]])</f>
        <v>2</v>
      </c>
      <c r="M364" s="5">
        <f>SalesTbl[[#This Row],[Profit]]/SalesTbl[[#This Row],[Sales]]</f>
        <v>-5.0043945400082508E-2</v>
      </c>
      <c r="N364" s="1">
        <f>1</f>
        <v>1</v>
      </c>
    </row>
    <row r="365" spans="1:14" x14ac:dyDescent="0.3">
      <c r="A365" s="1" t="s">
        <v>371</v>
      </c>
      <c r="B365" s="2">
        <v>45357</v>
      </c>
      <c r="C365" s="1" t="s">
        <v>508</v>
      </c>
      <c r="D365" s="1" t="s">
        <v>512</v>
      </c>
      <c r="E365" s="1" t="s">
        <v>522</v>
      </c>
      <c r="F365" s="1">
        <v>1707.83</v>
      </c>
      <c r="G365" s="1">
        <v>1</v>
      </c>
      <c r="H365" s="1">
        <v>565.36</v>
      </c>
      <c r="I365" s="1" t="s">
        <v>578</v>
      </c>
      <c r="J365" s="1">
        <f>YEAR(SalesTbl[[#This Row],[Date]])</f>
        <v>2024</v>
      </c>
      <c r="K365" s="1" t="str">
        <f>TEXT(SalesTbl[[#This Row],[Date]], "mmm")</f>
        <v>Mar</v>
      </c>
      <c r="L365" s="1">
        <f>MONTH(SalesTbl[[#This Row],[Date]])</f>
        <v>3</v>
      </c>
      <c r="M365" s="5">
        <f>SalesTbl[[#This Row],[Profit]]/SalesTbl[[#This Row],[Sales]]</f>
        <v>0.33103997470474228</v>
      </c>
      <c r="N365" s="1">
        <f>1</f>
        <v>1</v>
      </c>
    </row>
    <row r="366" spans="1:14" x14ac:dyDescent="0.3">
      <c r="A366" s="1" t="s">
        <v>372</v>
      </c>
      <c r="B366" s="2">
        <v>45201</v>
      </c>
      <c r="C366" s="1" t="s">
        <v>510</v>
      </c>
      <c r="D366" s="1" t="s">
        <v>517</v>
      </c>
      <c r="E366" s="1" t="s">
        <v>522</v>
      </c>
      <c r="F366" s="1">
        <v>271.69</v>
      </c>
      <c r="G366" s="1">
        <v>8</v>
      </c>
      <c r="H366" s="1">
        <v>289.04000000000002</v>
      </c>
      <c r="I366" s="1" t="s">
        <v>539</v>
      </c>
      <c r="J366" s="1">
        <f>YEAR(SalesTbl[[#This Row],[Date]])</f>
        <v>2023</v>
      </c>
      <c r="K366" s="1" t="str">
        <f>TEXT(SalesTbl[[#This Row],[Date]], "mmm")</f>
        <v>Oct</v>
      </c>
      <c r="L366" s="1">
        <f>MONTH(SalesTbl[[#This Row],[Date]])</f>
        <v>10</v>
      </c>
      <c r="M366" s="5">
        <f>SalesTbl[[#This Row],[Profit]]/SalesTbl[[#This Row],[Sales]]</f>
        <v>1.0638595458058817</v>
      </c>
      <c r="N366" s="1">
        <f>1</f>
        <v>1</v>
      </c>
    </row>
    <row r="367" spans="1:14" x14ac:dyDescent="0.3">
      <c r="A367" s="1" t="s">
        <v>373</v>
      </c>
      <c r="B367" s="2">
        <v>45170</v>
      </c>
      <c r="C367" s="1" t="s">
        <v>508</v>
      </c>
      <c r="D367" s="1" t="s">
        <v>520</v>
      </c>
      <c r="E367" s="1" t="s">
        <v>523</v>
      </c>
      <c r="F367" s="1">
        <v>1853.54</v>
      </c>
      <c r="G367" s="1">
        <v>9</v>
      </c>
      <c r="H367" s="1">
        <v>565</v>
      </c>
      <c r="I367" s="1" t="s">
        <v>530</v>
      </c>
      <c r="J367" s="1">
        <f>YEAR(SalesTbl[[#This Row],[Date]])</f>
        <v>2023</v>
      </c>
      <c r="K367" s="1" t="str">
        <f>TEXT(SalesTbl[[#This Row],[Date]], "mmm")</f>
        <v>Sep</v>
      </c>
      <c r="L367" s="1">
        <f>MONTH(SalesTbl[[#This Row],[Date]])</f>
        <v>9</v>
      </c>
      <c r="M367" s="5">
        <f>SalesTbl[[#This Row],[Profit]]/SalesTbl[[#This Row],[Sales]]</f>
        <v>0.30482212415162341</v>
      </c>
      <c r="N367" s="1">
        <f>1</f>
        <v>1</v>
      </c>
    </row>
    <row r="368" spans="1:14" x14ac:dyDescent="0.3">
      <c r="A368" s="1" t="s">
        <v>374</v>
      </c>
      <c r="B368" s="2">
        <v>45166</v>
      </c>
      <c r="C368" s="1" t="s">
        <v>509</v>
      </c>
      <c r="D368" s="1" t="s">
        <v>512</v>
      </c>
      <c r="E368" s="1" t="s">
        <v>522</v>
      </c>
      <c r="F368" s="1">
        <v>63.78</v>
      </c>
      <c r="G368" s="1">
        <v>8</v>
      </c>
      <c r="H368" s="1">
        <v>165.92</v>
      </c>
      <c r="I368" s="1" t="s">
        <v>545</v>
      </c>
      <c r="J368" s="1">
        <f>YEAR(SalesTbl[[#This Row],[Date]])</f>
        <v>2023</v>
      </c>
      <c r="K368" s="1" t="str">
        <f>TEXT(SalesTbl[[#This Row],[Date]], "mmm")</f>
        <v>Aug</v>
      </c>
      <c r="L368" s="1">
        <f>MONTH(SalesTbl[[#This Row],[Date]])</f>
        <v>8</v>
      </c>
      <c r="M368" s="5">
        <f>SalesTbl[[#This Row],[Profit]]/SalesTbl[[#This Row],[Sales]]</f>
        <v>2.6014424584509248</v>
      </c>
      <c r="N368" s="1">
        <f>1</f>
        <v>1</v>
      </c>
    </row>
    <row r="369" spans="1:14" x14ac:dyDescent="0.3">
      <c r="A369" s="1" t="s">
        <v>375</v>
      </c>
      <c r="B369" s="2">
        <v>45647</v>
      </c>
      <c r="C369" s="1" t="s">
        <v>508</v>
      </c>
      <c r="D369" s="1" t="s">
        <v>517</v>
      </c>
      <c r="E369" s="1" t="s">
        <v>522</v>
      </c>
      <c r="F369" s="1">
        <v>1373.47</v>
      </c>
      <c r="G369" s="1">
        <v>6</v>
      </c>
      <c r="H369" s="1">
        <v>494.77</v>
      </c>
      <c r="I369" s="1" t="s">
        <v>587</v>
      </c>
      <c r="J369" s="1">
        <f>YEAR(SalesTbl[[#This Row],[Date]])</f>
        <v>2024</v>
      </c>
      <c r="K369" s="1" t="str">
        <f>TEXT(SalesTbl[[#This Row],[Date]], "mmm")</f>
        <v>Dec</v>
      </c>
      <c r="L369" s="1">
        <f>MONTH(SalesTbl[[#This Row],[Date]])</f>
        <v>12</v>
      </c>
      <c r="M369" s="5">
        <f>SalesTbl[[#This Row],[Profit]]/SalesTbl[[#This Row],[Sales]]</f>
        <v>0.36023356898949377</v>
      </c>
      <c r="N369" s="1">
        <f>1</f>
        <v>1</v>
      </c>
    </row>
    <row r="370" spans="1:14" x14ac:dyDescent="0.3">
      <c r="A370" s="1" t="s">
        <v>376</v>
      </c>
      <c r="B370" s="2">
        <v>45584</v>
      </c>
      <c r="C370" s="1" t="s">
        <v>508</v>
      </c>
      <c r="D370" s="1" t="s">
        <v>514</v>
      </c>
      <c r="E370" s="1" t="s">
        <v>522</v>
      </c>
      <c r="F370" s="1">
        <v>1316.31</v>
      </c>
      <c r="G370" s="1">
        <v>9</v>
      </c>
      <c r="H370" s="1">
        <v>-176.93</v>
      </c>
      <c r="I370" s="1" t="s">
        <v>600</v>
      </c>
      <c r="J370" s="1">
        <f>YEAR(SalesTbl[[#This Row],[Date]])</f>
        <v>2024</v>
      </c>
      <c r="K370" s="1" t="str">
        <f>TEXT(SalesTbl[[#This Row],[Date]], "mmm")</f>
        <v>Oct</v>
      </c>
      <c r="L370" s="1">
        <f>MONTH(SalesTbl[[#This Row],[Date]])</f>
        <v>10</v>
      </c>
      <c r="M370" s="5">
        <f>SalesTbl[[#This Row],[Profit]]/SalesTbl[[#This Row],[Sales]]</f>
        <v>-0.13441362596956646</v>
      </c>
      <c r="N370" s="1">
        <f>1</f>
        <v>1</v>
      </c>
    </row>
    <row r="371" spans="1:14" x14ac:dyDescent="0.3">
      <c r="A371" s="1" t="s">
        <v>377</v>
      </c>
      <c r="B371" s="2">
        <v>45352</v>
      </c>
      <c r="C371" s="1" t="s">
        <v>510</v>
      </c>
      <c r="D371" s="1" t="s">
        <v>516</v>
      </c>
      <c r="E371" s="1" t="s">
        <v>523</v>
      </c>
      <c r="F371" s="1">
        <v>298.69</v>
      </c>
      <c r="G371" s="1">
        <v>9</v>
      </c>
      <c r="H371" s="1">
        <v>69.17</v>
      </c>
      <c r="I371" s="1" t="s">
        <v>584</v>
      </c>
      <c r="J371" s="1">
        <f>YEAR(SalesTbl[[#This Row],[Date]])</f>
        <v>2024</v>
      </c>
      <c r="K371" s="1" t="str">
        <f>TEXT(SalesTbl[[#This Row],[Date]], "mmm")</f>
        <v>Mar</v>
      </c>
      <c r="L371" s="1">
        <f>MONTH(SalesTbl[[#This Row],[Date]])</f>
        <v>3</v>
      </c>
      <c r="M371" s="5">
        <f>SalesTbl[[#This Row],[Profit]]/SalesTbl[[#This Row],[Sales]]</f>
        <v>0.2315778901201915</v>
      </c>
      <c r="N371" s="1">
        <f>1</f>
        <v>1</v>
      </c>
    </row>
    <row r="372" spans="1:14" x14ac:dyDescent="0.3">
      <c r="A372" s="1" t="s">
        <v>378</v>
      </c>
      <c r="B372" s="2">
        <v>45482</v>
      </c>
      <c r="C372" s="1" t="s">
        <v>510</v>
      </c>
      <c r="D372" s="1" t="s">
        <v>516</v>
      </c>
      <c r="E372" s="1" t="s">
        <v>523</v>
      </c>
      <c r="F372" s="1">
        <v>583.29999999999995</v>
      </c>
      <c r="G372" s="1">
        <v>8</v>
      </c>
      <c r="H372" s="1">
        <v>595.51</v>
      </c>
      <c r="I372" s="1" t="s">
        <v>525</v>
      </c>
      <c r="J372" s="1">
        <f>YEAR(SalesTbl[[#This Row],[Date]])</f>
        <v>2024</v>
      </c>
      <c r="K372" s="1" t="str">
        <f>TEXT(SalesTbl[[#This Row],[Date]], "mmm")</f>
        <v>Jul</v>
      </c>
      <c r="L372" s="1">
        <f>MONTH(SalesTbl[[#This Row],[Date]])</f>
        <v>7</v>
      </c>
      <c r="M372" s="5">
        <f>SalesTbl[[#This Row],[Profit]]/SalesTbl[[#This Row],[Sales]]</f>
        <v>1.0209326247214128</v>
      </c>
      <c r="N372" s="1">
        <f>1</f>
        <v>1</v>
      </c>
    </row>
    <row r="373" spans="1:14" x14ac:dyDescent="0.3">
      <c r="A373" s="1" t="s">
        <v>379</v>
      </c>
      <c r="B373" s="2">
        <v>45024</v>
      </c>
      <c r="C373" s="1" t="s">
        <v>508</v>
      </c>
      <c r="D373" s="1" t="s">
        <v>519</v>
      </c>
      <c r="E373" s="1" t="s">
        <v>524</v>
      </c>
      <c r="F373" s="1">
        <v>1092.69</v>
      </c>
      <c r="G373" s="1">
        <v>7</v>
      </c>
      <c r="H373" s="1">
        <v>-191.95</v>
      </c>
      <c r="I373" s="1" t="s">
        <v>565</v>
      </c>
      <c r="J373" s="1">
        <f>YEAR(SalesTbl[[#This Row],[Date]])</f>
        <v>2023</v>
      </c>
      <c r="K373" s="1" t="str">
        <f>TEXT(SalesTbl[[#This Row],[Date]], "mmm")</f>
        <v>Apr</v>
      </c>
      <c r="L373" s="1">
        <f>MONTH(SalesTbl[[#This Row],[Date]])</f>
        <v>4</v>
      </c>
      <c r="M373" s="5">
        <f>SalesTbl[[#This Row],[Profit]]/SalesTbl[[#This Row],[Sales]]</f>
        <v>-0.17566738965305803</v>
      </c>
      <c r="N373" s="1">
        <f>1</f>
        <v>1</v>
      </c>
    </row>
    <row r="374" spans="1:14" x14ac:dyDescent="0.3">
      <c r="A374" s="1" t="s">
        <v>380</v>
      </c>
      <c r="B374" s="2">
        <v>44942</v>
      </c>
      <c r="C374" s="1" t="s">
        <v>508</v>
      </c>
      <c r="D374" s="1" t="s">
        <v>512</v>
      </c>
      <c r="E374" s="1" t="s">
        <v>522</v>
      </c>
      <c r="F374" s="1">
        <v>1092.7</v>
      </c>
      <c r="G374" s="1">
        <v>5</v>
      </c>
      <c r="H374" s="1">
        <v>287.63</v>
      </c>
      <c r="I374" s="1" t="s">
        <v>611</v>
      </c>
      <c r="J374" s="1">
        <f>YEAR(SalesTbl[[#This Row],[Date]])</f>
        <v>2023</v>
      </c>
      <c r="K374" s="1" t="str">
        <f>TEXT(SalesTbl[[#This Row],[Date]], "mmm")</f>
        <v>Jan</v>
      </c>
      <c r="L374" s="1">
        <f>MONTH(SalesTbl[[#This Row],[Date]])</f>
        <v>1</v>
      </c>
      <c r="M374" s="5">
        <f>SalesTbl[[#This Row],[Profit]]/SalesTbl[[#This Row],[Sales]]</f>
        <v>0.26322869955156947</v>
      </c>
      <c r="N374" s="1">
        <f>1</f>
        <v>1</v>
      </c>
    </row>
    <row r="375" spans="1:14" x14ac:dyDescent="0.3">
      <c r="A375" s="1" t="s">
        <v>381</v>
      </c>
      <c r="B375" s="2">
        <v>45357</v>
      </c>
      <c r="C375" s="1" t="s">
        <v>509</v>
      </c>
      <c r="D375" s="1" t="s">
        <v>517</v>
      </c>
      <c r="E375" s="1" t="s">
        <v>522</v>
      </c>
      <c r="F375" s="1">
        <v>1505.3</v>
      </c>
      <c r="G375" s="1">
        <v>10</v>
      </c>
      <c r="H375" s="1">
        <v>544.82000000000005</v>
      </c>
      <c r="I375" s="1" t="s">
        <v>528</v>
      </c>
      <c r="J375" s="1">
        <f>YEAR(SalesTbl[[#This Row],[Date]])</f>
        <v>2024</v>
      </c>
      <c r="K375" s="1" t="str">
        <f>TEXT(SalesTbl[[#This Row],[Date]], "mmm")</f>
        <v>Mar</v>
      </c>
      <c r="L375" s="1">
        <f>MONTH(SalesTbl[[#This Row],[Date]])</f>
        <v>3</v>
      </c>
      <c r="M375" s="5">
        <f>SalesTbl[[#This Row],[Profit]]/SalesTbl[[#This Row],[Sales]]</f>
        <v>0.36193449810668976</v>
      </c>
      <c r="N375" s="1">
        <f>1</f>
        <v>1</v>
      </c>
    </row>
    <row r="376" spans="1:14" x14ac:dyDescent="0.3">
      <c r="A376" s="1" t="s">
        <v>382</v>
      </c>
      <c r="B376" s="2">
        <v>45188</v>
      </c>
      <c r="C376" s="1" t="s">
        <v>508</v>
      </c>
      <c r="D376" s="1" t="s">
        <v>521</v>
      </c>
      <c r="E376" s="1" t="s">
        <v>522</v>
      </c>
      <c r="F376" s="1">
        <v>1548.23</v>
      </c>
      <c r="G376" s="1">
        <v>10</v>
      </c>
      <c r="H376" s="1">
        <v>633.91999999999996</v>
      </c>
      <c r="I376" s="1" t="s">
        <v>546</v>
      </c>
      <c r="J376" s="1">
        <f>YEAR(SalesTbl[[#This Row],[Date]])</f>
        <v>2023</v>
      </c>
      <c r="K376" s="1" t="str">
        <f>TEXT(SalesTbl[[#This Row],[Date]], "mmm")</f>
        <v>Sep</v>
      </c>
      <c r="L376" s="1">
        <f>MONTH(SalesTbl[[#This Row],[Date]])</f>
        <v>9</v>
      </c>
      <c r="M376" s="5">
        <f>SalesTbl[[#This Row],[Profit]]/SalesTbl[[#This Row],[Sales]]</f>
        <v>0.40944820859949743</v>
      </c>
      <c r="N376" s="1">
        <f>1</f>
        <v>1</v>
      </c>
    </row>
    <row r="377" spans="1:14" x14ac:dyDescent="0.3">
      <c r="A377" s="1" t="s">
        <v>383</v>
      </c>
      <c r="B377" s="2">
        <v>45201</v>
      </c>
      <c r="C377" s="1" t="s">
        <v>511</v>
      </c>
      <c r="D377" s="1" t="s">
        <v>516</v>
      </c>
      <c r="E377" s="1" t="s">
        <v>523</v>
      </c>
      <c r="F377" s="1">
        <v>722.89</v>
      </c>
      <c r="G377" s="1">
        <v>5</v>
      </c>
      <c r="H377" s="1">
        <v>-32.840000000000003</v>
      </c>
      <c r="I377" s="1" t="s">
        <v>605</v>
      </c>
      <c r="J377" s="1">
        <f>YEAR(SalesTbl[[#This Row],[Date]])</f>
        <v>2023</v>
      </c>
      <c r="K377" s="1" t="str">
        <f>TEXT(SalesTbl[[#This Row],[Date]], "mmm")</f>
        <v>Oct</v>
      </c>
      <c r="L377" s="1">
        <f>MONTH(SalesTbl[[#This Row],[Date]])</f>
        <v>10</v>
      </c>
      <c r="M377" s="5">
        <f>SalesTbl[[#This Row],[Profit]]/SalesTbl[[#This Row],[Sales]]</f>
        <v>-4.5428765095657714E-2</v>
      </c>
      <c r="N377" s="1">
        <f>1</f>
        <v>1</v>
      </c>
    </row>
    <row r="378" spans="1:14" x14ac:dyDescent="0.3">
      <c r="A378" s="1" t="s">
        <v>384</v>
      </c>
      <c r="B378" s="2">
        <v>45604</v>
      </c>
      <c r="C378" s="1" t="s">
        <v>509</v>
      </c>
      <c r="D378" s="1" t="s">
        <v>516</v>
      </c>
      <c r="E378" s="1" t="s">
        <v>523</v>
      </c>
      <c r="F378" s="1">
        <v>1851.99</v>
      </c>
      <c r="G378" s="1">
        <v>5</v>
      </c>
      <c r="H378" s="1">
        <v>378.74</v>
      </c>
      <c r="I378" s="1" t="s">
        <v>618</v>
      </c>
      <c r="J378" s="1">
        <f>YEAR(SalesTbl[[#This Row],[Date]])</f>
        <v>2024</v>
      </c>
      <c r="K378" s="1" t="str">
        <f>TEXT(SalesTbl[[#This Row],[Date]], "mmm")</f>
        <v>Nov</v>
      </c>
      <c r="L378" s="1">
        <f>MONTH(SalesTbl[[#This Row],[Date]])</f>
        <v>11</v>
      </c>
      <c r="M378" s="5">
        <f>SalesTbl[[#This Row],[Profit]]/SalesTbl[[#This Row],[Sales]]</f>
        <v>0.20450434397593939</v>
      </c>
      <c r="N378" s="1">
        <f>1</f>
        <v>1</v>
      </c>
    </row>
    <row r="379" spans="1:14" x14ac:dyDescent="0.3">
      <c r="A379" s="1" t="s">
        <v>385</v>
      </c>
      <c r="B379" s="2">
        <v>45579</v>
      </c>
      <c r="C379" s="1" t="s">
        <v>511</v>
      </c>
      <c r="D379" s="1" t="s">
        <v>518</v>
      </c>
      <c r="E379" s="1" t="s">
        <v>524</v>
      </c>
      <c r="F379" s="1">
        <v>1575.36</v>
      </c>
      <c r="G379" s="1">
        <v>9</v>
      </c>
      <c r="H379" s="1">
        <v>218.7</v>
      </c>
      <c r="I379" s="1" t="s">
        <v>574</v>
      </c>
      <c r="J379" s="1">
        <f>YEAR(SalesTbl[[#This Row],[Date]])</f>
        <v>2024</v>
      </c>
      <c r="K379" s="1" t="str">
        <f>TEXT(SalesTbl[[#This Row],[Date]], "mmm")</f>
        <v>Oct</v>
      </c>
      <c r="L379" s="1">
        <f>MONTH(SalesTbl[[#This Row],[Date]])</f>
        <v>10</v>
      </c>
      <c r="M379" s="5">
        <f>SalesTbl[[#This Row],[Profit]]/SalesTbl[[#This Row],[Sales]]</f>
        <v>0.13882541133455209</v>
      </c>
      <c r="N379" s="1">
        <f>1</f>
        <v>1</v>
      </c>
    </row>
    <row r="380" spans="1:14" x14ac:dyDescent="0.3">
      <c r="A380" s="1" t="s">
        <v>386</v>
      </c>
      <c r="B380" s="2">
        <v>45403</v>
      </c>
      <c r="C380" s="1" t="s">
        <v>508</v>
      </c>
      <c r="D380" s="1" t="s">
        <v>512</v>
      </c>
      <c r="E380" s="1" t="s">
        <v>522</v>
      </c>
      <c r="F380" s="1">
        <v>1913.9</v>
      </c>
      <c r="G380" s="1">
        <v>6</v>
      </c>
      <c r="H380" s="1">
        <v>35.270000000000003</v>
      </c>
      <c r="I380" s="1" t="s">
        <v>605</v>
      </c>
      <c r="J380" s="1">
        <f>YEAR(SalesTbl[[#This Row],[Date]])</f>
        <v>2024</v>
      </c>
      <c r="K380" s="1" t="str">
        <f>TEXT(SalesTbl[[#This Row],[Date]], "mmm")</f>
        <v>Apr</v>
      </c>
      <c r="L380" s="1">
        <f>MONTH(SalesTbl[[#This Row],[Date]])</f>
        <v>4</v>
      </c>
      <c r="M380" s="5">
        <f>SalesTbl[[#This Row],[Profit]]/SalesTbl[[#This Row],[Sales]]</f>
        <v>1.8428340038664507E-2</v>
      </c>
      <c r="N380" s="1">
        <f>1</f>
        <v>1</v>
      </c>
    </row>
    <row r="381" spans="1:14" x14ac:dyDescent="0.3">
      <c r="A381" s="1" t="s">
        <v>387</v>
      </c>
      <c r="B381" s="2">
        <v>45069</v>
      </c>
      <c r="C381" s="1" t="s">
        <v>511</v>
      </c>
      <c r="D381" s="1" t="s">
        <v>516</v>
      </c>
      <c r="E381" s="1" t="s">
        <v>523</v>
      </c>
      <c r="F381" s="1">
        <v>1527.5</v>
      </c>
      <c r="G381" s="1">
        <v>5</v>
      </c>
      <c r="H381" s="1">
        <v>501.45</v>
      </c>
      <c r="I381" s="1" t="s">
        <v>549</v>
      </c>
      <c r="J381" s="1">
        <f>YEAR(SalesTbl[[#This Row],[Date]])</f>
        <v>2023</v>
      </c>
      <c r="K381" s="1" t="str">
        <f>TEXT(SalesTbl[[#This Row],[Date]], "mmm")</f>
        <v>May</v>
      </c>
      <c r="L381" s="1">
        <f>MONTH(SalesTbl[[#This Row],[Date]])</f>
        <v>5</v>
      </c>
      <c r="M381" s="5">
        <f>SalesTbl[[#This Row],[Profit]]/SalesTbl[[#This Row],[Sales]]</f>
        <v>0.32828150572831422</v>
      </c>
      <c r="N381" s="1">
        <f>1</f>
        <v>1</v>
      </c>
    </row>
    <row r="382" spans="1:14" x14ac:dyDescent="0.3">
      <c r="A382" s="1" t="s">
        <v>388</v>
      </c>
      <c r="B382" s="2">
        <v>45010</v>
      </c>
      <c r="C382" s="1" t="s">
        <v>509</v>
      </c>
      <c r="D382" s="1" t="s">
        <v>518</v>
      </c>
      <c r="E382" s="1" t="s">
        <v>524</v>
      </c>
      <c r="F382" s="1">
        <v>1430.3</v>
      </c>
      <c r="G382" s="1">
        <v>9</v>
      </c>
      <c r="H382" s="1">
        <v>-10.53</v>
      </c>
      <c r="I382" s="1" t="s">
        <v>571</v>
      </c>
      <c r="J382" s="1">
        <f>YEAR(SalesTbl[[#This Row],[Date]])</f>
        <v>2023</v>
      </c>
      <c r="K382" s="1" t="str">
        <f>TEXT(SalesTbl[[#This Row],[Date]], "mmm")</f>
        <v>Mar</v>
      </c>
      <c r="L382" s="1">
        <f>MONTH(SalesTbl[[#This Row],[Date]])</f>
        <v>3</v>
      </c>
      <c r="M382" s="5">
        <f>SalesTbl[[#This Row],[Profit]]/SalesTbl[[#This Row],[Sales]]</f>
        <v>-7.3620918688387053E-3</v>
      </c>
      <c r="N382" s="1">
        <f>1</f>
        <v>1</v>
      </c>
    </row>
    <row r="383" spans="1:14" x14ac:dyDescent="0.3">
      <c r="A383" s="1" t="s">
        <v>389</v>
      </c>
      <c r="B383" s="2">
        <v>45589</v>
      </c>
      <c r="C383" s="1" t="s">
        <v>511</v>
      </c>
      <c r="D383" s="1" t="s">
        <v>512</v>
      </c>
      <c r="E383" s="1" t="s">
        <v>522</v>
      </c>
      <c r="F383" s="1">
        <v>773.86</v>
      </c>
      <c r="G383" s="1">
        <v>4</v>
      </c>
      <c r="H383" s="1">
        <v>-18.95</v>
      </c>
      <c r="I383" s="1" t="s">
        <v>600</v>
      </c>
      <c r="J383" s="1">
        <f>YEAR(SalesTbl[[#This Row],[Date]])</f>
        <v>2024</v>
      </c>
      <c r="K383" s="1" t="str">
        <f>TEXT(SalesTbl[[#This Row],[Date]], "mmm")</f>
        <v>Oct</v>
      </c>
      <c r="L383" s="1">
        <f>MONTH(SalesTbl[[#This Row],[Date]])</f>
        <v>10</v>
      </c>
      <c r="M383" s="5">
        <f>SalesTbl[[#This Row],[Profit]]/SalesTbl[[#This Row],[Sales]]</f>
        <v>-2.4487633422066005E-2</v>
      </c>
      <c r="N383" s="1">
        <f>1</f>
        <v>1</v>
      </c>
    </row>
    <row r="384" spans="1:14" x14ac:dyDescent="0.3">
      <c r="A384" s="1" t="s">
        <v>390</v>
      </c>
      <c r="B384" s="2">
        <v>44955</v>
      </c>
      <c r="C384" s="1" t="s">
        <v>508</v>
      </c>
      <c r="D384" s="1" t="s">
        <v>520</v>
      </c>
      <c r="E384" s="1" t="s">
        <v>523</v>
      </c>
      <c r="F384" s="1">
        <v>139.27000000000001</v>
      </c>
      <c r="G384" s="1">
        <v>5</v>
      </c>
      <c r="H384" s="1">
        <v>-103.6</v>
      </c>
      <c r="I384" s="1" t="s">
        <v>606</v>
      </c>
      <c r="J384" s="1">
        <f>YEAR(SalesTbl[[#This Row],[Date]])</f>
        <v>2023</v>
      </c>
      <c r="K384" s="1" t="str">
        <f>TEXT(SalesTbl[[#This Row],[Date]], "mmm")</f>
        <v>Jan</v>
      </c>
      <c r="L384" s="1">
        <f>MONTH(SalesTbl[[#This Row],[Date]])</f>
        <v>1</v>
      </c>
      <c r="M384" s="5">
        <f>SalesTbl[[#This Row],[Profit]]/SalesTbl[[#This Row],[Sales]]</f>
        <v>-0.74387879658217837</v>
      </c>
      <c r="N384" s="1">
        <f>1</f>
        <v>1</v>
      </c>
    </row>
    <row r="385" spans="1:14" x14ac:dyDescent="0.3">
      <c r="A385" s="1" t="s">
        <v>391</v>
      </c>
      <c r="B385" s="2">
        <v>45287</v>
      </c>
      <c r="C385" s="1" t="s">
        <v>509</v>
      </c>
      <c r="D385" s="1" t="s">
        <v>520</v>
      </c>
      <c r="E385" s="1" t="s">
        <v>523</v>
      </c>
      <c r="F385" s="1">
        <v>712.03</v>
      </c>
      <c r="G385" s="1">
        <v>8</v>
      </c>
      <c r="H385" s="1">
        <v>-57.43</v>
      </c>
      <c r="I385" s="1" t="s">
        <v>532</v>
      </c>
      <c r="J385" s="1">
        <f>YEAR(SalesTbl[[#This Row],[Date]])</f>
        <v>2023</v>
      </c>
      <c r="K385" s="1" t="str">
        <f>TEXT(SalesTbl[[#This Row],[Date]], "mmm")</f>
        <v>Dec</v>
      </c>
      <c r="L385" s="1">
        <f>MONTH(SalesTbl[[#This Row],[Date]])</f>
        <v>12</v>
      </c>
      <c r="M385" s="5">
        <f>SalesTbl[[#This Row],[Profit]]/SalesTbl[[#This Row],[Sales]]</f>
        <v>-8.0656713902504104E-2</v>
      </c>
      <c r="N385" s="1">
        <f>1</f>
        <v>1</v>
      </c>
    </row>
    <row r="386" spans="1:14" x14ac:dyDescent="0.3">
      <c r="A386" s="1" t="s">
        <v>392</v>
      </c>
      <c r="B386" s="2">
        <v>45259</v>
      </c>
      <c r="C386" s="1" t="s">
        <v>511</v>
      </c>
      <c r="D386" s="1" t="s">
        <v>514</v>
      </c>
      <c r="E386" s="1" t="s">
        <v>522</v>
      </c>
      <c r="F386" s="1">
        <v>65.17</v>
      </c>
      <c r="G386" s="1">
        <v>3</v>
      </c>
      <c r="H386" s="1">
        <v>192.96</v>
      </c>
      <c r="I386" s="1" t="s">
        <v>596</v>
      </c>
      <c r="J386" s="1">
        <f>YEAR(SalesTbl[[#This Row],[Date]])</f>
        <v>2023</v>
      </c>
      <c r="K386" s="1" t="str">
        <f>TEXT(SalesTbl[[#This Row],[Date]], "mmm")</f>
        <v>Nov</v>
      </c>
      <c r="L386" s="1">
        <f>MONTH(SalesTbl[[#This Row],[Date]])</f>
        <v>11</v>
      </c>
      <c r="M386" s="5">
        <f>SalesTbl[[#This Row],[Profit]]/SalesTbl[[#This Row],[Sales]]</f>
        <v>2.9608715666717815</v>
      </c>
      <c r="N386" s="1">
        <f>1</f>
        <v>1</v>
      </c>
    </row>
    <row r="387" spans="1:14" x14ac:dyDescent="0.3">
      <c r="A387" s="1" t="s">
        <v>393</v>
      </c>
      <c r="B387" s="2">
        <v>45584</v>
      </c>
      <c r="C387" s="1" t="s">
        <v>509</v>
      </c>
      <c r="D387" s="1" t="s">
        <v>517</v>
      </c>
      <c r="E387" s="1" t="s">
        <v>522</v>
      </c>
      <c r="F387" s="1">
        <v>646.05999999999995</v>
      </c>
      <c r="G387" s="1">
        <v>2</v>
      </c>
      <c r="H387" s="1">
        <v>651.91</v>
      </c>
      <c r="I387" s="1" t="s">
        <v>531</v>
      </c>
      <c r="J387" s="1">
        <f>YEAR(SalesTbl[[#This Row],[Date]])</f>
        <v>2024</v>
      </c>
      <c r="K387" s="1" t="str">
        <f>TEXT(SalesTbl[[#This Row],[Date]], "mmm")</f>
        <v>Oct</v>
      </c>
      <c r="L387" s="1">
        <f>MONTH(SalesTbl[[#This Row],[Date]])</f>
        <v>10</v>
      </c>
      <c r="M387" s="5">
        <f>SalesTbl[[#This Row],[Profit]]/SalesTbl[[#This Row],[Sales]]</f>
        <v>1.0090548865430455</v>
      </c>
      <c r="N387" s="1">
        <f>1</f>
        <v>1</v>
      </c>
    </row>
    <row r="388" spans="1:14" x14ac:dyDescent="0.3">
      <c r="A388" s="1" t="s">
        <v>394</v>
      </c>
      <c r="B388" s="2">
        <v>45086</v>
      </c>
      <c r="C388" s="1" t="s">
        <v>509</v>
      </c>
      <c r="D388" s="1" t="s">
        <v>519</v>
      </c>
      <c r="E388" s="1" t="s">
        <v>524</v>
      </c>
      <c r="F388" s="1">
        <v>1491.54</v>
      </c>
      <c r="G388" s="1">
        <v>7</v>
      </c>
      <c r="H388" s="1">
        <v>444.58</v>
      </c>
      <c r="I388" s="1" t="s">
        <v>535</v>
      </c>
      <c r="J388" s="1">
        <f>YEAR(SalesTbl[[#This Row],[Date]])</f>
        <v>2023</v>
      </c>
      <c r="K388" s="1" t="str">
        <f>TEXT(SalesTbl[[#This Row],[Date]], "mmm")</f>
        <v>Jun</v>
      </c>
      <c r="L388" s="1">
        <f>MONTH(SalesTbl[[#This Row],[Date]])</f>
        <v>6</v>
      </c>
      <c r="M388" s="5">
        <f>SalesTbl[[#This Row],[Profit]]/SalesTbl[[#This Row],[Sales]]</f>
        <v>0.29806776888316772</v>
      </c>
      <c r="N388" s="1">
        <f>1</f>
        <v>1</v>
      </c>
    </row>
    <row r="389" spans="1:14" x14ac:dyDescent="0.3">
      <c r="A389" s="1" t="s">
        <v>395</v>
      </c>
      <c r="B389" s="2">
        <v>44949</v>
      </c>
      <c r="C389" s="1" t="s">
        <v>509</v>
      </c>
      <c r="D389" s="1" t="s">
        <v>519</v>
      </c>
      <c r="E389" s="1" t="s">
        <v>524</v>
      </c>
      <c r="F389" s="1">
        <v>1674.89</v>
      </c>
      <c r="G389" s="1">
        <v>2</v>
      </c>
      <c r="H389" s="1">
        <v>-104.67</v>
      </c>
      <c r="I389" s="1" t="s">
        <v>540</v>
      </c>
      <c r="J389" s="1">
        <f>YEAR(SalesTbl[[#This Row],[Date]])</f>
        <v>2023</v>
      </c>
      <c r="K389" s="1" t="str">
        <f>TEXT(SalesTbl[[#This Row],[Date]], "mmm")</f>
        <v>Jan</v>
      </c>
      <c r="L389" s="1">
        <f>MONTH(SalesTbl[[#This Row],[Date]])</f>
        <v>1</v>
      </c>
      <c r="M389" s="5">
        <f>SalesTbl[[#This Row],[Profit]]/SalesTbl[[#This Row],[Sales]]</f>
        <v>-6.2493656299816701E-2</v>
      </c>
      <c r="N389" s="1">
        <f>1</f>
        <v>1</v>
      </c>
    </row>
    <row r="390" spans="1:14" x14ac:dyDescent="0.3">
      <c r="A390" s="1" t="s">
        <v>396</v>
      </c>
      <c r="B390" s="2">
        <v>45449</v>
      </c>
      <c r="C390" s="1" t="s">
        <v>508</v>
      </c>
      <c r="D390" s="1" t="s">
        <v>516</v>
      </c>
      <c r="E390" s="1" t="s">
        <v>523</v>
      </c>
      <c r="F390" s="1">
        <v>769.11</v>
      </c>
      <c r="G390" s="1">
        <v>9</v>
      </c>
      <c r="H390" s="1">
        <v>5.82</v>
      </c>
      <c r="I390" s="1" t="s">
        <v>556</v>
      </c>
      <c r="J390" s="1">
        <f>YEAR(SalesTbl[[#This Row],[Date]])</f>
        <v>2024</v>
      </c>
      <c r="K390" s="1" t="str">
        <f>TEXT(SalesTbl[[#This Row],[Date]], "mmm")</f>
        <v>Jun</v>
      </c>
      <c r="L390" s="1">
        <f>MONTH(SalesTbl[[#This Row],[Date]])</f>
        <v>6</v>
      </c>
      <c r="M390" s="5">
        <f>SalesTbl[[#This Row],[Profit]]/SalesTbl[[#This Row],[Sales]]</f>
        <v>7.5671880485236181E-3</v>
      </c>
      <c r="N390" s="1">
        <f>1</f>
        <v>1</v>
      </c>
    </row>
    <row r="391" spans="1:14" x14ac:dyDescent="0.3">
      <c r="A391" s="1" t="s">
        <v>397</v>
      </c>
      <c r="B391" s="2">
        <v>45416</v>
      </c>
      <c r="C391" s="1" t="s">
        <v>510</v>
      </c>
      <c r="D391" s="1" t="s">
        <v>517</v>
      </c>
      <c r="E391" s="1" t="s">
        <v>522</v>
      </c>
      <c r="F391" s="1">
        <v>1078.77</v>
      </c>
      <c r="G391" s="1">
        <v>10</v>
      </c>
      <c r="H391" s="1">
        <v>280.48</v>
      </c>
      <c r="I391" s="1" t="s">
        <v>608</v>
      </c>
      <c r="J391" s="1">
        <f>YEAR(SalesTbl[[#This Row],[Date]])</f>
        <v>2024</v>
      </c>
      <c r="K391" s="1" t="str">
        <f>TEXT(SalesTbl[[#This Row],[Date]], "mmm")</f>
        <v>May</v>
      </c>
      <c r="L391" s="1">
        <f>MONTH(SalesTbl[[#This Row],[Date]])</f>
        <v>5</v>
      </c>
      <c r="M391" s="5">
        <f>SalesTbl[[#This Row],[Profit]]/SalesTbl[[#This Row],[Sales]]</f>
        <v>0.259999814603669</v>
      </c>
      <c r="N391" s="1">
        <f>1</f>
        <v>1</v>
      </c>
    </row>
    <row r="392" spans="1:14" x14ac:dyDescent="0.3">
      <c r="A392" s="1" t="s">
        <v>398</v>
      </c>
      <c r="B392" s="2">
        <v>45559</v>
      </c>
      <c r="C392" s="1" t="s">
        <v>511</v>
      </c>
      <c r="D392" s="1" t="s">
        <v>515</v>
      </c>
      <c r="E392" s="1" t="s">
        <v>522</v>
      </c>
      <c r="F392" s="1">
        <v>897.54</v>
      </c>
      <c r="G392" s="1">
        <v>2</v>
      </c>
      <c r="H392" s="1">
        <v>255.06</v>
      </c>
      <c r="I392" s="1" t="s">
        <v>594</v>
      </c>
      <c r="J392" s="1">
        <f>YEAR(SalesTbl[[#This Row],[Date]])</f>
        <v>2024</v>
      </c>
      <c r="K392" s="1" t="str">
        <f>TEXT(SalesTbl[[#This Row],[Date]], "mmm")</f>
        <v>Sep</v>
      </c>
      <c r="L392" s="1">
        <f>MONTH(SalesTbl[[#This Row],[Date]])</f>
        <v>9</v>
      </c>
      <c r="M392" s="5">
        <f>SalesTbl[[#This Row],[Profit]]/SalesTbl[[#This Row],[Sales]]</f>
        <v>0.28417674978273949</v>
      </c>
      <c r="N392" s="1">
        <f>1</f>
        <v>1</v>
      </c>
    </row>
    <row r="393" spans="1:14" x14ac:dyDescent="0.3">
      <c r="A393" s="1" t="s">
        <v>399</v>
      </c>
      <c r="B393" s="2">
        <v>45321</v>
      </c>
      <c r="C393" s="1" t="s">
        <v>511</v>
      </c>
      <c r="D393" s="1" t="s">
        <v>520</v>
      </c>
      <c r="E393" s="1" t="s">
        <v>523</v>
      </c>
      <c r="F393" s="1">
        <v>1409.48</v>
      </c>
      <c r="G393" s="1">
        <v>1</v>
      </c>
      <c r="H393" s="1">
        <v>438.46</v>
      </c>
      <c r="I393" s="1" t="s">
        <v>572</v>
      </c>
      <c r="J393" s="1">
        <f>YEAR(SalesTbl[[#This Row],[Date]])</f>
        <v>2024</v>
      </c>
      <c r="K393" s="1" t="str">
        <f>TEXT(SalesTbl[[#This Row],[Date]], "mmm")</f>
        <v>Jan</v>
      </c>
      <c r="L393" s="1">
        <f>MONTH(SalesTbl[[#This Row],[Date]])</f>
        <v>1</v>
      </c>
      <c r="M393" s="5">
        <f>SalesTbl[[#This Row],[Profit]]/SalesTbl[[#This Row],[Sales]]</f>
        <v>0.31107926327439905</v>
      </c>
      <c r="N393" s="1">
        <f>1</f>
        <v>1</v>
      </c>
    </row>
    <row r="394" spans="1:14" x14ac:dyDescent="0.3">
      <c r="A394" s="1" t="s">
        <v>400</v>
      </c>
      <c r="B394" s="2">
        <v>44928</v>
      </c>
      <c r="C394" s="1" t="s">
        <v>510</v>
      </c>
      <c r="D394" s="1" t="s">
        <v>515</v>
      </c>
      <c r="E394" s="1" t="s">
        <v>522</v>
      </c>
      <c r="F394" s="1">
        <v>681.55</v>
      </c>
      <c r="G394" s="1">
        <v>9</v>
      </c>
      <c r="H394" s="1">
        <v>181.37</v>
      </c>
      <c r="I394" s="1" t="s">
        <v>552</v>
      </c>
      <c r="J394" s="1">
        <f>YEAR(SalesTbl[[#This Row],[Date]])</f>
        <v>2023</v>
      </c>
      <c r="K394" s="1" t="str">
        <f>TEXT(SalesTbl[[#This Row],[Date]], "mmm")</f>
        <v>Jan</v>
      </c>
      <c r="L394" s="1">
        <f>MONTH(SalesTbl[[#This Row],[Date]])</f>
        <v>1</v>
      </c>
      <c r="M394" s="5">
        <f>SalesTbl[[#This Row],[Profit]]/SalesTbl[[#This Row],[Sales]]</f>
        <v>0.26611400484190451</v>
      </c>
      <c r="N394" s="1">
        <f>1</f>
        <v>1</v>
      </c>
    </row>
    <row r="395" spans="1:14" x14ac:dyDescent="0.3">
      <c r="A395" s="1" t="s">
        <v>401</v>
      </c>
      <c r="B395" s="2">
        <v>45629</v>
      </c>
      <c r="C395" s="1" t="s">
        <v>510</v>
      </c>
      <c r="D395" s="1" t="s">
        <v>521</v>
      </c>
      <c r="E395" s="1" t="s">
        <v>522</v>
      </c>
      <c r="F395" s="1">
        <v>466.04</v>
      </c>
      <c r="G395" s="1">
        <v>1</v>
      </c>
      <c r="H395" s="1">
        <v>584.59</v>
      </c>
      <c r="I395" s="1" t="s">
        <v>563</v>
      </c>
      <c r="J395" s="1">
        <f>YEAR(SalesTbl[[#This Row],[Date]])</f>
        <v>2024</v>
      </c>
      <c r="K395" s="1" t="str">
        <f>TEXT(SalesTbl[[#This Row],[Date]], "mmm")</f>
        <v>Dec</v>
      </c>
      <c r="L395" s="1">
        <f>MONTH(SalesTbl[[#This Row],[Date]])</f>
        <v>12</v>
      </c>
      <c r="M395" s="5">
        <f>SalesTbl[[#This Row],[Profit]]/SalesTbl[[#This Row],[Sales]]</f>
        <v>1.2543773066689554</v>
      </c>
      <c r="N395" s="1">
        <f>1</f>
        <v>1</v>
      </c>
    </row>
    <row r="396" spans="1:14" x14ac:dyDescent="0.3">
      <c r="A396" s="1" t="s">
        <v>402</v>
      </c>
      <c r="B396" s="2">
        <v>45379</v>
      </c>
      <c r="C396" s="1" t="s">
        <v>510</v>
      </c>
      <c r="D396" s="1" t="s">
        <v>516</v>
      </c>
      <c r="E396" s="1" t="s">
        <v>523</v>
      </c>
      <c r="F396" s="1">
        <v>463.04</v>
      </c>
      <c r="G396" s="1">
        <v>4</v>
      </c>
      <c r="H396" s="1">
        <v>353.32</v>
      </c>
      <c r="I396" s="1" t="s">
        <v>554</v>
      </c>
      <c r="J396" s="1">
        <f>YEAR(SalesTbl[[#This Row],[Date]])</f>
        <v>2024</v>
      </c>
      <c r="K396" s="1" t="str">
        <f>TEXT(SalesTbl[[#This Row],[Date]], "mmm")</f>
        <v>Mar</v>
      </c>
      <c r="L396" s="1">
        <f>MONTH(SalesTbl[[#This Row],[Date]])</f>
        <v>3</v>
      </c>
      <c r="M396" s="5">
        <f>SalesTbl[[#This Row],[Profit]]/SalesTbl[[#This Row],[Sales]]</f>
        <v>0.7630442294402211</v>
      </c>
      <c r="N396" s="1">
        <f>1</f>
        <v>1</v>
      </c>
    </row>
    <row r="397" spans="1:14" x14ac:dyDescent="0.3">
      <c r="A397" s="1" t="s">
        <v>403</v>
      </c>
      <c r="B397" s="2">
        <v>45180</v>
      </c>
      <c r="C397" s="1" t="s">
        <v>511</v>
      </c>
      <c r="D397" s="1" t="s">
        <v>519</v>
      </c>
      <c r="E397" s="1" t="s">
        <v>524</v>
      </c>
      <c r="F397" s="1">
        <v>1473.15</v>
      </c>
      <c r="G397" s="1">
        <v>2</v>
      </c>
      <c r="H397" s="1">
        <v>314.97000000000003</v>
      </c>
      <c r="I397" s="1" t="s">
        <v>562</v>
      </c>
      <c r="J397" s="1">
        <f>YEAR(SalesTbl[[#This Row],[Date]])</f>
        <v>2023</v>
      </c>
      <c r="K397" s="1" t="str">
        <f>TEXT(SalesTbl[[#This Row],[Date]], "mmm")</f>
        <v>Sep</v>
      </c>
      <c r="L397" s="1">
        <f>MONTH(SalesTbl[[#This Row],[Date]])</f>
        <v>9</v>
      </c>
      <c r="M397" s="5">
        <f>SalesTbl[[#This Row],[Profit]]/SalesTbl[[#This Row],[Sales]]</f>
        <v>0.2138071479482741</v>
      </c>
      <c r="N397" s="1">
        <f>1</f>
        <v>1</v>
      </c>
    </row>
    <row r="398" spans="1:14" x14ac:dyDescent="0.3">
      <c r="A398" s="1" t="s">
        <v>404</v>
      </c>
      <c r="B398" s="2">
        <v>45460</v>
      </c>
      <c r="C398" s="1" t="s">
        <v>510</v>
      </c>
      <c r="D398" s="1" t="s">
        <v>513</v>
      </c>
      <c r="E398" s="1" t="s">
        <v>523</v>
      </c>
      <c r="F398" s="1">
        <v>1386.76</v>
      </c>
      <c r="G398" s="1">
        <v>5</v>
      </c>
      <c r="H398" s="1">
        <v>388.79</v>
      </c>
      <c r="I398" s="1" t="s">
        <v>545</v>
      </c>
      <c r="J398" s="1">
        <f>YEAR(SalesTbl[[#This Row],[Date]])</f>
        <v>2024</v>
      </c>
      <c r="K398" s="1" t="str">
        <f>TEXT(SalesTbl[[#This Row],[Date]], "mmm")</f>
        <v>Jun</v>
      </c>
      <c r="L398" s="1">
        <f>MONTH(SalesTbl[[#This Row],[Date]])</f>
        <v>6</v>
      </c>
      <c r="M398" s="5">
        <f>SalesTbl[[#This Row],[Profit]]/SalesTbl[[#This Row],[Sales]]</f>
        <v>0.28035853356024115</v>
      </c>
      <c r="N398" s="1">
        <f>1</f>
        <v>1</v>
      </c>
    </row>
    <row r="399" spans="1:14" x14ac:dyDescent="0.3">
      <c r="A399" s="1" t="s">
        <v>405</v>
      </c>
      <c r="B399" s="2">
        <v>45198</v>
      </c>
      <c r="C399" s="1" t="s">
        <v>509</v>
      </c>
      <c r="D399" s="1" t="s">
        <v>519</v>
      </c>
      <c r="E399" s="1" t="s">
        <v>524</v>
      </c>
      <c r="F399" s="1">
        <v>1074.58</v>
      </c>
      <c r="G399" s="1">
        <v>10</v>
      </c>
      <c r="H399" s="1">
        <v>-174.97</v>
      </c>
      <c r="I399" s="1" t="s">
        <v>536</v>
      </c>
      <c r="J399" s="1">
        <f>YEAR(SalesTbl[[#This Row],[Date]])</f>
        <v>2023</v>
      </c>
      <c r="K399" s="1" t="str">
        <f>TEXT(SalesTbl[[#This Row],[Date]], "mmm")</f>
        <v>Sep</v>
      </c>
      <c r="L399" s="1">
        <f>MONTH(SalesTbl[[#This Row],[Date]])</f>
        <v>9</v>
      </c>
      <c r="M399" s="5">
        <f>SalesTbl[[#This Row],[Profit]]/SalesTbl[[#This Row],[Sales]]</f>
        <v>-0.16282640659606545</v>
      </c>
      <c r="N399" s="1">
        <f>1</f>
        <v>1</v>
      </c>
    </row>
    <row r="400" spans="1:14" x14ac:dyDescent="0.3">
      <c r="A400" s="1" t="s">
        <v>406</v>
      </c>
      <c r="B400" s="2">
        <v>45474</v>
      </c>
      <c r="C400" s="1" t="s">
        <v>509</v>
      </c>
      <c r="D400" s="1" t="s">
        <v>513</v>
      </c>
      <c r="E400" s="1" t="s">
        <v>523</v>
      </c>
      <c r="F400" s="1">
        <v>517.96</v>
      </c>
      <c r="G400" s="1">
        <v>1</v>
      </c>
      <c r="H400" s="1">
        <v>85.78</v>
      </c>
      <c r="I400" s="1" t="s">
        <v>566</v>
      </c>
      <c r="J400" s="1">
        <f>YEAR(SalesTbl[[#This Row],[Date]])</f>
        <v>2024</v>
      </c>
      <c r="K400" s="1" t="str">
        <f>TEXT(SalesTbl[[#This Row],[Date]], "mmm")</f>
        <v>Jul</v>
      </c>
      <c r="L400" s="1">
        <f>MONTH(SalesTbl[[#This Row],[Date]])</f>
        <v>7</v>
      </c>
      <c r="M400" s="5">
        <f>SalesTbl[[#This Row],[Profit]]/SalesTbl[[#This Row],[Sales]]</f>
        <v>0.1656112441115144</v>
      </c>
      <c r="N400" s="1">
        <f>1</f>
        <v>1</v>
      </c>
    </row>
    <row r="401" spans="1:14" x14ac:dyDescent="0.3">
      <c r="A401" s="1" t="s">
        <v>407</v>
      </c>
      <c r="B401" s="2">
        <v>45005</v>
      </c>
      <c r="C401" s="1" t="s">
        <v>508</v>
      </c>
      <c r="D401" s="1" t="s">
        <v>514</v>
      </c>
      <c r="E401" s="1" t="s">
        <v>522</v>
      </c>
      <c r="F401" s="1">
        <v>1973.39</v>
      </c>
      <c r="G401" s="1">
        <v>7</v>
      </c>
      <c r="H401" s="1">
        <v>374.56</v>
      </c>
      <c r="I401" s="1" t="s">
        <v>606</v>
      </c>
      <c r="J401" s="1">
        <f>YEAR(SalesTbl[[#This Row],[Date]])</f>
        <v>2023</v>
      </c>
      <c r="K401" s="1" t="str">
        <f>TEXT(SalesTbl[[#This Row],[Date]], "mmm")</f>
        <v>Mar</v>
      </c>
      <c r="L401" s="1">
        <f>MONTH(SalesTbl[[#This Row],[Date]])</f>
        <v>3</v>
      </c>
      <c r="M401" s="5">
        <f>SalesTbl[[#This Row],[Profit]]/SalesTbl[[#This Row],[Sales]]</f>
        <v>0.18980536031904488</v>
      </c>
      <c r="N401" s="1">
        <f>1</f>
        <v>1</v>
      </c>
    </row>
    <row r="402" spans="1:14" x14ac:dyDescent="0.3">
      <c r="A402" s="1" t="s">
        <v>408</v>
      </c>
      <c r="B402" s="2">
        <v>45241</v>
      </c>
      <c r="C402" s="1" t="s">
        <v>508</v>
      </c>
      <c r="D402" s="1" t="s">
        <v>512</v>
      </c>
      <c r="E402" s="1" t="s">
        <v>522</v>
      </c>
      <c r="F402" s="1">
        <v>1944.14</v>
      </c>
      <c r="G402" s="1">
        <v>1</v>
      </c>
      <c r="H402" s="1">
        <v>562.34</v>
      </c>
      <c r="I402" s="1" t="s">
        <v>568</v>
      </c>
      <c r="J402" s="1">
        <f>YEAR(SalesTbl[[#This Row],[Date]])</f>
        <v>2023</v>
      </c>
      <c r="K402" s="1" t="str">
        <f>TEXT(SalesTbl[[#This Row],[Date]], "mmm")</f>
        <v>Nov</v>
      </c>
      <c r="L402" s="1">
        <f>MONTH(SalesTbl[[#This Row],[Date]])</f>
        <v>11</v>
      </c>
      <c r="M402" s="5">
        <f>SalesTbl[[#This Row],[Profit]]/SalesTbl[[#This Row],[Sales]]</f>
        <v>0.28924871665620788</v>
      </c>
      <c r="N402" s="1">
        <f>1</f>
        <v>1</v>
      </c>
    </row>
    <row r="403" spans="1:14" x14ac:dyDescent="0.3">
      <c r="A403" s="1" t="s">
        <v>409</v>
      </c>
      <c r="B403" s="2">
        <v>45625</v>
      </c>
      <c r="C403" s="1" t="s">
        <v>508</v>
      </c>
      <c r="D403" s="1" t="s">
        <v>518</v>
      </c>
      <c r="E403" s="1" t="s">
        <v>524</v>
      </c>
      <c r="F403" s="1">
        <v>1490.75</v>
      </c>
      <c r="G403" s="1">
        <v>1</v>
      </c>
      <c r="H403" s="1">
        <v>530.54999999999995</v>
      </c>
      <c r="I403" s="1" t="s">
        <v>608</v>
      </c>
      <c r="J403" s="1">
        <f>YEAR(SalesTbl[[#This Row],[Date]])</f>
        <v>2024</v>
      </c>
      <c r="K403" s="1" t="str">
        <f>TEXT(SalesTbl[[#This Row],[Date]], "mmm")</f>
        <v>Nov</v>
      </c>
      <c r="L403" s="1">
        <f>MONTH(SalesTbl[[#This Row],[Date]])</f>
        <v>11</v>
      </c>
      <c r="M403" s="5">
        <f>SalesTbl[[#This Row],[Profit]]/SalesTbl[[#This Row],[Sales]]</f>
        <v>0.35589468388395101</v>
      </c>
      <c r="N403" s="1">
        <f>1</f>
        <v>1</v>
      </c>
    </row>
    <row r="404" spans="1:14" x14ac:dyDescent="0.3">
      <c r="A404" s="1" t="s">
        <v>410</v>
      </c>
      <c r="B404" s="2">
        <v>45399</v>
      </c>
      <c r="C404" s="1" t="s">
        <v>509</v>
      </c>
      <c r="D404" s="1" t="s">
        <v>514</v>
      </c>
      <c r="E404" s="1" t="s">
        <v>522</v>
      </c>
      <c r="F404" s="1">
        <v>1074.6600000000001</v>
      </c>
      <c r="G404" s="1">
        <v>9</v>
      </c>
      <c r="H404" s="1">
        <v>446.44</v>
      </c>
      <c r="I404" s="1" t="s">
        <v>622</v>
      </c>
      <c r="J404" s="1">
        <f>YEAR(SalesTbl[[#This Row],[Date]])</f>
        <v>2024</v>
      </c>
      <c r="K404" s="1" t="str">
        <f>TEXT(SalesTbl[[#This Row],[Date]], "mmm")</f>
        <v>Apr</v>
      </c>
      <c r="L404" s="1">
        <f>MONTH(SalesTbl[[#This Row],[Date]])</f>
        <v>4</v>
      </c>
      <c r="M404" s="5">
        <f>SalesTbl[[#This Row],[Profit]]/SalesTbl[[#This Row],[Sales]]</f>
        <v>0.41542441330281205</v>
      </c>
      <c r="N404" s="1">
        <f>1</f>
        <v>1</v>
      </c>
    </row>
    <row r="405" spans="1:14" x14ac:dyDescent="0.3">
      <c r="A405" s="1" t="s">
        <v>411</v>
      </c>
      <c r="B405" s="2">
        <v>45543</v>
      </c>
      <c r="C405" s="1" t="s">
        <v>509</v>
      </c>
      <c r="D405" s="1" t="s">
        <v>520</v>
      </c>
      <c r="E405" s="1" t="s">
        <v>523</v>
      </c>
      <c r="F405" s="1">
        <v>785.66</v>
      </c>
      <c r="G405" s="1">
        <v>5</v>
      </c>
      <c r="H405" s="1">
        <v>452.23</v>
      </c>
      <c r="I405" s="1" t="s">
        <v>551</v>
      </c>
      <c r="J405" s="1">
        <f>YEAR(SalesTbl[[#This Row],[Date]])</f>
        <v>2024</v>
      </c>
      <c r="K405" s="1" t="str">
        <f>TEXT(SalesTbl[[#This Row],[Date]], "mmm")</f>
        <v>Sep</v>
      </c>
      <c r="L405" s="1">
        <f>MONTH(SalesTbl[[#This Row],[Date]])</f>
        <v>9</v>
      </c>
      <c r="M405" s="5">
        <f>SalesTbl[[#This Row],[Profit]]/SalesTbl[[#This Row],[Sales]]</f>
        <v>0.57560522363363287</v>
      </c>
      <c r="N405" s="1">
        <f>1</f>
        <v>1</v>
      </c>
    </row>
    <row r="406" spans="1:14" x14ac:dyDescent="0.3">
      <c r="A406" s="1" t="s">
        <v>412</v>
      </c>
      <c r="B406" s="2">
        <v>45023</v>
      </c>
      <c r="C406" s="1" t="s">
        <v>510</v>
      </c>
      <c r="D406" s="1" t="s">
        <v>521</v>
      </c>
      <c r="E406" s="1" t="s">
        <v>522</v>
      </c>
      <c r="F406" s="1">
        <v>1527.4</v>
      </c>
      <c r="G406" s="1">
        <v>1</v>
      </c>
      <c r="H406" s="1">
        <v>140.88999999999999</v>
      </c>
      <c r="I406" s="1" t="s">
        <v>567</v>
      </c>
      <c r="J406" s="1">
        <f>YEAR(SalesTbl[[#This Row],[Date]])</f>
        <v>2023</v>
      </c>
      <c r="K406" s="1" t="str">
        <f>TEXT(SalesTbl[[#This Row],[Date]], "mmm")</f>
        <v>Apr</v>
      </c>
      <c r="L406" s="1">
        <f>MONTH(SalesTbl[[#This Row],[Date]])</f>
        <v>4</v>
      </c>
      <c r="M406" s="5">
        <f>SalesTbl[[#This Row],[Profit]]/SalesTbl[[#This Row],[Sales]]</f>
        <v>9.2241717952075405E-2</v>
      </c>
      <c r="N406" s="1">
        <f>1</f>
        <v>1</v>
      </c>
    </row>
    <row r="407" spans="1:14" x14ac:dyDescent="0.3">
      <c r="A407" s="1" t="s">
        <v>413</v>
      </c>
      <c r="B407" s="2">
        <v>44970</v>
      </c>
      <c r="C407" s="1" t="s">
        <v>510</v>
      </c>
      <c r="D407" s="1" t="s">
        <v>516</v>
      </c>
      <c r="E407" s="1" t="s">
        <v>523</v>
      </c>
      <c r="F407" s="1">
        <v>1769.87</v>
      </c>
      <c r="G407" s="1">
        <v>8</v>
      </c>
      <c r="H407" s="1">
        <v>319.44</v>
      </c>
      <c r="I407" s="1" t="s">
        <v>614</v>
      </c>
      <c r="J407" s="1">
        <f>YEAR(SalesTbl[[#This Row],[Date]])</f>
        <v>2023</v>
      </c>
      <c r="K407" s="1" t="str">
        <f>TEXT(SalesTbl[[#This Row],[Date]], "mmm")</f>
        <v>Feb</v>
      </c>
      <c r="L407" s="1">
        <f>MONTH(SalesTbl[[#This Row],[Date]])</f>
        <v>2</v>
      </c>
      <c r="M407" s="5">
        <f>SalesTbl[[#This Row],[Profit]]/SalesTbl[[#This Row],[Sales]]</f>
        <v>0.18048783243967073</v>
      </c>
      <c r="N407" s="1">
        <f>1</f>
        <v>1</v>
      </c>
    </row>
    <row r="408" spans="1:14" x14ac:dyDescent="0.3">
      <c r="A408" s="1" t="s">
        <v>414</v>
      </c>
      <c r="B408" s="2">
        <v>45175</v>
      </c>
      <c r="C408" s="1" t="s">
        <v>509</v>
      </c>
      <c r="D408" s="1" t="s">
        <v>512</v>
      </c>
      <c r="E408" s="1" t="s">
        <v>522</v>
      </c>
      <c r="F408" s="1">
        <v>117.8</v>
      </c>
      <c r="G408" s="1">
        <v>4</v>
      </c>
      <c r="H408" s="1">
        <v>387.97</v>
      </c>
      <c r="I408" s="1" t="s">
        <v>555</v>
      </c>
      <c r="J408" s="1">
        <f>YEAR(SalesTbl[[#This Row],[Date]])</f>
        <v>2023</v>
      </c>
      <c r="K408" s="1" t="str">
        <f>TEXT(SalesTbl[[#This Row],[Date]], "mmm")</f>
        <v>Sep</v>
      </c>
      <c r="L408" s="1">
        <f>MONTH(SalesTbl[[#This Row],[Date]])</f>
        <v>9</v>
      </c>
      <c r="M408" s="5">
        <f>SalesTbl[[#This Row],[Profit]]/SalesTbl[[#This Row],[Sales]]</f>
        <v>3.293463497453311</v>
      </c>
      <c r="N408" s="1">
        <f>1</f>
        <v>1</v>
      </c>
    </row>
    <row r="409" spans="1:14" x14ac:dyDescent="0.3">
      <c r="A409" s="1" t="s">
        <v>415</v>
      </c>
      <c r="B409" s="2">
        <v>45162</v>
      </c>
      <c r="C409" s="1" t="s">
        <v>511</v>
      </c>
      <c r="D409" s="1" t="s">
        <v>514</v>
      </c>
      <c r="E409" s="1" t="s">
        <v>522</v>
      </c>
      <c r="F409" s="1">
        <v>1587.76</v>
      </c>
      <c r="G409" s="1">
        <v>1</v>
      </c>
      <c r="H409" s="1">
        <v>570.14</v>
      </c>
      <c r="I409" s="1" t="s">
        <v>582</v>
      </c>
      <c r="J409" s="1">
        <f>YEAR(SalesTbl[[#This Row],[Date]])</f>
        <v>2023</v>
      </c>
      <c r="K409" s="1" t="str">
        <f>TEXT(SalesTbl[[#This Row],[Date]], "mmm")</f>
        <v>Aug</v>
      </c>
      <c r="L409" s="1">
        <f>MONTH(SalesTbl[[#This Row],[Date]])</f>
        <v>8</v>
      </c>
      <c r="M409" s="5">
        <f>SalesTbl[[#This Row],[Profit]]/SalesTbl[[#This Row],[Sales]]</f>
        <v>0.35908449639744039</v>
      </c>
      <c r="N409" s="1">
        <f>1</f>
        <v>1</v>
      </c>
    </row>
    <row r="410" spans="1:14" x14ac:dyDescent="0.3">
      <c r="A410" s="1" t="s">
        <v>416</v>
      </c>
      <c r="B410" s="2">
        <v>45300</v>
      </c>
      <c r="C410" s="1" t="s">
        <v>509</v>
      </c>
      <c r="D410" s="1" t="s">
        <v>514</v>
      </c>
      <c r="E410" s="1" t="s">
        <v>522</v>
      </c>
      <c r="F410" s="1">
        <v>1648.99</v>
      </c>
      <c r="G410" s="1">
        <v>10</v>
      </c>
      <c r="H410" s="1">
        <v>376.62</v>
      </c>
      <c r="I410" s="1" t="s">
        <v>607</v>
      </c>
      <c r="J410" s="1">
        <f>YEAR(SalesTbl[[#This Row],[Date]])</f>
        <v>2024</v>
      </c>
      <c r="K410" s="1" t="str">
        <f>TEXT(SalesTbl[[#This Row],[Date]], "mmm")</f>
        <v>Jan</v>
      </c>
      <c r="L410" s="1">
        <f>MONTH(SalesTbl[[#This Row],[Date]])</f>
        <v>1</v>
      </c>
      <c r="M410" s="5">
        <f>SalesTbl[[#This Row],[Profit]]/SalesTbl[[#This Row],[Sales]]</f>
        <v>0.22839435048120366</v>
      </c>
      <c r="N410" s="1">
        <f>1</f>
        <v>1</v>
      </c>
    </row>
    <row r="411" spans="1:14" x14ac:dyDescent="0.3">
      <c r="A411" s="1" t="s">
        <v>417</v>
      </c>
      <c r="B411" s="2">
        <v>45398</v>
      </c>
      <c r="C411" s="1" t="s">
        <v>510</v>
      </c>
      <c r="D411" s="1" t="s">
        <v>520</v>
      </c>
      <c r="E411" s="1" t="s">
        <v>523</v>
      </c>
      <c r="F411" s="1">
        <v>180.76</v>
      </c>
      <c r="G411" s="1">
        <v>7</v>
      </c>
      <c r="H411" s="1">
        <v>406.61</v>
      </c>
      <c r="I411" s="1" t="s">
        <v>616</v>
      </c>
      <c r="J411" s="1">
        <f>YEAR(SalesTbl[[#This Row],[Date]])</f>
        <v>2024</v>
      </c>
      <c r="K411" s="1" t="str">
        <f>TEXT(SalesTbl[[#This Row],[Date]], "mmm")</f>
        <v>Apr</v>
      </c>
      <c r="L411" s="1">
        <f>MONTH(SalesTbl[[#This Row],[Date]])</f>
        <v>4</v>
      </c>
      <c r="M411" s="5">
        <f>SalesTbl[[#This Row],[Profit]]/SalesTbl[[#This Row],[Sales]]</f>
        <v>2.24944678026112</v>
      </c>
      <c r="N411" s="1">
        <f>1</f>
        <v>1</v>
      </c>
    </row>
    <row r="412" spans="1:14" x14ac:dyDescent="0.3">
      <c r="A412" s="1" t="s">
        <v>418</v>
      </c>
      <c r="B412" s="2">
        <v>45210</v>
      </c>
      <c r="C412" s="1" t="s">
        <v>508</v>
      </c>
      <c r="D412" s="1" t="s">
        <v>519</v>
      </c>
      <c r="E412" s="1" t="s">
        <v>524</v>
      </c>
      <c r="F412" s="1">
        <v>848.98</v>
      </c>
      <c r="G412" s="1">
        <v>9</v>
      </c>
      <c r="H412" s="1">
        <v>446.18</v>
      </c>
      <c r="I412" s="1" t="s">
        <v>621</v>
      </c>
      <c r="J412" s="1">
        <f>YEAR(SalesTbl[[#This Row],[Date]])</f>
        <v>2023</v>
      </c>
      <c r="K412" s="1" t="str">
        <f>TEXT(SalesTbl[[#This Row],[Date]], "mmm")</f>
        <v>Oct</v>
      </c>
      <c r="L412" s="1">
        <f>MONTH(SalesTbl[[#This Row],[Date]])</f>
        <v>10</v>
      </c>
      <c r="M412" s="5">
        <f>SalesTbl[[#This Row],[Profit]]/SalesTbl[[#This Row],[Sales]]</f>
        <v>0.52554830502485339</v>
      </c>
      <c r="N412" s="1">
        <f>1</f>
        <v>1</v>
      </c>
    </row>
    <row r="413" spans="1:14" x14ac:dyDescent="0.3">
      <c r="A413" s="1" t="s">
        <v>419</v>
      </c>
      <c r="B413" s="2">
        <v>45531</v>
      </c>
      <c r="C413" s="1" t="s">
        <v>508</v>
      </c>
      <c r="D413" s="1" t="s">
        <v>513</v>
      </c>
      <c r="E413" s="1" t="s">
        <v>523</v>
      </c>
      <c r="F413" s="1">
        <v>1228.79</v>
      </c>
      <c r="G413" s="1">
        <v>4</v>
      </c>
      <c r="H413" s="1">
        <v>0.79</v>
      </c>
      <c r="I413" s="1" t="s">
        <v>614</v>
      </c>
      <c r="J413" s="1">
        <f>YEAR(SalesTbl[[#This Row],[Date]])</f>
        <v>2024</v>
      </c>
      <c r="K413" s="1" t="str">
        <f>TEXT(SalesTbl[[#This Row],[Date]], "mmm")</f>
        <v>Aug</v>
      </c>
      <c r="L413" s="1">
        <f>MONTH(SalesTbl[[#This Row],[Date]])</f>
        <v>8</v>
      </c>
      <c r="M413" s="5">
        <f>SalesTbl[[#This Row],[Profit]]/SalesTbl[[#This Row],[Sales]]</f>
        <v>6.4290887783917513E-4</v>
      </c>
      <c r="N413" s="1">
        <f>1</f>
        <v>1</v>
      </c>
    </row>
    <row r="414" spans="1:14" x14ac:dyDescent="0.3">
      <c r="A414" s="1" t="s">
        <v>420</v>
      </c>
      <c r="B414" s="2">
        <v>45303</v>
      </c>
      <c r="C414" s="1" t="s">
        <v>509</v>
      </c>
      <c r="D414" s="1" t="s">
        <v>512</v>
      </c>
      <c r="E414" s="1" t="s">
        <v>522</v>
      </c>
      <c r="F414" s="1">
        <v>1976.23</v>
      </c>
      <c r="G414" s="1">
        <v>6</v>
      </c>
      <c r="H414" s="1">
        <v>192.94</v>
      </c>
      <c r="I414" s="1" t="s">
        <v>571</v>
      </c>
      <c r="J414" s="1">
        <f>YEAR(SalesTbl[[#This Row],[Date]])</f>
        <v>2024</v>
      </c>
      <c r="K414" s="1" t="str">
        <f>TEXT(SalesTbl[[#This Row],[Date]], "mmm")</f>
        <v>Jan</v>
      </c>
      <c r="L414" s="1">
        <f>MONTH(SalesTbl[[#This Row],[Date]])</f>
        <v>1</v>
      </c>
      <c r="M414" s="5">
        <f>SalesTbl[[#This Row],[Profit]]/SalesTbl[[#This Row],[Sales]]</f>
        <v>9.7630336549895502E-2</v>
      </c>
      <c r="N414" s="1">
        <f>1</f>
        <v>1</v>
      </c>
    </row>
    <row r="415" spans="1:14" x14ac:dyDescent="0.3">
      <c r="A415" s="1" t="s">
        <v>421</v>
      </c>
      <c r="B415" s="2">
        <v>45187</v>
      </c>
      <c r="C415" s="1" t="s">
        <v>509</v>
      </c>
      <c r="D415" s="1" t="s">
        <v>514</v>
      </c>
      <c r="E415" s="1" t="s">
        <v>522</v>
      </c>
      <c r="F415" s="1">
        <v>1026.01</v>
      </c>
      <c r="G415" s="1">
        <v>3</v>
      </c>
      <c r="H415" s="1">
        <v>386.04</v>
      </c>
      <c r="I415" s="1" t="s">
        <v>548</v>
      </c>
      <c r="J415" s="1">
        <f>YEAR(SalesTbl[[#This Row],[Date]])</f>
        <v>2023</v>
      </c>
      <c r="K415" s="1" t="str">
        <f>TEXT(SalesTbl[[#This Row],[Date]], "mmm")</f>
        <v>Sep</v>
      </c>
      <c r="L415" s="1">
        <f>MONTH(SalesTbl[[#This Row],[Date]])</f>
        <v>9</v>
      </c>
      <c r="M415" s="5">
        <f>SalesTbl[[#This Row],[Profit]]/SalesTbl[[#This Row],[Sales]]</f>
        <v>0.37625364275202</v>
      </c>
      <c r="N415" s="1">
        <f>1</f>
        <v>1</v>
      </c>
    </row>
    <row r="416" spans="1:14" x14ac:dyDescent="0.3">
      <c r="A416" s="1" t="s">
        <v>422</v>
      </c>
      <c r="B416" s="2">
        <v>45022</v>
      </c>
      <c r="C416" s="1" t="s">
        <v>509</v>
      </c>
      <c r="D416" s="1" t="s">
        <v>514</v>
      </c>
      <c r="E416" s="1" t="s">
        <v>522</v>
      </c>
      <c r="F416" s="1">
        <v>479.84</v>
      </c>
      <c r="G416" s="1">
        <v>10</v>
      </c>
      <c r="H416" s="1">
        <v>682.36</v>
      </c>
      <c r="I416" s="1" t="s">
        <v>593</v>
      </c>
      <c r="J416" s="1">
        <f>YEAR(SalesTbl[[#This Row],[Date]])</f>
        <v>2023</v>
      </c>
      <c r="K416" s="1" t="str">
        <f>TEXT(SalesTbl[[#This Row],[Date]], "mmm")</f>
        <v>Apr</v>
      </c>
      <c r="L416" s="1">
        <f>MONTH(SalesTbl[[#This Row],[Date]])</f>
        <v>4</v>
      </c>
      <c r="M416" s="5">
        <f>SalesTbl[[#This Row],[Profit]]/SalesTbl[[#This Row],[Sales]]</f>
        <v>1.4220573524508171</v>
      </c>
      <c r="N416" s="1">
        <f>1</f>
        <v>1</v>
      </c>
    </row>
    <row r="417" spans="1:14" x14ac:dyDescent="0.3">
      <c r="A417" s="1" t="s">
        <v>423</v>
      </c>
      <c r="B417" s="2">
        <v>45183</v>
      </c>
      <c r="C417" s="1" t="s">
        <v>511</v>
      </c>
      <c r="D417" s="1" t="s">
        <v>519</v>
      </c>
      <c r="E417" s="1" t="s">
        <v>524</v>
      </c>
      <c r="F417" s="1">
        <v>570.41</v>
      </c>
      <c r="G417" s="1">
        <v>10</v>
      </c>
      <c r="H417" s="1">
        <v>432.28</v>
      </c>
      <c r="I417" s="1" t="s">
        <v>575</v>
      </c>
      <c r="J417" s="1">
        <f>YEAR(SalesTbl[[#This Row],[Date]])</f>
        <v>2023</v>
      </c>
      <c r="K417" s="1" t="str">
        <f>TEXT(SalesTbl[[#This Row],[Date]], "mmm")</f>
        <v>Sep</v>
      </c>
      <c r="L417" s="1">
        <f>MONTH(SalesTbl[[#This Row],[Date]])</f>
        <v>9</v>
      </c>
      <c r="M417" s="5">
        <f>SalesTbl[[#This Row],[Profit]]/SalesTbl[[#This Row],[Sales]]</f>
        <v>0.75784085131747336</v>
      </c>
      <c r="N417" s="1">
        <f>1</f>
        <v>1</v>
      </c>
    </row>
    <row r="418" spans="1:14" x14ac:dyDescent="0.3">
      <c r="A418" s="1" t="s">
        <v>424</v>
      </c>
      <c r="B418" s="2">
        <v>45176</v>
      </c>
      <c r="C418" s="1" t="s">
        <v>509</v>
      </c>
      <c r="D418" s="1" t="s">
        <v>512</v>
      </c>
      <c r="E418" s="1" t="s">
        <v>522</v>
      </c>
      <c r="F418" s="1">
        <v>832.38</v>
      </c>
      <c r="G418" s="1">
        <v>4</v>
      </c>
      <c r="H418" s="1">
        <v>678.59</v>
      </c>
      <c r="I418" s="1" t="s">
        <v>532</v>
      </c>
      <c r="J418" s="1">
        <f>YEAR(SalesTbl[[#This Row],[Date]])</f>
        <v>2023</v>
      </c>
      <c r="K418" s="1" t="str">
        <f>TEXT(SalesTbl[[#This Row],[Date]], "mmm")</f>
        <v>Sep</v>
      </c>
      <c r="L418" s="1">
        <f>MONTH(SalesTbl[[#This Row],[Date]])</f>
        <v>9</v>
      </c>
      <c r="M418" s="5">
        <f>SalesTbl[[#This Row],[Profit]]/SalesTbl[[#This Row],[Sales]]</f>
        <v>0.81524063528676816</v>
      </c>
      <c r="N418" s="1">
        <f>1</f>
        <v>1</v>
      </c>
    </row>
    <row r="419" spans="1:14" x14ac:dyDescent="0.3">
      <c r="A419" s="1" t="s">
        <v>425</v>
      </c>
      <c r="B419" s="2">
        <v>45501</v>
      </c>
      <c r="C419" s="1" t="s">
        <v>508</v>
      </c>
      <c r="D419" s="1" t="s">
        <v>517</v>
      </c>
      <c r="E419" s="1" t="s">
        <v>522</v>
      </c>
      <c r="F419" s="1">
        <v>820.8</v>
      </c>
      <c r="G419" s="1">
        <v>5</v>
      </c>
      <c r="H419" s="1">
        <v>678.12</v>
      </c>
      <c r="I419" s="1" t="s">
        <v>594</v>
      </c>
      <c r="J419" s="1">
        <f>YEAR(SalesTbl[[#This Row],[Date]])</f>
        <v>2024</v>
      </c>
      <c r="K419" s="1" t="str">
        <f>TEXT(SalesTbl[[#This Row],[Date]], "mmm")</f>
        <v>Jul</v>
      </c>
      <c r="L419" s="1">
        <f>MONTH(SalesTbl[[#This Row],[Date]])</f>
        <v>7</v>
      </c>
      <c r="M419" s="5">
        <f>SalesTbl[[#This Row],[Profit]]/SalesTbl[[#This Row],[Sales]]</f>
        <v>0.82616959064327489</v>
      </c>
      <c r="N419" s="1">
        <f>1</f>
        <v>1</v>
      </c>
    </row>
    <row r="420" spans="1:14" x14ac:dyDescent="0.3">
      <c r="A420" s="1" t="s">
        <v>426</v>
      </c>
      <c r="B420" s="2">
        <v>45017</v>
      </c>
      <c r="C420" s="1" t="s">
        <v>510</v>
      </c>
      <c r="D420" s="1" t="s">
        <v>517</v>
      </c>
      <c r="E420" s="1" t="s">
        <v>522</v>
      </c>
      <c r="F420" s="1">
        <v>368.16</v>
      </c>
      <c r="G420" s="1">
        <v>7</v>
      </c>
      <c r="H420" s="1">
        <v>-123.88</v>
      </c>
      <c r="I420" s="1" t="s">
        <v>618</v>
      </c>
      <c r="J420" s="1">
        <f>YEAR(SalesTbl[[#This Row],[Date]])</f>
        <v>2023</v>
      </c>
      <c r="K420" s="1" t="str">
        <f>TEXT(SalesTbl[[#This Row],[Date]], "mmm")</f>
        <v>Apr</v>
      </c>
      <c r="L420" s="1">
        <f>MONTH(SalesTbl[[#This Row],[Date]])</f>
        <v>4</v>
      </c>
      <c r="M420" s="5">
        <f>SalesTbl[[#This Row],[Profit]]/SalesTbl[[#This Row],[Sales]]</f>
        <v>-0.33648413733159493</v>
      </c>
      <c r="N420" s="1">
        <f>1</f>
        <v>1</v>
      </c>
    </row>
    <row r="421" spans="1:14" x14ac:dyDescent="0.3">
      <c r="A421" s="1" t="s">
        <v>427</v>
      </c>
      <c r="B421" s="2">
        <v>45414</v>
      </c>
      <c r="C421" s="1" t="s">
        <v>510</v>
      </c>
      <c r="D421" s="1" t="s">
        <v>517</v>
      </c>
      <c r="E421" s="1" t="s">
        <v>522</v>
      </c>
      <c r="F421" s="1">
        <v>534.91</v>
      </c>
      <c r="G421" s="1">
        <v>1</v>
      </c>
      <c r="H421" s="1">
        <v>-149.6</v>
      </c>
      <c r="I421" s="1" t="s">
        <v>596</v>
      </c>
      <c r="J421" s="1">
        <f>YEAR(SalesTbl[[#This Row],[Date]])</f>
        <v>2024</v>
      </c>
      <c r="K421" s="1" t="str">
        <f>TEXT(SalesTbl[[#This Row],[Date]], "mmm")</f>
        <v>May</v>
      </c>
      <c r="L421" s="1">
        <f>MONTH(SalesTbl[[#This Row],[Date]])</f>
        <v>5</v>
      </c>
      <c r="M421" s="5">
        <f>SalesTbl[[#This Row],[Profit]]/SalesTbl[[#This Row],[Sales]]</f>
        <v>-0.27967321605503731</v>
      </c>
      <c r="N421" s="1">
        <f>1</f>
        <v>1</v>
      </c>
    </row>
    <row r="422" spans="1:14" x14ac:dyDescent="0.3">
      <c r="A422" s="1" t="s">
        <v>428</v>
      </c>
      <c r="B422" s="2">
        <v>45111</v>
      </c>
      <c r="C422" s="1" t="s">
        <v>509</v>
      </c>
      <c r="D422" s="1" t="s">
        <v>516</v>
      </c>
      <c r="E422" s="1" t="s">
        <v>523</v>
      </c>
      <c r="F422" s="1">
        <v>1671.57</v>
      </c>
      <c r="G422" s="1">
        <v>9</v>
      </c>
      <c r="H422" s="1">
        <v>-170.19</v>
      </c>
      <c r="I422" s="1" t="s">
        <v>610</v>
      </c>
      <c r="J422" s="1">
        <f>YEAR(SalesTbl[[#This Row],[Date]])</f>
        <v>2023</v>
      </c>
      <c r="K422" s="1" t="str">
        <f>TEXT(SalesTbl[[#This Row],[Date]], "mmm")</f>
        <v>Jul</v>
      </c>
      <c r="L422" s="1">
        <f>MONTH(SalesTbl[[#This Row],[Date]])</f>
        <v>7</v>
      </c>
      <c r="M422" s="5">
        <f>SalesTbl[[#This Row],[Profit]]/SalesTbl[[#This Row],[Sales]]</f>
        <v>-0.1018144618532278</v>
      </c>
      <c r="N422" s="1">
        <f>1</f>
        <v>1</v>
      </c>
    </row>
    <row r="423" spans="1:14" x14ac:dyDescent="0.3">
      <c r="A423" s="1" t="s">
        <v>429</v>
      </c>
      <c r="B423" s="2">
        <v>45132</v>
      </c>
      <c r="C423" s="1" t="s">
        <v>511</v>
      </c>
      <c r="D423" s="1" t="s">
        <v>515</v>
      </c>
      <c r="E423" s="1" t="s">
        <v>522</v>
      </c>
      <c r="F423" s="1">
        <v>379.73</v>
      </c>
      <c r="G423" s="1">
        <v>4</v>
      </c>
      <c r="H423" s="1">
        <v>2.99</v>
      </c>
      <c r="I423" s="1" t="s">
        <v>559</v>
      </c>
      <c r="J423" s="1">
        <f>YEAR(SalesTbl[[#This Row],[Date]])</f>
        <v>2023</v>
      </c>
      <c r="K423" s="1" t="str">
        <f>TEXT(SalesTbl[[#This Row],[Date]], "mmm")</f>
        <v>Jul</v>
      </c>
      <c r="L423" s="1">
        <f>MONTH(SalesTbl[[#This Row],[Date]])</f>
        <v>7</v>
      </c>
      <c r="M423" s="5">
        <f>SalesTbl[[#This Row],[Profit]]/SalesTbl[[#This Row],[Sales]]</f>
        <v>7.874015748031496E-3</v>
      </c>
      <c r="N423" s="1">
        <f>1</f>
        <v>1</v>
      </c>
    </row>
    <row r="424" spans="1:14" x14ac:dyDescent="0.3">
      <c r="A424" s="1" t="s">
        <v>430</v>
      </c>
      <c r="B424" s="2">
        <v>45133</v>
      </c>
      <c r="C424" s="1" t="s">
        <v>508</v>
      </c>
      <c r="D424" s="1" t="s">
        <v>517</v>
      </c>
      <c r="E424" s="1" t="s">
        <v>522</v>
      </c>
      <c r="F424" s="1">
        <v>1474.58</v>
      </c>
      <c r="G424" s="1">
        <v>9</v>
      </c>
      <c r="H424" s="1">
        <v>422.54</v>
      </c>
      <c r="I424" s="1" t="s">
        <v>547</v>
      </c>
      <c r="J424" s="1">
        <f>YEAR(SalesTbl[[#This Row],[Date]])</f>
        <v>2023</v>
      </c>
      <c r="K424" s="1" t="str">
        <f>TEXT(SalesTbl[[#This Row],[Date]], "mmm")</f>
        <v>Jul</v>
      </c>
      <c r="L424" s="1">
        <f>MONTH(SalesTbl[[#This Row],[Date]])</f>
        <v>7</v>
      </c>
      <c r="M424" s="5">
        <f>SalesTbl[[#This Row],[Profit]]/SalesTbl[[#This Row],[Sales]]</f>
        <v>0.28654939033487503</v>
      </c>
      <c r="N424" s="1">
        <f>1</f>
        <v>1</v>
      </c>
    </row>
    <row r="425" spans="1:14" x14ac:dyDescent="0.3">
      <c r="A425" s="1" t="s">
        <v>431</v>
      </c>
      <c r="B425" s="2">
        <v>45294</v>
      </c>
      <c r="C425" s="1" t="s">
        <v>508</v>
      </c>
      <c r="D425" s="1" t="s">
        <v>518</v>
      </c>
      <c r="E425" s="1" t="s">
        <v>524</v>
      </c>
      <c r="F425" s="1">
        <v>973.01</v>
      </c>
      <c r="G425" s="1">
        <v>8</v>
      </c>
      <c r="H425" s="1">
        <v>47.71</v>
      </c>
      <c r="I425" s="1" t="s">
        <v>609</v>
      </c>
      <c r="J425" s="1">
        <f>YEAR(SalesTbl[[#This Row],[Date]])</f>
        <v>2024</v>
      </c>
      <c r="K425" s="1" t="str">
        <f>TEXT(SalesTbl[[#This Row],[Date]], "mmm")</f>
        <v>Jan</v>
      </c>
      <c r="L425" s="1">
        <f>MONTH(SalesTbl[[#This Row],[Date]])</f>
        <v>1</v>
      </c>
      <c r="M425" s="5">
        <f>SalesTbl[[#This Row],[Profit]]/SalesTbl[[#This Row],[Sales]]</f>
        <v>4.9033411784051552E-2</v>
      </c>
      <c r="N425" s="1">
        <f>1</f>
        <v>1</v>
      </c>
    </row>
    <row r="426" spans="1:14" x14ac:dyDescent="0.3">
      <c r="A426" s="1" t="s">
        <v>432</v>
      </c>
      <c r="B426" s="2">
        <v>45603</v>
      </c>
      <c r="C426" s="1" t="s">
        <v>508</v>
      </c>
      <c r="D426" s="1" t="s">
        <v>519</v>
      </c>
      <c r="E426" s="1" t="s">
        <v>524</v>
      </c>
      <c r="F426" s="1">
        <v>1711.46</v>
      </c>
      <c r="G426" s="1">
        <v>5</v>
      </c>
      <c r="H426" s="1">
        <v>203.85</v>
      </c>
      <c r="I426" s="1" t="s">
        <v>577</v>
      </c>
      <c r="J426" s="1">
        <f>YEAR(SalesTbl[[#This Row],[Date]])</f>
        <v>2024</v>
      </c>
      <c r="K426" s="1" t="str">
        <f>TEXT(SalesTbl[[#This Row],[Date]], "mmm")</f>
        <v>Nov</v>
      </c>
      <c r="L426" s="1">
        <f>MONTH(SalesTbl[[#This Row],[Date]])</f>
        <v>11</v>
      </c>
      <c r="M426" s="5">
        <f>SalesTbl[[#This Row],[Profit]]/SalesTbl[[#This Row],[Sales]]</f>
        <v>0.11910883105652484</v>
      </c>
      <c r="N426" s="1">
        <f>1</f>
        <v>1</v>
      </c>
    </row>
    <row r="427" spans="1:14" x14ac:dyDescent="0.3">
      <c r="A427" s="1" t="s">
        <v>433</v>
      </c>
      <c r="B427" s="2">
        <v>45021</v>
      </c>
      <c r="C427" s="1" t="s">
        <v>510</v>
      </c>
      <c r="D427" s="1" t="s">
        <v>512</v>
      </c>
      <c r="E427" s="1" t="s">
        <v>522</v>
      </c>
      <c r="F427" s="1">
        <v>1496.44</v>
      </c>
      <c r="G427" s="1">
        <v>1</v>
      </c>
      <c r="H427" s="1">
        <v>-193.48</v>
      </c>
      <c r="I427" s="1" t="s">
        <v>587</v>
      </c>
      <c r="J427" s="1">
        <f>YEAR(SalesTbl[[#This Row],[Date]])</f>
        <v>2023</v>
      </c>
      <c r="K427" s="1" t="str">
        <f>TEXT(SalesTbl[[#This Row],[Date]], "mmm")</f>
        <v>Apr</v>
      </c>
      <c r="L427" s="1">
        <f>MONTH(SalesTbl[[#This Row],[Date]])</f>
        <v>4</v>
      </c>
      <c r="M427" s="5">
        <f>SalesTbl[[#This Row],[Profit]]/SalesTbl[[#This Row],[Sales]]</f>
        <v>-0.12929352329528748</v>
      </c>
      <c r="N427" s="1">
        <f>1</f>
        <v>1</v>
      </c>
    </row>
    <row r="428" spans="1:14" x14ac:dyDescent="0.3">
      <c r="A428" s="1" t="s">
        <v>434</v>
      </c>
      <c r="B428" s="2">
        <v>45183</v>
      </c>
      <c r="C428" s="1" t="s">
        <v>508</v>
      </c>
      <c r="D428" s="1" t="s">
        <v>521</v>
      </c>
      <c r="E428" s="1" t="s">
        <v>522</v>
      </c>
      <c r="F428" s="1">
        <v>1168.78</v>
      </c>
      <c r="G428" s="1">
        <v>10</v>
      </c>
      <c r="H428" s="1">
        <v>182.22</v>
      </c>
      <c r="I428" s="1" t="s">
        <v>536</v>
      </c>
      <c r="J428" s="1">
        <f>YEAR(SalesTbl[[#This Row],[Date]])</f>
        <v>2023</v>
      </c>
      <c r="K428" s="1" t="str">
        <f>TEXT(SalesTbl[[#This Row],[Date]], "mmm")</f>
        <v>Sep</v>
      </c>
      <c r="L428" s="1">
        <f>MONTH(SalesTbl[[#This Row],[Date]])</f>
        <v>9</v>
      </c>
      <c r="M428" s="5">
        <f>SalesTbl[[#This Row],[Profit]]/SalesTbl[[#This Row],[Sales]]</f>
        <v>0.1559061585584969</v>
      </c>
      <c r="N428" s="1">
        <f>1</f>
        <v>1</v>
      </c>
    </row>
    <row r="429" spans="1:14" x14ac:dyDescent="0.3">
      <c r="A429" s="1" t="s">
        <v>435</v>
      </c>
      <c r="B429" s="2">
        <v>45487</v>
      </c>
      <c r="C429" s="1" t="s">
        <v>508</v>
      </c>
      <c r="D429" s="1" t="s">
        <v>512</v>
      </c>
      <c r="E429" s="1" t="s">
        <v>522</v>
      </c>
      <c r="F429" s="1">
        <v>906.08</v>
      </c>
      <c r="G429" s="1">
        <v>3</v>
      </c>
      <c r="H429" s="1">
        <v>-31.28</v>
      </c>
      <c r="I429" s="1" t="s">
        <v>534</v>
      </c>
      <c r="J429" s="1">
        <f>YEAR(SalesTbl[[#This Row],[Date]])</f>
        <v>2024</v>
      </c>
      <c r="K429" s="1" t="str">
        <f>TEXT(SalesTbl[[#This Row],[Date]], "mmm")</f>
        <v>Jul</v>
      </c>
      <c r="L429" s="1">
        <f>MONTH(SalesTbl[[#This Row],[Date]])</f>
        <v>7</v>
      </c>
      <c r="M429" s="5">
        <f>SalesTbl[[#This Row],[Profit]]/SalesTbl[[#This Row],[Sales]]</f>
        <v>-3.4522337983401021E-2</v>
      </c>
      <c r="N429" s="1">
        <f>1</f>
        <v>1</v>
      </c>
    </row>
    <row r="430" spans="1:14" x14ac:dyDescent="0.3">
      <c r="A430" s="1" t="s">
        <v>436</v>
      </c>
      <c r="B430" s="2">
        <v>45176</v>
      </c>
      <c r="C430" s="1" t="s">
        <v>508</v>
      </c>
      <c r="D430" s="1" t="s">
        <v>516</v>
      </c>
      <c r="E430" s="1" t="s">
        <v>523</v>
      </c>
      <c r="F430" s="1">
        <v>378.26</v>
      </c>
      <c r="G430" s="1">
        <v>3</v>
      </c>
      <c r="H430" s="1">
        <v>337.08</v>
      </c>
      <c r="I430" s="1" t="s">
        <v>611</v>
      </c>
      <c r="J430" s="1">
        <f>YEAR(SalesTbl[[#This Row],[Date]])</f>
        <v>2023</v>
      </c>
      <c r="K430" s="1" t="str">
        <f>TEXT(SalesTbl[[#This Row],[Date]], "mmm")</f>
        <v>Sep</v>
      </c>
      <c r="L430" s="1">
        <f>MONTH(SalesTbl[[#This Row],[Date]])</f>
        <v>9</v>
      </c>
      <c r="M430" s="5">
        <f>SalesTbl[[#This Row],[Profit]]/SalesTbl[[#This Row],[Sales]]</f>
        <v>0.89113308306455874</v>
      </c>
      <c r="N430" s="1">
        <f>1</f>
        <v>1</v>
      </c>
    </row>
    <row r="431" spans="1:14" x14ac:dyDescent="0.3">
      <c r="A431" s="1" t="s">
        <v>437</v>
      </c>
      <c r="B431" s="2">
        <v>45107</v>
      </c>
      <c r="C431" s="1" t="s">
        <v>509</v>
      </c>
      <c r="D431" s="1" t="s">
        <v>517</v>
      </c>
      <c r="E431" s="1" t="s">
        <v>522</v>
      </c>
      <c r="F431" s="1">
        <v>86.4</v>
      </c>
      <c r="G431" s="1">
        <v>4</v>
      </c>
      <c r="H431" s="1">
        <v>-60.27</v>
      </c>
      <c r="I431" s="1" t="s">
        <v>623</v>
      </c>
      <c r="J431" s="1">
        <f>YEAR(SalesTbl[[#This Row],[Date]])</f>
        <v>2023</v>
      </c>
      <c r="K431" s="1" t="str">
        <f>TEXT(SalesTbl[[#This Row],[Date]], "mmm")</f>
        <v>Jun</v>
      </c>
      <c r="L431" s="1">
        <f>MONTH(SalesTbl[[#This Row],[Date]])</f>
        <v>6</v>
      </c>
      <c r="M431" s="5">
        <f>SalesTbl[[#This Row],[Profit]]/SalesTbl[[#This Row],[Sales]]</f>
        <v>-0.69756944444444446</v>
      </c>
      <c r="N431" s="1">
        <f>1</f>
        <v>1</v>
      </c>
    </row>
    <row r="432" spans="1:14" x14ac:dyDescent="0.3">
      <c r="A432" s="1" t="s">
        <v>438</v>
      </c>
      <c r="B432" s="2">
        <v>45295</v>
      </c>
      <c r="C432" s="1" t="s">
        <v>508</v>
      </c>
      <c r="D432" s="1" t="s">
        <v>518</v>
      </c>
      <c r="E432" s="1" t="s">
        <v>524</v>
      </c>
      <c r="F432" s="1">
        <v>1926.64</v>
      </c>
      <c r="G432" s="1">
        <v>8</v>
      </c>
      <c r="H432" s="1">
        <v>649.96</v>
      </c>
      <c r="I432" s="1" t="s">
        <v>543</v>
      </c>
      <c r="J432" s="1">
        <f>YEAR(SalesTbl[[#This Row],[Date]])</f>
        <v>2024</v>
      </c>
      <c r="K432" s="1" t="str">
        <f>TEXT(SalesTbl[[#This Row],[Date]], "mmm")</f>
        <v>Jan</v>
      </c>
      <c r="L432" s="1">
        <f>MONTH(SalesTbl[[#This Row],[Date]])</f>
        <v>1</v>
      </c>
      <c r="M432" s="5">
        <f>SalesTbl[[#This Row],[Profit]]/SalesTbl[[#This Row],[Sales]]</f>
        <v>0.33735415023045301</v>
      </c>
      <c r="N432" s="1">
        <f>1</f>
        <v>1</v>
      </c>
    </row>
    <row r="433" spans="1:14" x14ac:dyDescent="0.3">
      <c r="A433" s="1" t="s">
        <v>439</v>
      </c>
      <c r="B433" s="2">
        <v>45010</v>
      </c>
      <c r="C433" s="1" t="s">
        <v>510</v>
      </c>
      <c r="D433" s="1" t="s">
        <v>518</v>
      </c>
      <c r="E433" s="1" t="s">
        <v>524</v>
      </c>
      <c r="F433" s="1">
        <v>1460.33</v>
      </c>
      <c r="G433" s="1">
        <v>5</v>
      </c>
      <c r="H433" s="1">
        <v>594.64</v>
      </c>
      <c r="I433" s="1" t="s">
        <v>541</v>
      </c>
      <c r="J433" s="1">
        <f>YEAR(SalesTbl[[#This Row],[Date]])</f>
        <v>2023</v>
      </c>
      <c r="K433" s="1" t="str">
        <f>TEXT(SalesTbl[[#This Row],[Date]], "mmm")</f>
        <v>Mar</v>
      </c>
      <c r="L433" s="1">
        <f>MONTH(SalesTbl[[#This Row],[Date]])</f>
        <v>3</v>
      </c>
      <c r="M433" s="5">
        <f>SalesTbl[[#This Row],[Profit]]/SalesTbl[[#This Row],[Sales]]</f>
        <v>0.40719563386357877</v>
      </c>
      <c r="N433" s="1">
        <f>1</f>
        <v>1</v>
      </c>
    </row>
    <row r="434" spans="1:14" x14ac:dyDescent="0.3">
      <c r="A434" s="1" t="s">
        <v>440</v>
      </c>
      <c r="B434" s="2">
        <v>45187</v>
      </c>
      <c r="C434" s="1" t="s">
        <v>511</v>
      </c>
      <c r="D434" s="1" t="s">
        <v>514</v>
      </c>
      <c r="E434" s="1" t="s">
        <v>522</v>
      </c>
      <c r="F434" s="1">
        <v>143.30000000000001</v>
      </c>
      <c r="G434" s="1">
        <v>10</v>
      </c>
      <c r="H434" s="1">
        <v>613.70000000000005</v>
      </c>
      <c r="I434" s="1" t="s">
        <v>610</v>
      </c>
      <c r="J434" s="1">
        <f>YEAR(SalesTbl[[#This Row],[Date]])</f>
        <v>2023</v>
      </c>
      <c r="K434" s="1" t="str">
        <f>TEXT(SalesTbl[[#This Row],[Date]], "mmm")</f>
        <v>Sep</v>
      </c>
      <c r="L434" s="1">
        <f>MONTH(SalesTbl[[#This Row],[Date]])</f>
        <v>9</v>
      </c>
      <c r="M434" s="5">
        <f>SalesTbl[[#This Row],[Profit]]/SalesTbl[[#This Row],[Sales]]</f>
        <v>4.2826238660153519</v>
      </c>
      <c r="N434" s="1">
        <f>1</f>
        <v>1</v>
      </c>
    </row>
    <row r="435" spans="1:14" x14ac:dyDescent="0.3">
      <c r="A435" s="1" t="s">
        <v>441</v>
      </c>
      <c r="B435" s="2">
        <v>45080</v>
      </c>
      <c r="C435" s="1" t="s">
        <v>510</v>
      </c>
      <c r="D435" s="1" t="s">
        <v>515</v>
      </c>
      <c r="E435" s="1" t="s">
        <v>522</v>
      </c>
      <c r="F435" s="1">
        <v>1889.45</v>
      </c>
      <c r="G435" s="1">
        <v>3</v>
      </c>
      <c r="H435" s="1">
        <v>322.01</v>
      </c>
      <c r="I435" s="1" t="s">
        <v>592</v>
      </c>
      <c r="J435" s="1">
        <f>YEAR(SalesTbl[[#This Row],[Date]])</f>
        <v>2023</v>
      </c>
      <c r="K435" s="1" t="str">
        <f>TEXT(SalesTbl[[#This Row],[Date]], "mmm")</f>
        <v>Jun</v>
      </c>
      <c r="L435" s="1">
        <f>MONTH(SalesTbl[[#This Row],[Date]])</f>
        <v>6</v>
      </c>
      <c r="M435" s="5">
        <f>SalesTbl[[#This Row],[Profit]]/SalesTbl[[#This Row],[Sales]]</f>
        <v>0.17042525602688613</v>
      </c>
      <c r="N435" s="1">
        <f>1</f>
        <v>1</v>
      </c>
    </row>
    <row r="436" spans="1:14" x14ac:dyDescent="0.3">
      <c r="A436" s="1" t="s">
        <v>442</v>
      </c>
      <c r="B436" s="2">
        <v>45056</v>
      </c>
      <c r="C436" s="1" t="s">
        <v>508</v>
      </c>
      <c r="D436" s="1" t="s">
        <v>518</v>
      </c>
      <c r="E436" s="1" t="s">
        <v>524</v>
      </c>
      <c r="F436" s="1">
        <v>1568.95</v>
      </c>
      <c r="G436" s="1">
        <v>9</v>
      </c>
      <c r="H436" s="1">
        <v>432.95</v>
      </c>
      <c r="I436" s="1" t="s">
        <v>568</v>
      </c>
      <c r="J436" s="1">
        <f>YEAR(SalesTbl[[#This Row],[Date]])</f>
        <v>2023</v>
      </c>
      <c r="K436" s="1" t="str">
        <f>TEXT(SalesTbl[[#This Row],[Date]], "mmm")</f>
        <v>May</v>
      </c>
      <c r="L436" s="1">
        <f>MONTH(SalesTbl[[#This Row],[Date]])</f>
        <v>5</v>
      </c>
      <c r="M436" s="5">
        <f>SalesTbl[[#This Row],[Profit]]/SalesTbl[[#This Row],[Sales]]</f>
        <v>0.27594888301093085</v>
      </c>
      <c r="N436" s="1">
        <f>1</f>
        <v>1</v>
      </c>
    </row>
    <row r="437" spans="1:14" x14ac:dyDescent="0.3">
      <c r="A437" s="1" t="s">
        <v>443</v>
      </c>
      <c r="B437" s="2">
        <v>45189</v>
      </c>
      <c r="C437" s="1" t="s">
        <v>510</v>
      </c>
      <c r="D437" s="1" t="s">
        <v>514</v>
      </c>
      <c r="E437" s="1" t="s">
        <v>522</v>
      </c>
      <c r="F437" s="1">
        <v>991.5</v>
      </c>
      <c r="G437" s="1">
        <v>2</v>
      </c>
      <c r="H437" s="1">
        <v>167.36</v>
      </c>
      <c r="I437" s="1" t="s">
        <v>559</v>
      </c>
      <c r="J437" s="1">
        <f>YEAR(SalesTbl[[#This Row],[Date]])</f>
        <v>2023</v>
      </c>
      <c r="K437" s="1" t="str">
        <f>TEXT(SalesTbl[[#This Row],[Date]], "mmm")</f>
        <v>Sep</v>
      </c>
      <c r="L437" s="1">
        <f>MONTH(SalesTbl[[#This Row],[Date]])</f>
        <v>9</v>
      </c>
      <c r="M437" s="5">
        <f>SalesTbl[[#This Row],[Profit]]/SalesTbl[[#This Row],[Sales]]</f>
        <v>0.16879475542107919</v>
      </c>
      <c r="N437" s="1">
        <f>1</f>
        <v>1</v>
      </c>
    </row>
    <row r="438" spans="1:14" x14ac:dyDescent="0.3">
      <c r="A438" s="1" t="s">
        <v>444</v>
      </c>
      <c r="B438" s="2">
        <v>45434</v>
      </c>
      <c r="C438" s="1" t="s">
        <v>508</v>
      </c>
      <c r="D438" s="1" t="s">
        <v>519</v>
      </c>
      <c r="E438" s="1" t="s">
        <v>524</v>
      </c>
      <c r="F438" s="1">
        <v>1780.39</v>
      </c>
      <c r="G438" s="1">
        <v>3</v>
      </c>
      <c r="H438" s="1">
        <v>257.2</v>
      </c>
      <c r="I438" s="1" t="s">
        <v>564</v>
      </c>
      <c r="J438" s="1">
        <f>YEAR(SalesTbl[[#This Row],[Date]])</f>
        <v>2024</v>
      </c>
      <c r="K438" s="1" t="str">
        <f>TEXT(SalesTbl[[#This Row],[Date]], "mmm")</f>
        <v>May</v>
      </c>
      <c r="L438" s="1">
        <f>MONTH(SalesTbl[[#This Row],[Date]])</f>
        <v>5</v>
      </c>
      <c r="M438" s="5">
        <f>SalesTbl[[#This Row],[Profit]]/SalesTbl[[#This Row],[Sales]]</f>
        <v>0.14446273007599458</v>
      </c>
      <c r="N438" s="1">
        <f>1</f>
        <v>1</v>
      </c>
    </row>
    <row r="439" spans="1:14" x14ac:dyDescent="0.3">
      <c r="A439" s="1" t="s">
        <v>445</v>
      </c>
      <c r="B439" s="2">
        <v>45238</v>
      </c>
      <c r="C439" s="1" t="s">
        <v>510</v>
      </c>
      <c r="D439" s="1" t="s">
        <v>516</v>
      </c>
      <c r="E439" s="1" t="s">
        <v>523</v>
      </c>
      <c r="F439" s="1">
        <v>687.69</v>
      </c>
      <c r="G439" s="1">
        <v>8</v>
      </c>
      <c r="H439" s="1">
        <v>-158.46</v>
      </c>
      <c r="I439" s="1" t="s">
        <v>624</v>
      </c>
      <c r="J439" s="1">
        <f>YEAR(SalesTbl[[#This Row],[Date]])</f>
        <v>2023</v>
      </c>
      <c r="K439" s="1" t="str">
        <f>TEXT(SalesTbl[[#This Row],[Date]], "mmm")</f>
        <v>Nov</v>
      </c>
      <c r="L439" s="1">
        <f>MONTH(SalesTbl[[#This Row],[Date]])</f>
        <v>11</v>
      </c>
      <c r="M439" s="5">
        <f>SalesTbl[[#This Row],[Profit]]/SalesTbl[[#This Row],[Sales]]</f>
        <v>-0.23042359202547658</v>
      </c>
      <c r="N439" s="1">
        <f>1</f>
        <v>1</v>
      </c>
    </row>
    <row r="440" spans="1:14" x14ac:dyDescent="0.3">
      <c r="A440" s="1" t="s">
        <v>446</v>
      </c>
      <c r="B440" s="2">
        <v>45601</v>
      </c>
      <c r="C440" s="1" t="s">
        <v>510</v>
      </c>
      <c r="D440" s="1" t="s">
        <v>515</v>
      </c>
      <c r="E440" s="1" t="s">
        <v>522</v>
      </c>
      <c r="F440" s="1">
        <v>685.17</v>
      </c>
      <c r="G440" s="1">
        <v>4</v>
      </c>
      <c r="H440" s="1">
        <v>529.91999999999996</v>
      </c>
      <c r="I440" s="1" t="s">
        <v>553</v>
      </c>
      <c r="J440" s="1">
        <f>YEAR(SalesTbl[[#This Row],[Date]])</f>
        <v>2024</v>
      </c>
      <c r="K440" s="1" t="str">
        <f>TEXT(SalesTbl[[#This Row],[Date]], "mmm")</f>
        <v>Nov</v>
      </c>
      <c r="L440" s="1">
        <f>MONTH(SalesTbl[[#This Row],[Date]])</f>
        <v>11</v>
      </c>
      <c r="M440" s="5">
        <f>SalesTbl[[#This Row],[Profit]]/SalesTbl[[#This Row],[Sales]]</f>
        <v>0.77341389728096677</v>
      </c>
      <c r="N440" s="1">
        <f>1</f>
        <v>1</v>
      </c>
    </row>
    <row r="441" spans="1:14" x14ac:dyDescent="0.3">
      <c r="A441" s="1" t="s">
        <v>447</v>
      </c>
      <c r="B441" s="2">
        <v>45306</v>
      </c>
      <c r="C441" s="1" t="s">
        <v>509</v>
      </c>
      <c r="D441" s="1" t="s">
        <v>521</v>
      </c>
      <c r="E441" s="1" t="s">
        <v>522</v>
      </c>
      <c r="F441" s="1">
        <v>1886.51</v>
      </c>
      <c r="G441" s="1">
        <v>10</v>
      </c>
      <c r="H441" s="1">
        <v>530.51</v>
      </c>
      <c r="I441" s="1" t="s">
        <v>549</v>
      </c>
      <c r="J441" s="1">
        <f>YEAR(SalesTbl[[#This Row],[Date]])</f>
        <v>2024</v>
      </c>
      <c r="K441" s="1" t="str">
        <f>TEXT(SalesTbl[[#This Row],[Date]], "mmm")</f>
        <v>Jan</v>
      </c>
      <c r="L441" s="1">
        <f>MONTH(SalesTbl[[#This Row],[Date]])</f>
        <v>1</v>
      </c>
      <c r="M441" s="5">
        <f>SalesTbl[[#This Row],[Profit]]/SalesTbl[[#This Row],[Sales]]</f>
        <v>0.28121239749590515</v>
      </c>
      <c r="N441" s="1">
        <f>1</f>
        <v>1</v>
      </c>
    </row>
    <row r="442" spans="1:14" x14ac:dyDescent="0.3">
      <c r="A442" s="1" t="s">
        <v>448</v>
      </c>
      <c r="B442" s="2">
        <v>45210</v>
      </c>
      <c r="C442" s="1" t="s">
        <v>508</v>
      </c>
      <c r="D442" s="1" t="s">
        <v>513</v>
      </c>
      <c r="E442" s="1" t="s">
        <v>523</v>
      </c>
      <c r="F442" s="1">
        <v>1344.11</v>
      </c>
      <c r="G442" s="1">
        <v>1</v>
      </c>
      <c r="H442" s="1">
        <v>370.78</v>
      </c>
      <c r="I442" s="1" t="s">
        <v>574</v>
      </c>
      <c r="J442" s="1">
        <f>YEAR(SalesTbl[[#This Row],[Date]])</f>
        <v>2023</v>
      </c>
      <c r="K442" s="1" t="str">
        <f>TEXT(SalesTbl[[#This Row],[Date]], "mmm")</f>
        <v>Oct</v>
      </c>
      <c r="L442" s="1">
        <f>MONTH(SalesTbl[[#This Row],[Date]])</f>
        <v>10</v>
      </c>
      <c r="M442" s="5">
        <f>SalesTbl[[#This Row],[Profit]]/SalesTbl[[#This Row],[Sales]]</f>
        <v>0.27585539873968651</v>
      </c>
      <c r="N442" s="1">
        <f>1</f>
        <v>1</v>
      </c>
    </row>
    <row r="443" spans="1:14" x14ac:dyDescent="0.3">
      <c r="A443" s="1" t="s">
        <v>449</v>
      </c>
      <c r="B443" s="2">
        <v>45142</v>
      </c>
      <c r="C443" s="1" t="s">
        <v>509</v>
      </c>
      <c r="D443" s="1" t="s">
        <v>513</v>
      </c>
      <c r="E443" s="1" t="s">
        <v>523</v>
      </c>
      <c r="F443" s="1">
        <v>1405.04</v>
      </c>
      <c r="G443" s="1">
        <v>8</v>
      </c>
      <c r="H443" s="1">
        <v>419.92</v>
      </c>
      <c r="I443" s="1" t="s">
        <v>555</v>
      </c>
      <c r="J443" s="1">
        <f>YEAR(SalesTbl[[#This Row],[Date]])</f>
        <v>2023</v>
      </c>
      <c r="K443" s="1" t="str">
        <f>TEXT(SalesTbl[[#This Row],[Date]], "mmm")</f>
        <v>Aug</v>
      </c>
      <c r="L443" s="1">
        <f>MONTH(SalesTbl[[#This Row],[Date]])</f>
        <v>8</v>
      </c>
      <c r="M443" s="5">
        <f>SalesTbl[[#This Row],[Profit]]/SalesTbl[[#This Row],[Sales]]</f>
        <v>0.29886693617263566</v>
      </c>
      <c r="N443" s="1">
        <f>1</f>
        <v>1</v>
      </c>
    </row>
    <row r="444" spans="1:14" x14ac:dyDescent="0.3">
      <c r="A444" s="1" t="s">
        <v>450</v>
      </c>
      <c r="B444" s="2">
        <v>44999</v>
      </c>
      <c r="C444" s="1" t="s">
        <v>511</v>
      </c>
      <c r="D444" s="1" t="s">
        <v>520</v>
      </c>
      <c r="E444" s="1" t="s">
        <v>523</v>
      </c>
      <c r="F444" s="1">
        <v>1929.58</v>
      </c>
      <c r="G444" s="1">
        <v>7</v>
      </c>
      <c r="H444" s="1">
        <v>515.04999999999995</v>
      </c>
      <c r="I444" s="1" t="s">
        <v>578</v>
      </c>
      <c r="J444" s="1">
        <f>YEAR(SalesTbl[[#This Row],[Date]])</f>
        <v>2023</v>
      </c>
      <c r="K444" s="1" t="str">
        <f>TEXT(SalesTbl[[#This Row],[Date]], "mmm")</f>
        <v>Mar</v>
      </c>
      <c r="L444" s="1">
        <f>MONTH(SalesTbl[[#This Row],[Date]])</f>
        <v>3</v>
      </c>
      <c r="M444" s="5">
        <f>SalesTbl[[#This Row],[Profit]]/SalesTbl[[#This Row],[Sales]]</f>
        <v>0.2669233719254967</v>
      </c>
      <c r="N444" s="1">
        <f>1</f>
        <v>1</v>
      </c>
    </row>
    <row r="445" spans="1:14" x14ac:dyDescent="0.3">
      <c r="A445" s="1" t="s">
        <v>451</v>
      </c>
      <c r="B445" s="2">
        <v>45351</v>
      </c>
      <c r="C445" s="1" t="s">
        <v>508</v>
      </c>
      <c r="D445" s="1" t="s">
        <v>514</v>
      </c>
      <c r="E445" s="1" t="s">
        <v>522</v>
      </c>
      <c r="F445" s="1">
        <v>1325.19</v>
      </c>
      <c r="G445" s="1">
        <v>5</v>
      </c>
      <c r="H445" s="1">
        <v>546.72</v>
      </c>
      <c r="I445" s="1" t="s">
        <v>539</v>
      </c>
      <c r="J445" s="1">
        <f>YEAR(SalesTbl[[#This Row],[Date]])</f>
        <v>2024</v>
      </c>
      <c r="K445" s="1" t="str">
        <f>TEXT(SalesTbl[[#This Row],[Date]], "mmm")</f>
        <v>Feb</v>
      </c>
      <c r="L445" s="1">
        <f>MONTH(SalesTbl[[#This Row],[Date]])</f>
        <v>2</v>
      </c>
      <c r="M445" s="5">
        <f>SalesTbl[[#This Row],[Profit]]/SalesTbl[[#This Row],[Sales]]</f>
        <v>0.41255970841917011</v>
      </c>
      <c r="N445" s="1">
        <f>1</f>
        <v>1</v>
      </c>
    </row>
    <row r="446" spans="1:14" x14ac:dyDescent="0.3">
      <c r="A446" s="1" t="s">
        <v>452</v>
      </c>
      <c r="B446" s="2">
        <v>45542</v>
      </c>
      <c r="C446" s="1" t="s">
        <v>510</v>
      </c>
      <c r="D446" s="1" t="s">
        <v>518</v>
      </c>
      <c r="E446" s="1" t="s">
        <v>524</v>
      </c>
      <c r="F446" s="1">
        <v>1283.75</v>
      </c>
      <c r="G446" s="1">
        <v>6</v>
      </c>
      <c r="H446" s="1">
        <v>608.34</v>
      </c>
      <c r="I446" s="1" t="s">
        <v>619</v>
      </c>
      <c r="J446" s="1">
        <f>YEAR(SalesTbl[[#This Row],[Date]])</f>
        <v>2024</v>
      </c>
      <c r="K446" s="1" t="str">
        <f>TEXT(SalesTbl[[#This Row],[Date]], "mmm")</f>
        <v>Sep</v>
      </c>
      <c r="L446" s="1">
        <f>MONTH(SalesTbl[[#This Row],[Date]])</f>
        <v>9</v>
      </c>
      <c r="M446" s="5">
        <f>SalesTbl[[#This Row],[Profit]]/SalesTbl[[#This Row],[Sales]]</f>
        <v>0.47387731256085691</v>
      </c>
      <c r="N446" s="1">
        <f>1</f>
        <v>1</v>
      </c>
    </row>
    <row r="447" spans="1:14" x14ac:dyDescent="0.3">
      <c r="A447" s="1" t="s">
        <v>453</v>
      </c>
      <c r="B447" s="2">
        <v>45269</v>
      </c>
      <c r="C447" s="1" t="s">
        <v>509</v>
      </c>
      <c r="D447" s="1" t="s">
        <v>517</v>
      </c>
      <c r="E447" s="1" t="s">
        <v>522</v>
      </c>
      <c r="F447" s="1">
        <v>1548.05</v>
      </c>
      <c r="G447" s="1">
        <v>6</v>
      </c>
      <c r="H447" s="1">
        <v>315.49</v>
      </c>
      <c r="I447" s="1" t="s">
        <v>549</v>
      </c>
      <c r="J447" s="1">
        <f>YEAR(SalesTbl[[#This Row],[Date]])</f>
        <v>2023</v>
      </c>
      <c r="K447" s="1" t="str">
        <f>TEXT(SalesTbl[[#This Row],[Date]], "mmm")</f>
        <v>Dec</v>
      </c>
      <c r="L447" s="1">
        <f>MONTH(SalesTbl[[#This Row],[Date]])</f>
        <v>12</v>
      </c>
      <c r="M447" s="5">
        <f>SalesTbl[[#This Row],[Profit]]/SalesTbl[[#This Row],[Sales]]</f>
        <v>0.20379832692742483</v>
      </c>
      <c r="N447" s="1">
        <f>1</f>
        <v>1</v>
      </c>
    </row>
    <row r="448" spans="1:14" x14ac:dyDescent="0.3">
      <c r="A448" s="1" t="s">
        <v>454</v>
      </c>
      <c r="B448" s="2">
        <v>45296</v>
      </c>
      <c r="C448" s="1" t="s">
        <v>511</v>
      </c>
      <c r="D448" s="1" t="s">
        <v>521</v>
      </c>
      <c r="E448" s="1" t="s">
        <v>522</v>
      </c>
      <c r="F448" s="1">
        <v>264.91000000000003</v>
      </c>
      <c r="G448" s="1">
        <v>8</v>
      </c>
      <c r="H448" s="1">
        <v>38.130000000000003</v>
      </c>
      <c r="I448" s="1" t="s">
        <v>589</v>
      </c>
      <c r="J448" s="1">
        <f>YEAR(SalesTbl[[#This Row],[Date]])</f>
        <v>2024</v>
      </c>
      <c r="K448" s="1" t="str">
        <f>TEXT(SalesTbl[[#This Row],[Date]], "mmm")</f>
        <v>Jan</v>
      </c>
      <c r="L448" s="1">
        <f>MONTH(SalesTbl[[#This Row],[Date]])</f>
        <v>1</v>
      </c>
      <c r="M448" s="5">
        <f>SalesTbl[[#This Row],[Profit]]/SalesTbl[[#This Row],[Sales]]</f>
        <v>0.14393567626741158</v>
      </c>
      <c r="N448" s="1">
        <f>1</f>
        <v>1</v>
      </c>
    </row>
    <row r="449" spans="1:14" x14ac:dyDescent="0.3">
      <c r="A449" s="1" t="s">
        <v>455</v>
      </c>
      <c r="B449" s="2">
        <v>45023</v>
      </c>
      <c r="C449" s="1" t="s">
        <v>510</v>
      </c>
      <c r="D449" s="1" t="s">
        <v>521</v>
      </c>
      <c r="E449" s="1" t="s">
        <v>522</v>
      </c>
      <c r="F449" s="1">
        <v>1070.25</v>
      </c>
      <c r="G449" s="1">
        <v>10</v>
      </c>
      <c r="H449" s="1">
        <v>-154.16999999999999</v>
      </c>
      <c r="I449" s="1" t="s">
        <v>585</v>
      </c>
      <c r="J449" s="1">
        <f>YEAR(SalesTbl[[#This Row],[Date]])</f>
        <v>2023</v>
      </c>
      <c r="K449" s="1" t="str">
        <f>TEXT(SalesTbl[[#This Row],[Date]], "mmm")</f>
        <v>Apr</v>
      </c>
      <c r="L449" s="1">
        <f>MONTH(SalesTbl[[#This Row],[Date]])</f>
        <v>4</v>
      </c>
      <c r="M449" s="5">
        <f>SalesTbl[[#This Row],[Profit]]/SalesTbl[[#This Row],[Sales]]</f>
        <v>-0.14405045550105114</v>
      </c>
      <c r="N449" s="1">
        <f>1</f>
        <v>1</v>
      </c>
    </row>
    <row r="450" spans="1:14" x14ac:dyDescent="0.3">
      <c r="A450" s="1" t="s">
        <v>456</v>
      </c>
      <c r="B450" s="2">
        <v>45530</v>
      </c>
      <c r="C450" s="1" t="s">
        <v>511</v>
      </c>
      <c r="D450" s="1" t="s">
        <v>520</v>
      </c>
      <c r="E450" s="1" t="s">
        <v>523</v>
      </c>
      <c r="F450" s="1">
        <v>1150.43</v>
      </c>
      <c r="G450" s="1">
        <v>4</v>
      </c>
      <c r="H450" s="1">
        <v>159.1</v>
      </c>
      <c r="I450" s="1" t="s">
        <v>572</v>
      </c>
      <c r="J450" s="1">
        <f>YEAR(SalesTbl[[#This Row],[Date]])</f>
        <v>2024</v>
      </c>
      <c r="K450" s="1" t="str">
        <f>TEXT(SalesTbl[[#This Row],[Date]], "mmm")</f>
        <v>Aug</v>
      </c>
      <c r="L450" s="1">
        <f>MONTH(SalesTbl[[#This Row],[Date]])</f>
        <v>8</v>
      </c>
      <c r="M450" s="5">
        <f>SalesTbl[[#This Row],[Profit]]/SalesTbl[[#This Row],[Sales]]</f>
        <v>0.13829611536555894</v>
      </c>
      <c r="N450" s="1">
        <f>1</f>
        <v>1</v>
      </c>
    </row>
    <row r="451" spans="1:14" x14ac:dyDescent="0.3">
      <c r="A451" s="1" t="s">
        <v>457</v>
      </c>
      <c r="B451" s="2">
        <v>45655</v>
      </c>
      <c r="C451" s="1" t="s">
        <v>509</v>
      </c>
      <c r="D451" s="1" t="s">
        <v>514</v>
      </c>
      <c r="E451" s="1" t="s">
        <v>522</v>
      </c>
      <c r="F451" s="1">
        <v>1018.42</v>
      </c>
      <c r="G451" s="1">
        <v>3</v>
      </c>
      <c r="H451" s="1">
        <v>325.95</v>
      </c>
      <c r="I451" s="1" t="s">
        <v>541</v>
      </c>
      <c r="J451" s="1">
        <f>YEAR(SalesTbl[[#This Row],[Date]])</f>
        <v>2024</v>
      </c>
      <c r="K451" s="1" t="str">
        <f>TEXT(SalesTbl[[#This Row],[Date]], "mmm")</f>
        <v>Dec</v>
      </c>
      <c r="L451" s="1">
        <f>MONTH(SalesTbl[[#This Row],[Date]])</f>
        <v>12</v>
      </c>
      <c r="M451" s="5">
        <f>SalesTbl[[#This Row],[Profit]]/SalesTbl[[#This Row],[Sales]]</f>
        <v>0.32005459437167377</v>
      </c>
      <c r="N451" s="1">
        <f>1</f>
        <v>1</v>
      </c>
    </row>
    <row r="452" spans="1:14" x14ac:dyDescent="0.3">
      <c r="A452" s="1" t="s">
        <v>458</v>
      </c>
      <c r="B452" s="2">
        <v>45151</v>
      </c>
      <c r="C452" s="1" t="s">
        <v>509</v>
      </c>
      <c r="D452" s="1" t="s">
        <v>512</v>
      </c>
      <c r="E452" s="1" t="s">
        <v>522</v>
      </c>
      <c r="F452" s="1">
        <v>618.83000000000004</v>
      </c>
      <c r="G452" s="1">
        <v>6</v>
      </c>
      <c r="H452" s="1">
        <v>-82.85</v>
      </c>
      <c r="I452" s="1" t="s">
        <v>618</v>
      </c>
      <c r="J452" s="1">
        <f>YEAR(SalesTbl[[#This Row],[Date]])</f>
        <v>2023</v>
      </c>
      <c r="K452" s="1" t="str">
        <f>TEXT(SalesTbl[[#This Row],[Date]], "mmm")</f>
        <v>Aug</v>
      </c>
      <c r="L452" s="1">
        <f>MONTH(SalesTbl[[#This Row],[Date]])</f>
        <v>8</v>
      </c>
      <c r="M452" s="5">
        <f>SalesTbl[[#This Row],[Profit]]/SalesTbl[[#This Row],[Sales]]</f>
        <v>-0.13388167994441122</v>
      </c>
      <c r="N452" s="1">
        <f>1</f>
        <v>1</v>
      </c>
    </row>
    <row r="453" spans="1:14" x14ac:dyDescent="0.3">
      <c r="A453" s="1" t="s">
        <v>459</v>
      </c>
      <c r="B453" s="2">
        <v>45364</v>
      </c>
      <c r="C453" s="1" t="s">
        <v>510</v>
      </c>
      <c r="D453" s="1" t="s">
        <v>521</v>
      </c>
      <c r="E453" s="1" t="s">
        <v>522</v>
      </c>
      <c r="F453" s="1">
        <v>453.95</v>
      </c>
      <c r="G453" s="1">
        <v>1</v>
      </c>
      <c r="H453" s="1">
        <v>634.79999999999995</v>
      </c>
      <c r="I453" s="1" t="s">
        <v>579</v>
      </c>
      <c r="J453" s="1">
        <f>YEAR(SalesTbl[[#This Row],[Date]])</f>
        <v>2024</v>
      </c>
      <c r="K453" s="1" t="str">
        <f>TEXT(SalesTbl[[#This Row],[Date]], "mmm")</f>
        <v>Mar</v>
      </c>
      <c r="L453" s="1">
        <f>MONTH(SalesTbl[[#This Row],[Date]])</f>
        <v>3</v>
      </c>
      <c r="M453" s="5">
        <f>SalesTbl[[#This Row],[Profit]]/SalesTbl[[#This Row],[Sales]]</f>
        <v>1.3983918933803281</v>
      </c>
      <c r="N453" s="1">
        <f>1</f>
        <v>1</v>
      </c>
    </row>
    <row r="454" spans="1:14" x14ac:dyDescent="0.3">
      <c r="A454" s="1" t="s">
        <v>460</v>
      </c>
      <c r="B454" s="2">
        <v>45640</v>
      </c>
      <c r="C454" s="1" t="s">
        <v>510</v>
      </c>
      <c r="D454" s="1" t="s">
        <v>512</v>
      </c>
      <c r="E454" s="1" t="s">
        <v>522</v>
      </c>
      <c r="F454" s="1">
        <v>1136.1199999999999</v>
      </c>
      <c r="G454" s="1">
        <v>4</v>
      </c>
      <c r="H454" s="1">
        <v>13.89</v>
      </c>
      <c r="I454" s="1" t="s">
        <v>601</v>
      </c>
      <c r="J454" s="1">
        <f>YEAR(SalesTbl[[#This Row],[Date]])</f>
        <v>2024</v>
      </c>
      <c r="K454" s="1" t="str">
        <f>TEXT(SalesTbl[[#This Row],[Date]], "mmm")</f>
        <v>Dec</v>
      </c>
      <c r="L454" s="1">
        <f>MONTH(SalesTbl[[#This Row],[Date]])</f>
        <v>12</v>
      </c>
      <c r="M454" s="5">
        <f>SalesTbl[[#This Row],[Profit]]/SalesTbl[[#This Row],[Sales]]</f>
        <v>1.2225821216068727E-2</v>
      </c>
      <c r="N454" s="1">
        <f>1</f>
        <v>1</v>
      </c>
    </row>
    <row r="455" spans="1:14" x14ac:dyDescent="0.3">
      <c r="A455" s="1" t="s">
        <v>461</v>
      </c>
      <c r="B455" s="2">
        <v>45547</v>
      </c>
      <c r="C455" s="1" t="s">
        <v>509</v>
      </c>
      <c r="D455" s="1" t="s">
        <v>516</v>
      </c>
      <c r="E455" s="1" t="s">
        <v>523</v>
      </c>
      <c r="F455" s="1">
        <v>193.71</v>
      </c>
      <c r="G455" s="1">
        <v>8</v>
      </c>
      <c r="H455" s="1">
        <v>-33.76</v>
      </c>
      <c r="I455" s="1" t="s">
        <v>592</v>
      </c>
      <c r="J455" s="1">
        <f>YEAR(SalesTbl[[#This Row],[Date]])</f>
        <v>2024</v>
      </c>
      <c r="K455" s="1" t="str">
        <f>TEXT(SalesTbl[[#This Row],[Date]], "mmm")</f>
        <v>Sep</v>
      </c>
      <c r="L455" s="1">
        <f>MONTH(SalesTbl[[#This Row],[Date]])</f>
        <v>9</v>
      </c>
      <c r="M455" s="5">
        <f>SalesTbl[[#This Row],[Profit]]/SalesTbl[[#This Row],[Sales]]</f>
        <v>-0.17428114191316915</v>
      </c>
      <c r="N455" s="1">
        <f>1</f>
        <v>1</v>
      </c>
    </row>
    <row r="456" spans="1:14" x14ac:dyDescent="0.3">
      <c r="A456" s="1" t="s">
        <v>462</v>
      </c>
      <c r="B456" s="2">
        <v>45212</v>
      </c>
      <c r="C456" s="1" t="s">
        <v>508</v>
      </c>
      <c r="D456" s="1" t="s">
        <v>515</v>
      </c>
      <c r="E456" s="1" t="s">
        <v>522</v>
      </c>
      <c r="F456" s="1">
        <v>1666.13</v>
      </c>
      <c r="G456" s="1">
        <v>3</v>
      </c>
      <c r="H456" s="1">
        <v>-146.62</v>
      </c>
      <c r="I456" s="1" t="s">
        <v>567</v>
      </c>
      <c r="J456" s="1">
        <f>YEAR(SalesTbl[[#This Row],[Date]])</f>
        <v>2023</v>
      </c>
      <c r="K456" s="1" t="str">
        <f>TEXT(SalesTbl[[#This Row],[Date]], "mmm")</f>
        <v>Oct</v>
      </c>
      <c r="L456" s="1">
        <f>MONTH(SalesTbl[[#This Row],[Date]])</f>
        <v>10</v>
      </c>
      <c r="M456" s="5">
        <f>SalesTbl[[#This Row],[Profit]]/SalesTbl[[#This Row],[Sales]]</f>
        <v>-8.8000336108226843E-2</v>
      </c>
      <c r="N456" s="1">
        <f>1</f>
        <v>1</v>
      </c>
    </row>
    <row r="457" spans="1:14" x14ac:dyDescent="0.3">
      <c r="A457" s="1" t="s">
        <v>463</v>
      </c>
      <c r="B457" s="2">
        <v>45256</v>
      </c>
      <c r="C457" s="1" t="s">
        <v>509</v>
      </c>
      <c r="D457" s="1" t="s">
        <v>521</v>
      </c>
      <c r="E457" s="1" t="s">
        <v>522</v>
      </c>
      <c r="F457" s="1">
        <v>95.36</v>
      </c>
      <c r="G457" s="1">
        <v>10</v>
      </c>
      <c r="H457" s="1">
        <v>366.24</v>
      </c>
      <c r="I457" s="1" t="s">
        <v>588</v>
      </c>
      <c r="J457" s="1">
        <f>YEAR(SalesTbl[[#This Row],[Date]])</f>
        <v>2023</v>
      </c>
      <c r="K457" s="1" t="str">
        <f>TEXT(SalesTbl[[#This Row],[Date]], "mmm")</f>
        <v>Nov</v>
      </c>
      <c r="L457" s="1">
        <f>MONTH(SalesTbl[[#This Row],[Date]])</f>
        <v>11</v>
      </c>
      <c r="M457" s="5">
        <f>SalesTbl[[#This Row],[Profit]]/SalesTbl[[#This Row],[Sales]]</f>
        <v>3.8406040268456376</v>
      </c>
      <c r="N457" s="1">
        <f>1</f>
        <v>1</v>
      </c>
    </row>
    <row r="458" spans="1:14" x14ac:dyDescent="0.3">
      <c r="A458" s="1" t="s">
        <v>464</v>
      </c>
      <c r="B458" s="2">
        <v>45057</v>
      </c>
      <c r="C458" s="1" t="s">
        <v>510</v>
      </c>
      <c r="D458" s="1" t="s">
        <v>520</v>
      </c>
      <c r="E458" s="1" t="s">
        <v>523</v>
      </c>
      <c r="F458" s="1">
        <v>169.72</v>
      </c>
      <c r="G458" s="1">
        <v>9</v>
      </c>
      <c r="H458" s="1">
        <v>-29.35</v>
      </c>
      <c r="I458" s="1" t="s">
        <v>606</v>
      </c>
      <c r="J458" s="1">
        <f>YEAR(SalesTbl[[#This Row],[Date]])</f>
        <v>2023</v>
      </c>
      <c r="K458" s="1" t="str">
        <f>TEXT(SalesTbl[[#This Row],[Date]], "mmm")</f>
        <v>May</v>
      </c>
      <c r="L458" s="1">
        <f>MONTH(SalesTbl[[#This Row],[Date]])</f>
        <v>5</v>
      </c>
      <c r="M458" s="5">
        <f>SalesTbl[[#This Row],[Profit]]/SalesTbl[[#This Row],[Sales]]</f>
        <v>-0.17293188781522509</v>
      </c>
      <c r="N458" s="1">
        <f>1</f>
        <v>1</v>
      </c>
    </row>
    <row r="459" spans="1:14" x14ac:dyDescent="0.3">
      <c r="A459" s="1" t="s">
        <v>465</v>
      </c>
      <c r="B459" s="2">
        <v>45309</v>
      </c>
      <c r="C459" s="1" t="s">
        <v>508</v>
      </c>
      <c r="D459" s="1" t="s">
        <v>521</v>
      </c>
      <c r="E459" s="1" t="s">
        <v>522</v>
      </c>
      <c r="F459" s="1">
        <v>1220.1199999999999</v>
      </c>
      <c r="G459" s="1">
        <v>8</v>
      </c>
      <c r="H459" s="1">
        <v>253.48</v>
      </c>
      <c r="I459" s="1" t="s">
        <v>606</v>
      </c>
      <c r="J459" s="1">
        <f>YEAR(SalesTbl[[#This Row],[Date]])</f>
        <v>2024</v>
      </c>
      <c r="K459" s="1" t="str">
        <f>TEXT(SalesTbl[[#This Row],[Date]], "mmm")</f>
        <v>Jan</v>
      </c>
      <c r="L459" s="1">
        <f>MONTH(SalesTbl[[#This Row],[Date]])</f>
        <v>1</v>
      </c>
      <c r="M459" s="5">
        <f>SalesTbl[[#This Row],[Profit]]/SalesTbl[[#This Row],[Sales]]</f>
        <v>0.20775005737140609</v>
      </c>
      <c r="N459" s="1">
        <f>1</f>
        <v>1</v>
      </c>
    </row>
    <row r="460" spans="1:14" x14ac:dyDescent="0.3">
      <c r="A460" s="1" t="s">
        <v>466</v>
      </c>
      <c r="B460" s="2">
        <v>44940</v>
      </c>
      <c r="C460" s="1" t="s">
        <v>509</v>
      </c>
      <c r="D460" s="1" t="s">
        <v>517</v>
      </c>
      <c r="E460" s="1" t="s">
        <v>522</v>
      </c>
      <c r="F460" s="1">
        <v>736.24</v>
      </c>
      <c r="G460" s="1">
        <v>1</v>
      </c>
      <c r="H460" s="1">
        <v>259.83999999999997</v>
      </c>
      <c r="I460" s="1" t="s">
        <v>610</v>
      </c>
      <c r="J460" s="1">
        <f>YEAR(SalesTbl[[#This Row],[Date]])</f>
        <v>2023</v>
      </c>
      <c r="K460" s="1" t="str">
        <f>TEXT(SalesTbl[[#This Row],[Date]], "mmm")</f>
        <v>Jan</v>
      </c>
      <c r="L460" s="1">
        <f>MONTH(SalesTbl[[#This Row],[Date]])</f>
        <v>1</v>
      </c>
      <c r="M460" s="5">
        <f>SalesTbl[[#This Row],[Profit]]/SalesTbl[[#This Row],[Sales]]</f>
        <v>0.35292839291535366</v>
      </c>
      <c r="N460" s="1">
        <f>1</f>
        <v>1</v>
      </c>
    </row>
    <row r="461" spans="1:14" x14ac:dyDescent="0.3">
      <c r="A461" s="1" t="s">
        <v>467</v>
      </c>
      <c r="B461" s="2">
        <v>45594</v>
      </c>
      <c r="C461" s="1" t="s">
        <v>509</v>
      </c>
      <c r="D461" s="1" t="s">
        <v>517</v>
      </c>
      <c r="E461" s="1" t="s">
        <v>522</v>
      </c>
      <c r="F461" s="1">
        <v>403.87</v>
      </c>
      <c r="G461" s="1">
        <v>7</v>
      </c>
      <c r="H461" s="1">
        <v>177.11</v>
      </c>
      <c r="I461" s="1" t="s">
        <v>617</v>
      </c>
      <c r="J461" s="1">
        <f>YEAR(SalesTbl[[#This Row],[Date]])</f>
        <v>2024</v>
      </c>
      <c r="K461" s="1" t="str">
        <f>TEXT(SalesTbl[[#This Row],[Date]], "mmm")</f>
        <v>Oct</v>
      </c>
      <c r="L461" s="1">
        <f>MONTH(SalesTbl[[#This Row],[Date]])</f>
        <v>10</v>
      </c>
      <c r="M461" s="5">
        <f>SalesTbl[[#This Row],[Profit]]/SalesTbl[[#This Row],[Sales]]</f>
        <v>0.43853220095575313</v>
      </c>
      <c r="N461" s="1">
        <f>1</f>
        <v>1</v>
      </c>
    </row>
    <row r="462" spans="1:14" x14ac:dyDescent="0.3">
      <c r="A462" s="1" t="s">
        <v>468</v>
      </c>
      <c r="B462" s="2">
        <v>45083</v>
      </c>
      <c r="C462" s="1" t="s">
        <v>511</v>
      </c>
      <c r="D462" s="1" t="s">
        <v>516</v>
      </c>
      <c r="E462" s="1" t="s">
        <v>523</v>
      </c>
      <c r="F462" s="1">
        <v>1291.24</v>
      </c>
      <c r="G462" s="1">
        <v>5</v>
      </c>
      <c r="H462" s="1">
        <v>458.38</v>
      </c>
      <c r="I462" s="1" t="s">
        <v>567</v>
      </c>
      <c r="J462" s="1">
        <f>YEAR(SalesTbl[[#This Row],[Date]])</f>
        <v>2023</v>
      </c>
      <c r="K462" s="1" t="str">
        <f>TEXT(SalesTbl[[#This Row],[Date]], "mmm")</f>
        <v>Jun</v>
      </c>
      <c r="L462" s="1">
        <f>MONTH(SalesTbl[[#This Row],[Date]])</f>
        <v>6</v>
      </c>
      <c r="M462" s="5">
        <f>SalesTbl[[#This Row],[Profit]]/SalesTbl[[#This Row],[Sales]]</f>
        <v>0.35499210061646169</v>
      </c>
      <c r="N462" s="1">
        <f>1</f>
        <v>1</v>
      </c>
    </row>
    <row r="463" spans="1:14" x14ac:dyDescent="0.3">
      <c r="A463" s="1" t="s">
        <v>469</v>
      </c>
      <c r="B463" s="2">
        <v>45431</v>
      </c>
      <c r="C463" s="1" t="s">
        <v>509</v>
      </c>
      <c r="D463" s="1" t="s">
        <v>518</v>
      </c>
      <c r="E463" s="1" t="s">
        <v>524</v>
      </c>
      <c r="F463" s="1">
        <v>867.38</v>
      </c>
      <c r="G463" s="1">
        <v>7</v>
      </c>
      <c r="H463" s="1">
        <v>1.86</v>
      </c>
      <c r="I463" s="1" t="s">
        <v>584</v>
      </c>
      <c r="J463" s="1">
        <f>YEAR(SalesTbl[[#This Row],[Date]])</f>
        <v>2024</v>
      </c>
      <c r="K463" s="1" t="str">
        <f>TEXT(SalesTbl[[#This Row],[Date]], "mmm")</f>
        <v>May</v>
      </c>
      <c r="L463" s="1">
        <f>MONTH(SalesTbl[[#This Row],[Date]])</f>
        <v>5</v>
      </c>
      <c r="M463" s="5">
        <f>SalesTbl[[#This Row],[Profit]]/SalesTbl[[#This Row],[Sales]]</f>
        <v>2.1443888491779846E-3</v>
      </c>
      <c r="N463" s="1">
        <f>1</f>
        <v>1</v>
      </c>
    </row>
    <row r="464" spans="1:14" x14ac:dyDescent="0.3">
      <c r="A464" s="1" t="s">
        <v>470</v>
      </c>
      <c r="B464" s="2">
        <v>45501</v>
      </c>
      <c r="C464" s="1" t="s">
        <v>508</v>
      </c>
      <c r="D464" s="1" t="s">
        <v>517</v>
      </c>
      <c r="E464" s="1" t="s">
        <v>522</v>
      </c>
      <c r="F464" s="1">
        <v>1279.47</v>
      </c>
      <c r="G464" s="1">
        <v>3</v>
      </c>
      <c r="H464" s="1">
        <v>352.98</v>
      </c>
      <c r="I464" s="1" t="s">
        <v>602</v>
      </c>
      <c r="J464" s="1">
        <f>YEAR(SalesTbl[[#This Row],[Date]])</f>
        <v>2024</v>
      </c>
      <c r="K464" s="1" t="str">
        <f>TEXT(SalesTbl[[#This Row],[Date]], "mmm")</f>
        <v>Jul</v>
      </c>
      <c r="L464" s="1">
        <f>MONTH(SalesTbl[[#This Row],[Date]])</f>
        <v>7</v>
      </c>
      <c r="M464" s="5">
        <f>SalesTbl[[#This Row],[Profit]]/SalesTbl[[#This Row],[Sales]]</f>
        <v>0.27587985650308333</v>
      </c>
      <c r="N464" s="1">
        <f>1</f>
        <v>1</v>
      </c>
    </row>
    <row r="465" spans="1:14" x14ac:dyDescent="0.3">
      <c r="A465" s="1" t="s">
        <v>471</v>
      </c>
      <c r="B465" s="2">
        <v>45021</v>
      </c>
      <c r="C465" s="1" t="s">
        <v>511</v>
      </c>
      <c r="D465" s="1" t="s">
        <v>521</v>
      </c>
      <c r="E465" s="1" t="s">
        <v>522</v>
      </c>
      <c r="F465" s="1">
        <v>81.67</v>
      </c>
      <c r="G465" s="1">
        <v>5</v>
      </c>
      <c r="H465" s="1">
        <v>557.69000000000005</v>
      </c>
      <c r="I465" s="1" t="s">
        <v>567</v>
      </c>
      <c r="J465" s="1">
        <f>YEAR(SalesTbl[[#This Row],[Date]])</f>
        <v>2023</v>
      </c>
      <c r="K465" s="1" t="str">
        <f>TEXT(SalesTbl[[#This Row],[Date]], "mmm")</f>
        <v>Apr</v>
      </c>
      <c r="L465" s="1">
        <f>MONTH(SalesTbl[[#This Row],[Date]])</f>
        <v>4</v>
      </c>
      <c r="M465" s="5">
        <f>SalesTbl[[#This Row],[Profit]]/SalesTbl[[#This Row],[Sales]]</f>
        <v>6.8285784253703934</v>
      </c>
      <c r="N465" s="1">
        <f>1</f>
        <v>1</v>
      </c>
    </row>
    <row r="466" spans="1:14" x14ac:dyDescent="0.3">
      <c r="A466" s="1" t="s">
        <v>472</v>
      </c>
      <c r="B466" s="2">
        <v>45132</v>
      </c>
      <c r="C466" s="1" t="s">
        <v>509</v>
      </c>
      <c r="D466" s="1" t="s">
        <v>520</v>
      </c>
      <c r="E466" s="1" t="s">
        <v>523</v>
      </c>
      <c r="F466" s="1">
        <v>1081.72</v>
      </c>
      <c r="G466" s="1">
        <v>8</v>
      </c>
      <c r="H466" s="1">
        <v>-85.05</v>
      </c>
      <c r="I466" s="1" t="s">
        <v>597</v>
      </c>
      <c r="J466" s="1">
        <f>YEAR(SalesTbl[[#This Row],[Date]])</f>
        <v>2023</v>
      </c>
      <c r="K466" s="1" t="str">
        <f>TEXT(SalesTbl[[#This Row],[Date]], "mmm")</f>
        <v>Jul</v>
      </c>
      <c r="L466" s="1">
        <f>MONTH(SalesTbl[[#This Row],[Date]])</f>
        <v>7</v>
      </c>
      <c r="M466" s="5">
        <f>SalesTbl[[#This Row],[Profit]]/SalesTbl[[#This Row],[Sales]]</f>
        <v>-7.8624782753392741E-2</v>
      </c>
      <c r="N466" s="1">
        <f>1</f>
        <v>1</v>
      </c>
    </row>
    <row r="467" spans="1:14" x14ac:dyDescent="0.3">
      <c r="A467" s="1" t="s">
        <v>473</v>
      </c>
      <c r="B467" s="2">
        <v>45524</v>
      </c>
      <c r="C467" s="1" t="s">
        <v>511</v>
      </c>
      <c r="D467" s="1" t="s">
        <v>518</v>
      </c>
      <c r="E467" s="1" t="s">
        <v>524</v>
      </c>
      <c r="F467" s="1">
        <v>401.54</v>
      </c>
      <c r="G467" s="1">
        <v>7</v>
      </c>
      <c r="H467" s="1">
        <v>199.42</v>
      </c>
      <c r="I467" s="1" t="s">
        <v>533</v>
      </c>
      <c r="J467" s="1">
        <f>YEAR(SalesTbl[[#This Row],[Date]])</f>
        <v>2024</v>
      </c>
      <c r="K467" s="1" t="str">
        <f>TEXT(SalesTbl[[#This Row],[Date]], "mmm")</f>
        <v>Aug</v>
      </c>
      <c r="L467" s="1">
        <f>MONTH(SalesTbl[[#This Row],[Date]])</f>
        <v>8</v>
      </c>
      <c r="M467" s="5">
        <f>SalesTbl[[#This Row],[Profit]]/SalesTbl[[#This Row],[Sales]]</f>
        <v>0.49663794391592364</v>
      </c>
      <c r="N467" s="1">
        <f>1</f>
        <v>1</v>
      </c>
    </row>
    <row r="468" spans="1:14" x14ac:dyDescent="0.3">
      <c r="A468" s="1" t="s">
        <v>474</v>
      </c>
      <c r="B468" s="2">
        <v>45136</v>
      </c>
      <c r="C468" s="1" t="s">
        <v>509</v>
      </c>
      <c r="D468" s="1" t="s">
        <v>519</v>
      </c>
      <c r="E468" s="1" t="s">
        <v>524</v>
      </c>
      <c r="F468" s="1">
        <v>734.25</v>
      </c>
      <c r="G468" s="1">
        <v>9</v>
      </c>
      <c r="H468" s="1">
        <v>687.32</v>
      </c>
      <c r="I468" s="1" t="s">
        <v>599</v>
      </c>
      <c r="J468" s="1">
        <f>YEAR(SalesTbl[[#This Row],[Date]])</f>
        <v>2023</v>
      </c>
      <c r="K468" s="1" t="str">
        <f>TEXT(SalesTbl[[#This Row],[Date]], "mmm")</f>
        <v>Jul</v>
      </c>
      <c r="L468" s="1">
        <f>MONTH(SalesTbl[[#This Row],[Date]])</f>
        <v>7</v>
      </c>
      <c r="M468" s="5">
        <f>SalesTbl[[#This Row],[Profit]]/SalesTbl[[#This Row],[Sales]]</f>
        <v>0.93608443990466472</v>
      </c>
      <c r="N468" s="1">
        <f>1</f>
        <v>1</v>
      </c>
    </row>
    <row r="469" spans="1:14" x14ac:dyDescent="0.3">
      <c r="A469" s="1" t="s">
        <v>475</v>
      </c>
      <c r="B469" s="2">
        <v>45080</v>
      </c>
      <c r="C469" s="1" t="s">
        <v>510</v>
      </c>
      <c r="D469" s="1" t="s">
        <v>514</v>
      </c>
      <c r="E469" s="1" t="s">
        <v>522</v>
      </c>
      <c r="F469" s="1">
        <v>327.01</v>
      </c>
      <c r="G469" s="1">
        <v>6</v>
      </c>
      <c r="H469" s="1">
        <v>537.86</v>
      </c>
      <c r="I469" s="1" t="s">
        <v>568</v>
      </c>
      <c r="J469" s="1">
        <f>YEAR(SalesTbl[[#This Row],[Date]])</f>
        <v>2023</v>
      </c>
      <c r="K469" s="1" t="str">
        <f>TEXT(SalesTbl[[#This Row],[Date]], "mmm")</f>
        <v>Jun</v>
      </c>
      <c r="L469" s="1">
        <f>MONTH(SalesTbl[[#This Row],[Date]])</f>
        <v>6</v>
      </c>
      <c r="M469" s="5">
        <f>SalesTbl[[#This Row],[Profit]]/SalesTbl[[#This Row],[Sales]]</f>
        <v>1.6447815051527477</v>
      </c>
      <c r="N469" s="1">
        <f>1</f>
        <v>1</v>
      </c>
    </row>
    <row r="470" spans="1:14" x14ac:dyDescent="0.3">
      <c r="A470" s="1" t="s">
        <v>476</v>
      </c>
      <c r="B470" s="2">
        <v>45475</v>
      </c>
      <c r="C470" s="1" t="s">
        <v>510</v>
      </c>
      <c r="D470" s="1" t="s">
        <v>517</v>
      </c>
      <c r="E470" s="1" t="s">
        <v>522</v>
      </c>
      <c r="F470" s="1">
        <v>1726.97</v>
      </c>
      <c r="G470" s="1">
        <v>1</v>
      </c>
      <c r="H470" s="1">
        <v>153.18</v>
      </c>
      <c r="I470" s="1" t="s">
        <v>610</v>
      </c>
      <c r="J470" s="1">
        <f>YEAR(SalesTbl[[#This Row],[Date]])</f>
        <v>2024</v>
      </c>
      <c r="K470" s="1" t="str">
        <f>TEXT(SalesTbl[[#This Row],[Date]], "mmm")</f>
        <v>Jul</v>
      </c>
      <c r="L470" s="1">
        <f>MONTH(SalesTbl[[#This Row],[Date]])</f>
        <v>7</v>
      </c>
      <c r="M470" s="5">
        <f>SalesTbl[[#This Row],[Profit]]/SalesTbl[[#This Row],[Sales]]</f>
        <v>8.8698703509615104E-2</v>
      </c>
      <c r="N470" s="1">
        <f>1</f>
        <v>1</v>
      </c>
    </row>
    <row r="471" spans="1:14" x14ac:dyDescent="0.3">
      <c r="A471" s="1" t="s">
        <v>477</v>
      </c>
      <c r="B471" s="2">
        <v>45466</v>
      </c>
      <c r="C471" s="1" t="s">
        <v>511</v>
      </c>
      <c r="D471" s="1" t="s">
        <v>512</v>
      </c>
      <c r="E471" s="1" t="s">
        <v>522</v>
      </c>
      <c r="F471" s="1">
        <v>1233.6500000000001</v>
      </c>
      <c r="G471" s="1">
        <v>10</v>
      </c>
      <c r="H471" s="1">
        <v>329.19</v>
      </c>
      <c r="I471" s="1" t="s">
        <v>586</v>
      </c>
      <c r="J471" s="1">
        <f>YEAR(SalesTbl[[#This Row],[Date]])</f>
        <v>2024</v>
      </c>
      <c r="K471" s="1" t="str">
        <f>TEXT(SalesTbl[[#This Row],[Date]], "mmm")</f>
        <v>Jun</v>
      </c>
      <c r="L471" s="1">
        <f>MONTH(SalesTbl[[#This Row],[Date]])</f>
        <v>6</v>
      </c>
      <c r="M471" s="5">
        <f>SalesTbl[[#This Row],[Profit]]/SalesTbl[[#This Row],[Sales]]</f>
        <v>0.26684229724800385</v>
      </c>
      <c r="N471" s="1">
        <f>1</f>
        <v>1</v>
      </c>
    </row>
    <row r="472" spans="1:14" x14ac:dyDescent="0.3">
      <c r="A472" s="1" t="s">
        <v>478</v>
      </c>
      <c r="B472" s="2">
        <v>45189</v>
      </c>
      <c r="C472" s="1" t="s">
        <v>509</v>
      </c>
      <c r="D472" s="1" t="s">
        <v>513</v>
      </c>
      <c r="E472" s="1" t="s">
        <v>523</v>
      </c>
      <c r="F472" s="1">
        <v>480.31</v>
      </c>
      <c r="G472" s="1">
        <v>9</v>
      </c>
      <c r="H472" s="1">
        <v>14.58</v>
      </c>
      <c r="I472" s="1" t="s">
        <v>563</v>
      </c>
      <c r="J472" s="1">
        <f>YEAR(SalesTbl[[#This Row],[Date]])</f>
        <v>2023</v>
      </c>
      <c r="K472" s="1" t="str">
        <f>TEXT(SalesTbl[[#This Row],[Date]], "mmm")</f>
        <v>Sep</v>
      </c>
      <c r="L472" s="1">
        <f>MONTH(SalesTbl[[#This Row],[Date]])</f>
        <v>9</v>
      </c>
      <c r="M472" s="5">
        <f>SalesTbl[[#This Row],[Profit]]/SalesTbl[[#This Row],[Sales]]</f>
        <v>3.0355395473756531E-2</v>
      </c>
      <c r="N472" s="1">
        <f>1</f>
        <v>1</v>
      </c>
    </row>
    <row r="473" spans="1:14" x14ac:dyDescent="0.3">
      <c r="A473" s="1" t="s">
        <v>479</v>
      </c>
      <c r="B473" s="2">
        <v>45292</v>
      </c>
      <c r="C473" s="1" t="s">
        <v>511</v>
      </c>
      <c r="D473" s="1" t="s">
        <v>519</v>
      </c>
      <c r="E473" s="1" t="s">
        <v>524</v>
      </c>
      <c r="F473" s="1">
        <v>878.57</v>
      </c>
      <c r="G473" s="1">
        <v>5</v>
      </c>
      <c r="H473" s="1">
        <v>-68.430000000000007</v>
      </c>
      <c r="I473" s="1" t="s">
        <v>589</v>
      </c>
      <c r="J473" s="1">
        <f>YEAR(SalesTbl[[#This Row],[Date]])</f>
        <v>2024</v>
      </c>
      <c r="K473" s="1" t="str">
        <f>TEXT(SalesTbl[[#This Row],[Date]], "mmm")</f>
        <v>Jan</v>
      </c>
      <c r="L473" s="1">
        <f>MONTH(SalesTbl[[#This Row],[Date]])</f>
        <v>1</v>
      </c>
      <c r="M473" s="5">
        <f>SalesTbl[[#This Row],[Profit]]/SalesTbl[[#This Row],[Sales]]</f>
        <v>-7.7887931525091908E-2</v>
      </c>
      <c r="N473" s="1">
        <f>1</f>
        <v>1</v>
      </c>
    </row>
    <row r="474" spans="1:14" x14ac:dyDescent="0.3">
      <c r="A474" s="1" t="s">
        <v>480</v>
      </c>
      <c r="B474" s="2">
        <v>45372</v>
      </c>
      <c r="C474" s="1" t="s">
        <v>511</v>
      </c>
      <c r="D474" s="1" t="s">
        <v>521</v>
      </c>
      <c r="E474" s="1" t="s">
        <v>522</v>
      </c>
      <c r="F474" s="1">
        <v>1599.14</v>
      </c>
      <c r="G474" s="1">
        <v>8</v>
      </c>
      <c r="H474" s="1">
        <v>492.15</v>
      </c>
      <c r="I474" s="1" t="s">
        <v>570</v>
      </c>
      <c r="J474" s="1">
        <f>YEAR(SalesTbl[[#This Row],[Date]])</f>
        <v>2024</v>
      </c>
      <c r="K474" s="1" t="str">
        <f>TEXT(SalesTbl[[#This Row],[Date]], "mmm")</f>
        <v>Mar</v>
      </c>
      <c r="L474" s="1">
        <f>MONTH(SalesTbl[[#This Row],[Date]])</f>
        <v>3</v>
      </c>
      <c r="M474" s="5">
        <f>SalesTbl[[#This Row],[Profit]]/SalesTbl[[#This Row],[Sales]]</f>
        <v>0.30775917055417285</v>
      </c>
      <c r="N474" s="1">
        <f>1</f>
        <v>1</v>
      </c>
    </row>
    <row r="475" spans="1:14" x14ac:dyDescent="0.3">
      <c r="A475" s="1" t="s">
        <v>481</v>
      </c>
      <c r="B475" s="2">
        <v>45544</v>
      </c>
      <c r="C475" s="1" t="s">
        <v>511</v>
      </c>
      <c r="D475" s="1" t="s">
        <v>513</v>
      </c>
      <c r="E475" s="1" t="s">
        <v>523</v>
      </c>
      <c r="F475" s="1">
        <v>179.8</v>
      </c>
      <c r="G475" s="1">
        <v>1</v>
      </c>
      <c r="H475" s="1">
        <v>588.23</v>
      </c>
      <c r="I475" s="1" t="s">
        <v>620</v>
      </c>
      <c r="J475" s="1">
        <f>YEAR(SalesTbl[[#This Row],[Date]])</f>
        <v>2024</v>
      </c>
      <c r="K475" s="1" t="str">
        <f>TEXT(SalesTbl[[#This Row],[Date]], "mmm")</f>
        <v>Sep</v>
      </c>
      <c r="L475" s="1">
        <f>MONTH(SalesTbl[[#This Row],[Date]])</f>
        <v>9</v>
      </c>
      <c r="M475" s="5">
        <f>SalesTbl[[#This Row],[Profit]]/SalesTbl[[#This Row],[Sales]]</f>
        <v>3.2715795328142381</v>
      </c>
      <c r="N475" s="1">
        <f>1</f>
        <v>1</v>
      </c>
    </row>
    <row r="476" spans="1:14" x14ac:dyDescent="0.3">
      <c r="A476" s="1" t="s">
        <v>482</v>
      </c>
      <c r="B476" s="2">
        <v>45539</v>
      </c>
      <c r="C476" s="1" t="s">
        <v>508</v>
      </c>
      <c r="D476" s="1" t="s">
        <v>515</v>
      </c>
      <c r="E476" s="1" t="s">
        <v>522</v>
      </c>
      <c r="F476" s="1">
        <v>1790.54</v>
      </c>
      <c r="G476" s="1">
        <v>3</v>
      </c>
      <c r="H476" s="1">
        <v>-192.34</v>
      </c>
      <c r="I476" s="1" t="s">
        <v>540</v>
      </c>
      <c r="J476" s="1">
        <f>YEAR(SalesTbl[[#This Row],[Date]])</f>
        <v>2024</v>
      </c>
      <c r="K476" s="1" t="str">
        <f>TEXT(SalesTbl[[#This Row],[Date]], "mmm")</f>
        <v>Sep</v>
      </c>
      <c r="L476" s="1">
        <f>MONTH(SalesTbl[[#This Row],[Date]])</f>
        <v>9</v>
      </c>
      <c r="M476" s="5">
        <f>SalesTbl[[#This Row],[Profit]]/SalesTbl[[#This Row],[Sales]]</f>
        <v>-0.10742010790040994</v>
      </c>
      <c r="N476" s="1">
        <f>1</f>
        <v>1</v>
      </c>
    </row>
    <row r="477" spans="1:14" x14ac:dyDescent="0.3">
      <c r="A477" s="1" t="s">
        <v>483</v>
      </c>
      <c r="B477" s="2">
        <v>45492</v>
      </c>
      <c r="C477" s="1" t="s">
        <v>511</v>
      </c>
      <c r="D477" s="1" t="s">
        <v>520</v>
      </c>
      <c r="E477" s="1" t="s">
        <v>523</v>
      </c>
      <c r="F477" s="1">
        <v>910.61</v>
      </c>
      <c r="G477" s="1">
        <v>7</v>
      </c>
      <c r="H477" s="1">
        <v>443.86</v>
      </c>
      <c r="I477" s="1" t="s">
        <v>535</v>
      </c>
      <c r="J477" s="1">
        <f>YEAR(SalesTbl[[#This Row],[Date]])</f>
        <v>2024</v>
      </c>
      <c r="K477" s="1" t="str">
        <f>TEXT(SalesTbl[[#This Row],[Date]], "mmm")</f>
        <v>Jul</v>
      </c>
      <c r="L477" s="1">
        <f>MONTH(SalesTbl[[#This Row],[Date]])</f>
        <v>7</v>
      </c>
      <c r="M477" s="5">
        <f>SalesTbl[[#This Row],[Profit]]/SalesTbl[[#This Row],[Sales]]</f>
        <v>0.4874315019602245</v>
      </c>
      <c r="N477" s="1">
        <f>1</f>
        <v>1</v>
      </c>
    </row>
    <row r="478" spans="1:14" x14ac:dyDescent="0.3">
      <c r="A478" s="1" t="s">
        <v>484</v>
      </c>
      <c r="B478" s="2">
        <v>45072</v>
      </c>
      <c r="C478" s="1" t="s">
        <v>511</v>
      </c>
      <c r="D478" s="1" t="s">
        <v>518</v>
      </c>
      <c r="E478" s="1" t="s">
        <v>524</v>
      </c>
      <c r="F478" s="1">
        <v>769.55</v>
      </c>
      <c r="G478" s="1">
        <v>8</v>
      </c>
      <c r="H478" s="1">
        <v>-43.57</v>
      </c>
      <c r="I478" s="1" t="s">
        <v>558</v>
      </c>
      <c r="J478" s="1">
        <f>YEAR(SalesTbl[[#This Row],[Date]])</f>
        <v>2023</v>
      </c>
      <c r="K478" s="1" t="str">
        <f>TEXT(SalesTbl[[#This Row],[Date]], "mmm")</f>
        <v>May</v>
      </c>
      <c r="L478" s="1">
        <f>MONTH(SalesTbl[[#This Row],[Date]])</f>
        <v>5</v>
      </c>
      <c r="M478" s="5">
        <f>SalesTbl[[#This Row],[Profit]]/SalesTbl[[#This Row],[Sales]]</f>
        <v>-5.6617503735949586E-2</v>
      </c>
      <c r="N478" s="1">
        <f>1</f>
        <v>1</v>
      </c>
    </row>
    <row r="479" spans="1:14" x14ac:dyDescent="0.3">
      <c r="A479" s="1" t="s">
        <v>485</v>
      </c>
      <c r="B479" s="2">
        <v>45162</v>
      </c>
      <c r="C479" s="1" t="s">
        <v>508</v>
      </c>
      <c r="D479" s="1" t="s">
        <v>516</v>
      </c>
      <c r="E479" s="1" t="s">
        <v>523</v>
      </c>
      <c r="F479" s="1">
        <v>92.41</v>
      </c>
      <c r="G479" s="1">
        <v>2</v>
      </c>
      <c r="H479" s="1">
        <v>-17.670000000000002</v>
      </c>
      <c r="I479" s="1" t="s">
        <v>602</v>
      </c>
      <c r="J479" s="1">
        <f>YEAR(SalesTbl[[#This Row],[Date]])</f>
        <v>2023</v>
      </c>
      <c r="K479" s="1" t="str">
        <f>TEXT(SalesTbl[[#This Row],[Date]], "mmm")</f>
        <v>Aug</v>
      </c>
      <c r="L479" s="1">
        <f>MONTH(SalesTbl[[#This Row],[Date]])</f>
        <v>8</v>
      </c>
      <c r="M479" s="5">
        <f>SalesTbl[[#This Row],[Profit]]/SalesTbl[[#This Row],[Sales]]</f>
        <v>-0.19121307217833569</v>
      </c>
      <c r="N479" s="1">
        <f>1</f>
        <v>1</v>
      </c>
    </row>
    <row r="480" spans="1:14" x14ac:dyDescent="0.3">
      <c r="A480" s="1" t="s">
        <v>486</v>
      </c>
      <c r="B480" s="2">
        <v>45285</v>
      </c>
      <c r="C480" s="1" t="s">
        <v>508</v>
      </c>
      <c r="D480" s="1" t="s">
        <v>516</v>
      </c>
      <c r="E480" s="1" t="s">
        <v>523</v>
      </c>
      <c r="F480" s="1">
        <v>438.39</v>
      </c>
      <c r="G480" s="1">
        <v>5</v>
      </c>
      <c r="H480" s="1">
        <v>491.32</v>
      </c>
      <c r="I480" s="1" t="s">
        <v>597</v>
      </c>
      <c r="J480" s="1">
        <f>YEAR(SalesTbl[[#This Row],[Date]])</f>
        <v>2023</v>
      </c>
      <c r="K480" s="1" t="str">
        <f>TEXT(SalesTbl[[#This Row],[Date]], "mmm")</f>
        <v>Dec</v>
      </c>
      <c r="L480" s="1">
        <f>MONTH(SalesTbl[[#This Row],[Date]])</f>
        <v>12</v>
      </c>
      <c r="M480" s="5">
        <f>SalesTbl[[#This Row],[Profit]]/SalesTbl[[#This Row],[Sales]]</f>
        <v>1.1207372430940488</v>
      </c>
      <c r="N480" s="1">
        <f>1</f>
        <v>1</v>
      </c>
    </row>
    <row r="481" spans="1:14" x14ac:dyDescent="0.3">
      <c r="A481" s="1" t="s">
        <v>487</v>
      </c>
      <c r="B481" s="2">
        <v>45298</v>
      </c>
      <c r="C481" s="1" t="s">
        <v>509</v>
      </c>
      <c r="D481" s="1" t="s">
        <v>519</v>
      </c>
      <c r="E481" s="1" t="s">
        <v>524</v>
      </c>
      <c r="F481" s="1">
        <v>729.69</v>
      </c>
      <c r="G481" s="1">
        <v>2</v>
      </c>
      <c r="H481" s="1">
        <v>384.93</v>
      </c>
      <c r="I481" s="1" t="s">
        <v>616</v>
      </c>
      <c r="J481" s="1">
        <f>YEAR(SalesTbl[[#This Row],[Date]])</f>
        <v>2024</v>
      </c>
      <c r="K481" s="1" t="str">
        <f>TEXT(SalesTbl[[#This Row],[Date]], "mmm")</f>
        <v>Jan</v>
      </c>
      <c r="L481" s="1">
        <f>MONTH(SalesTbl[[#This Row],[Date]])</f>
        <v>1</v>
      </c>
      <c r="M481" s="5">
        <f>SalesTbl[[#This Row],[Profit]]/SalesTbl[[#This Row],[Sales]]</f>
        <v>0.52752538749331901</v>
      </c>
      <c r="N481" s="1">
        <f>1</f>
        <v>1</v>
      </c>
    </row>
    <row r="482" spans="1:14" x14ac:dyDescent="0.3">
      <c r="A482" s="1" t="s">
        <v>488</v>
      </c>
      <c r="B482" s="2">
        <v>45527</v>
      </c>
      <c r="C482" s="1" t="s">
        <v>508</v>
      </c>
      <c r="D482" s="1" t="s">
        <v>519</v>
      </c>
      <c r="E482" s="1" t="s">
        <v>524</v>
      </c>
      <c r="F482" s="1">
        <v>1181.6199999999999</v>
      </c>
      <c r="G482" s="1">
        <v>10</v>
      </c>
      <c r="H482" s="1">
        <v>513.79</v>
      </c>
      <c r="I482" s="1" t="s">
        <v>545</v>
      </c>
      <c r="J482" s="1">
        <f>YEAR(SalesTbl[[#This Row],[Date]])</f>
        <v>2024</v>
      </c>
      <c r="K482" s="1" t="str">
        <f>TEXT(SalesTbl[[#This Row],[Date]], "mmm")</f>
        <v>Aug</v>
      </c>
      <c r="L482" s="1">
        <f>MONTH(SalesTbl[[#This Row],[Date]])</f>
        <v>8</v>
      </c>
      <c r="M482" s="5">
        <f>SalesTbl[[#This Row],[Profit]]/SalesTbl[[#This Row],[Sales]]</f>
        <v>0.43481830029958873</v>
      </c>
      <c r="N482" s="1">
        <f>1</f>
        <v>1</v>
      </c>
    </row>
    <row r="483" spans="1:14" x14ac:dyDescent="0.3">
      <c r="A483" s="1" t="s">
        <v>489</v>
      </c>
      <c r="B483" s="2">
        <v>45403</v>
      </c>
      <c r="C483" s="1" t="s">
        <v>509</v>
      </c>
      <c r="D483" s="1" t="s">
        <v>514</v>
      </c>
      <c r="E483" s="1" t="s">
        <v>522</v>
      </c>
      <c r="F483" s="1">
        <v>698.89</v>
      </c>
      <c r="G483" s="1">
        <v>9</v>
      </c>
      <c r="H483" s="1">
        <v>-19.95</v>
      </c>
      <c r="I483" s="1" t="s">
        <v>606</v>
      </c>
      <c r="J483" s="1">
        <f>YEAR(SalesTbl[[#This Row],[Date]])</f>
        <v>2024</v>
      </c>
      <c r="K483" s="1" t="str">
        <f>TEXT(SalesTbl[[#This Row],[Date]], "mmm")</f>
        <v>Apr</v>
      </c>
      <c r="L483" s="1">
        <f>MONTH(SalesTbl[[#This Row],[Date]])</f>
        <v>4</v>
      </c>
      <c r="M483" s="5">
        <f>SalesTbl[[#This Row],[Profit]]/SalesTbl[[#This Row],[Sales]]</f>
        <v>-2.8545264633919501E-2</v>
      </c>
      <c r="N483" s="1">
        <f>1</f>
        <v>1</v>
      </c>
    </row>
    <row r="484" spans="1:14" x14ac:dyDescent="0.3">
      <c r="A484" s="1" t="s">
        <v>490</v>
      </c>
      <c r="B484" s="2">
        <v>45634</v>
      </c>
      <c r="C484" s="1" t="s">
        <v>508</v>
      </c>
      <c r="D484" s="1" t="s">
        <v>514</v>
      </c>
      <c r="E484" s="1" t="s">
        <v>522</v>
      </c>
      <c r="F484" s="1">
        <v>980.97</v>
      </c>
      <c r="G484" s="1">
        <v>4</v>
      </c>
      <c r="H484" s="1">
        <v>560.79999999999995</v>
      </c>
      <c r="I484" s="1" t="s">
        <v>537</v>
      </c>
      <c r="J484" s="1">
        <f>YEAR(SalesTbl[[#This Row],[Date]])</f>
        <v>2024</v>
      </c>
      <c r="K484" s="1" t="str">
        <f>TEXT(SalesTbl[[#This Row],[Date]], "mmm")</f>
        <v>Dec</v>
      </c>
      <c r="L484" s="1">
        <f>MONTH(SalesTbl[[#This Row],[Date]])</f>
        <v>12</v>
      </c>
      <c r="M484" s="5">
        <f>SalesTbl[[#This Row],[Profit]]/SalesTbl[[#This Row],[Sales]]</f>
        <v>0.57167905236653516</v>
      </c>
      <c r="N484" s="1">
        <f>1</f>
        <v>1</v>
      </c>
    </row>
    <row r="485" spans="1:14" x14ac:dyDescent="0.3">
      <c r="A485" s="1" t="s">
        <v>491</v>
      </c>
      <c r="B485" s="2">
        <v>45581</v>
      </c>
      <c r="C485" s="1" t="s">
        <v>511</v>
      </c>
      <c r="D485" s="1" t="s">
        <v>521</v>
      </c>
      <c r="E485" s="1" t="s">
        <v>522</v>
      </c>
      <c r="F485" s="1">
        <v>614.77</v>
      </c>
      <c r="G485" s="1">
        <v>10</v>
      </c>
      <c r="H485" s="1">
        <v>-146.41999999999999</v>
      </c>
      <c r="I485" s="1" t="s">
        <v>613</v>
      </c>
      <c r="J485" s="1">
        <f>YEAR(SalesTbl[[#This Row],[Date]])</f>
        <v>2024</v>
      </c>
      <c r="K485" s="1" t="str">
        <f>TEXT(SalesTbl[[#This Row],[Date]], "mmm")</f>
        <v>Oct</v>
      </c>
      <c r="L485" s="1">
        <f>MONTH(SalesTbl[[#This Row],[Date]])</f>
        <v>10</v>
      </c>
      <c r="M485" s="5">
        <f>SalesTbl[[#This Row],[Profit]]/SalesTbl[[#This Row],[Sales]]</f>
        <v>-0.23817037265969385</v>
      </c>
      <c r="N485" s="1">
        <f>1</f>
        <v>1</v>
      </c>
    </row>
    <row r="486" spans="1:14" x14ac:dyDescent="0.3">
      <c r="A486" s="1" t="s">
        <v>492</v>
      </c>
      <c r="B486" s="2">
        <v>45215</v>
      </c>
      <c r="C486" s="1" t="s">
        <v>509</v>
      </c>
      <c r="D486" s="1" t="s">
        <v>520</v>
      </c>
      <c r="E486" s="1" t="s">
        <v>523</v>
      </c>
      <c r="F486" s="1">
        <v>1388.1</v>
      </c>
      <c r="G486" s="1">
        <v>10</v>
      </c>
      <c r="H486" s="1">
        <v>47.21</v>
      </c>
      <c r="I486" s="1" t="s">
        <v>558</v>
      </c>
      <c r="J486" s="1">
        <f>YEAR(SalesTbl[[#This Row],[Date]])</f>
        <v>2023</v>
      </c>
      <c r="K486" s="1" t="str">
        <f>TEXT(SalesTbl[[#This Row],[Date]], "mmm")</f>
        <v>Oct</v>
      </c>
      <c r="L486" s="1">
        <f>MONTH(SalesTbl[[#This Row],[Date]])</f>
        <v>10</v>
      </c>
      <c r="M486" s="5">
        <f>SalesTbl[[#This Row],[Profit]]/SalesTbl[[#This Row],[Sales]]</f>
        <v>3.4010517974209356E-2</v>
      </c>
      <c r="N486" s="1">
        <f>1</f>
        <v>1</v>
      </c>
    </row>
    <row r="487" spans="1:14" x14ac:dyDescent="0.3">
      <c r="A487" s="1" t="s">
        <v>493</v>
      </c>
      <c r="B487" s="2">
        <v>45145</v>
      </c>
      <c r="C487" s="1" t="s">
        <v>511</v>
      </c>
      <c r="D487" s="1" t="s">
        <v>514</v>
      </c>
      <c r="E487" s="1" t="s">
        <v>522</v>
      </c>
      <c r="F487" s="1">
        <v>154.9</v>
      </c>
      <c r="G487" s="1">
        <v>6</v>
      </c>
      <c r="H487" s="1">
        <v>597.48</v>
      </c>
      <c r="I487" s="1" t="s">
        <v>528</v>
      </c>
      <c r="J487" s="1">
        <f>YEAR(SalesTbl[[#This Row],[Date]])</f>
        <v>2023</v>
      </c>
      <c r="K487" s="1" t="str">
        <f>TEXT(SalesTbl[[#This Row],[Date]], "mmm")</f>
        <v>Aug</v>
      </c>
      <c r="L487" s="1">
        <f>MONTH(SalesTbl[[#This Row],[Date]])</f>
        <v>8</v>
      </c>
      <c r="M487" s="5">
        <f>SalesTbl[[#This Row],[Profit]]/SalesTbl[[#This Row],[Sales]]</f>
        <v>3.8571981923821821</v>
      </c>
      <c r="N487" s="1">
        <f>1</f>
        <v>1</v>
      </c>
    </row>
    <row r="488" spans="1:14" x14ac:dyDescent="0.3">
      <c r="A488" s="1" t="s">
        <v>494</v>
      </c>
      <c r="B488" s="2">
        <v>45279</v>
      </c>
      <c r="C488" s="1" t="s">
        <v>511</v>
      </c>
      <c r="D488" s="1" t="s">
        <v>521</v>
      </c>
      <c r="E488" s="1" t="s">
        <v>522</v>
      </c>
      <c r="F488" s="1">
        <v>193.62</v>
      </c>
      <c r="G488" s="1">
        <v>6</v>
      </c>
      <c r="H488" s="1">
        <v>159.16</v>
      </c>
      <c r="I488" s="1" t="s">
        <v>545</v>
      </c>
      <c r="J488" s="1">
        <f>YEAR(SalesTbl[[#This Row],[Date]])</f>
        <v>2023</v>
      </c>
      <c r="K488" s="1" t="str">
        <f>TEXT(SalesTbl[[#This Row],[Date]], "mmm")</f>
        <v>Dec</v>
      </c>
      <c r="L488" s="1">
        <f>MONTH(SalesTbl[[#This Row],[Date]])</f>
        <v>12</v>
      </c>
      <c r="M488" s="5">
        <f>SalesTbl[[#This Row],[Profit]]/SalesTbl[[#This Row],[Sales]]</f>
        <v>0.82202251833488271</v>
      </c>
      <c r="N488" s="1">
        <f>1</f>
        <v>1</v>
      </c>
    </row>
    <row r="489" spans="1:14" x14ac:dyDescent="0.3">
      <c r="A489" s="1" t="s">
        <v>495</v>
      </c>
      <c r="B489" s="2">
        <v>45212</v>
      </c>
      <c r="C489" s="1" t="s">
        <v>510</v>
      </c>
      <c r="D489" s="1" t="s">
        <v>521</v>
      </c>
      <c r="E489" s="1" t="s">
        <v>522</v>
      </c>
      <c r="F489" s="1">
        <v>969.47</v>
      </c>
      <c r="G489" s="1">
        <v>3</v>
      </c>
      <c r="H489" s="1">
        <v>335.6</v>
      </c>
      <c r="I489" s="1" t="s">
        <v>611</v>
      </c>
      <c r="J489" s="1">
        <f>YEAR(SalesTbl[[#This Row],[Date]])</f>
        <v>2023</v>
      </c>
      <c r="K489" s="1" t="str">
        <f>TEXT(SalesTbl[[#This Row],[Date]], "mmm")</f>
        <v>Oct</v>
      </c>
      <c r="L489" s="1">
        <f>MONTH(SalesTbl[[#This Row],[Date]])</f>
        <v>10</v>
      </c>
      <c r="M489" s="5">
        <f>SalesTbl[[#This Row],[Profit]]/SalesTbl[[#This Row],[Sales]]</f>
        <v>0.3461685250703993</v>
      </c>
      <c r="N489" s="1">
        <f>1</f>
        <v>1</v>
      </c>
    </row>
    <row r="490" spans="1:14" x14ac:dyDescent="0.3">
      <c r="A490" s="1" t="s">
        <v>496</v>
      </c>
      <c r="B490" s="2">
        <v>45409</v>
      </c>
      <c r="C490" s="1" t="s">
        <v>510</v>
      </c>
      <c r="D490" s="1" t="s">
        <v>514</v>
      </c>
      <c r="E490" s="1" t="s">
        <v>522</v>
      </c>
      <c r="F490" s="1">
        <v>1361.24</v>
      </c>
      <c r="G490" s="1">
        <v>1</v>
      </c>
      <c r="H490" s="1">
        <v>609.16</v>
      </c>
      <c r="I490" s="1" t="s">
        <v>525</v>
      </c>
      <c r="J490" s="1">
        <f>YEAR(SalesTbl[[#This Row],[Date]])</f>
        <v>2024</v>
      </c>
      <c r="K490" s="1" t="str">
        <f>TEXT(SalesTbl[[#This Row],[Date]], "mmm")</f>
        <v>Apr</v>
      </c>
      <c r="L490" s="1">
        <f>MONTH(SalesTbl[[#This Row],[Date]])</f>
        <v>4</v>
      </c>
      <c r="M490" s="5">
        <f>SalesTbl[[#This Row],[Profit]]/SalesTbl[[#This Row],[Sales]]</f>
        <v>0.44750374658399694</v>
      </c>
      <c r="N490" s="1">
        <f>1</f>
        <v>1</v>
      </c>
    </row>
    <row r="491" spans="1:14" x14ac:dyDescent="0.3">
      <c r="A491" s="1" t="s">
        <v>497</v>
      </c>
      <c r="B491" s="2">
        <v>45451</v>
      </c>
      <c r="C491" s="1" t="s">
        <v>509</v>
      </c>
      <c r="D491" s="1" t="s">
        <v>519</v>
      </c>
      <c r="E491" s="1" t="s">
        <v>524</v>
      </c>
      <c r="F491" s="1">
        <v>688.67</v>
      </c>
      <c r="G491" s="1">
        <v>3</v>
      </c>
      <c r="H491" s="1">
        <v>204.28</v>
      </c>
      <c r="I491" s="1" t="s">
        <v>561</v>
      </c>
      <c r="J491" s="1">
        <f>YEAR(SalesTbl[[#This Row],[Date]])</f>
        <v>2024</v>
      </c>
      <c r="K491" s="1" t="str">
        <f>TEXT(SalesTbl[[#This Row],[Date]], "mmm")</f>
        <v>Jun</v>
      </c>
      <c r="L491" s="1">
        <f>MONTH(SalesTbl[[#This Row],[Date]])</f>
        <v>6</v>
      </c>
      <c r="M491" s="5">
        <f>SalesTbl[[#This Row],[Profit]]/SalesTbl[[#This Row],[Sales]]</f>
        <v>0.29662973557727218</v>
      </c>
      <c r="N491" s="1">
        <f>1</f>
        <v>1</v>
      </c>
    </row>
    <row r="492" spans="1:14" x14ac:dyDescent="0.3">
      <c r="A492" s="1" t="s">
        <v>498</v>
      </c>
      <c r="B492" s="2">
        <v>45071</v>
      </c>
      <c r="C492" s="1" t="s">
        <v>509</v>
      </c>
      <c r="D492" s="1" t="s">
        <v>516</v>
      </c>
      <c r="E492" s="1" t="s">
        <v>523</v>
      </c>
      <c r="F492" s="1">
        <v>933.71</v>
      </c>
      <c r="G492" s="1">
        <v>7</v>
      </c>
      <c r="H492" s="1">
        <v>-29.06</v>
      </c>
      <c r="I492" s="1" t="s">
        <v>543</v>
      </c>
      <c r="J492" s="1">
        <f>YEAR(SalesTbl[[#This Row],[Date]])</f>
        <v>2023</v>
      </c>
      <c r="K492" s="1" t="str">
        <f>TEXT(SalesTbl[[#This Row],[Date]], "mmm")</f>
        <v>May</v>
      </c>
      <c r="L492" s="1">
        <f>MONTH(SalesTbl[[#This Row],[Date]])</f>
        <v>5</v>
      </c>
      <c r="M492" s="5">
        <f>SalesTbl[[#This Row],[Profit]]/SalesTbl[[#This Row],[Sales]]</f>
        <v>-3.11231538700453E-2</v>
      </c>
      <c r="N492" s="1">
        <f>1</f>
        <v>1</v>
      </c>
    </row>
    <row r="493" spans="1:14" x14ac:dyDescent="0.3">
      <c r="A493" s="1" t="s">
        <v>499</v>
      </c>
      <c r="B493" s="2">
        <v>45143</v>
      </c>
      <c r="C493" s="1" t="s">
        <v>508</v>
      </c>
      <c r="D493" s="1" t="s">
        <v>518</v>
      </c>
      <c r="E493" s="1" t="s">
        <v>524</v>
      </c>
      <c r="F493" s="1">
        <v>1278.69</v>
      </c>
      <c r="G493" s="1">
        <v>2</v>
      </c>
      <c r="H493" s="1">
        <v>-197.51</v>
      </c>
      <c r="I493" s="1" t="s">
        <v>529</v>
      </c>
      <c r="J493" s="1">
        <f>YEAR(SalesTbl[[#This Row],[Date]])</f>
        <v>2023</v>
      </c>
      <c r="K493" s="1" t="str">
        <f>TEXT(SalesTbl[[#This Row],[Date]], "mmm")</f>
        <v>Aug</v>
      </c>
      <c r="L493" s="1">
        <f>MONTH(SalesTbl[[#This Row],[Date]])</f>
        <v>8</v>
      </c>
      <c r="M493" s="5">
        <f>SalesTbl[[#This Row],[Profit]]/SalesTbl[[#This Row],[Sales]]</f>
        <v>-0.15446277049167506</v>
      </c>
      <c r="N493" s="1">
        <f>1</f>
        <v>1</v>
      </c>
    </row>
    <row r="494" spans="1:14" x14ac:dyDescent="0.3">
      <c r="A494" s="1" t="s">
        <v>500</v>
      </c>
      <c r="B494" s="2">
        <v>45134</v>
      </c>
      <c r="C494" s="1" t="s">
        <v>511</v>
      </c>
      <c r="D494" s="1" t="s">
        <v>516</v>
      </c>
      <c r="E494" s="1" t="s">
        <v>523</v>
      </c>
      <c r="F494" s="1">
        <v>600.9</v>
      </c>
      <c r="G494" s="1">
        <v>7</v>
      </c>
      <c r="H494" s="1">
        <v>-24.96</v>
      </c>
      <c r="I494" s="1" t="s">
        <v>547</v>
      </c>
      <c r="J494" s="1">
        <f>YEAR(SalesTbl[[#This Row],[Date]])</f>
        <v>2023</v>
      </c>
      <c r="K494" s="1" t="str">
        <f>TEXT(SalesTbl[[#This Row],[Date]], "mmm")</f>
        <v>Jul</v>
      </c>
      <c r="L494" s="1">
        <f>MONTH(SalesTbl[[#This Row],[Date]])</f>
        <v>7</v>
      </c>
      <c r="M494" s="5">
        <f>SalesTbl[[#This Row],[Profit]]/SalesTbl[[#This Row],[Sales]]</f>
        <v>-4.1537693459810288E-2</v>
      </c>
      <c r="N494" s="1">
        <f>1</f>
        <v>1</v>
      </c>
    </row>
    <row r="495" spans="1:14" x14ac:dyDescent="0.3">
      <c r="A495" s="1" t="s">
        <v>501</v>
      </c>
      <c r="B495" s="2">
        <v>45613</v>
      </c>
      <c r="C495" s="1" t="s">
        <v>511</v>
      </c>
      <c r="D495" s="1" t="s">
        <v>516</v>
      </c>
      <c r="E495" s="1" t="s">
        <v>523</v>
      </c>
      <c r="F495" s="1">
        <v>1668.43</v>
      </c>
      <c r="G495" s="1">
        <v>7</v>
      </c>
      <c r="H495" s="1">
        <v>-83.5</v>
      </c>
      <c r="I495" s="1" t="s">
        <v>581</v>
      </c>
      <c r="J495" s="1">
        <f>YEAR(SalesTbl[[#This Row],[Date]])</f>
        <v>2024</v>
      </c>
      <c r="K495" s="1" t="str">
        <f>TEXT(SalesTbl[[#This Row],[Date]], "mmm")</f>
        <v>Nov</v>
      </c>
      <c r="L495" s="1">
        <f>MONTH(SalesTbl[[#This Row],[Date]])</f>
        <v>11</v>
      </c>
      <c r="M495" s="5">
        <f>SalesTbl[[#This Row],[Profit]]/SalesTbl[[#This Row],[Sales]]</f>
        <v>-5.0047050220866321E-2</v>
      </c>
      <c r="N495" s="1">
        <f>1</f>
        <v>1</v>
      </c>
    </row>
    <row r="496" spans="1:14" x14ac:dyDescent="0.3">
      <c r="A496" s="1" t="s">
        <v>502</v>
      </c>
      <c r="B496" s="2">
        <v>45013</v>
      </c>
      <c r="C496" s="1" t="s">
        <v>510</v>
      </c>
      <c r="D496" s="1" t="s">
        <v>514</v>
      </c>
      <c r="E496" s="1" t="s">
        <v>522</v>
      </c>
      <c r="F496" s="1">
        <v>1663.84</v>
      </c>
      <c r="G496" s="1">
        <v>8</v>
      </c>
      <c r="H496" s="1">
        <v>192.34</v>
      </c>
      <c r="I496" s="1" t="s">
        <v>613</v>
      </c>
      <c r="J496" s="1">
        <f>YEAR(SalesTbl[[#This Row],[Date]])</f>
        <v>2023</v>
      </c>
      <c r="K496" s="1" t="str">
        <f>TEXT(SalesTbl[[#This Row],[Date]], "mmm")</f>
        <v>Mar</v>
      </c>
      <c r="L496" s="1">
        <f>MONTH(SalesTbl[[#This Row],[Date]])</f>
        <v>3</v>
      </c>
      <c r="M496" s="5">
        <f>SalesTbl[[#This Row],[Profit]]/SalesTbl[[#This Row],[Sales]]</f>
        <v>0.11560005769785557</v>
      </c>
      <c r="N496" s="1">
        <f>1</f>
        <v>1</v>
      </c>
    </row>
    <row r="497" spans="1:14" x14ac:dyDescent="0.3">
      <c r="A497" s="1" t="s">
        <v>503</v>
      </c>
      <c r="B497" s="2">
        <v>45491</v>
      </c>
      <c r="C497" s="1" t="s">
        <v>511</v>
      </c>
      <c r="D497" s="1" t="s">
        <v>516</v>
      </c>
      <c r="E497" s="1" t="s">
        <v>523</v>
      </c>
      <c r="F497" s="1">
        <v>589.23</v>
      </c>
      <c r="G497" s="1">
        <v>4</v>
      </c>
      <c r="H497" s="1">
        <v>27.03</v>
      </c>
      <c r="I497" s="1" t="s">
        <v>553</v>
      </c>
      <c r="J497" s="1">
        <f>YEAR(SalesTbl[[#This Row],[Date]])</f>
        <v>2024</v>
      </c>
      <c r="K497" s="1" t="str">
        <f>TEXT(SalesTbl[[#This Row],[Date]], "mmm")</f>
        <v>Jul</v>
      </c>
      <c r="L497" s="1">
        <f>MONTH(SalesTbl[[#This Row],[Date]])</f>
        <v>7</v>
      </c>
      <c r="M497" s="5">
        <f>SalesTbl[[#This Row],[Profit]]/SalesTbl[[#This Row],[Sales]]</f>
        <v>4.5873428033195864E-2</v>
      </c>
      <c r="N497" s="1">
        <f>1</f>
        <v>1</v>
      </c>
    </row>
    <row r="498" spans="1:14" x14ac:dyDescent="0.3">
      <c r="A498" s="1" t="s">
        <v>504</v>
      </c>
      <c r="B498" s="2">
        <v>45226</v>
      </c>
      <c r="C498" s="1" t="s">
        <v>510</v>
      </c>
      <c r="D498" s="1" t="s">
        <v>518</v>
      </c>
      <c r="E498" s="1" t="s">
        <v>524</v>
      </c>
      <c r="F498" s="1">
        <v>227.69</v>
      </c>
      <c r="G498" s="1">
        <v>7</v>
      </c>
      <c r="H498" s="1">
        <v>177</v>
      </c>
      <c r="I498" s="1" t="s">
        <v>540</v>
      </c>
      <c r="J498" s="1">
        <f>YEAR(SalesTbl[[#This Row],[Date]])</f>
        <v>2023</v>
      </c>
      <c r="K498" s="1" t="str">
        <f>TEXT(SalesTbl[[#This Row],[Date]], "mmm")</f>
        <v>Oct</v>
      </c>
      <c r="L498" s="1">
        <f>MONTH(SalesTbl[[#This Row],[Date]])</f>
        <v>10</v>
      </c>
      <c r="M498" s="5">
        <f>SalesTbl[[#This Row],[Profit]]/SalesTbl[[#This Row],[Sales]]</f>
        <v>0.77737274364267206</v>
      </c>
      <c r="N498" s="1">
        <f>1</f>
        <v>1</v>
      </c>
    </row>
    <row r="499" spans="1:14" x14ac:dyDescent="0.3">
      <c r="A499" s="1" t="s">
        <v>505</v>
      </c>
      <c r="B499" s="2">
        <v>45553</v>
      </c>
      <c r="C499" s="1" t="s">
        <v>509</v>
      </c>
      <c r="D499" s="1" t="s">
        <v>512</v>
      </c>
      <c r="E499" s="1" t="s">
        <v>522</v>
      </c>
      <c r="F499" s="1">
        <v>745.71</v>
      </c>
      <c r="G499" s="1">
        <v>1</v>
      </c>
      <c r="H499" s="1">
        <v>243.23</v>
      </c>
      <c r="I499" s="1" t="s">
        <v>603</v>
      </c>
      <c r="J499" s="1">
        <f>YEAR(SalesTbl[[#This Row],[Date]])</f>
        <v>2024</v>
      </c>
      <c r="K499" s="1" t="str">
        <f>TEXT(SalesTbl[[#This Row],[Date]], "mmm")</f>
        <v>Sep</v>
      </c>
      <c r="L499" s="1">
        <f>MONTH(SalesTbl[[#This Row],[Date]])</f>
        <v>9</v>
      </c>
      <c r="M499" s="5">
        <f>SalesTbl[[#This Row],[Profit]]/SalesTbl[[#This Row],[Sales]]</f>
        <v>0.3261723726381569</v>
      </c>
      <c r="N499" s="1">
        <f>1</f>
        <v>1</v>
      </c>
    </row>
    <row r="500" spans="1:14" x14ac:dyDescent="0.3">
      <c r="A500" s="1" t="s">
        <v>506</v>
      </c>
      <c r="B500" s="2">
        <v>45244</v>
      </c>
      <c r="C500" s="1" t="s">
        <v>511</v>
      </c>
      <c r="D500" s="1" t="s">
        <v>515</v>
      </c>
      <c r="E500" s="1" t="s">
        <v>522</v>
      </c>
      <c r="F500" s="1">
        <v>511.62</v>
      </c>
      <c r="G500" s="1">
        <v>9</v>
      </c>
      <c r="H500" s="1">
        <v>575.97</v>
      </c>
      <c r="I500" s="1" t="s">
        <v>622</v>
      </c>
      <c r="J500" s="1">
        <f>YEAR(SalesTbl[[#This Row],[Date]])</f>
        <v>2023</v>
      </c>
      <c r="K500" s="1" t="str">
        <f>TEXT(SalesTbl[[#This Row],[Date]], "mmm")</f>
        <v>Nov</v>
      </c>
      <c r="L500" s="1">
        <f>MONTH(SalesTbl[[#This Row],[Date]])</f>
        <v>11</v>
      </c>
      <c r="M500" s="5">
        <f>SalesTbl[[#This Row],[Profit]]/SalesTbl[[#This Row],[Sales]]</f>
        <v>1.1257769438254954</v>
      </c>
      <c r="N500" s="1">
        <f>1</f>
        <v>1</v>
      </c>
    </row>
    <row r="501" spans="1:14" x14ac:dyDescent="0.3">
      <c r="A501" s="1" t="s">
        <v>507</v>
      </c>
      <c r="B501" s="2">
        <v>45558</v>
      </c>
      <c r="C501" s="1" t="s">
        <v>510</v>
      </c>
      <c r="D501" s="1" t="s">
        <v>519</v>
      </c>
      <c r="E501" s="1" t="s">
        <v>524</v>
      </c>
      <c r="F501" s="1">
        <v>1232.8800000000001</v>
      </c>
      <c r="G501" s="1">
        <v>9</v>
      </c>
      <c r="H501" s="1">
        <v>693.73</v>
      </c>
      <c r="I501" s="1" t="s">
        <v>541</v>
      </c>
      <c r="J501" s="1">
        <f>YEAR(SalesTbl[[#This Row],[Date]])</f>
        <v>2024</v>
      </c>
      <c r="K501" s="1" t="str">
        <f>TEXT(SalesTbl[[#This Row],[Date]], "mmm")</f>
        <v>Sep</v>
      </c>
      <c r="L501" s="1">
        <f>MONTH(SalesTbl[[#This Row],[Date]])</f>
        <v>9</v>
      </c>
      <c r="M501" s="5">
        <f>SalesTbl[[#This Row],[Profit]]/SalesTbl[[#This Row],[Sales]]</f>
        <v>0.56269061060281611</v>
      </c>
      <c r="N501" s="1">
        <f>1</f>
        <v>1</v>
      </c>
    </row>
  </sheetData>
  <conditionalFormatting sqref="H2:H501">
    <cfRule type="cellIs" dxfId="0" priority="1" operator="lessThan">
      <formula>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2C39-C720-43D4-BCBE-1A7124007CF5}">
  <dimension ref="P2"/>
  <sheetViews>
    <sheetView showGridLines="0" tabSelected="1" zoomScale="77" workbookViewId="0">
      <selection activeCell="P28" sqref="P28"/>
    </sheetView>
  </sheetViews>
  <sheetFormatPr defaultRowHeight="14.4" x14ac:dyDescent="0.3"/>
  <sheetData>
    <row r="2" spans="16:16" ht="15" x14ac:dyDescent="0.35">
      <c r="P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585F9-CEA3-4E0E-9363-49BCAEF4D8C7}">
  <dimension ref="A1:E2"/>
  <sheetViews>
    <sheetView workbookViewId="0">
      <selection activeCell="F18" sqref="F18"/>
    </sheetView>
  </sheetViews>
  <sheetFormatPr defaultRowHeight="14.4" x14ac:dyDescent="0.3"/>
  <cols>
    <col min="1" max="1" width="13.21875" customWidth="1"/>
    <col min="2" max="2" width="14.109375" customWidth="1"/>
    <col min="3" max="3" width="11.109375" customWidth="1"/>
    <col min="4" max="4" width="14.88671875" customWidth="1"/>
    <col min="5" max="5" width="13.77734375" customWidth="1"/>
    <col min="6" max="6" width="13.5546875" customWidth="1"/>
  </cols>
  <sheetData>
    <row r="1" spans="1:5" x14ac:dyDescent="0.3">
      <c r="A1" s="6" t="s">
        <v>631</v>
      </c>
      <c r="B1" s="6" t="s">
        <v>632</v>
      </c>
      <c r="C1" s="4" t="s">
        <v>633</v>
      </c>
      <c r="D1" s="6" t="s">
        <v>634</v>
      </c>
      <c r="E1" s="4" t="s">
        <v>635</v>
      </c>
    </row>
    <row r="2" spans="1:5" x14ac:dyDescent="0.3">
      <c r="A2" s="12">
        <f>SUM(SalesTbl[Sales])</f>
        <v>520219.8799999996</v>
      </c>
      <c r="B2" s="11">
        <f>SUM(SalesTbl[Profit])</f>
        <v>119876.86999999998</v>
      </c>
      <c r="C2" s="13">
        <f>COUNTA(SalesTbl[Column1])</f>
        <v>500</v>
      </c>
      <c r="D2" s="11">
        <f xml:space="preserve"> A2/C2</f>
        <v>1040.4397599999993</v>
      </c>
      <c r="E2" s="14">
        <f>SUMIFS(Sheet1!F:F, Sheet1!B:B, "&gt;=" &amp; DATE(2024,1,1), Sheet1!B:B, "&lt;=" &amp; DATE(2024,9,6))</f>
        <v>199276.0400000001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Month-wise Sales Trend</vt:lpstr>
      <vt:lpstr>Region-wise Profit</vt:lpstr>
      <vt:lpstr>Category – Sales vs Profit</vt:lpstr>
      <vt:lpstr>Top 5 Products by Sales</vt:lpstr>
      <vt:lpstr>Top 10 Customers</vt:lpstr>
      <vt:lpstr>Sheet1</vt:lpstr>
      <vt:lpstr>Dashbord</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kumar</dc:creator>
  <cp:lastModifiedBy>yogesh kumar</cp:lastModifiedBy>
  <dcterms:created xsi:type="dcterms:W3CDTF">2025-09-02T15:28:48Z</dcterms:created>
  <dcterms:modified xsi:type="dcterms:W3CDTF">2025-09-06T17:53:10Z</dcterms:modified>
</cp:coreProperties>
</file>