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0125dabb02e2047/Desktop/PLS/"/>
    </mc:Choice>
  </mc:AlternateContent>
  <xr:revisionPtr revIDLastSave="132" documentId="8_{50B5B65F-09BB-4870-B6A3-8A23A6707690}" xr6:coauthVersionLast="47" xr6:coauthVersionMax="47" xr10:uidLastSave="{4339BAB1-FCE5-4838-B353-39828ABE8872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WTNTc1Ft088i4A4D+MO+mft8dN1McriBM+t+NLd7xc="/>
    </ext>
  </extLst>
</workbook>
</file>

<file path=xl/calcChain.xml><?xml version="1.0" encoding="utf-8"?>
<calcChain xmlns="http://schemas.openxmlformats.org/spreadsheetml/2006/main">
  <c r="M15" i="1" l="1"/>
  <c r="I15" i="1"/>
  <c r="I16" i="1"/>
  <c r="I17" i="1"/>
  <c r="J17" i="1" s="1"/>
  <c r="I18" i="1"/>
  <c r="I19" i="1"/>
  <c r="J19" i="1" s="1"/>
  <c r="I20" i="1"/>
  <c r="I21" i="1"/>
  <c r="I22" i="1"/>
  <c r="I23" i="1"/>
  <c r="I24" i="1"/>
  <c r="I25" i="1"/>
  <c r="I26" i="1"/>
  <c r="I27" i="1"/>
  <c r="G15" i="1"/>
  <c r="L16" i="1"/>
  <c r="L17" i="1"/>
  <c r="L18" i="1"/>
  <c r="L19" i="1"/>
  <c r="L20" i="1"/>
  <c r="L21" i="1"/>
  <c r="L22" i="1"/>
  <c r="L23" i="1"/>
  <c r="L24" i="1"/>
  <c r="L25" i="1"/>
  <c r="L26" i="1"/>
  <c r="L27" i="1"/>
  <c r="L15" i="1"/>
  <c r="J16" i="1"/>
  <c r="J18" i="1"/>
  <c r="J20" i="1"/>
  <c r="J21" i="1"/>
  <c r="J22" i="1"/>
  <c r="J23" i="1"/>
  <c r="J24" i="1"/>
  <c r="J25" i="1"/>
  <c r="J26" i="1"/>
  <c r="J27" i="1"/>
  <c r="J15" i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 l="1"/>
</calcChain>
</file>

<file path=xl/sharedStrings.xml><?xml version="1.0" encoding="utf-8"?>
<sst xmlns="http://schemas.openxmlformats.org/spreadsheetml/2006/main" count="44" uniqueCount="41">
  <si>
    <t>PLS 21 Associate Sales Employees Report</t>
  </si>
  <si>
    <t xml:space="preserve">Shipping </t>
  </si>
  <si>
    <t>UC Davis</t>
  </si>
  <si>
    <t>Address</t>
  </si>
  <si>
    <t>1 Shields Ave.</t>
  </si>
  <si>
    <t>Davis, CA 95616</t>
  </si>
  <si>
    <t>Sales</t>
  </si>
  <si>
    <t>Commission &amp;
Bonus</t>
  </si>
  <si>
    <t>Quarterly Sales (in thousands)</t>
  </si>
  <si>
    <t>Total</t>
  </si>
  <si>
    <t>Commision &amp;</t>
  </si>
  <si>
    <t>Date</t>
  </si>
  <si>
    <t xml:space="preserve">Years </t>
  </si>
  <si>
    <t>Training</t>
  </si>
  <si>
    <t>Employee</t>
  </si>
  <si>
    <t>First</t>
  </si>
  <si>
    <t>Second</t>
  </si>
  <si>
    <t>Third</t>
  </si>
  <si>
    <t>Fourth</t>
  </si>
  <si>
    <t>Salary</t>
  </si>
  <si>
    <t>Bonus</t>
  </si>
  <si>
    <t>Hired</t>
  </si>
  <si>
    <t>W/Firm</t>
  </si>
  <si>
    <t>Required?</t>
  </si>
  <si>
    <t>Anna Irwin</t>
  </si>
  <si>
    <t>FQ23</t>
  </si>
  <si>
    <t>Wendy Chen</t>
  </si>
  <si>
    <t>Anii Chen</t>
  </si>
  <si>
    <t>Krystal Medina</t>
  </si>
  <si>
    <t>Shi Kui Cheung</t>
  </si>
  <si>
    <t>Estelle Masse</t>
  </si>
  <si>
    <t>Caroline Chen</t>
  </si>
  <si>
    <t>Heather Fu</t>
  </si>
  <si>
    <t>Katarina Kent</t>
  </si>
  <si>
    <t>Brandon Moon</t>
  </si>
  <si>
    <t>Sreya Mathew</t>
  </si>
  <si>
    <t>Stuti Sinha</t>
  </si>
  <si>
    <t>Aseel Ibrahim</t>
  </si>
  <si>
    <t>PLS 21 Average Total Sales</t>
  </si>
  <si>
    <t>Comments</t>
  </si>
  <si>
    <t>U.C.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</si>
</sst>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[$-409]d\-mmm\-yy"/>
    <numFmt numFmtId="167" formatCode="[$$-45C]#,##0.00;\-[$$-45C]#,##0.00"/>
  </numFmts>
  <fonts count="13" x14ac:knownFonts="1">
    <font>
      <sz val="10"/>
      <color rgb="FF000000"/>
      <name val="Open Sans"/>
      <scheme val="minor"/>
    </font>
    <font>
      <sz val="12"/>
      <color theme="1"/>
      <name val="Open Sans"/>
    </font>
    <font>
      <sz val="10"/>
      <color theme="1"/>
      <name val="Open Sans"/>
    </font>
    <font>
      <sz val="10"/>
      <color theme="0"/>
      <name val="Open Sans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Open Sans"/>
    </font>
    <font>
      <sz val="10"/>
      <color rgb="FF000000"/>
      <name val="Open Sans"/>
    </font>
    <font>
      <sz val="10"/>
      <color rgb="FFFF0000"/>
      <name val="Open Sans"/>
    </font>
    <font>
      <sz val="10"/>
      <color rgb="FFFF0000"/>
      <name val="Open Sans"/>
      <scheme val="minor"/>
    </font>
    <font>
      <sz val="10"/>
      <color theme="1"/>
      <name val="Open Sans"/>
      <family val="2"/>
    </font>
    <font>
      <b/>
      <sz val="3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wrapText="1"/>
    </xf>
    <xf numFmtId="0" fontId="2" fillId="0" borderId="1" xfId="0" applyFont="1" applyBorder="1"/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0" fontId="3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2" fillId="0" borderId="6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10" xfId="0" applyBorder="1"/>
    <xf numFmtId="0" fontId="11" fillId="0" borderId="8" xfId="0" applyFont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8" fillId="0" borderId="13" xfId="0" applyFont="1" applyBorder="1" applyAlignment="1">
      <alignment horizontal="left"/>
    </xf>
    <xf numFmtId="0" fontId="0" fillId="0" borderId="11" xfId="0" applyBorder="1"/>
    <xf numFmtId="167" fontId="11" fillId="0" borderId="11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 vertical="center"/>
    </xf>
    <xf numFmtId="167" fontId="5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15" fontId="5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left" vertical="center"/>
    </xf>
    <xf numFmtId="15" fontId="6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0" fontId="7" fillId="3" borderId="15" xfId="0" applyFont="1" applyFill="1" applyBorder="1"/>
    <xf numFmtId="0" fontId="7" fillId="3" borderId="10" xfId="0" applyFont="1" applyFill="1" applyBorder="1"/>
    <xf numFmtId="165" fontId="2" fillId="3" borderId="16" xfId="0" applyNumberFormat="1" applyFont="1" applyFill="1" applyBorder="1"/>
    <xf numFmtId="0" fontId="3" fillId="0" borderId="14" xfId="0" applyFont="1" applyBorder="1"/>
    <xf numFmtId="0" fontId="0" fillId="0" borderId="14" xfId="0" applyBorder="1"/>
    <xf numFmtId="0" fontId="2" fillId="0" borderId="14" xfId="0" applyFont="1" applyBorder="1"/>
    <xf numFmtId="0" fontId="5" fillId="2" borderId="14" xfId="0" applyFont="1" applyFill="1" applyBorder="1" applyAlignment="1">
      <alignment horizontal="left"/>
    </xf>
    <xf numFmtId="0" fontId="5" fillId="0" borderId="14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PLS21 2023 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Report!$C$14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Report!$A$15:$A$27</c:f>
              <c:strCache>
                <c:ptCount val="13"/>
                <c:pt idx="0">
                  <c:v>Anna Irwin</c:v>
                </c:pt>
                <c:pt idx="1">
                  <c:v>Wendy Chen</c:v>
                </c:pt>
                <c:pt idx="2">
                  <c:v>Anii Chen</c:v>
                </c:pt>
                <c:pt idx="3">
                  <c:v>Krystal Medina</c:v>
                </c:pt>
                <c:pt idx="4">
                  <c:v>Shi Kui Cheung</c:v>
                </c:pt>
                <c:pt idx="5">
                  <c:v>Estelle Masse</c:v>
                </c:pt>
                <c:pt idx="6">
                  <c:v>Caroline Chen</c:v>
                </c:pt>
                <c:pt idx="7">
                  <c:v>Heather Fu</c:v>
                </c:pt>
                <c:pt idx="8">
                  <c:v>Katarina Kent</c:v>
                </c:pt>
                <c:pt idx="9">
                  <c:v>Brandon Moon</c:v>
                </c:pt>
                <c:pt idx="10">
                  <c:v>Sreya Mathew</c:v>
                </c:pt>
                <c:pt idx="11">
                  <c:v>Stuti Sinha</c:v>
                </c:pt>
                <c:pt idx="12">
                  <c:v>Aseel Ibrahim</c:v>
                </c:pt>
              </c:strCache>
            </c:strRef>
          </c:cat>
          <c:val>
            <c:numRef>
              <c:f>Report!$C$15:$C$27</c:f>
              <c:numCache>
                <c:formatCode>[$$-45C]#,##0.00;\-[$$-45C]#,##0.00</c:formatCode>
                <c:ptCount val="13"/>
                <c:pt idx="0">
                  <c:v>27.93</c:v>
                </c:pt>
                <c:pt idx="1">
                  <c:v>22.18</c:v>
                </c:pt>
                <c:pt idx="2">
                  <c:v>42.03</c:v>
                </c:pt>
                <c:pt idx="3">
                  <c:v>23.67</c:v>
                </c:pt>
                <c:pt idx="4">
                  <c:v>15.24</c:v>
                </c:pt>
                <c:pt idx="5">
                  <c:v>36.06</c:v>
                </c:pt>
                <c:pt idx="6">
                  <c:v>38.29</c:v>
                </c:pt>
                <c:pt idx="7">
                  <c:v>14.87</c:v>
                </c:pt>
                <c:pt idx="8">
                  <c:v>8.94</c:v>
                </c:pt>
                <c:pt idx="9">
                  <c:v>33.119999999999997</c:v>
                </c:pt>
                <c:pt idx="10">
                  <c:v>45.02</c:v>
                </c:pt>
                <c:pt idx="11">
                  <c:v>13</c:v>
                </c:pt>
                <c:pt idx="12">
                  <c:v>40.24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2-4624-A562-A757E7D0B21E}"/>
            </c:ext>
          </c:extLst>
        </c:ser>
        <c:ser>
          <c:idx val="1"/>
          <c:order val="1"/>
          <c:tx>
            <c:strRef>
              <c:f>Report!$D$14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Report!$A$15:$A$27</c:f>
              <c:strCache>
                <c:ptCount val="13"/>
                <c:pt idx="0">
                  <c:v>Anna Irwin</c:v>
                </c:pt>
                <c:pt idx="1">
                  <c:v>Wendy Chen</c:v>
                </c:pt>
                <c:pt idx="2">
                  <c:v>Anii Chen</c:v>
                </c:pt>
                <c:pt idx="3">
                  <c:v>Krystal Medina</c:v>
                </c:pt>
                <c:pt idx="4">
                  <c:v>Shi Kui Cheung</c:v>
                </c:pt>
                <c:pt idx="5">
                  <c:v>Estelle Masse</c:v>
                </c:pt>
                <c:pt idx="6">
                  <c:v>Caroline Chen</c:v>
                </c:pt>
                <c:pt idx="7">
                  <c:v>Heather Fu</c:v>
                </c:pt>
                <c:pt idx="8">
                  <c:v>Katarina Kent</c:v>
                </c:pt>
                <c:pt idx="9">
                  <c:v>Brandon Moon</c:v>
                </c:pt>
                <c:pt idx="10">
                  <c:v>Sreya Mathew</c:v>
                </c:pt>
                <c:pt idx="11">
                  <c:v>Stuti Sinha</c:v>
                </c:pt>
                <c:pt idx="12">
                  <c:v>Aseel Ibrahim</c:v>
                </c:pt>
              </c:strCache>
            </c:strRef>
          </c:cat>
          <c:val>
            <c:numRef>
              <c:f>Report!$D$15:$D$27</c:f>
              <c:numCache>
                <c:formatCode>[$$-45C]#,##0.00;\-[$$-45C]#,##0.00</c:formatCode>
                <c:ptCount val="13"/>
                <c:pt idx="0">
                  <c:v>24.7</c:v>
                </c:pt>
                <c:pt idx="1">
                  <c:v>14.34</c:v>
                </c:pt>
                <c:pt idx="2">
                  <c:v>15.23</c:v>
                </c:pt>
                <c:pt idx="3">
                  <c:v>12.5</c:v>
                </c:pt>
                <c:pt idx="4">
                  <c:v>40.409999999999997</c:v>
                </c:pt>
                <c:pt idx="5">
                  <c:v>42.17</c:v>
                </c:pt>
                <c:pt idx="6">
                  <c:v>26.52</c:v>
                </c:pt>
                <c:pt idx="7">
                  <c:v>34.49</c:v>
                </c:pt>
                <c:pt idx="8">
                  <c:v>10.5</c:v>
                </c:pt>
                <c:pt idx="9">
                  <c:v>26.67</c:v>
                </c:pt>
                <c:pt idx="10">
                  <c:v>55.76</c:v>
                </c:pt>
                <c:pt idx="11">
                  <c:v>33.590000000000003</c:v>
                </c:pt>
                <c:pt idx="12">
                  <c:v>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2-4624-A562-A757E7D0B21E}"/>
            </c:ext>
          </c:extLst>
        </c:ser>
        <c:ser>
          <c:idx val="2"/>
          <c:order val="2"/>
          <c:tx>
            <c:strRef>
              <c:f>Report!$E$14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Report!$A$15:$A$27</c:f>
              <c:strCache>
                <c:ptCount val="13"/>
                <c:pt idx="0">
                  <c:v>Anna Irwin</c:v>
                </c:pt>
                <c:pt idx="1">
                  <c:v>Wendy Chen</c:v>
                </c:pt>
                <c:pt idx="2">
                  <c:v>Anii Chen</c:v>
                </c:pt>
                <c:pt idx="3">
                  <c:v>Krystal Medina</c:v>
                </c:pt>
                <c:pt idx="4">
                  <c:v>Shi Kui Cheung</c:v>
                </c:pt>
                <c:pt idx="5">
                  <c:v>Estelle Masse</c:v>
                </c:pt>
                <c:pt idx="6">
                  <c:v>Caroline Chen</c:v>
                </c:pt>
                <c:pt idx="7">
                  <c:v>Heather Fu</c:v>
                </c:pt>
                <c:pt idx="8">
                  <c:v>Katarina Kent</c:v>
                </c:pt>
                <c:pt idx="9">
                  <c:v>Brandon Moon</c:v>
                </c:pt>
                <c:pt idx="10">
                  <c:v>Sreya Mathew</c:v>
                </c:pt>
                <c:pt idx="11">
                  <c:v>Stuti Sinha</c:v>
                </c:pt>
                <c:pt idx="12">
                  <c:v>Aseel Ibrahim</c:v>
                </c:pt>
              </c:strCache>
            </c:strRef>
          </c:cat>
          <c:val>
            <c:numRef>
              <c:f>Report!$E$15:$E$27</c:f>
              <c:numCache>
                <c:formatCode>[$$-45C]#,##0.00;\-[$$-45C]#,##0.00</c:formatCode>
                <c:ptCount val="13"/>
                <c:pt idx="0">
                  <c:v>11.17</c:v>
                </c:pt>
                <c:pt idx="1">
                  <c:v>32.54</c:v>
                </c:pt>
                <c:pt idx="2">
                  <c:v>30.5</c:v>
                </c:pt>
                <c:pt idx="3">
                  <c:v>12.87</c:v>
                </c:pt>
                <c:pt idx="4">
                  <c:v>15.9</c:v>
                </c:pt>
                <c:pt idx="5">
                  <c:v>19.78</c:v>
                </c:pt>
                <c:pt idx="6">
                  <c:v>21.12</c:v>
                </c:pt>
                <c:pt idx="7">
                  <c:v>52.87</c:v>
                </c:pt>
                <c:pt idx="8">
                  <c:v>12.47</c:v>
                </c:pt>
                <c:pt idx="9">
                  <c:v>38.520000000000003</c:v>
                </c:pt>
                <c:pt idx="10">
                  <c:v>40.21</c:v>
                </c:pt>
                <c:pt idx="11">
                  <c:v>45.2</c:v>
                </c:pt>
                <c:pt idx="12">
                  <c:v>10.76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2-4624-A562-A757E7D0B21E}"/>
            </c:ext>
          </c:extLst>
        </c:ser>
        <c:ser>
          <c:idx val="3"/>
          <c:order val="3"/>
          <c:tx>
            <c:strRef>
              <c:f>Report!$F$14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Report!$A$15:$A$27</c:f>
              <c:strCache>
                <c:ptCount val="13"/>
                <c:pt idx="0">
                  <c:v>Anna Irwin</c:v>
                </c:pt>
                <c:pt idx="1">
                  <c:v>Wendy Chen</c:v>
                </c:pt>
                <c:pt idx="2">
                  <c:v>Anii Chen</c:v>
                </c:pt>
                <c:pt idx="3">
                  <c:v>Krystal Medina</c:v>
                </c:pt>
                <c:pt idx="4">
                  <c:v>Shi Kui Cheung</c:v>
                </c:pt>
                <c:pt idx="5">
                  <c:v>Estelle Masse</c:v>
                </c:pt>
                <c:pt idx="6">
                  <c:v>Caroline Chen</c:v>
                </c:pt>
                <c:pt idx="7">
                  <c:v>Heather Fu</c:v>
                </c:pt>
                <c:pt idx="8">
                  <c:v>Katarina Kent</c:v>
                </c:pt>
                <c:pt idx="9">
                  <c:v>Brandon Moon</c:v>
                </c:pt>
                <c:pt idx="10">
                  <c:v>Sreya Mathew</c:v>
                </c:pt>
                <c:pt idx="11">
                  <c:v>Stuti Sinha</c:v>
                </c:pt>
                <c:pt idx="12">
                  <c:v>Aseel Ibrahim</c:v>
                </c:pt>
              </c:strCache>
            </c:strRef>
          </c:cat>
          <c:val>
            <c:numRef>
              <c:f>Report!$F$15:$F$27</c:f>
              <c:numCache>
                <c:formatCode>[$$-45C]#,##0.00;\-[$$-45C]#,##0.00</c:formatCode>
                <c:ptCount val="13"/>
                <c:pt idx="0">
                  <c:v>17.79</c:v>
                </c:pt>
                <c:pt idx="1">
                  <c:v>14.22</c:v>
                </c:pt>
                <c:pt idx="2">
                  <c:v>20.81</c:v>
                </c:pt>
                <c:pt idx="3">
                  <c:v>15.04</c:v>
                </c:pt>
                <c:pt idx="4">
                  <c:v>19.12</c:v>
                </c:pt>
                <c:pt idx="5">
                  <c:v>30.41</c:v>
                </c:pt>
                <c:pt idx="6">
                  <c:v>20.65</c:v>
                </c:pt>
                <c:pt idx="7">
                  <c:v>33.33</c:v>
                </c:pt>
                <c:pt idx="8">
                  <c:v>18.5</c:v>
                </c:pt>
                <c:pt idx="9">
                  <c:v>26.51</c:v>
                </c:pt>
                <c:pt idx="10">
                  <c:v>22.56</c:v>
                </c:pt>
                <c:pt idx="11">
                  <c:v>15.4</c:v>
                </c:pt>
                <c:pt idx="12">
                  <c:v>22.67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2-4624-A562-A757E7D0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11968"/>
        <c:axId val="40415408"/>
      </c:barChart>
      <c:catAx>
        <c:axId val="42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408"/>
        <c:crosses val="autoZero"/>
        <c:auto val="1"/>
        <c:lblAlgn val="ctr"/>
        <c:lblOffset val="100"/>
        <c:noMultiLvlLbl val="0"/>
      </c:catAx>
      <c:valAx>
        <c:axId val="404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;\-[$$-45C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57</xdr:row>
      <xdr:rowOff>14287</xdr:rowOff>
    </xdr:from>
    <xdr:to>
      <xdr:col>9</xdr:col>
      <xdr:colOff>266700</xdr:colOff>
      <xdr:row>71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E92F6-8462-DC3F-F3F2-D9CA47C1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8"/>
  <sheetViews>
    <sheetView tabSelected="1" workbookViewId="0">
      <selection activeCell="M16" sqref="M16"/>
    </sheetView>
  </sheetViews>
  <sheetFormatPr defaultColWidth="14.42578125" defaultRowHeight="15" customHeight="1" x14ac:dyDescent="0.3"/>
  <cols>
    <col min="2" max="2" width="7.85546875" customWidth="1"/>
    <col min="3" max="3" width="7.28515625" bestFit="1" customWidth="1"/>
    <col min="4" max="4" width="6.85546875" customWidth="1"/>
    <col min="5" max="5" width="7.140625" customWidth="1"/>
    <col min="6" max="6" width="8.42578125" customWidth="1"/>
    <col min="7" max="7" width="7.140625" customWidth="1"/>
    <col min="8" max="8" width="12.42578125" customWidth="1"/>
    <col min="9" max="9" width="7" customWidth="1"/>
    <col min="10" max="10" width="10.42578125" customWidth="1"/>
    <col min="11" max="11" width="10.7109375" customWidth="1"/>
    <col min="12" max="12" width="9.85546875" customWidth="1"/>
    <col min="13" max="26" width="8.85546875" customWidth="1"/>
  </cols>
  <sheetData>
    <row r="1" spans="1:28" ht="30" customHeight="1" x14ac:dyDescent="0.3">
      <c r="A1" s="44" t="s">
        <v>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28" ht="15" customHeight="1" thickBot="1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28" ht="15" customHeight="1" thickTop="1" x14ac:dyDescent="0.3"/>
    <row r="4" spans="1:28" ht="15" customHeight="1" x14ac:dyDescent="0.3">
      <c r="A4" s="42" t="s">
        <v>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8" ht="12.75" customHeight="1" x14ac:dyDescent="0.3">
      <c r="A5" s="2" t="s">
        <v>1</v>
      </c>
      <c r="B5" s="3" t="s">
        <v>2</v>
      </c>
      <c r="C5" s="3"/>
      <c r="D5" s="1"/>
      <c r="E5" s="1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8" ht="12.75" customHeight="1" x14ac:dyDescent="0.3">
      <c r="A6" s="5" t="s">
        <v>3</v>
      </c>
      <c r="B6" s="6" t="s">
        <v>4</v>
      </c>
      <c r="C6" s="6"/>
      <c r="D6" s="1"/>
      <c r="E6" s="1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8"/>
      <c r="R6" s="18"/>
      <c r="S6" s="18"/>
      <c r="T6" s="18"/>
      <c r="U6" s="18"/>
      <c r="V6" s="18"/>
      <c r="W6" s="18"/>
      <c r="X6" s="18"/>
      <c r="Y6" s="18"/>
      <c r="Z6" s="18"/>
      <c r="AA6" s="19"/>
      <c r="AB6" s="19"/>
    </row>
    <row r="7" spans="1:28" ht="12.75" customHeight="1" x14ac:dyDescent="0.3">
      <c r="A7" s="1"/>
      <c r="B7" s="1" t="s">
        <v>5</v>
      </c>
      <c r="C7" s="1"/>
      <c r="D7" s="1"/>
      <c r="E7" s="1"/>
      <c r="F7" s="4"/>
      <c r="G7" s="4"/>
      <c r="H7" s="4"/>
      <c r="I7" s="4"/>
      <c r="J7" s="4"/>
      <c r="K7" s="4"/>
      <c r="L7" s="1"/>
      <c r="M7" s="3"/>
      <c r="N7" s="1"/>
      <c r="O7" s="1"/>
      <c r="P7" s="1"/>
      <c r="Q7" s="18"/>
      <c r="R7" s="18"/>
      <c r="S7" s="18"/>
      <c r="T7" s="18"/>
      <c r="U7" s="18"/>
      <c r="V7" s="18"/>
      <c r="W7" s="18"/>
      <c r="X7" s="18"/>
      <c r="Y7" s="18"/>
      <c r="Z7" s="18"/>
      <c r="AA7" s="19"/>
      <c r="AB7" s="19"/>
    </row>
    <row r="8" spans="1:28" ht="12.75" customHeight="1" x14ac:dyDescent="0.3">
      <c r="A8" s="7"/>
      <c r="B8" s="8"/>
      <c r="C8" s="8"/>
      <c r="D8" s="8"/>
      <c r="E8" s="9"/>
      <c r="F8" s="9"/>
      <c r="G8" s="8"/>
      <c r="H8" s="8"/>
      <c r="I8" s="8"/>
      <c r="J8" s="8"/>
      <c r="K8" s="8"/>
      <c r="L8" s="8"/>
      <c r="M8" s="1"/>
      <c r="N8" s="1"/>
      <c r="O8" s="1"/>
      <c r="P8" s="1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19"/>
    </row>
    <row r="9" spans="1:28" ht="12.75" customHeight="1" x14ac:dyDescent="0.3">
      <c r="A9" s="10" t="s">
        <v>6</v>
      </c>
      <c r="B9" s="11">
        <v>0</v>
      </c>
      <c r="C9" s="11">
        <v>50</v>
      </c>
      <c r="D9" s="11">
        <v>60</v>
      </c>
      <c r="E9" s="11">
        <v>80</v>
      </c>
      <c r="F9" s="11">
        <v>125</v>
      </c>
      <c r="G9" s="12">
        <v>150</v>
      </c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19"/>
    </row>
    <row r="10" spans="1:28" ht="27.75" customHeight="1" x14ac:dyDescent="0.3">
      <c r="A10" s="21" t="s">
        <v>7</v>
      </c>
      <c r="B10" s="13">
        <v>2</v>
      </c>
      <c r="C10" s="13">
        <v>8</v>
      </c>
      <c r="D10" s="13">
        <v>10</v>
      </c>
      <c r="E10" s="13">
        <v>12</v>
      </c>
      <c r="F10" s="13">
        <v>25</v>
      </c>
      <c r="G10" s="14">
        <v>50</v>
      </c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9"/>
      <c r="AB10" s="19"/>
    </row>
    <row r="11" spans="1:28" ht="12.75" customHeight="1" x14ac:dyDescent="0.3">
      <c r="A11" s="15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19"/>
    </row>
    <row r="12" spans="1:28" ht="12.75" customHeight="1" x14ac:dyDescent="0.3">
      <c r="A12" s="1"/>
      <c r="B12" s="1"/>
      <c r="C12" s="1"/>
      <c r="D12" s="1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19"/>
    </row>
    <row r="13" spans="1:28" ht="12.75" customHeight="1" x14ac:dyDescent="0.3">
      <c r="A13" s="37"/>
      <c r="B13" s="38"/>
      <c r="C13" s="39" t="s">
        <v>8</v>
      </c>
      <c r="D13" s="39"/>
      <c r="E13" s="39"/>
      <c r="F13" s="39"/>
      <c r="G13" s="39" t="s">
        <v>9</v>
      </c>
      <c r="H13" s="39"/>
      <c r="I13" s="39" t="s">
        <v>10</v>
      </c>
      <c r="J13" s="39" t="s">
        <v>9</v>
      </c>
      <c r="K13" s="39" t="s">
        <v>11</v>
      </c>
      <c r="L13" s="39" t="s">
        <v>12</v>
      </c>
      <c r="M13" s="39" t="s">
        <v>13</v>
      </c>
      <c r="N13" s="1"/>
      <c r="O13" s="1"/>
      <c r="P13" s="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9"/>
      <c r="AB13" s="19"/>
    </row>
    <row r="14" spans="1:28" ht="12.75" customHeight="1" x14ac:dyDescent="0.3">
      <c r="A14" s="39" t="s">
        <v>14</v>
      </c>
      <c r="B14" s="38"/>
      <c r="C14" s="39" t="s">
        <v>15</v>
      </c>
      <c r="D14" s="39" t="s">
        <v>16</v>
      </c>
      <c r="E14" s="39" t="s">
        <v>17</v>
      </c>
      <c r="F14" s="39" t="s">
        <v>18</v>
      </c>
      <c r="G14" s="39" t="s">
        <v>6</v>
      </c>
      <c r="H14" s="39" t="s">
        <v>19</v>
      </c>
      <c r="I14" s="39" t="s">
        <v>20</v>
      </c>
      <c r="J14" s="39" t="s">
        <v>19</v>
      </c>
      <c r="K14" s="39" t="s">
        <v>21</v>
      </c>
      <c r="L14" s="39" t="s">
        <v>22</v>
      </c>
      <c r="M14" s="39" t="s">
        <v>23</v>
      </c>
      <c r="N14" s="1"/>
      <c r="O14" s="1"/>
      <c r="P14" s="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9"/>
      <c r="AB14" s="19"/>
    </row>
    <row r="15" spans="1:28" ht="12.75" customHeight="1" x14ac:dyDescent="0.3">
      <c r="A15" s="40" t="s">
        <v>24</v>
      </c>
      <c r="B15" s="25"/>
      <c r="C15" s="26">
        <v>27.93</v>
      </c>
      <c r="D15" s="26">
        <v>24.7</v>
      </c>
      <c r="E15" s="26">
        <v>11.17</v>
      </c>
      <c r="F15" s="26">
        <v>17.79</v>
      </c>
      <c r="G15" s="27">
        <f>C15+D15+E15+F15</f>
        <v>81.59</v>
      </c>
      <c r="H15" s="28">
        <v>36.700000000000003</v>
      </c>
      <c r="I15" s="27">
        <f>LOOKUP(G15,$B$9:$G$9,$B$10:$G$10)</f>
        <v>12</v>
      </c>
      <c r="J15" s="29">
        <f>H15+I15</f>
        <v>48.7</v>
      </c>
      <c r="K15" s="30">
        <v>42032</v>
      </c>
      <c r="L15" s="31">
        <f ca="1">(NOW()-K15)/365</f>
        <v>8.8565523950405787</v>
      </c>
      <c r="M15" s="29" t="str">
        <f>IF(G15&gt;105, N17, "Yes")</f>
        <v>Yes</v>
      </c>
      <c r="N15" s="1"/>
      <c r="O15" s="1"/>
      <c r="P15" s="1"/>
      <c r="Q15" s="18"/>
      <c r="R15" s="18"/>
      <c r="S15" s="18"/>
      <c r="T15" s="18"/>
      <c r="U15" s="18"/>
      <c r="V15" s="18"/>
      <c r="W15" s="18"/>
      <c r="X15" s="16" t="s">
        <v>25</v>
      </c>
      <c r="Y15" s="18"/>
      <c r="Z15" s="18"/>
      <c r="AA15" s="19"/>
      <c r="AB15" s="19"/>
    </row>
    <row r="16" spans="1:28" ht="12.75" customHeight="1" x14ac:dyDescent="0.3">
      <c r="A16" s="40" t="s">
        <v>26</v>
      </c>
      <c r="B16" s="25"/>
      <c r="C16" s="26">
        <v>22.18</v>
      </c>
      <c r="D16" s="26">
        <v>14.34</v>
      </c>
      <c r="E16" s="26">
        <v>32.54</v>
      </c>
      <c r="F16" s="26">
        <v>14.22</v>
      </c>
      <c r="G16" s="27">
        <f t="shared" ref="G16:G27" si="0">C16+D16+E16+F16</f>
        <v>83.28</v>
      </c>
      <c r="H16" s="28">
        <v>36.770000000000003</v>
      </c>
      <c r="I16" s="27">
        <f t="shared" ref="I16:I27" si="1">LOOKUP(G16,$B$9:$G$9,$B$10:$G$10)</f>
        <v>12</v>
      </c>
      <c r="J16" s="29">
        <f t="shared" ref="J16:J27" si="2">H16+I16</f>
        <v>48.77</v>
      </c>
      <c r="K16" s="30">
        <v>35942</v>
      </c>
      <c r="L16" s="31">
        <f t="shared" ref="L16:L27" ca="1" si="3">(NOW()-K16)/365</f>
        <v>25.541483901889894</v>
      </c>
      <c r="M16" s="29" t="str">
        <f t="shared" ref="M16:M27" si="4">IF(G16&gt;105, "No", "Yes")</f>
        <v>Yes</v>
      </c>
      <c r="N16" s="1"/>
      <c r="O16" s="1"/>
      <c r="P16" s="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9"/>
      <c r="AB16" s="19"/>
    </row>
    <row r="17" spans="1:28" ht="12.75" customHeight="1" x14ac:dyDescent="0.3">
      <c r="A17" s="40" t="s">
        <v>27</v>
      </c>
      <c r="B17" s="25"/>
      <c r="C17" s="26">
        <v>42.03</v>
      </c>
      <c r="D17" s="26">
        <v>15.23</v>
      </c>
      <c r="E17" s="26">
        <v>30.5</v>
      </c>
      <c r="F17" s="26">
        <v>20.81</v>
      </c>
      <c r="G17" s="27">
        <f t="shared" si="0"/>
        <v>108.57000000000001</v>
      </c>
      <c r="H17" s="28">
        <v>36.83</v>
      </c>
      <c r="I17" s="27">
        <f t="shared" si="1"/>
        <v>12</v>
      </c>
      <c r="J17" s="29">
        <f t="shared" si="2"/>
        <v>48.83</v>
      </c>
      <c r="K17" s="30">
        <v>38535</v>
      </c>
      <c r="L17" s="31">
        <f t="shared" ca="1" si="3"/>
        <v>18.437374312848799</v>
      </c>
      <c r="M17" s="29" t="str">
        <f t="shared" si="4"/>
        <v>No</v>
      </c>
      <c r="N17" s="1"/>
      <c r="O17" s="1"/>
      <c r="P17" s="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  <c r="AB17" s="19"/>
    </row>
    <row r="18" spans="1:28" ht="12.75" customHeight="1" x14ac:dyDescent="0.3">
      <c r="A18" s="40" t="s">
        <v>28</v>
      </c>
      <c r="B18" s="25"/>
      <c r="C18" s="26">
        <v>23.67</v>
      </c>
      <c r="D18" s="26">
        <v>12.5</v>
      </c>
      <c r="E18" s="26">
        <v>12.87</v>
      </c>
      <c r="F18" s="26">
        <v>15.04</v>
      </c>
      <c r="G18" s="27">
        <f t="shared" si="0"/>
        <v>64.08</v>
      </c>
      <c r="H18" s="28">
        <v>38.17</v>
      </c>
      <c r="I18" s="27">
        <f t="shared" si="1"/>
        <v>10</v>
      </c>
      <c r="J18" s="29">
        <f t="shared" si="2"/>
        <v>48.17</v>
      </c>
      <c r="K18" s="30">
        <v>43084</v>
      </c>
      <c r="L18" s="31">
        <f t="shared" ca="1" si="3"/>
        <v>5.9743606142186616</v>
      </c>
      <c r="M18" s="29" t="str">
        <f t="shared" si="4"/>
        <v>Yes</v>
      </c>
      <c r="N18" s="1"/>
      <c r="O18" s="1"/>
      <c r="P18" s="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  <c r="AB18" s="19"/>
    </row>
    <row r="19" spans="1:28" ht="12.75" customHeight="1" x14ac:dyDescent="0.3">
      <c r="A19" s="40" t="s">
        <v>29</v>
      </c>
      <c r="B19" s="25"/>
      <c r="C19" s="26">
        <v>15.24</v>
      </c>
      <c r="D19" s="26">
        <v>40.409999999999997</v>
      </c>
      <c r="E19" s="26">
        <v>15.9</v>
      </c>
      <c r="F19" s="26">
        <v>19.12</v>
      </c>
      <c r="G19" s="27">
        <f t="shared" si="0"/>
        <v>90.67</v>
      </c>
      <c r="H19" s="28">
        <v>38.229999999999997</v>
      </c>
      <c r="I19" s="27">
        <f t="shared" si="1"/>
        <v>12</v>
      </c>
      <c r="J19" s="29">
        <f t="shared" si="2"/>
        <v>50.23</v>
      </c>
      <c r="K19" s="30">
        <v>39993</v>
      </c>
      <c r="L19" s="31">
        <f t="shared" ca="1" si="3"/>
        <v>14.442853764903592</v>
      </c>
      <c r="M19" s="29" t="str">
        <f t="shared" si="4"/>
        <v>Yes</v>
      </c>
      <c r="N19" s="1"/>
      <c r="O19" s="1"/>
      <c r="P19" s="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9"/>
      <c r="AB19" s="19"/>
    </row>
    <row r="20" spans="1:28" ht="12.75" customHeight="1" x14ac:dyDescent="0.3">
      <c r="A20" s="40" t="s">
        <v>30</v>
      </c>
      <c r="B20" s="25"/>
      <c r="C20" s="26">
        <v>36.06</v>
      </c>
      <c r="D20" s="26">
        <v>42.17</v>
      </c>
      <c r="E20" s="26">
        <v>19.78</v>
      </c>
      <c r="F20" s="26">
        <v>30.41</v>
      </c>
      <c r="G20" s="27">
        <f t="shared" si="0"/>
        <v>128.42000000000002</v>
      </c>
      <c r="H20" s="28">
        <v>85.12</v>
      </c>
      <c r="I20" s="27">
        <f t="shared" si="1"/>
        <v>25</v>
      </c>
      <c r="J20" s="29">
        <f t="shared" si="2"/>
        <v>110.12</v>
      </c>
      <c r="K20" s="32">
        <v>41808</v>
      </c>
      <c r="L20" s="31">
        <f t="shared" ca="1" si="3"/>
        <v>9.470251025177566</v>
      </c>
      <c r="M20" s="29" t="str">
        <f t="shared" si="4"/>
        <v>No</v>
      </c>
      <c r="N20" s="1"/>
      <c r="O20" s="1"/>
      <c r="P20" s="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9"/>
      <c r="AB20" s="19"/>
    </row>
    <row r="21" spans="1:28" ht="12.75" customHeight="1" x14ac:dyDescent="0.3">
      <c r="A21" s="40" t="s">
        <v>31</v>
      </c>
      <c r="B21" s="25"/>
      <c r="C21" s="26">
        <v>38.29</v>
      </c>
      <c r="D21" s="26">
        <v>26.52</v>
      </c>
      <c r="E21" s="26">
        <v>21.12</v>
      </c>
      <c r="F21" s="26">
        <v>20.65</v>
      </c>
      <c r="G21" s="27">
        <f t="shared" si="0"/>
        <v>106.58000000000001</v>
      </c>
      <c r="H21" s="28">
        <v>37.29</v>
      </c>
      <c r="I21" s="27">
        <f t="shared" si="1"/>
        <v>12</v>
      </c>
      <c r="J21" s="29">
        <f t="shared" si="2"/>
        <v>49.29</v>
      </c>
      <c r="K21" s="30">
        <v>40621</v>
      </c>
      <c r="L21" s="31">
        <f t="shared" ca="1" si="3"/>
        <v>12.722305819698114</v>
      </c>
      <c r="M21" s="29" t="str">
        <f t="shared" si="4"/>
        <v>No</v>
      </c>
      <c r="N21" s="1"/>
      <c r="O21" s="1"/>
      <c r="P21" s="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9"/>
      <c r="AB21" s="19"/>
    </row>
    <row r="22" spans="1:28" ht="12.75" customHeight="1" x14ac:dyDescent="0.3">
      <c r="A22" s="40" t="s">
        <v>32</v>
      </c>
      <c r="B22" s="25"/>
      <c r="C22" s="26">
        <v>14.87</v>
      </c>
      <c r="D22" s="26">
        <v>34.49</v>
      </c>
      <c r="E22" s="26">
        <v>52.87</v>
      </c>
      <c r="F22" s="26">
        <v>33.33</v>
      </c>
      <c r="G22" s="27">
        <f t="shared" si="0"/>
        <v>135.56</v>
      </c>
      <c r="H22" s="28">
        <v>53.11</v>
      </c>
      <c r="I22" s="27">
        <f t="shared" si="1"/>
        <v>25</v>
      </c>
      <c r="J22" s="29">
        <f t="shared" si="2"/>
        <v>78.11</v>
      </c>
      <c r="K22" s="30">
        <v>33184</v>
      </c>
      <c r="L22" s="31">
        <f t="shared" ca="1" si="3"/>
        <v>33.097648285451541</v>
      </c>
      <c r="M22" s="29" t="str">
        <f t="shared" si="4"/>
        <v>No</v>
      </c>
      <c r="N22" s="1"/>
      <c r="O22" s="1"/>
      <c r="P22" s="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9"/>
      <c r="AB22" s="19"/>
    </row>
    <row r="23" spans="1:28" ht="12.75" customHeight="1" x14ac:dyDescent="0.3">
      <c r="A23" s="40" t="s">
        <v>33</v>
      </c>
      <c r="B23" s="25"/>
      <c r="C23" s="26">
        <v>8.94</v>
      </c>
      <c r="D23" s="26">
        <v>10.5</v>
      </c>
      <c r="E23" s="26">
        <v>12.47</v>
      </c>
      <c r="F23" s="26">
        <v>18.5</v>
      </c>
      <c r="G23" s="27">
        <f t="shared" si="0"/>
        <v>50.41</v>
      </c>
      <c r="H23" s="28">
        <v>39.979999999999997</v>
      </c>
      <c r="I23" s="27">
        <f t="shared" si="1"/>
        <v>8</v>
      </c>
      <c r="J23" s="29">
        <f t="shared" si="2"/>
        <v>47.98</v>
      </c>
      <c r="K23" s="30">
        <v>34444</v>
      </c>
      <c r="L23" s="31">
        <f t="shared" ca="1" si="3"/>
        <v>29.645593490930992</v>
      </c>
      <c r="M23" s="29" t="str">
        <f t="shared" si="4"/>
        <v>Yes</v>
      </c>
      <c r="N23" s="1"/>
      <c r="O23" s="1"/>
      <c r="P23" s="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  <c r="AB23" s="19"/>
    </row>
    <row r="24" spans="1:28" ht="12.75" customHeight="1" x14ac:dyDescent="0.3">
      <c r="A24" s="40" t="s">
        <v>34</v>
      </c>
      <c r="B24" s="25"/>
      <c r="C24" s="26">
        <v>33.119999999999997</v>
      </c>
      <c r="D24" s="26">
        <v>26.67</v>
      </c>
      <c r="E24" s="26">
        <v>38.520000000000003</v>
      </c>
      <c r="F24" s="26">
        <v>26.51</v>
      </c>
      <c r="G24" s="27">
        <f t="shared" si="0"/>
        <v>124.82000000000001</v>
      </c>
      <c r="H24" s="28">
        <v>40.020000000000003</v>
      </c>
      <c r="I24" s="27">
        <f t="shared" si="1"/>
        <v>12</v>
      </c>
      <c r="J24" s="29">
        <f t="shared" si="2"/>
        <v>52.02</v>
      </c>
      <c r="K24" s="30">
        <v>37742</v>
      </c>
      <c r="L24" s="31">
        <f t="shared" ca="1" si="3"/>
        <v>20.609977052574827</v>
      </c>
      <c r="M24" s="29" t="str">
        <f t="shared" si="4"/>
        <v>No</v>
      </c>
      <c r="N24" s="1"/>
      <c r="O24" s="1"/>
      <c r="P24" s="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  <c r="AB24" s="19"/>
    </row>
    <row r="25" spans="1:28" ht="12.75" customHeight="1" x14ac:dyDescent="0.3">
      <c r="A25" s="40" t="s">
        <v>35</v>
      </c>
      <c r="B25" s="25"/>
      <c r="C25" s="26">
        <v>45.02</v>
      </c>
      <c r="D25" s="26">
        <v>55.76</v>
      </c>
      <c r="E25" s="26">
        <v>40.21</v>
      </c>
      <c r="F25" s="26">
        <v>22.56</v>
      </c>
      <c r="G25" s="27">
        <f t="shared" si="0"/>
        <v>163.55000000000001</v>
      </c>
      <c r="H25" s="28">
        <v>53.25</v>
      </c>
      <c r="I25" s="27">
        <f t="shared" si="1"/>
        <v>50</v>
      </c>
      <c r="J25" s="29">
        <f t="shared" si="2"/>
        <v>103.25</v>
      </c>
      <c r="K25" s="33">
        <v>44057</v>
      </c>
      <c r="L25" s="31">
        <f t="shared" ca="1" si="3"/>
        <v>3.3086071895611271</v>
      </c>
      <c r="M25" s="29" t="str">
        <f t="shared" si="4"/>
        <v>No</v>
      </c>
      <c r="N25" s="1"/>
      <c r="O25" s="1"/>
      <c r="P25" s="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9"/>
      <c r="AB25" s="19"/>
    </row>
    <row r="26" spans="1:28" ht="12.75" customHeight="1" x14ac:dyDescent="0.3">
      <c r="A26" s="40" t="s">
        <v>36</v>
      </c>
      <c r="B26" s="25"/>
      <c r="C26" s="26">
        <v>13</v>
      </c>
      <c r="D26" s="26">
        <v>33.590000000000003</v>
      </c>
      <c r="E26" s="26">
        <v>45.2</v>
      </c>
      <c r="F26" s="26">
        <v>15.4</v>
      </c>
      <c r="G26" s="27">
        <f t="shared" si="0"/>
        <v>107.19000000000001</v>
      </c>
      <c r="H26" s="28">
        <v>42.98</v>
      </c>
      <c r="I26" s="27">
        <f t="shared" si="1"/>
        <v>12</v>
      </c>
      <c r="J26" s="29">
        <f t="shared" si="2"/>
        <v>54.98</v>
      </c>
      <c r="K26" s="33">
        <v>37486</v>
      </c>
      <c r="L26" s="31">
        <f t="shared" ca="1" si="3"/>
        <v>21.311346915588523</v>
      </c>
      <c r="M26" s="29" t="str">
        <f t="shared" si="4"/>
        <v>No</v>
      </c>
      <c r="N26" s="1"/>
      <c r="O26" s="1"/>
      <c r="P26" s="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9"/>
      <c r="AB26" s="19"/>
    </row>
    <row r="27" spans="1:28" ht="12.75" customHeight="1" x14ac:dyDescent="0.3">
      <c r="A27" s="41" t="s">
        <v>37</v>
      </c>
      <c r="B27" s="25"/>
      <c r="C27" s="26">
        <v>40.24</v>
      </c>
      <c r="D27" s="26">
        <v>28.45</v>
      </c>
      <c r="E27" s="26">
        <v>10.76</v>
      </c>
      <c r="F27" s="26">
        <v>22.67</v>
      </c>
      <c r="G27" s="27">
        <f t="shared" si="0"/>
        <v>102.12</v>
      </c>
      <c r="H27" s="28">
        <v>43.02</v>
      </c>
      <c r="I27" s="27">
        <f t="shared" si="1"/>
        <v>12</v>
      </c>
      <c r="J27" s="29">
        <f t="shared" si="2"/>
        <v>55.02</v>
      </c>
      <c r="K27" s="33">
        <v>39926</v>
      </c>
      <c r="L27" s="31">
        <f t="shared" ca="1" si="3"/>
        <v>14.626415408739209</v>
      </c>
      <c r="M27" s="29" t="str">
        <f t="shared" si="4"/>
        <v>Yes</v>
      </c>
      <c r="N27" s="1"/>
      <c r="O27" s="1"/>
      <c r="P27" s="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9"/>
      <c r="AB27" s="19"/>
    </row>
    <row r="28" spans="1:28" ht="12.75" customHeight="1" thickBot="1" x14ac:dyDescent="0.35">
      <c r="A28" s="1"/>
      <c r="C28" s="34" t="s">
        <v>38</v>
      </c>
      <c r="D28" s="35"/>
      <c r="E28" s="35"/>
      <c r="F28" s="35"/>
      <c r="G28" s="36">
        <f>AVERAGE(G15:G27)</f>
        <v>103.60307692307694</v>
      </c>
      <c r="H28" s="1"/>
      <c r="I28" s="1"/>
      <c r="J28" s="1"/>
      <c r="K28" s="1"/>
      <c r="L28" s="1"/>
      <c r="M28" s="1"/>
      <c r="N28" s="1"/>
      <c r="O28" s="1"/>
      <c r="P28" s="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9"/>
      <c r="AB28" s="19"/>
    </row>
    <row r="29" spans="1:28" ht="12.75" customHeight="1" thickTop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9"/>
      <c r="AB29" s="19"/>
    </row>
    <row r="30" spans="1:28" ht="12.75" customHeight="1" x14ac:dyDescent="0.3">
      <c r="A30" s="17" t="s">
        <v>39</v>
      </c>
      <c r="B30" s="22"/>
      <c r="C30" s="22"/>
      <c r="D30" s="22"/>
      <c r="E30" s="22"/>
      <c r="F30" s="22"/>
      <c r="G30" s="22"/>
      <c r="H30" s="1"/>
      <c r="I30" s="1"/>
      <c r="J30" s="1"/>
      <c r="K30" s="1"/>
      <c r="L30" s="1"/>
      <c r="M30" s="1"/>
      <c r="N30" s="1"/>
      <c r="O30" s="1"/>
      <c r="P30" s="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9"/>
      <c r="AB30" s="19"/>
    </row>
    <row r="31" spans="1:28" ht="12.75" customHeight="1" x14ac:dyDescent="0.3">
      <c r="A31" s="1"/>
      <c r="B31" s="23"/>
      <c r="C31" s="23"/>
      <c r="D31" s="24"/>
      <c r="E31" s="23"/>
      <c r="F31" s="23"/>
      <c r="G31" s="23"/>
      <c r="H31" s="1"/>
      <c r="I31" s="1"/>
      <c r="J31" s="1"/>
      <c r="K31" s="1"/>
      <c r="L31" s="1"/>
      <c r="M31" s="1"/>
      <c r="N31" s="1"/>
      <c r="O31" s="1"/>
      <c r="P31" s="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9"/>
      <c r="AB31" s="19"/>
    </row>
    <row r="32" spans="1:28" ht="15" customHeight="1" x14ac:dyDescent="0.3"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7:28" ht="15" customHeight="1" x14ac:dyDescent="0.3"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7:28" ht="15" customHeight="1" x14ac:dyDescent="0.3"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7:28" ht="15" customHeight="1" x14ac:dyDescent="0.3"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7:28" ht="15" customHeight="1" x14ac:dyDescent="0.3"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7:28" ht="15" customHeight="1" x14ac:dyDescent="0.3"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7:28" ht="15" customHeight="1" x14ac:dyDescent="0.3"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</sheetData>
  <sheetProtection selectLockedCells="1" selectUnlockedCells="1"/>
  <mergeCells count="2">
    <mergeCell ref="A4:L4"/>
    <mergeCell ref="A1:L1"/>
  </mergeCells>
  <conditionalFormatting sqref="C15:F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{81BA6B41-2416-4021-93F8-A07C3E4535E9}</x14:id>
        </ext>
      </extLst>
    </cfRule>
  </conditionalFormatting>
  <pageMargins left="0.75" right="0.75" top="1" bottom="1" header="0" footer="0"/>
  <pageSetup scale="56" fitToHeight="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A6B41-2416-4021-93F8-A07C3E4535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C15:F27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1859D1D-0BBA-41AC-A006-B946000B68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Report!C15:F15</xm:f>
              <xm:sqref>B15</xm:sqref>
            </x14:sparkline>
            <x14:sparkline>
              <xm:f>Report!C16:F16</xm:f>
              <xm:sqref>B16</xm:sqref>
            </x14:sparkline>
            <x14:sparkline>
              <xm:f>Report!C17:F17</xm:f>
              <xm:sqref>B17</xm:sqref>
            </x14:sparkline>
            <x14:sparkline>
              <xm:f>Report!C18:F18</xm:f>
              <xm:sqref>B18</xm:sqref>
            </x14:sparkline>
            <x14:sparkline>
              <xm:f>Report!C19:F19</xm:f>
              <xm:sqref>B19</xm:sqref>
            </x14:sparkline>
            <x14:sparkline>
              <xm:f>Report!C20:F20</xm:f>
              <xm:sqref>B20</xm:sqref>
            </x14:sparkline>
            <x14:sparkline>
              <xm:f>Report!C21:F21</xm:f>
              <xm:sqref>B21</xm:sqref>
            </x14:sparkline>
            <x14:sparkline>
              <xm:f>Report!C22:F22</xm:f>
              <xm:sqref>B22</xm:sqref>
            </x14:sparkline>
            <x14:sparkline>
              <xm:f>Report!C23:F23</xm:f>
              <xm:sqref>B23</xm:sqref>
            </x14:sparkline>
            <x14:sparkline>
              <xm:f>Report!C24:F24</xm:f>
              <xm:sqref>B24</xm:sqref>
            </x14:sparkline>
            <x14:sparkline>
              <xm:f>Report!C25:F25</xm:f>
              <xm:sqref>B25</xm:sqref>
            </x14:sparkline>
            <x14:sparkline>
              <xm:f>Report!C26:F26</xm:f>
              <xm:sqref>B26</xm:sqref>
            </x14:sparkline>
            <x14:sparkline>
              <xm:f>Report!C27:F27</xm:f>
              <xm:sqref>B27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CHaudhary</dc:creator>
  <cp:lastModifiedBy>Yogesh CHaudhary</cp:lastModifiedBy>
  <cp:lastPrinted>2023-11-16T01:58:41Z</cp:lastPrinted>
  <dcterms:created xsi:type="dcterms:W3CDTF">2021-10-28T23:51:16Z</dcterms:created>
  <dcterms:modified xsi:type="dcterms:W3CDTF">2023-12-04T23:24:02Z</dcterms:modified>
</cp:coreProperties>
</file>