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dcalaapppd002\d$\Yogesh\Scripts\AMS\MyAdvisor\TOPS Mod History to MyAdvisor\"/>
    </mc:Choice>
  </mc:AlternateContent>
  <xr:revisionPtr revIDLastSave="0" documentId="13_ncr:1_{AAC86CA8-09D7-4FD6-8587-FBEF95BBD3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3-09-27 (1)" sheetId="1" r:id="rId1"/>
    <sheet name="PFT" sheetId="2" r:id="rId2"/>
    <sheet name="Sheet2" sheetId="3" r:id="rId3"/>
  </sheets>
  <definedNames>
    <definedName name="_xlnm._FilterDatabase" localSheetId="0" hidden="1">'2023-09-27 (1)'!$A$1:$X$1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</calcChain>
</file>

<file path=xl/sharedStrings.xml><?xml version="1.0" encoding="utf-8"?>
<sst xmlns="http://schemas.openxmlformats.org/spreadsheetml/2006/main" count="1503" uniqueCount="177">
  <si>
    <t>Equip #</t>
  </si>
  <si>
    <t>JDE Asset Number</t>
  </si>
  <si>
    <t>Tool Type</t>
  </si>
  <si>
    <t>Depreciation Period</t>
  </si>
  <si>
    <t>RN Number</t>
  </si>
  <si>
    <t>S Line Number</t>
  </si>
  <si>
    <t>Part Number</t>
  </si>
  <si>
    <t>Tech ID</t>
  </si>
  <si>
    <t>Location Branch Plant</t>
  </si>
  <si>
    <t>Location Business Unit</t>
  </si>
  <si>
    <t>Country</t>
  </si>
  <si>
    <t>Region</t>
  </si>
  <si>
    <t>Manufacturer Date</t>
  </si>
  <si>
    <t>TOPS Status</t>
  </si>
  <si>
    <t>JDE Status</t>
  </si>
  <si>
    <t>Description</t>
  </si>
  <si>
    <t>Tool Mods (Completed)</t>
  </si>
  <si>
    <t>Tool Mods (Completed Mandatory)</t>
  </si>
  <si>
    <t>Tool Mods (Completed Discretionary)</t>
  </si>
  <si>
    <t>Tool Mods (Incomplete)</t>
  </si>
  <si>
    <t>Tool Mods (Mandatory Incomplete Overdue)</t>
  </si>
  <si>
    <t>Tool Mods (Mandatory Incomplete Pending)</t>
  </si>
  <si>
    <t>Tool Mods (Mandatory Incomplete)</t>
  </si>
  <si>
    <t>Tool Mods (Discretionary Incomplete)</t>
  </si>
  <si>
    <t>MMI MIE-AA</t>
  </si>
  <si>
    <t>X30800</t>
  </si>
  <si>
    <t>Qatar</t>
  </si>
  <si>
    <t>Middle East &amp; Africa</t>
  </si>
  <si>
    <t>Active</t>
  </si>
  <si>
    <t>AV</t>
  </si>
  <si>
    <t>Compact Imager Electrodes</t>
  </si>
  <si>
    <t>30-779, 30-778-2, 30-814, 30-842, 30-856, 30-882, 30-890</t>
  </si>
  <si>
    <t>30-779, 30-778-2, 30-814, 30-856, 30-882, 30-890</t>
  </si>
  <si>
    <t>30-842</t>
  </si>
  <si>
    <t>30-747-2, 30-946, 30-904, 30-1009, 30-1057</t>
  </si>
  <si>
    <t>30-946, 30-904, 30-1057</t>
  </si>
  <si>
    <t>30-747-2, 30-1009</t>
  </si>
  <si>
    <t>Argentina</t>
  </si>
  <si>
    <t>Latin America</t>
  </si>
  <si>
    <t>II</t>
  </si>
  <si>
    <t>30-779, 30-778-2, 30-814, 30-842, 30-828, 30-856, 30-882, 30-890, 30-946, 30-904, 30-1057</t>
  </si>
  <si>
    <t>30-779, 30-778-2, 30-814, 30-856, 30-882, 30-890, 30-946, 30-904, 30-1057</t>
  </si>
  <si>
    <t>30-842, 30-828</t>
  </si>
  <si>
    <t>Canada</t>
  </si>
  <si>
    <t>30-779, 30-778-2, 30-747-2, 30-814, 30-842, 30-856, 30-882, 30-890, 30-946, 30-904, 30-1057</t>
  </si>
  <si>
    <t>30-747-2, 30-842</t>
  </si>
  <si>
    <t>30-828, 30-1009</t>
  </si>
  <si>
    <t>Algeria</t>
  </si>
  <si>
    <t>Out of service</t>
  </si>
  <si>
    <t>PT</t>
  </si>
  <si>
    <t>30-779, 30-778-2, 30-747-2, 30-814, 30-842, 30-828, 30-856, 30-882, 30-890, 30-946, 30-904</t>
  </si>
  <si>
    <t>30-779, 30-778-2, 30-814, 30-856, 30-882, 30-890, 30-946, 30-904</t>
  </si>
  <si>
    <t>30-747-2, 30-842, 30-828</t>
  </si>
  <si>
    <t>30-1009, 30-1057</t>
  </si>
  <si>
    <t>30-1057</t>
  </si>
  <si>
    <t>30-1009</t>
  </si>
  <si>
    <t>AS</t>
  </si>
  <si>
    <t>30-779, 30-778-2, 30-747-2, 30-814, 30-842, 30-828, 30-856, 30-882, 30-890, 30-946, 30-904, 30-1057</t>
  </si>
  <si>
    <t>Staged</t>
  </si>
  <si>
    <t>Venezuela</t>
  </si>
  <si>
    <t>30-779, 30-778-2, 30-814, 30-856, 30-882, 30-890, 30-904</t>
  </si>
  <si>
    <t>30-747-2, 30-842, 30-828, 30-946, 30-1009, 30-1057</t>
  </si>
  <si>
    <t>30-946, 30-1057</t>
  </si>
  <si>
    <t>30-747-2, 30-842, 30-828, 30-1009</t>
  </si>
  <si>
    <t>Romania</t>
  </si>
  <si>
    <t>Europe and Caspian</t>
  </si>
  <si>
    <t>UR</t>
  </si>
  <si>
    <t>30-747-2, 30-828, 30-946, 30-904, 30-1009, 30-1057</t>
  </si>
  <si>
    <t>30-747-2, 30-828, 30-1009</t>
  </si>
  <si>
    <t>Iraq</t>
  </si>
  <si>
    <t>30-779, 30-778-2, 30-747-2, 30-814, 30-856, 30-882, 30-890, 30-946, 30-904, 30-1057</t>
  </si>
  <si>
    <t>30-747-2</t>
  </si>
  <si>
    <t>30-842, 30-828, 30-1009</t>
  </si>
  <si>
    <t>United Arab Emirates</t>
  </si>
  <si>
    <t>Saudi Arabia</t>
  </si>
  <si>
    <t>WK</t>
  </si>
  <si>
    <t>30-779, 30-778-2, 30-747-2, 30-814, 30-828, 30-856, 30-882, 30-890, 30-946, 30-904, 30-1057</t>
  </si>
  <si>
    <t>30-747-2, 30-828</t>
  </si>
  <si>
    <t>30-842, 30-1009</t>
  </si>
  <si>
    <t>Pakistan</t>
  </si>
  <si>
    <t>30-779, 30-778-2, 30-747-2, 30-814, 30-842, 30-856, 30-882, 30-890, 30-946, 30-904, 30-1009, 30-1057</t>
  </si>
  <si>
    <t>30-747-2, 30-842, 30-1009</t>
  </si>
  <si>
    <t>30-828</t>
  </si>
  <si>
    <t>Russian Federation</t>
  </si>
  <si>
    <t>Russia</t>
  </si>
  <si>
    <t>Mexico</t>
  </si>
  <si>
    <t>PD</t>
  </si>
  <si>
    <t>Australia</t>
  </si>
  <si>
    <t>Asia Pacific</t>
  </si>
  <si>
    <t>Oman</t>
  </si>
  <si>
    <t>30-779, 30-778-2, 30-747-2, 30-814, 30-842, 30-856, 30-882, 30-890, 30-946, 30-904</t>
  </si>
  <si>
    <t>30-828, 30-1009, 30-1057</t>
  </si>
  <si>
    <t>United States</t>
  </si>
  <si>
    <t>Kazakhstan</t>
  </si>
  <si>
    <t>30-779, 30-778-2, 30-747-2, 30-814, 30-842, 30-828, 30-856, 30-882, 30-890</t>
  </si>
  <si>
    <t>30-946, 30-904, 30-1009, 30-1057</t>
  </si>
  <si>
    <t>Libya</t>
  </si>
  <si>
    <t>Testing QC/QA</t>
  </si>
  <si>
    <t>30-779, 30-778-2, 30-747-2</t>
  </si>
  <si>
    <t>30-779, 30-778-2</t>
  </si>
  <si>
    <t>30-814, 30-842, 30-828, 30-856, 30-882, 30-890, 30-946, 30-904, 30-1009, 30-1057</t>
  </si>
  <si>
    <t>30-814, 30-856, 30-882, 30-890, 30-946, 30-904, 30-1057</t>
  </si>
  <si>
    <t>Germany</t>
  </si>
  <si>
    <t>1S</t>
  </si>
  <si>
    <t>Thailand</t>
  </si>
  <si>
    <t>Kuwait</t>
  </si>
  <si>
    <t>30-779, 30-778-2, 30-747-2, 30-814, 30-842, 30-828, 30-856, 30-882, 30-890, 30-946, 30-904, 30-1009, 30-1057</t>
  </si>
  <si>
    <t>30-779, 30-778-2, 30-814, 30-842, 30-856, 30-882, 30-890, 30-946, 30-904, 30-1057</t>
  </si>
  <si>
    <t>Not Set</t>
  </si>
  <si>
    <t>30-779, 30-778-2, 30-747-2, 30-814</t>
  </si>
  <si>
    <t>30-779, 30-778-2, 30-814</t>
  </si>
  <si>
    <t>30-842, 30-828, 30-856, 30-882, 30-890, 30-946, 30-904, 30-1009, 30-1057</t>
  </si>
  <si>
    <t>30-856, 30-882, 30-890, 30-946, 30-904, 30-1057</t>
  </si>
  <si>
    <t>Colombia</t>
  </si>
  <si>
    <t>1N</t>
  </si>
  <si>
    <t>MMI MIE-AJ</t>
  </si>
  <si>
    <t>X35262</t>
  </si>
  <si>
    <t>30-779, 30-778-2, 30-814, 30-842, 30-856, 30-882, 30-890, 30-946, 30-904</t>
  </si>
  <si>
    <t>30-1009, 30-1009-2</t>
  </si>
  <si>
    <t>Turkey</t>
  </si>
  <si>
    <t>30-778-2, 30-842, 30-856, 30-882, 30-890, 30-946, 30-904</t>
  </si>
  <si>
    <t>30-778-2, 30-856, 30-882, 30-890, 30-946, 30-904</t>
  </si>
  <si>
    <t>30-1009, 30-1009-2, 30-1057</t>
  </si>
  <si>
    <t>30-842, 30-856, 30-882, 30-890, 30-946, 30-904, 30-1009, 30-1057</t>
  </si>
  <si>
    <t>30-1009-2</t>
  </si>
  <si>
    <t>30-842, 30-856, 30-882, 30-890, 30-946, 30-904, 30-1057</t>
  </si>
  <si>
    <t>30-842, 30-856, 30-882, 30-890, 30-946, 30-904</t>
  </si>
  <si>
    <t>30-856, 30-882, 30-890, 30-946, 30-904</t>
  </si>
  <si>
    <t>30-842, 30-1009, 30-1009-2</t>
  </si>
  <si>
    <t>IT</t>
  </si>
  <si>
    <t>Indonesia</t>
  </si>
  <si>
    <t>30-856, 30-882, 30-890, 30-946, 30-904, 30-1009, 30-1009-2, 30-1057</t>
  </si>
  <si>
    <t>MMI MIE-BA</t>
  </si>
  <si>
    <t>X35800</t>
  </si>
  <si>
    <t>30-856, 30-842, 30-882, 30-890, 30-946, 30-904, 30-1057</t>
  </si>
  <si>
    <t>30-856, 30-842, 30-882, 30-890, 30-946, 30-904</t>
  </si>
  <si>
    <t>30-856, 30-842, 30-882, 30-890</t>
  </si>
  <si>
    <t>30-856, 30-882, 30-890</t>
  </si>
  <si>
    <t>30-946, 30-904, 30-1009, 30-1009-2, 30-1057</t>
  </si>
  <si>
    <t>MMI MIE-DA</t>
  </si>
  <si>
    <t>X36360</t>
  </si>
  <si>
    <t>30-882, 30-890, 30-946, 30-904, 30-1057</t>
  </si>
  <si>
    <t>MMI MIE-EA</t>
  </si>
  <si>
    <t>X36663</t>
  </si>
  <si>
    <t>30-882, 30-890</t>
  </si>
  <si>
    <t>30-989-2, 30-1009, 30-1057</t>
  </si>
  <si>
    <t>30-989-2, 30-1009</t>
  </si>
  <si>
    <t>Ukraine</t>
  </si>
  <si>
    <t>China</t>
  </si>
  <si>
    <t>30-779, 30-778-2, 30-814, 30-856, 30-882, 30-890, 30-1057</t>
  </si>
  <si>
    <t>30-882, 30-890, 30-1057</t>
  </si>
  <si>
    <t>30-882, 30-890, 30-989-2, 30-1009</t>
  </si>
  <si>
    <t>MMI MIE-EB</t>
  </si>
  <si>
    <t>X39333</t>
  </si>
  <si>
    <t>30-882, 30-890, 30-1009, 30-1009-2, 30-1057</t>
  </si>
  <si>
    <t>30-882, 30-890, 30-989-2, 30-1057</t>
  </si>
  <si>
    <t>30-989-2</t>
  </si>
  <si>
    <t>MMI MIE-EC</t>
  </si>
  <si>
    <t>X42133</t>
  </si>
  <si>
    <t>Italy</t>
  </si>
  <si>
    <t>MMI MIE-EX</t>
  </si>
  <si>
    <t>30-882, 30-890, 30-946, 30-1057</t>
  </si>
  <si>
    <t>MMI MIE-FA</t>
  </si>
  <si>
    <t>X40970</t>
  </si>
  <si>
    <t>OPS Letter</t>
  </si>
  <si>
    <t>Object</t>
  </si>
  <si>
    <t>CBM URL</t>
  </si>
  <si>
    <t>30-779</t>
  </si>
  <si>
    <t>Item number(s)</t>
  </si>
  <si>
    <t>30-778-2</t>
  </si>
  <si>
    <t>30-814</t>
  </si>
  <si>
    <t>30-856</t>
  </si>
  <si>
    <t>30-882</t>
  </si>
  <si>
    <t>30-890</t>
  </si>
  <si>
    <t>30-946</t>
  </si>
  <si>
    <t>30-904</t>
  </si>
  <si>
    <t>1658501,2321675,2036025,2141235,2337119,2361005,2796355,2462646,2622603,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</si>
</sst>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7"/>
  <sheetViews>
    <sheetView topLeftCell="E1" workbookViewId="0">
      <pane ySplit="1" topLeftCell="A2" activePane="bottomLeft" state="frozen"/>
      <selection pane="bottomLeft" activeCell="U15" sqref="U15"/>
    </sheetView>
  </sheetViews>
  <sheetFormatPr defaultRowHeight="15" x14ac:dyDescent="0.25"/>
  <cols>
    <col min="1" max="1" width="23.42578125" customWidth="1"/>
    <col min="3" max="3" width="17.85546875" customWidth="1"/>
    <col min="4" max="4" width="0" hidden="1" customWidth="1"/>
    <col min="6" max="6" width="11.28515625" customWidth="1"/>
    <col min="7" max="7" width="0" hidden="1" customWidth="1"/>
    <col min="9" max="9" width="29.5703125" hidden="1" customWidth="1"/>
    <col min="10" max="16" width="9.140625" hidden="1" customWidth="1"/>
    <col min="17" max="17" width="66.28515625" hidden="1" customWidth="1"/>
    <col min="18" max="18" width="79.5703125" customWidth="1"/>
    <col min="19" max="19" width="72.85546875" hidden="1" customWidth="1"/>
    <col min="20" max="20" width="50.42578125" hidden="1" customWidth="1"/>
    <col min="21" max="21" width="51.85546875" customWidth="1"/>
    <col min="22" max="22" width="43" customWidth="1"/>
    <col min="23" max="23" width="46" customWidth="1"/>
    <col min="24" max="24" width="26.42578125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401085230</v>
      </c>
      <c r="B2">
        <v>3475722</v>
      </c>
      <c r="C2" t="s">
        <v>24</v>
      </c>
      <c r="D2">
        <v>7</v>
      </c>
      <c r="E2">
        <v>678387</v>
      </c>
      <c r="F2">
        <v>1658501</v>
      </c>
      <c r="G2" t="s">
        <v>25</v>
      </c>
      <c r="H2" t="str">
        <f>"MIEA004"</f>
        <v>MIEA004</v>
      </c>
      <c r="I2" t="str">
        <f>"E-QA-DOHA-ASWSC-DZZ-D ( 40069 )"</f>
        <v>E-QA-DOHA-ASWSC-DZZ-D ( 40069 )</v>
      </c>
      <c r="J2" t="str">
        <f>"C-Doha-WLN OH Wireline General Cost(40133)"</f>
        <v>C-Doha-WLN OH Wireline General Cost(40133)</v>
      </c>
      <c r="K2" t="s">
        <v>26</v>
      </c>
      <c r="L2" t="s">
        <v>27</v>
      </c>
      <c r="M2">
        <v>2006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X2" t="s">
        <v>36</v>
      </c>
    </row>
    <row r="3" spans="1:24" x14ac:dyDescent="0.25">
      <c r="A3">
        <v>401605662</v>
      </c>
      <c r="B3">
        <v>2169398</v>
      </c>
      <c r="C3" t="s">
        <v>24</v>
      </c>
      <c r="D3">
        <v>7</v>
      </c>
      <c r="E3">
        <v>678387</v>
      </c>
      <c r="F3">
        <v>1658501</v>
      </c>
      <c r="G3" t="s">
        <v>25</v>
      </c>
      <c r="H3" t="str">
        <f>"MIEA107"</f>
        <v>MIEA107</v>
      </c>
      <c r="I3" t="str">
        <f>"E-AR-WIA-LAS HERAS-DZZ-BP ( 36330 )"</f>
        <v>E-AR-WIA-LAS HERAS-DZZ-BP ( 36330 )</v>
      </c>
      <c r="J3" t="str">
        <f>"C-Las Heras-WLN No Business Unit (36330)"</f>
        <v>C-Las Heras-WLN No Business Unit (36330)</v>
      </c>
      <c r="K3" t="s">
        <v>37</v>
      </c>
      <c r="L3" t="s">
        <v>38</v>
      </c>
      <c r="M3">
        <v>2007</v>
      </c>
      <c r="N3" t="s">
        <v>28</v>
      </c>
      <c r="O3" t="s">
        <v>39</v>
      </c>
      <c r="P3" t="s">
        <v>30</v>
      </c>
      <c r="Q3" t="s">
        <v>40</v>
      </c>
      <c r="R3" t="s">
        <v>41</v>
      </c>
      <c r="S3" t="s">
        <v>42</v>
      </c>
      <c r="T3" t="s">
        <v>36</v>
      </c>
      <c r="X3" t="s">
        <v>36</v>
      </c>
    </row>
    <row r="4" spans="1:24" x14ac:dyDescent="0.25">
      <c r="A4">
        <v>401633976</v>
      </c>
      <c r="B4">
        <v>1577854</v>
      </c>
      <c r="C4" t="s">
        <v>24</v>
      </c>
      <c r="D4">
        <v>7</v>
      </c>
      <c r="E4">
        <v>678387</v>
      </c>
      <c r="F4">
        <v>1658501</v>
      </c>
      <c r="G4" t="s">
        <v>25</v>
      </c>
      <c r="H4" t="str">
        <f>"MIEA108"</f>
        <v>MIEA108</v>
      </c>
      <c r="I4" t="str">
        <f>"E-CA-EDMONTON-WLG-DIR-BP ( 38214 )"</f>
        <v>E-CA-EDMONTON-WLG-DIR-BP ( 38214 )</v>
      </c>
      <c r="J4" t="str">
        <f>"C-Edmonton OH (122655)"</f>
        <v>C-Edmonton OH (122655)</v>
      </c>
      <c r="K4" t="s">
        <v>43</v>
      </c>
      <c r="L4" t="s">
        <v>43</v>
      </c>
      <c r="M4">
        <v>2007</v>
      </c>
      <c r="N4" t="s">
        <v>28</v>
      </c>
      <c r="O4" t="s">
        <v>29</v>
      </c>
      <c r="P4" t="s">
        <v>30</v>
      </c>
      <c r="Q4" t="s">
        <v>44</v>
      </c>
      <c r="R4" t="s">
        <v>41</v>
      </c>
      <c r="S4" t="s">
        <v>45</v>
      </c>
      <c r="T4" t="s">
        <v>46</v>
      </c>
      <c r="X4" t="s">
        <v>46</v>
      </c>
    </row>
    <row r="5" spans="1:24" x14ac:dyDescent="0.25">
      <c r="A5">
        <v>401620833</v>
      </c>
      <c r="B5">
        <v>2585745</v>
      </c>
      <c r="C5" t="s">
        <v>24</v>
      </c>
      <c r="D5">
        <v>7</v>
      </c>
      <c r="E5">
        <v>678387</v>
      </c>
      <c r="F5">
        <v>1658501</v>
      </c>
      <c r="G5" t="s">
        <v>25</v>
      </c>
      <c r="H5" t="str">
        <f>"MIEA109"</f>
        <v>MIEA109</v>
      </c>
      <c r="I5" t="str">
        <f>"EDI-DZ-HASSI MESSAOUD-WELL INS ( 10260 )"</f>
        <v>EDI-DZ-HASSI MESSAOUD-WELL INS ( 10260 )</v>
      </c>
      <c r="J5" t="str">
        <f>"C-Hassi Messaoud-WLN OH Wireline General Cost(45491)"</f>
        <v>C-Hassi Messaoud-WLN OH Wireline General Cost(45491)</v>
      </c>
      <c r="K5" t="s">
        <v>47</v>
      </c>
      <c r="L5" t="s">
        <v>27</v>
      </c>
      <c r="M5">
        <v>2007</v>
      </c>
      <c r="N5" t="s">
        <v>48</v>
      </c>
      <c r="O5" t="s">
        <v>49</v>
      </c>
      <c r="P5" t="s">
        <v>30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X5" t="s">
        <v>55</v>
      </c>
    </row>
    <row r="6" spans="1:24" x14ac:dyDescent="0.25">
      <c r="A6">
        <v>401693167</v>
      </c>
      <c r="B6">
        <v>2568450</v>
      </c>
      <c r="C6" t="s">
        <v>24</v>
      </c>
      <c r="D6">
        <v>7</v>
      </c>
      <c r="E6">
        <v>678387</v>
      </c>
      <c r="F6">
        <v>1658501</v>
      </c>
      <c r="G6" t="s">
        <v>25</v>
      </c>
      <c r="H6" t="str">
        <f>"MIEA111"</f>
        <v>MIEA111</v>
      </c>
      <c r="I6" t="str">
        <f>"E-CA-EDMONTON-WLG-DIR-BP ( 38214 )"</f>
        <v>E-CA-EDMONTON-WLG-DIR-BP ( 38214 )</v>
      </c>
      <c r="J6" t="str">
        <f>"C-Edmonton OH (122655)"</f>
        <v>C-Edmonton OH (122655)</v>
      </c>
      <c r="K6" t="s">
        <v>43</v>
      </c>
      <c r="L6" t="s">
        <v>43</v>
      </c>
      <c r="M6">
        <v>2007</v>
      </c>
      <c r="N6" t="s">
        <v>28</v>
      </c>
      <c r="O6" t="s">
        <v>56</v>
      </c>
      <c r="P6" t="s">
        <v>30</v>
      </c>
      <c r="Q6" t="s">
        <v>57</v>
      </c>
      <c r="R6" t="s">
        <v>41</v>
      </c>
      <c r="S6" t="s">
        <v>52</v>
      </c>
      <c r="T6" t="s">
        <v>55</v>
      </c>
      <c r="X6" t="s">
        <v>55</v>
      </c>
    </row>
    <row r="7" spans="1:24" x14ac:dyDescent="0.25">
      <c r="A7">
        <v>401710983</v>
      </c>
      <c r="B7">
        <v>2581820</v>
      </c>
      <c r="C7" t="s">
        <v>24</v>
      </c>
      <c r="D7">
        <v>7</v>
      </c>
      <c r="E7">
        <v>678387</v>
      </c>
      <c r="F7">
        <v>1658501</v>
      </c>
      <c r="G7" t="s">
        <v>25</v>
      </c>
      <c r="H7" t="str">
        <f>"MIEA114"</f>
        <v>MIEA114</v>
      </c>
      <c r="I7" t="str">
        <f>"EDI-DZ-HASSI MESSAOUD-WELL INS ( 10260 )"</f>
        <v>EDI-DZ-HASSI MESSAOUD-WELL INS ( 10260 )</v>
      </c>
      <c r="J7" t="str">
        <f>"C-Hassi Messaoud-WLN OH Wireline General Cost(45491)"</f>
        <v>C-Hassi Messaoud-WLN OH Wireline General Cost(45491)</v>
      </c>
      <c r="K7" t="s">
        <v>47</v>
      </c>
      <c r="L7" t="s">
        <v>27</v>
      </c>
      <c r="M7">
        <v>2007</v>
      </c>
      <c r="N7" t="s">
        <v>58</v>
      </c>
      <c r="O7" t="s">
        <v>49</v>
      </c>
      <c r="P7" t="s">
        <v>30</v>
      </c>
      <c r="Q7" t="s">
        <v>50</v>
      </c>
      <c r="R7" t="s">
        <v>51</v>
      </c>
      <c r="S7" t="s">
        <v>52</v>
      </c>
      <c r="T7" t="s">
        <v>53</v>
      </c>
      <c r="U7" t="s">
        <v>54</v>
      </c>
      <c r="X7" t="s">
        <v>55</v>
      </c>
    </row>
    <row r="8" spans="1:24" x14ac:dyDescent="0.25">
      <c r="A8">
        <v>401716028</v>
      </c>
      <c r="B8">
        <v>2435800</v>
      </c>
      <c r="C8" t="s">
        <v>24</v>
      </c>
      <c r="D8">
        <v>7</v>
      </c>
      <c r="E8">
        <v>678387</v>
      </c>
      <c r="F8">
        <v>1658501</v>
      </c>
      <c r="G8" t="s">
        <v>25</v>
      </c>
      <c r="H8" t="str">
        <f>"MIEA116"</f>
        <v>MIEA116</v>
      </c>
      <c r="I8" t="str">
        <f>"E-VE-VEW-CIUDAD OJEDA-DZZ-D-LA ( 51748 )"</f>
        <v>E-VE-VEW-CIUDAD OJEDA-DZZ-D-LA ( 51748 )</v>
      </c>
      <c r="J8" t="str">
        <f>"C-Ojeda-WLN OH Wireline General Cost(149332)"</f>
        <v>C-Ojeda-WLN OH Wireline General Cost(149332)</v>
      </c>
      <c r="K8" t="s">
        <v>59</v>
      </c>
      <c r="L8" t="s">
        <v>38</v>
      </c>
      <c r="M8">
        <v>2007</v>
      </c>
      <c r="N8" t="s">
        <v>48</v>
      </c>
      <c r="O8" t="s">
        <v>29</v>
      </c>
      <c r="P8" t="s">
        <v>30</v>
      </c>
      <c r="Q8" t="s">
        <v>60</v>
      </c>
      <c r="R8" t="s">
        <v>60</v>
      </c>
      <c r="T8" t="s">
        <v>61</v>
      </c>
      <c r="U8" t="s">
        <v>62</v>
      </c>
      <c r="X8" t="s">
        <v>63</v>
      </c>
    </row>
    <row r="9" spans="1:24" x14ac:dyDescent="0.25">
      <c r="A9">
        <v>401826865</v>
      </c>
      <c r="B9">
        <v>2568927</v>
      </c>
      <c r="C9" t="s">
        <v>24</v>
      </c>
      <c r="D9">
        <v>7</v>
      </c>
      <c r="E9">
        <v>678387</v>
      </c>
      <c r="F9">
        <v>1658501</v>
      </c>
      <c r="G9" t="s">
        <v>25</v>
      </c>
      <c r="H9" t="str">
        <f>"MIEA125"</f>
        <v>MIEA125</v>
      </c>
      <c r="I9" t="str">
        <f>"E-RO-PLOIESTI-DZZ--BP ( 58396 )"</f>
        <v>E-RO-PLOIESTI-DZZ--BP ( 58396 )</v>
      </c>
      <c r="J9" t="str">
        <f>"C-Ploiesti (Atlas)-WLN OH Wireline General Cost(79179)"</f>
        <v>C-Ploiesti (Atlas)-WLN OH Wireline General Cost(79179)</v>
      </c>
      <c r="K9" t="s">
        <v>64</v>
      </c>
      <c r="L9" t="s">
        <v>65</v>
      </c>
      <c r="M9">
        <v>2007</v>
      </c>
      <c r="N9" t="s">
        <v>28</v>
      </c>
      <c r="O9" t="s">
        <v>29</v>
      </c>
      <c r="P9" t="s">
        <v>30</v>
      </c>
      <c r="Q9" t="s">
        <v>57</v>
      </c>
      <c r="R9" t="s">
        <v>41</v>
      </c>
      <c r="S9" t="s">
        <v>52</v>
      </c>
      <c r="T9" t="s">
        <v>55</v>
      </c>
      <c r="X9" t="s">
        <v>55</v>
      </c>
    </row>
    <row r="10" spans="1:24" x14ac:dyDescent="0.25">
      <c r="A10">
        <v>401832569</v>
      </c>
      <c r="B10">
        <v>2568925</v>
      </c>
      <c r="C10" t="s">
        <v>24</v>
      </c>
      <c r="D10">
        <v>7</v>
      </c>
      <c r="E10">
        <v>678387</v>
      </c>
      <c r="F10">
        <v>1658501</v>
      </c>
      <c r="G10" t="s">
        <v>25</v>
      </c>
      <c r="H10" t="str">
        <f>"MIEA126"</f>
        <v>MIEA126</v>
      </c>
      <c r="I10" t="str">
        <f>"E-CA-LLOYDMINST-WLG-DIR-BP ( 236625 )"</f>
        <v>E-CA-LLOYDMINST-WLG-DIR-BP ( 236625 )</v>
      </c>
      <c r="J10" t="str">
        <f>"E-CA-LLOYD-WL-DOS-D-DIR (236690)"</f>
        <v>E-CA-LLOYD-WL-DOS-D-DIR (236690)</v>
      </c>
      <c r="K10" t="s">
        <v>43</v>
      </c>
      <c r="L10" t="s">
        <v>43</v>
      </c>
      <c r="M10">
        <v>2007</v>
      </c>
      <c r="N10" t="s">
        <v>28</v>
      </c>
      <c r="O10" t="s">
        <v>66</v>
      </c>
      <c r="P10" t="s">
        <v>30</v>
      </c>
      <c r="Q10" t="s">
        <v>57</v>
      </c>
      <c r="R10" t="s">
        <v>41</v>
      </c>
      <c r="S10" t="s">
        <v>52</v>
      </c>
      <c r="T10" t="s">
        <v>55</v>
      </c>
      <c r="X10" t="s">
        <v>55</v>
      </c>
    </row>
    <row r="11" spans="1:24" x14ac:dyDescent="0.25">
      <c r="A11">
        <v>401871845</v>
      </c>
      <c r="B11">
        <v>1670586</v>
      </c>
      <c r="C11" t="s">
        <v>24</v>
      </c>
      <c r="D11">
        <v>7</v>
      </c>
      <c r="E11">
        <v>678387</v>
      </c>
      <c r="F11">
        <v>1658501</v>
      </c>
      <c r="G11" t="s">
        <v>25</v>
      </c>
      <c r="H11" t="str">
        <f>"MIEA128"</f>
        <v>MIEA128</v>
      </c>
      <c r="I11" t="str">
        <f>"E-QA-DOHA-ASWSC-DZZ-D ( 40069 )"</f>
        <v>E-QA-DOHA-ASWSC-DZZ-D ( 40069 )</v>
      </c>
      <c r="J11" t="str">
        <f>"C-Doha-WLN OH Wireline General Cost(40133)"</f>
        <v>C-Doha-WLN OH Wireline General Cost(40133)</v>
      </c>
      <c r="K11" t="s">
        <v>26</v>
      </c>
      <c r="L11" t="s">
        <v>27</v>
      </c>
      <c r="M11">
        <v>2007</v>
      </c>
      <c r="N11" t="s">
        <v>28</v>
      </c>
      <c r="O11" t="s">
        <v>29</v>
      </c>
      <c r="P11" t="s">
        <v>30</v>
      </c>
      <c r="Q11" t="s">
        <v>31</v>
      </c>
      <c r="R11" t="s">
        <v>32</v>
      </c>
      <c r="S11" t="s">
        <v>33</v>
      </c>
      <c r="T11" t="s">
        <v>67</v>
      </c>
      <c r="U11" t="s">
        <v>35</v>
      </c>
      <c r="X11" t="s">
        <v>68</v>
      </c>
    </row>
    <row r="12" spans="1:24" x14ac:dyDescent="0.25">
      <c r="A12">
        <v>401877703</v>
      </c>
      <c r="B12">
        <v>1800997</v>
      </c>
      <c r="C12" t="s">
        <v>24</v>
      </c>
      <c r="D12">
        <v>7</v>
      </c>
      <c r="E12">
        <v>678387</v>
      </c>
      <c r="F12">
        <v>1658501</v>
      </c>
      <c r="G12" t="s">
        <v>25</v>
      </c>
      <c r="H12" t="str">
        <f>"MIEA131"</f>
        <v>MIEA131</v>
      </c>
      <c r="I12" t="str">
        <f>"E-IQ-WOTME-ERBIL-D-OPN ( 21752 )"</f>
        <v>E-IQ-WOTME-ERBIL-D-OPN ( 21752 )</v>
      </c>
      <c r="J12" t="str">
        <f>"C-Erbil-WLN Compact OH Wireline(114631)"</f>
        <v>C-Erbil-WLN Compact OH Wireline(114631)</v>
      </c>
      <c r="K12" t="s">
        <v>69</v>
      </c>
      <c r="L12" t="s">
        <v>27</v>
      </c>
      <c r="M12">
        <v>2007</v>
      </c>
      <c r="N12" t="s">
        <v>28</v>
      </c>
      <c r="O12" t="s">
        <v>29</v>
      </c>
      <c r="P12" t="s">
        <v>30</v>
      </c>
      <c r="Q12" t="s">
        <v>70</v>
      </c>
      <c r="R12" t="s">
        <v>41</v>
      </c>
      <c r="S12" t="s">
        <v>71</v>
      </c>
      <c r="T12" t="s">
        <v>72</v>
      </c>
      <c r="X12" t="s">
        <v>72</v>
      </c>
    </row>
    <row r="13" spans="1:24" x14ac:dyDescent="0.25">
      <c r="A13">
        <v>401877704</v>
      </c>
      <c r="B13">
        <v>1719551</v>
      </c>
      <c r="C13" t="s">
        <v>24</v>
      </c>
      <c r="D13">
        <v>7</v>
      </c>
      <c r="E13">
        <v>678387</v>
      </c>
      <c r="F13">
        <v>1658501</v>
      </c>
      <c r="G13" t="s">
        <v>25</v>
      </c>
      <c r="H13" t="str">
        <f>"MIEA132"</f>
        <v>MIEA132</v>
      </c>
      <c r="I13" t="str">
        <f>"E-AE-PDS MEWLL-GASOS WH-D-BP ( 27676 )"</f>
        <v>E-AE-PDS MEWLL-GASOS WH-D-BP ( 27676 )</v>
      </c>
      <c r="J13" t="str">
        <f>"OH Wireline General Cost-AE (30943)"</f>
        <v>OH Wireline General Cost-AE (30943)</v>
      </c>
      <c r="K13" t="s">
        <v>73</v>
      </c>
      <c r="L13" t="s">
        <v>27</v>
      </c>
      <c r="M13">
        <v>2007</v>
      </c>
      <c r="N13" t="s">
        <v>28</v>
      </c>
      <c r="O13" t="s">
        <v>29</v>
      </c>
      <c r="P13" t="s">
        <v>30</v>
      </c>
      <c r="Q13" t="s">
        <v>44</v>
      </c>
      <c r="R13" t="s">
        <v>41</v>
      </c>
      <c r="S13" t="s">
        <v>45</v>
      </c>
      <c r="T13" t="s">
        <v>46</v>
      </c>
      <c r="X13" t="s">
        <v>46</v>
      </c>
    </row>
    <row r="14" spans="1:24" x14ac:dyDescent="0.25">
      <c r="A14">
        <v>401881864</v>
      </c>
      <c r="B14">
        <v>1799819</v>
      </c>
      <c r="C14" t="s">
        <v>24</v>
      </c>
      <c r="D14">
        <v>7</v>
      </c>
      <c r="E14">
        <v>678387</v>
      </c>
      <c r="F14">
        <v>1658501</v>
      </c>
      <c r="G14" t="s">
        <v>25</v>
      </c>
      <c r="H14" t="str">
        <f>"MIEA133"</f>
        <v>MIEA133</v>
      </c>
      <c r="I14" t="str">
        <f>"E-SA-PES SA-AL-KHOBAR-D-OPN ( 23375 )"</f>
        <v>E-SA-PES SA-AL-KHOBAR-D-OPN ( 23375 )</v>
      </c>
      <c r="J14" t="str">
        <f>"C-Dhahran-WLN OH Wireline General Cost(26743)"</f>
        <v>C-Dhahran-WLN OH Wireline General Cost(26743)</v>
      </c>
      <c r="K14" t="s">
        <v>74</v>
      </c>
      <c r="L14" t="s">
        <v>27</v>
      </c>
      <c r="M14">
        <v>2007</v>
      </c>
      <c r="N14" t="s">
        <v>28</v>
      </c>
      <c r="O14" t="s">
        <v>75</v>
      </c>
      <c r="P14" t="s">
        <v>30</v>
      </c>
      <c r="Q14" t="s">
        <v>76</v>
      </c>
      <c r="R14" t="s">
        <v>41</v>
      </c>
      <c r="S14" t="s">
        <v>77</v>
      </c>
      <c r="T14" t="s">
        <v>78</v>
      </c>
      <c r="X14" t="s">
        <v>78</v>
      </c>
    </row>
    <row r="15" spans="1:24" x14ac:dyDescent="0.25">
      <c r="A15">
        <v>401941616</v>
      </c>
      <c r="B15">
        <v>1471470</v>
      </c>
      <c r="C15" t="s">
        <v>24</v>
      </c>
      <c r="D15">
        <v>7</v>
      </c>
      <c r="E15">
        <v>678387</v>
      </c>
      <c r="F15">
        <v>1658501</v>
      </c>
      <c r="G15" t="s">
        <v>25</v>
      </c>
      <c r="H15" t="str">
        <f>"MIEA135"</f>
        <v>MIEA135</v>
      </c>
      <c r="I15" t="str">
        <f>"E-PK-WOTME-ISLAMABAD-D-OPN ( 21759 )"</f>
        <v>E-PK-WOTME-ISLAMABAD-D-OPN ( 21759 )</v>
      </c>
      <c r="J15" t="str">
        <f>"C-Islamabad-WLN CH Wireline General Cost(35864)"</f>
        <v>C-Islamabad-WLN CH Wireline General Cost(35864)</v>
      </c>
      <c r="K15" t="s">
        <v>79</v>
      </c>
      <c r="L15" t="s">
        <v>27</v>
      </c>
      <c r="M15">
        <v>2007</v>
      </c>
      <c r="N15" t="s">
        <v>28</v>
      </c>
      <c r="O15" t="s">
        <v>29</v>
      </c>
      <c r="P15" t="s">
        <v>30</v>
      </c>
      <c r="Q15" t="s">
        <v>80</v>
      </c>
      <c r="R15" t="s">
        <v>41</v>
      </c>
      <c r="S15" t="s">
        <v>81</v>
      </c>
      <c r="T15" t="s">
        <v>82</v>
      </c>
      <c r="X15" t="s">
        <v>82</v>
      </c>
    </row>
    <row r="16" spans="1:24" x14ac:dyDescent="0.25">
      <c r="A16">
        <v>401955741</v>
      </c>
      <c r="B16">
        <v>3473199</v>
      </c>
      <c r="C16" t="s">
        <v>24</v>
      </c>
      <c r="D16">
        <v>7</v>
      </c>
      <c r="E16">
        <v>678387</v>
      </c>
      <c r="F16">
        <v>1658501</v>
      </c>
      <c r="G16" t="s">
        <v>25</v>
      </c>
      <c r="H16" t="str">
        <f>"MIEA137"</f>
        <v>MIEA137</v>
      </c>
      <c r="I16" t="str">
        <f>"US Specialty Services Idle Assets(198248)"</f>
        <v>US Specialty Services Idle Assets(198248)</v>
      </c>
      <c r="J16" t="str">
        <f>"E-US-FT WORTH-WLG-D-DIR (198319)"</f>
        <v>E-US-FT WORTH-WLG-D-DIR (198319)</v>
      </c>
      <c r="K16" t="s">
        <v>83</v>
      </c>
      <c r="L16" t="s">
        <v>84</v>
      </c>
      <c r="M16">
        <v>2007</v>
      </c>
      <c r="N16" t="s">
        <v>28</v>
      </c>
      <c r="O16" t="s">
        <v>29</v>
      </c>
      <c r="P16" t="s">
        <v>30</v>
      </c>
      <c r="Q16" t="s">
        <v>57</v>
      </c>
      <c r="R16" t="s">
        <v>41</v>
      </c>
      <c r="S16" t="s">
        <v>52</v>
      </c>
      <c r="T16" t="s">
        <v>55</v>
      </c>
      <c r="X16" t="s">
        <v>55</v>
      </c>
    </row>
    <row r="17" spans="1:24" x14ac:dyDescent="0.25">
      <c r="A17">
        <v>401955742</v>
      </c>
      <c r="B17">
        <v>1577855</v>
      </c>
      <c r="C17" t="s">
        <v>24</v>
      </c>
      <c r="D17">
        <v>7</v>
      </c>
      <c r="E17">
        <v>678387</v>
      </c>
      <c r="F17">
        <v>1658501</v>
      </c>
      <c r="G17" t="s">
        <v>25</v>
      </c>
      <c r="H17" t="str">
        <f>"MIEA140"</f>
        <v>MIEA140</v>
      </c>
      <c r="I17" t="str">
        <f>"E-PDO-MX-VILAH-DZZ-E70077 ( 39773 )"</f>
        <v>E-PDO-MX-VILAH-DZZ-E70077 ( 39773 )</v>
      </c>
      <c r="J17" t="str">
        <f>"C-Villahermosa-OH(41604)"</f>
        <v>C-Villahermosa-OH(41604)</v>
      </c>
      <c r="K17" t="s">
        <v>85</v>
      </c>
      <c r="L17" t="s">
        <v>38</v>
      </c>
      <c r="M17">
        <v>2008</v>
      </c>
      <c r="N17" t="s">
        <v>28</v>
      </c>
      <c r="O17" t="s">
        <v>29</v>
      </c>
      <c r="P17" t="s">
        <v>30</v>
      </c>
      <c r="Q17" t="s">
        <v>57</v>
      </c>
      <c r="R17" t="s">
        <v>41</v>
      </c>
      <c r="S17" t="s">
        <v>52</v>
      </c>
      <c r="T17" t="s">
        <v>55</v>
      </c>
      <c r="X17" t="s">
        <v>55</v>
      </c>
    </row>
    <row r="18" spans="1:24" x14ac:dyDescent="0.25">
      <c r="A18">
        <v>401989871</v>
      </c>
      <c r="B18">
        <v>2513210</v>
      </c>
      <c r="C18" t="s">
        <v>24</v>
      </c>
      <c r="D18">
        <v>7</v>
      </c>
      <c r="E18">
        <v>678387</v>
      </c>
      <c r="F18">
        <v>1658501</v>
      </c>
      <c r="G18" t="s">
        <v>25</v>
      </c>
      <c r="H18" t="str">
        <f>"MIEA141A"</f>
        <v>MIEA141A</v>
      </c>
      <c r="I18" t="str">
        <f>"US Specialty Services Idle Assets(198248)"</f>
        <v>US Specialty Services Idle Assets(198248)</v>
      </c>
      <c r="J18" t="str">
        <f>"E-US-FT WORTH-WLG-D-DIR (198319)"</f>
        <v>E-US-FT WORTH-WLG-D-DIR (198319)</v>
      </c>
      <c r="K18" t="s">
        <v>83</v>
      </c>
      <c r="L18" t="s">
        <v>84</v>
      </c>
      <c r="M18">
        <v>2008</v>
      </c>
      <c r="N18" t="s">
        <v>28</v>
      </c>
      <c r="O18" t="s">
        <v>86</v>
      </c>
      <c r="P18" t="s">
        <v>30</v>
      </c>
      <c r="Q18" t="s">
        <v>41</v>
      </c>
      <c r="R18" t="s">
        <v>41</v>
      </c>
      <c r="T18" t="s">
        <v>63</v>
      </c>
      <c r="X18" t="s">
        <v>63</v>
      </c>
    </row>
    <row r="19" spans="1:24" x14ac:dyDescent="0.25">
      <c r="A19">
        <v>401989872</v>
      </c>
      <c r="B19">
        <v>2168941</v>
      </c>
      <c r="C19" t="s">
        <v>24</v>
      </c>
      <c r="D19">
        <v>7</v>
      </c>
      <c r="E19">
        <v>678387</v>
      </c>
      <c r="F19">
        <v>1658501</v>
      </c>
      <c r="G19" t="s">
        <v>25</v>
      </c>
      <c r="H19" t="str">
        <f>"MIEA142"</f>
        <v>MIEA142</v>
      </c>
      <c r="I19" t="str">
        <f>"E-AR-WIA-LAS HERAS-DZZ-BP ( 36330 )"</f>
        <v>E-AR-WIA-LAS HERAS-DZZ-BP ( 36330 )</v>
      </c>
      <c r="J19" t="str">
        <f>"C-Las Heras-WLN No Business Unit (36330)"</f>
        <v>C-Las Heras-WLN No Business Unit (36330)</v>
      </c>
      <c r="K19" t="s">
        <v>37</v>
      </c>
      <c r="L19" t="s">
        <v>38</v>
      </c>
      <c r="M19">
        <v>2008</v>
      </c>
      <c r="N19" t="s">
        <v>28</v>
      </c>
      <c r="O19" t="s">
        <v>29</v>
      </c>
      <c r="P19" t="s">
        <v>30</v>
      </c>
      <c r="Q19" t="s">
        <v>70</v>
      </c>
      <c r="R19" t="s">
        <v>41</v>
      </c>
      <c r="S19" t="s">
        <v>71</v>
      </c>
      <c r="T19" t="s">
        <v>78</v>
      </c>
      <c r="X19" t="s">
        <v>78</v>
      </c>
    </row>
    <row r="20" spans="1:24" x14ac:dyDescent="0.25">
      <c r="A20">
        <v>402027446</v>
      </c>
      <c r="B20">
        <v>3594809</v>
      </c>
      <c r="C20" t="s">
        <v>24</v>
      </c>
      <c r="D20">
        <v>7</v>
      </c>
      <c r="E20">
        <v>678387</v>
      </c>
      <c r="F20">
        <v>1658501</v>
      </c>
      <c r="G20" t="s">
        <v>25</v>
      </c>
      <c r="H20" t="str">
        <f>"MIEA145"</f>
        <v>MIEA145</v>
      </c>
      <c r="I20" t="str">
        <f>"E-AU-QLD-ROMA-BP-DZZ-BP ( 47730 )"</f>
        <v>E-AU-QLD-ROMA-BP-DZZ-BP ( 47730 )</v>
      </c>
      <c r="J20" t="str">
        <f>"C-Roma-WLN OH Wireline General Cost(48902)"</f>
        <v>C-Roma-WLN OH Wireline General Cost(48902)</v>
      </c>
      <c r="K20" t="s">
        <v>87</v>
      </c>
      <c r="L20" t="s">
        <v>88</v>
      </c>
      <c r="M20">
        <v>2008</v>
      </c>
      <c r="N20" t="s">
        <v>28</v>
      </c>
      <c r="O20" t="s">
        <v>75</v>
      </c>
      <c r="P20" t="s">
        <v>30</v>
      </c>
      <c r="Q20" t="s">
        <v>41</v>
      </c>
      <c r="R20" t="s">
        <v>41</v>
      </c>
      <c r="T20" t="s">
        <v>63</v>
      </c>
      <c r="X20" t="s">
        <v>63</v>
      </c>
    </row>
    <row r="21" spans="1:24" x14ac:dyDescent="0.25">
      <c r="A21">
        <v>402096085</v>
      </c>
      <c r="B21">
        <v>1587084</v>
      </c>
      <c r="C21" t="s">
        <v>24</v>
      </c>
      <c r="D21">
        <v>7</v>
      </c>
      <c r="E21">
        <v>678387</v>
      </c>
      <c r="F21">
        <v>1658501</v>
      </c>
      <c r="G21" t="s">
        <v>25</v>
      </c>
      <c r="H21" t="str">
        <f>"MIEA147"</f>
        <v>MIEA147</v>
      </c>
      <c r="I21" t="str">
        <f>"E-CA-EDMONTON-WLG-DIR-BP ( 38214 )"</f>
        <v>E-CA-EDMONTON-WLG-DIR-BP ( 38214 )</v>
      </c>
      <c r="J21" t="str">
        <f>"C-Edmonton OH (122655)"</f>
        <v>C-Edmonton OH (122655)</v>
      </c>
      <c r="K21" t="s">
        <v>43</v>
      </c>
      <c r="L21" t="s">
        <v>43</v>
      </c>
      <c r="M21">
        <v>2008</v>
      </c>
      <c r="N21" t="s">
        <v>28</v>
      </c>
      <c r="O21" t="s">
        <v>29</v>
      </c>
      <c r="P21" t="s">
        <v>30</v>
      </c>
      <c r="Q21" t="s">
        <v>41</v>
      </c>
      <c r="R21" t="s">
        <v>41</v>
      </c>
      <c r="T21" t="s">
        <v>63</v>
      </c>
      <c r="X21" t="s">
        <v>63</v>
      </c>
    </row>
    <row r="22" spans="1:24" x14ac:dyDescent="0.25">
      <c r="A22">
        <v>402096086</v>
      </c>
      <c r="B22">
        <v>1587085</v>
      </c>
      <c r="C22" t="s">
        <v>24</v>
      </c>
      <c r="D22">
        <v>7</v>
      </c>
      <c r="E22">
        <v>678387</v>
      </c>
      <c r="F22">
        <v>1658501</v>
      </c>
      <c r="G22" t="s">
        <v>25</v>
      </c>
      <c r="H22" t="str">
        <f>"MIEA148"</f>
        <v>MIEA148</v>
      </c>
      <c r="I22" t="str">
        <f>"E-CA-EDMONTON-WLG-DIR-BP ( 38214 )"</f>
        <v>E-CA-EDMONTON-WLG-DIR-BP ( 38214 )</v>
      </c>
      <c r="J22" t="str">
        <f>"C-Edmonton OH (122655)"</f>
        <v>C-Edmonton OH (122655)</v>
      </c>
      <c r="K22" t="s">
        <v>43</v>
      </c>
      <c r="L22" t="s">
        <v>43</v>
      </c>
      <c r="M22">
        <v>2008</v>
      </c>
      <c r="N22" t="s">
        <v>28</v>
      </c>
      <c r="O22" t="s">
        <v>56</v>
      </c>
      <c r="P22" t="s">
        <v>30</v>
      </c>
      <c r="Q22" t="s">
        <v>57</v>
      </c>
      <c r="R22" t="s">
        <v>41</v>
      </c>
      <c r="S22" t="s">
        <v>52</v>
      </c>
      <c r="T22" t="s">
        <v>55</v>
      </c>
      <c r="X22" t="s">
        <v>55</v>
      </c>
    </row>
    <row r="23" spans="1:24" x14ac:dyDescent="0.25">
      <c r="A23">
        <v>402096087</v>
      </c>
      <c r="B23">
        <v>1511987</v>
      </c>
      <c r="C23" t="s">
        <v>24</v>
      </c>
      <c r="D23">
        <v>7</v>
      </c>
      <c r="E23">
        <v>678387</v>
      </c>
      <c r="F23">
        <v>1658501</v>
      </c>
      <c r="G23" t="s">
        <v>25</v>
      </c>
      <c r="H23" t="str">
        <f>"MIEA149"</f>
        <v>MIEA149</v>
      </c>
      <c r="I23" t="str">
        <f>"EDI-OMAN-NIZWA-NIZWA FIELD ( 100120 )"</f>
        <v>EDI-OMAN-NIZWA-NIZWA FIELD ( 100120 )</v>
      </c>
      <c r="J23" t="str">
        <f>"C-Muscat-WLN No Business Unit(100120)"</f>
        <v>C-Muscat-WLN No Business Unit(100120)</v>
      </c>
      <c r="K23" t="s">
        <v>89</v>
      </c>
      <c r="L23" t="s">
        <v>27</v>
      </c>
      <c r="M23">
        <v>2008</v>
      </c>
      <c r="N23" t="s">
        <v>28</v>
      </c>
      <c r="O23" t="s">
        <v>29</v>
      </c>
      <c r="P23" t="s">
        <v>30</v>
      </c>
      <c r="Q23" t="s">
        <v>90</v>
      </c>
      <c r="R23" t="s">
        <v>51</v>
      </c>
      <c r="S23" t="s">
        <v>45</v>
      </c>
      <c r="T23" t="s">
        <v>91</v>
      </c>
      <c r="U23" t="s">
        <v>54</v>
      </c>
      <c r="X23" t="s">
        <v>46</v>
      </c>
    </row>
    <row r="24" spans="1:24" x14ac:dyDescent="0.25">
      <c r="A24">
        <v>402096088</v>
      </c>
      <c r="B24">
        <v>1511989</v>
      </c>
      <c r="C24" t="s">
        <v>24</v>
      </c>
      <c r="D24">
        <v>7</v>
      </c>
      <c r="E24">
        <v>678387</v>
      </c>
      <c r="F24">
        <v>1658501</v>
      </c>
      <c r="G24" t="s">
        <v>25</v>
      </c>
      <c r="H24" t="str">
        <f>"MIEA150"</f>
        <v>MIEA150</v>
      </c>
      <c r="I24" t="str">
        <f>"EDI-OMAN-NIZWA-NIZWA FIELD ( 100120 )"</f>
        <v>EDI-OMAN-NIZWA-NIZWA FIELD ( 100120 )</v>
      </c>
      <c r="J24" t="str">
        <f>"C-Muscat-WLN No Business Unit(100120)"</f>
        <v>C-Muscat-WLN No Business Unit(100120)</v>
      </c>
      <c r="K24" t="s">
        <v>89</v>
      </c>
      <c r="L24" t="s">
        <v>27</v>
      </c>
      <c r="M24">
        <v>2008</v>
      </c>
      <c r="N24" t="s">
        <v>28</v>
      </c>
      <c r="O24" t="s">
        <v>66</v>
      </c>
      <c r="P24" t="s">
        <v>30</v>
      </c>
      <c r="Q24" t="s">
        <v>90</v>
      </c>
      <c r="R24" t="s">
        <v>51</v>
      </c>
      <c r="S24" t="s">
        <v>45</v>
      </c>
      <c r="T24" t="s">
        <v>91</v>
      </c>
      <c r="U24" t="s">
        <v>54</v>
      </c>
      <c r="X24" t="s">
        <v>46</v>
      </c>
    </row>
    <row r="25" spans="1:24" x14ac:dyDescent="0.25">
      <c r="A25">
        <v>402096089</v>
      </c>
      <c r="B25">
        <v>2515163</v>
      </c>
      <c r="C25" t="s">
        <v>24</v>
      </c>
      <c r="D25">
        <v>7</v>
      </c>
      <c r="E25">
        <v>678387</v>
      </c>
      <c r="F25">
        <v>1658501</v>
      </c>
      <c r="G25" t="s">
        <v>25</v>
      </c>
      <c r="H25" t="str">
        <f>"MIEA151"</f>
        <v>MIEA151</v>
      </c>
      <c r="I25" t="str">
        <f>"E-US-TX-BENBROOK-WLG-BP-DIR ( 323322 )"</f>
        <v>E-US-TX-BENBROOK-WLG-BP-DIR ( 323322 )</v>
      </c>
      <c r="J25" t="str">
        <f>"E-US-TX-BENBROOK-DOC-D-DIR (335021)"</f>
        <v>E-US-TX-BENBROOK-DOC-D-DIR (335021)</v>
      </c>
      <c r="K25" t="s">
        <v>92</v>
      </c>
      <c r="L25" t="s">
        <v>92</v>
      </c>
      <c r="M25">
        <v>2008</v>
      </c>
      <c r="N25" t="s">
        <v>28</v>
      </c>
      <c r="O25" t="s">
        <v>29</v>
      </c>
      <c r="P25" t="s">
        <v>30</v>
      </c>
      <c r="Q25" t="s">
        <v>57</v>
      </c>
      <c r="R25" t="s">
        <v>41</v>
      </c>
      <c r="S25" t="s">
        <v>52</v>
      </c>
      <c r="T25" t="s">
        <v>55</v>
      </c>
      <c r="X25" t="s">
        <v>55</v>
      </c>
    </row>
    <row r="26" spans="1:24" x14ac:dyDescent="0.25">
      <c r="A26">
        <v>402132708</v>
      </c>
      <c r="B26">
        <v>1577857</v>
      </c>
      <c r="C26" t="s">
        <v>24</v>
      </c>
      <c r="D26">
        <v>7</v>
      </c>
      <c r="E26">
        <v>678387</v>
      </c>
      <c r="F26">
        <v>1658501</v>
      </c>
      <c r="G26" t="s">
        <v>25</v>
      </c>
      <c r="H26" t="str">
        <f>"MIEA154"</f>
        <v>MIEA154</v>
      </c>
      <c r="I26" t="str">
        <f>"E-AU-QLD-ROMA-BP-DZZ-BP ( 47730 )"</f>
        <v>E-AU-QLD-ROMA-BP-DZZ-BP ( 47730 )</v>
      </c>
      <c r="J26" t="str">
        <f>"C-Roma-WLN OH Wireline General Cost(48902)"</f>
        <v>C-Roma-WLN OH Wireline General Cost(48902)</v>
      </c>
      <c r="K26" t="s">
        <v>87</v>
      </c>
      <c r="L26" t="s">
        <v>88</v>
      </c>
      <c r="M26">
        <v>2008</v>
      </c>
      <c r="N26" t="s">
        <v>28</v>
      </c>
      <c r="O26" t="s">
        <v>75</v>
      </c>
      <c r="P26" t="s">
        <v>30</v>
      </c>
      <c r="Q26" t="s">
        <v>70</v>
      </c>
      <c r="R26" t="s">
        <v>41</v>
      </c>
      <c r="S26" t="s">
        <v>71</v>
      </c>
      <c r="T26" t="s">
        <v>72</v>
      </c>
      <c r="X26" t="s">
        <v>72</v>
      </c>
    </row>
    <row r="27" spans="1:24" x14ac:dyDescent="0.25">
      <c r="A27">
        <v>402132709</v>
      </c>
      <c r="B27">
        <v>1577858</v>
      </c>
      <c r="C27" t="s">
        <v>24</v>
      </c>
      <c r="D27">
        <v>7</v>
      </c>
      <c r="E27">
        <v>678387</v>
      </c>
      <c r="F27">
        <v>1658501</v>
      </c>
      <c r="G27" t="s">
        <v>25</v>
      </c>
      <c r="H27" t="str">
        <f>"MIEA155"</f>
        <v>MIEA155</v>
      </c>
      <c r="I27" t="str">
        <f>"E-AU-QLD-ROMA-BP-DZZ-BP ( 47730 )"</f>
        <v>E-AU-QLD-ROMA-BP-DZZ-BP ( 47730 )</v>
      </c>
      <c r="J27" t="str">
        <f>"C-Roma-WLN OH Wireline General Cost(48902)"</f>
        <v>C-Roma-WLN OH Wireline General Cost(48902)</v>
      </c>
      <c r="K27" t="s">
        <v>87</v>
      </c>
      <c r="L27" t="s">
        <v>88</v>
      </c>
      <c r="M27">
        <v>2008</v>
      </c>
      <c r="N27" t="s">
        <v>28</v>
      </c>
      <c r="O27" t="s">
        <v>75</v>
      </c>
      <c r="P27" t="s">
        <v>30</v>
      </c>
      <c r="Q27" t="s">
        <v>70</v>
      </c>
      <c r="R27" t="s">
        <v>41</v>
      </c>
      <c r="S27" t="s">
        <v>71</v>
      </c>
      <c r="T27" t="s">
        <v>72</v>
      </c>
      <c r="X27" t="s">
        <v>72</v>
      </c>
    </row>
    <row r="28" spans="1:24" x14ac:dyDescent="0.25">
      <c r="A28">
        <v>402144298</v>
      </c>
      <c r="B28">
        <v>1577859</v>
      </c>
      <c r="C28" t="s">
        <v>24</v>
      </c>
      <c r="D28">
        <v>7</v>
      </c>
      <c r="E28">
        <v>678387</v>
      </c>
      <c r="F28">
        <v>1658501</v>
      </c>
      <c r="G28" t="s">
        <v>25</v>
      </c>
      <c r="H28" t="str">
        <f>"MIEA156"</f>
        <v>MIEA156</v>
      </c>
      <c r="I28" t="str">
        <f>"Ploiesti(58396)"</f>
        <v>Ploiesti(58396)</v>
      </c>
      <c r="J28" t="str">
        <f>"C-Ploiesti (Atlas)-WLN OH Wireline General Cost(79179)"</f>
        <v>C-Ploiesti (Atlas)-WLN OH Wireline General Cost(79179)</v>
      </c>
      <c r="K28" t="s">
        <v>93</v>
      </c>
      <c r="L28" t="s">
        <v>84</v>
      </c>
      <c r="M28">
        <v>2008</v>
      </c>
      <c r="N28" t="s">
        <v>28</v>
      </c>
      <c r="O28" t="s">
        <v>49</v>
      </c>
      <c r="P28" t="s">
        <v>30</v>
      </c>
      <c r="Q28" t="s">
        <v>57</v>
      </c>
      <c r="R28" t="s">
        <v>41</v>
      </c>
      <c r="S28" t="s">
        <v>52</v>
      </c>
      <c r="T28" t="s">
        <v>55</v>
      </c>
      <c r="X28" t="s">
        <v>55</v>
      </c>
    </row>
    <row r="29" spans="1:24" x14ac:dyDescent="0.25">
      <c r="A29">
        <v>402236412</v>
      </c>
      <c r="B29">
        <v>1679662</v>
      </c>
      <c r="C29" t="s">
        <v>24</v>
      </c>
      <c r="D29">
        <v>7</v>
      </c>
      <c r="E29">
        <v>678387</v>
      </c>
      <c r="F29">
        <v>1658501</v>
      </c>
      <c r="G29" t="s">
        <v>25</v>
      </c>
      <c r="H29" t="str">
        <f>"MIEA160"</f>
        <v>MIEA160</v>
      </c>
      <c r="I29" t="str">
        <f>"E-VE-VEW-CIUDAD OJEDA-DZZ-D-LA ( 51748 )"</f>
        <v>E-VE-VEW-CIUDAD OJEDA-DZZ-D-LA ( 51748 )</v>
      </c>
      <c r="J29" t="str">
        <f>"C-Ojeda-WLN OH Wireline General Cost(149332)"</f>
        <v>C-Ojeda-WLN OH Wireline General Cost(149332)</v>
      </c>
      <c r="K29" t="s">
        <v>59</v>
      </c>
      <c r="L29" t="s">
        <v>38</v>
      </c>
      <c r="M29">
        <v>2008</v>
      </c>
      <c r="N29" t="s">
        <v>28</v>
      </c>
      <c r="O29" t="s">
        <v>29</v>
      </c>
      <c r="P29" t="s">
        <v>30</v>
      </c>
      <c r="Q29" t="s">
        <v>94</v>
      </c>
      <c r="R29" t="s">
        <v>32</v>
      </c>
      <c r="S29" t="s">
        <v>52</v>
      </c>
      <c r="T29" t="s">
        <v>95</v>
      </c>
      <c r="U29" t="s">
        <v>35</v>
      </c>
      <c r="X29" t="s">
        <v>55</v>
      </c>
    </row>
    <row r="30" spans="1:24" x14ac:dyDescent="0.25">
      <c r="A30">
        <v>402236422</v>
      </c>
      <c r="B30">
        <v>1760059</v>
      </c>
      <c r="C30" t="s">
        <v>24</v>
      </c>
      <c r="D30">
        <v>7</v>
      </c>
      <c r="E30">
        <v>678387</v>
      </c>
      <c r="F30">
        <v>1658501</v>
      </c>
      <c r="G30" t="s">
        <v>25</v>
      </c>
      <c r="H30" t="str">
        <f>"MIEA161"</f>
        <v>MIEA161</v>
      </c>
      <c r="I30" t="str">
        <f>"E-AU-QLD-ROMA-BP-DZZ-BP ( 47730 )"</f>
        <v>E-AU-QLD-ROMA-BP-DZZ-BP ( 47730 )</v>
      </c>
      <c r="J30" t="str">
        <f>"C-Roma-WLN OH Wireline General Cost(48902)"</f>
        <v>C-Roma-WLN OH Wireline General Cost(48902)</v>
      </c>
      <c r="K30" t="s">
        <v>87</v>
      </c>
      <c r="L30" t="s">
        <v>88</v>
      </c>
      <c r="M30">
        <v>2008</v>
      </c>
      <c r="N30" t="s">
        <v>28</v>
      </c>
      <c r="O30" t="s">
        <v>29</v>
      </c>
      <c r="P30" t="s">
        <v>30</v>
      </c>
      <c r="Q30" t="s">
        <v>70</v>
      </c>
      <c r="R30" t="s">
        <v>41</v>
      </c>
      <c r="S30" t="s">
        <v>71</v>
      </c>
      <c r="T30" t="s">
        <v>72</v>
      </c>
      <c r="X30" t="s">
        <v>72</v>
      </c>
    </row>
    <row r="31" spans="1:24" x14ac:dyDescent="0.25">
      <c r="A31">
        <v>402315597</v>
      </c>
      <c r="B31">
        <v>1788255</v>
      </c>
      <c r="C31" t="s">
        <v>24</v>
      </c>
      <c r="D31">
        <v>7</v>
      </c>
      <c r="E31">
        <v>678387</v>
      </c>
      <c r="F31">
        <v>1658501</v>
      </c>
      <c r="G31" t="s">
        <v>25</v>
      </c>
      <c r="H31" t="str">
        <f>"MIEA164"</f>
        <v>MIEA164</v>
      </c>
      <c r="I31" t="str">
        <f>"EDI-LY-TRIPOLI-WFT OIL TOOL ( 14864 )"</f>
        <v>EDI-LY-TRIPOLI-WFT OIL TOOL ( 14864 )</v>
      </c>
      <c r="J31" t="str">
        <f>"C-Gialo-WLN OH Wireline General Cost(53538)"</f>
        <v>C-Gialo-WLN OH Wireline General Cost(53538)</v>
      </c>
      <c r="K31" t="s">
        <v>96</v>
      </c>
      <c r="L31" t="s">
        <v>27</v>
      </c>
      <c r="M31">
        <v>2008</v>
      </c>
      <c r="N31" t="s">
        <v>97</v>
      </c>
      <c r="O31" t="s">
        <v>86</v>
      </c>
      <c r="P31" t="s">
        <v>30</v>
      </c>
      <c r="Q31" t="s">
        <v>98</v>
      </c>
      <c r="R31" t="s">
        <v>99</v>
      </c>
      <c r="S31" t="s">
        <v>71</v>
      </c>
      <c r="T31" t="s">
        <v>100</v>
      </c>
      <c r="U31" t="s">
        <v>101</v>
      </c>
      <c r="X31" t="s">
        <v>72</v>
      </c>
    </row>
    <row r="32" spans="1:24" x14ac:dyDescent="0.25">
      <c r="A32">
        <v>402285841</v>
      </c>
      <c r="B32">
        <v>1633023</v>
      </c>
      <c r="C32" t="s">
        <v>24</v>
      </c>
      <c r="D32">
        <v>7</v>
      </c>
      <c r="E32">
        <v>678387</v>
      </c>
      <c r="F32">
        <v>1658501</v>
      </c>
      <c r="G32" t="s">
        <v>25</v>
      </c>
      <c r="H32" t="str">
        <f>"MIEA166"</f>
        <v>MIEA166</v>
      </c>
      <c r="I32" t="str">
        <f>"E-IQ-WOTME-ERBIL-D-OPN ( 21752 )"</f>
        <v>E-IQ-WOTME-ERBIL-D-OPN ( 21752 )</v>
      </c>
      <c r="J32" t="str">
        <f>"C-Erbil-WLN No Business Unit(21752)"</f>
        <v>C-Erbil-WLN No Business Unit(21752)</v>
      </c>
      <c r="K32" t="s">
        <v>69</v>
      </c>
      <c r="L32" t="s">
        <v>27</v>
      </c>
      <c r="M32">
        <v>2008</v>
      </c>
      <c r="N32" t="s">
        <v>28</v>
      </c>
      <c r="O32" t="s">
        <v>29</v>
      </c>
      <c r="P32" t="s">
        <v>30</v>
      </c>
      <c r="Q32" t="s">
        <v>41</v>
      </c>
      <c r="R32" t="s">
        <v>41</v>
      </c>
      <c r="T32" t="s">
        <v>63</v>
      </c>
      <c r="X32" t="s">
        <v>63</v>
      </c>
    </row>
    <row r="33" spans="1:24" x14ac:dyDescent="0.25">
      <c r="A33">
        <v>402319963</v>
      </c>
      <c r="B33">
        <v>2359748</v>
      </c>
      <c r="C33" t="s">
        <v>24</v>
      </c>
      <c r="D33">
        <v>7</v>
      </c>
      <c r="E33">
        <v>678387</v>
      </c>
      <c r="F33">
        <v>1658501</v>
      </c>
      <c r="G33" t="s">
        <v>25</v>
      </c>
      <c r="H33" t="str">
        <f>"MIEA167"</f>
        <v>MIEA167</v>
      </c>
      <c r="I33" t="str">
        <f>"E-IQ-WOTME-ERBIL-D-OPN ( 21752 )"</f>
        <v>E-IQ-WOTME-ERBIL-D-OPN ( 21752 )</v>
      </c>
      <c r="J33" t="str">
        <f>"C-Erbil-WLN Compact OH Wireline(114631)"</f>
        <v>C-Erbil-WLN Compact OH Wireline(114631)</v>
      </c>
      <c r="K33" t="s">
        <v>69</v>
      </c>
      <c r="L33" t="s">
        <v>27</v>
      </c>
      <c r="M33">
        <v>2008</v>
      </c>
      <c r="N33" t="s">
        <v>28</v>
      </c>
      <c r="O33" t="s">
        <v>29</v>
      </c>
      <c r="P33" t="s">
        <v>30</v>
      </c>
      <c r="Q33" t="s">
        <v>70</v>
      </c>
      <c r="R33" t="s">
        <v>41</v>
      </c>
      <c r="S33" t="s">
        <v>71</v>
      </c>
      <c r="T33" t="s">
        <v>72</v>
      </c>
      <c r="X33" t="s">
        <v>72</v>
      </c>
    </row>
    <row r="34" spans="1:24" x14ac:dyDescent="0.25">
      <c r="A34">
        <v>402333462</v>
      </c>
      <c r="B34">
        <v>1951328</v>
      </c>
      <c r="C34" t="s">
        <v>24</v>
      </c>
      <c r="D34">
        <v>7</v>
      </c>
      <c r="E34">
        <v>678387</v>
      </c>
      <c r="F34">
        <v>1658501</v>
      </c>
      <c r="G34" t="s">
        <v>25</v>
      </c>
      <c r="H34" t="str">
        <f>"MIEA171"</f>
        <v>MIEA171</v>
      </c>
      <c r="I34" t="str">
        <f>"Ploiesti(58396)"</f>
        <v>Ploiesti(58396)</v>
      </c>
      <c r="J34" t="str">
        <f>"C-Ploiesti (Atlas)-WLN OH Wireline General Cost(79179)"</f>
        <v>C-Ploiesti (Atlas)-WLN OH Wireline General Cost(79179)</v>
      </c>
      <c r="K34" t="s">
        <v>93</v>
      </c>
      <c r="L34" t="s">
        <v>84</v>
      </c>
      <c r="M34">
        <v>2008</v>
      </c>
      <c r="N34" t="s">
        <v>48</v>
      </c>
      <c r="O34" t="s">
        <v>29</v>
      </c>
      <c r="P34" t="s">
        <v>30</v>
      </c>
      <c r="Q34" t="s">
        <v>70</v>
      </c>
      <c r="R34" t="s">
        <v>41</v>
      </c>
      <c r="S34" t="s">
        <v>71</v>
      </c>
      <c r="T34" t="s">
        <v>72</v>
      </c>
      <c r="X34" t="s">
        <v>72</v>
      </c>
    </row>
    <row r="35" spans="1:24" x14ac:dyDescent="0.25">
      <c r="A35">
        <v>402419846</v>
      </c>
      <c r="B35">
        <v>2570193</v>
      </c>
      <c r="C35" t="s">
        <v>24</v>
      </c>
      <c r="D35">
        <v>7</v>
      </c>
      <c r="E35">
        <v>678387</v>
      </c>
      <c r="F35">
        <v>1658501</v>
      </c>
      <c r="G35" t="s">
        <v>25</v>
      </c>
      <c r="H35" t="str">
        <f>"MIEA174"</f>
        <v>MIEA174</v>
      </c>
      <c r="I35" t="str">
        <f>"E-CA-EDMONTON-WLG-DIR-BP ( 38214 )"</f>
        <v>E-CA-EDMONTON-WLG-DIR-BP ( 38214 )</v>
      </c>
      <c r="J35" t="str">
        <f>"C-Edmonton OH (122655)"</f>
        <v>C-Edmonton OH (122655)</v>
      </c>
      <c r="K35" t="s">
        <v>43</v>
      </c>
      <c r="L35" t="s">
        <v>43</v>
      </c>
      <c r="M35">
        <v>2009</v>
      </c>
      <c r="N35" t="s">
        <v>28</v>
      </c>
      <c r="O35" t="s">
        <v>56</v>
      </c>
      <c r="P35" t="s">
        <v>30</v>
      </c>
      <c r="Q35" t="s">
        <v>57</v>
      </c>
      <c r="R35" t="s">
        <v>41</v>
      </c>
      <c r="S35" t="s">
        <v>52</v>
      </c>
      <c r="T35" t="s">
        <v>55</v>
      </c>
      <c r="X35" t="s">
        <v>55</v>
      </c>
    </row>
    <row r="36" spans="1:24" x14ac:dyDescent="0.25">
      <c r="A36">
        <v>402440422</v>
      </c>
      <c r="B36">
        <v>2107667</v>
      </c>
      <c r="C36" t="s">
        <v>24</v>
      </c>
      <c r="D36">
        <v>7</v>
      </c>
      <c r="E36">
        <v>678387</v>
      </c>
      <c r="F36">
        <v>1658501</v>
      </c>
      <c r="G36" t="s">
        <v>25</v>
      </c>
      <c r="H36" t="str">
        <f>"MIEA177"</f>
        <v>MIEA177</v>
      </c>
      <c r="I36" t="str">
        <f>"E-DE-EDEMISSEN-DRL ( 19302 )"</f>
        <v>E-DE-EDEMISSEN-DRL ( 19302 )</v>
      </c>
      <c r="J36" t="str">
        <f>"C-Peine-WLN No Business Unit(19302)"</f>
        <v>C-Peine-WLN No Business Unit(19302)</v>
      </c>
      <c r="K36" t="s">
        <v>102</v>
      </c>
      <c r="L36" t="s">
        <v>65</v>
      </c>
      <c r="M36">
        <v>2009</v>
      </c>
      <c r="N36" t="s">
        <v>28</v>
      </c>
      <c r="O36" t="s">
        <v>29</v>
      </c>
      <c r="P36" t="s">
        <v>30</v>
      </c>
      <c r="Q36" t="s">
        <v>41</v>
      </c>
      <c r="R36" t="s">
        <v>41</v>
      </c>
      <c r="T36" t="s">
        <v>63</v>
      </c>
      <c r="X36" t="s">
        <v>63</v>
      </c>
    </row>
    <row r="37" spans="1:24" x14ac:dyDescent="0.25">
      <c r="A37">
        <v>402465669</v>
      </c>
      <c r="B37">
        <v>2515168</v>
      </c>
      <c r="C37" t="s">
        <v>24</v>
      </c>
      <c r="D37">
        <v>7</v>
      </c>
      <c r="E37">
        <v>678387</v>
      </c>
      <c r="F37">
        <v>1658501</v>
      </c>
      <c r="G37" t="s">
        <v>25</v>
      </c>
      <c r="H37" t="str">
        <f>"MIEA178"</f>
        <v>MIEA178</v>
      </c>
      <c r="I37" t="str">
        <f>"E-US-TX-BENBROOK-WLG-BP-DIR ( 323322 )"</f>
        <v>E-US-TX-BENBROOK-WLG-BP-DIR ( 323322 )</v>
      </c>
      <c r="J37" t="str">
        <f>"E-US-TX-BENBROOK-DOC-D-DIR (335021)"</f>
        <v>E-US-TX-BENBROOK-DOC-D-DIR (335021)</v>
      </c>
      <c r="K37" t="s">
        <v>92</v>
      </c>
      <c r="L37" t="s">
        <v>92</v>
      </c>
      <c r="M37">
        <v>2009</v>
      </c>
      <c r="N37" t="s">
        <v>28</v>
      </c>
      <c r="O37" t="s">
        <v>75</v>
      </c>
      <c r="P37" t="s">
        <v>30</v>
      </c>
      <c r="Q37" t="s">
        <v>57</v>
      </c>
      <c r="R37" t="s">
        <v>41</v>
      </c>
      <c r="S37" t="s">
        <v>52</v>
      </c>
      <c r="T37" t="s">
        <v>55</v>
      </c>
      <c r="X37" t="s">
        <v>55</v>
      </c>
    </row>
    <row r="38" spans="1:24" x14ac:dyDescent="0.25">
      <c r="A38">
        <v>402525729</v>
      </c>
      <c r="B38">
        <v>1798790</v>
      </c>
      <c r="C38" t="s">
        <v>24</v>
      </c>
      <c r="D38">
        <v>7</v>
      </c>
      <c r="E38">
        <v>678387</v>
      </c>
      <c r="F38">
        <v>1658501</v>
      </c>
      <c r="G38" t="s">
        <v>25</v>
      </c>
      <c r="H38" t="str">
        <f>"MIEA181"</f>
        <v>MIEA181</v>
      </c>
      <c r="I38" t="str">
        <f>"E-SA-PES SA-AL-KHOBAR-D-OPN ( 23375 )"</f>
        <v>E-SA-PES SA-AL-KHOBAR-D-OPN ( 23375 )</v>
      </c>
      <c r="J38" t="str">
        <f>"C-Dhahran-WLN OH Wireline General Cost(26743)"</f>
        <v>C-Dhahran-WLN OH Wireline General Cost(26743)</v>
      </c>
      <c r="K38" t="s">
        <v>74</v>
      </c>
      <c r="L38" t="s">
        <v>27</v>
      </c>
      <c r="M38">
        <v>2009</v>
      </c>
      <c r="N38" t="s">
        <v>48</v>
      </c>
      <c r="O38" t="s">
        <v>103</v>
      </c>
      <c r="P38" t="s">
        <v>30</v>
      </c>
      <c r="Q38" t="s">
        <v>76</v>
      </c>
      <c r="R38" t="s">
        <v>41</v>
      </c>
      <c r="S38" t="s">
        <v>77</v>
      </c>
      <c r="T38" t="s">
        <v>78</v>
      </c>
      <c r="X38" t="s">
        <v>78</v>
      </c>
    </row>
    <row r="39" spans="1:24" x14ac:dyDescent="0.25">
      <c r="A39">
        <v>402555434</v>
      </c>
      <c r="B39">
        <v>2582151</v>
      </c>
      <c r="C39" t="s">
        <v>24</v>
      </c>
      <c r="D39">
        <v>7</v>
      </c>
      <c r="E39">
        <v>678387</v>
      </c>
      <c r="F39">
        <v>1658501</v>
      </c>
      <c r="G39" t="s">
        <v>25</v>
      </c>
      <c r="H39" t="str">
        <f>"MIEA183"</f>
        <v>MIEA183</v>
      </c>
      <c r="I39" t="str">
        <f>"E-CA-EDMONTON-WLG-DIR-BP ( 38214 )"</f>
        <v>E-CA-EDMONTON-WLG-DIR-BP ( 38214 )</v>
      </c>
      <c r="J39" t="str">
        <f>"C-Edmonton OH (122655)"</f>
        <v>C-Edmonton OH (122655)</v>
      </c>
      <c r="K39" t="s">
        <v>43</v>
      </c>
      <c r="L39" t="s">
        <v>43</v>
      </c>
      <c r="M39">
        <v>2009</v>
      </c>
      <c r="N39" t="s">
        <v>28</v>
      </c>
      <c r="O39" t="s">
        <v>29</v>
      </c>
      <c r="P39" t="s">
        <v>30</v>
      </c>
      <c r="Q39" t="s">
        <v>57</v>
      </c>
      <c r="R39" t="s">
        <v>41</v>
      </c>
      <c r="S39" t="s">
        <v>52</v>
      </c>
      <c r="T39" t="s">
        <v>55</v>
      </c>
      <c r="X39" t="s">
        <v>55</v>
      </c>
    </row>
    <row r="40" spans="1:24" x14ac:dyDescent="0.25">
      <c r="A40">
        <v>402572718</v>
      </c>
      <c r="B40">
        <v>1802644</v>
      </c>
      <c r="C40" t="s">
        <v>24</v>
      </c>
      <c r="D40">
        <v>7</v>
      </c>
      <c r="E40">
        <v>678387</v>
      </c>
      <c r="F40">
        <v>1658501</v>
      </c>
      <c r="G40" t="s">
        <v>25</v>
      </c>
      <c r="H40" t="str">
        <f>"MIEA185"</f>
        <v>MIEA185</v>
      </c>
      <c r="I40" t="str">
        <f>"E-QA-DOHA-ASWSC-DZZ-D ( 40069 )"</f>
        <v>E-QA-DOHA-ASWSC-DZZ-D ( 40069 )</v>
      </c>
      <c r="J40" t="str">
        <f>"C-Doha-WLN OH Wireline General Cost(40133)"</f>
        <v>C-Doha-WLN OH Wireline General Cost(40133)</v>
      </c>
      <c r="K40" t="s">
        <v>26</v>
      </c>
      <c r="L40" t="s">
        <v>27</v>
      </c>
      <c r="M40">
        <v>2009</v>
      </c>
      <c r="N40" t="s">
        <v>28</v>
      </c>
      <c r="O40" t="s">
        <v>29</v>
      </c>
      <c r="P40" t="s">
        <v>30</v>
      </c>
      <c r="Q40" t="s">
        <v>41</v>
      </c>
      <c r="R40" t="s">
        <v>41</v>
      </c>
      <c r="T40" t="s">
        <v>63</v>
      </c>
      <c r="X40" t="s">
        <v>63</v>
      </c>
    </row>
    <row r="41" spans="1:24" x14ac:dyDescent="0.25">
      <c r="A41">
        <v>402572719</v>
      </c>
      <c r="B41">
        <v>2513890</v>
      </c>
      <c r="C41" t="s">
        <v>24</v>
      </c>
      <c r="D41">
        <v>7</v>
      </c>
      <c r="E41">
        <v>678387</v>
      </c>
      <c r="F41">
        <v>1658501</v>
      </c>
      <c r="G41" t="s">
        <v>25</v>
      </c>
      <c r="H41" t="str">
        <f>"MIEA186A"</f>
        <v>MIEA186A</v>
      </c>
      <c r="I41" t="str">
        <f>"Khobar(23375)"</f>
        <v>Khobar(23375)</v>
      </c>
      <c r="J41" t="str">
        <f>"C-Dhahran-WLN OH Wireline General Cost(26743)"</f>
        <v>C-Dhahran-WLN OH Wireline General Cost(26743)</v>
      </c>
      <c r="K41" t="s">
        <v>83</v>
      </c>
      <c r="L41" t="s">
        <v>84</v>
      </c>
      <c r="M41">
        <v>2010</v>
      </c>
      <c r="N41" t="s">
        <v>28</v>
      </c>
      <c r="O41" t="s">
        <v>29</v>
      </c>
      <c r="P41" t="s">
        <v>30</v>
      </c>
      <c r="Q41" t="s">
        <v>70</v>
      </c>
      <c r="R41" t="s">
        <v>41</v>
      </c>
      <c r="S41" t="s">
        <v>71</v>
      </c>
      <c r="T41" t="s">
        <v>78</v>
      </c>
      <c r="X41" t="s">
        <v>78</v>
      </c>
    </row>
    <row r="42" spans="1:24" x14ac:dyDescent="0.25">
      <c r="A42">
        <v>402617385</v>
      </c>
      <c r="B42">
        <v>2071547</v>
      </c>
      <c r="C42" t="s">
        <v>24</v>
      </c>
      <c r="D42">
        <v>7</v>
      </c>
      <c r="E42">
        <v>678387</v>
      </c>
      <c r="F42">
        <v>1658501</v>
      </c>
      <c r="G42" t="s">
        <v>25</v>
      </c>
      <c r="H42" t="str">
        <f>"MIEA189"</f>
        <v>MIEA189</v>
      </c>
      <c r="I42" t="str">
        <f>"EDI-TH-TAMBOL-WIRELINE-E50199 ( 66103 )"</f>
        <v>EDI-TH-TAMBOL-WIRELINE-E50199 ( 66103 )</v>
      </c>
      <c r="J42" t="str">
        <f>"C-Phitsanulok-WLN Compact OH Wireline(94667)"</f>
        <v>C-Phitsanulok-WLN Compact OH Wireline(94667)</v>
      </c>
      <c r="K42" t="s">
        <v>104</v>
      </c>
      <c r="L42" t="s">
        <v>88</v>
      </c>
      <c r="M42">
        <v>2010</v>
      </c>
      <c r="N42" t="s">
        <v>28</v>
      </c>
      <c r="O42" t="s">
        <v>29</v>
      </c>
      <c r="P42" t="s">
        <v>30</v>
      </c>
      <c r="Q42" t="s">
        <v>41</v>
      </c>
      <c r="R42" t="s">
        <v>41</v>
      </c>
      <c r="T42" t="s">
        <v>63</v>
      </c>
      <c r="X42" t="s">
        <v>63</v>
      </c>
    </row>
    <row r="43" spans="1:24" x14ac:dyDescent="0.25">
      <c r="A43">
        <v>402617386</v>
      </c>
      <c r="B43">
        <v>1811121</v>
      </c>
      <c r="C43" t="s">
        <v>24</v>
      </c>
      <c r="D43">
        <v>7</v>
      </c>
      <c r="E43">
        <v>678387</v>
      </c>
      <c r="F43">
        <v>1658501</v>
      </c>
      <c r="G43" t="s">
        <v>25</v>
      </c>
      <c r="H43" t="str">
        <f>"MIEA190"</f>
        <v>MIEA190</v>
      </c>
      <c r="I43" t="str">
        <f>"E-KW-WOTME-SAFAT-D-BP ( 10159 )"</f>
        <v>E-KW-WOTME-SAFAT-D-BP ( 10159 )</v>
      </c>
      <c r="J43" t="str">
        <f>"C-Safat-WLN OH Wireline General Cost(31433)"</f>
        <v>C-Safat-WLN OH Wireline General Cost(31433)</v>
      </c>
      <c r="K43" t="s">
        <v>105</v>
      </c>
      <c r="L43" t="s">
        <v>27</v>
      </c>
      <c r="M43">
        <v>2010</v>
      </c>
      <c r="N43" t="s">
        <v>28</v>
      </c>
      <c r="O43" t="s">
        <v>29</v>
      </c>
      <c r="P43" t="s">
        <v>30</v>
      </c>
      <c r="Q43" t="s">
        <v>106</v>
      </c>
      <c r="R43" t="s">
        <v>41</v>
      </c>
      <c r="S43" t="s">
        <v>63</v>
      </c>
    </row>
    <row r="44" spans="1:24" x14ac:dyDescent="0.25">
      <c r="A44">
        <v>402623254</v>
      </c>
      <c r="B44">
        <v>2366497</v>
      </c>
      <c r="C44" t="s">
        <v>24</v>
      </c>
      <c r="D44">
        <v>7</v>
      </c>
      <c r="E44">
        <v>678387</v>
      </c>
      <c r="F44">
        <v>1658501</v>
      </c>
      <c r="G44" t="s">
        <v>25</v>
      </c>
      <c r="H44" t="str">
        <f>"MIEA193"</f>
        <v>MIEA193</v>
      </c>
      <c r="I44" t="str">
        <f>"E-SA-PES SA-AL-KHOBAR-D-OPN ( 23375 )"</f>
        <v>E-SA-PES SA-AL-KHOBAR-D-OPN ( 23375 )</v>
      </c>
      <c r="J44" t="str">
        <f>"C-Dhahran-WLN OH Wireline General Cost(26743)"</f>
        <v>C-Dhahran-WLN OH Wireline General Cost(26743)</v>
      </c>
      <c r="K44" t="s">
        <v>74</v>
      </c>
      <c r="L44" t="s">
        <v>27</v>
      </c>
      <c r="M44">
        <v>2010</v>
      </c>
      <c r="N44" t="s">
        <v>28</v>
      </c>
      <c r="O44" t="s">
        <v>66</v>
      </c>
      <c r="P44" t="s">
        <v>30</v>
      </c>
      <c r="Q44" t="s">
        <v>40</v>
      </c>
      <c r="R44" t="s">
        <v>41</v>
      </c>
      <c r="S44" t="s">
        <v>42</v>
      </c>
      <c r="T44" t="s">
        <v>36</v>
      </c>
      <c r="X44" t="s">
        <v>36</v>
      </c>
    </row>
    <row r="45" spans="1:24" x14ac:dyDescent="0.25">
      <c r="A45">
        <v>402617389</v>
      </c>
      <c r="B45">
        <v>2201881</v>
      </c>
      <c r="C45" t="s">
        <v>24</v>
      </c>
      <c r="D45">
        <v>7</v>
      </c>
      <c r="E45">
        <v>678387</v>
      </c>
      <c r="F45">
        <v>1658501</v>
      </c>
      <c r="G45" t="s">
        <v>25</v>
      </c>
      <c r="H45" t="str">
        <f>"MIEA194"</f>
        <v>MIEA194</v>
      </c>
      <c r="I45" t="str">
        <f>"AR-NEUQUEN-INDALO OPN ( 148233 )"</f>
        <v>AR-NEUQUEN-INDALO OPN ( 148233 )</v>
      </c>
      <c r="J45" t="str">
        <f>"AR-NEUQUEN-INDALO BP (148233)"</f>
        <v>AR-NEUQUEN-INDALO BP (148233)</v>
      </c>
      <c r="K45" t="s">
        <v>37</v>
      </c>
      <c r="L45" t="s">
        <v>38</v>
      </c>
      <c r="M45">
        <v>2010</v>
      </c>
      <c r="N45" t="s">
        <v>97</v>
      </c>
      <c r="O45" t="s">
        <v>29</v>
      </c>
      <c r="P45" t="s">
        <v>30</v>
      </c>
      <c r="Q45" t="s">
        <v>107</v>
      </c>
      <c r="R45" t="s">
        <v>41</v>
      </c>
      <c r="S45" t="s">
        <v>33</v>
      </c>
      <c r="T45" t="s">
        <v>68</v>
      </c>
      <c r="X45" t="s">
        <v>68</v>
      </c>
    </row>
    <row r="46" spans="1:24" x14ac:dyDescent="0.25">
      <c r="A46">
        <v>402642567</v>
      </c>
      <c r="B46">
        <v>1820362</v>
      </c>
      <c r="C46" t="s">
        <v>24</v>
      </c>
      <c r="D46">
        <v>7</v>
      </c>
      <c r="E46">
        <v>678387</v>
      </c>
      <c r="F46">
        <v>1658501</v>
      </c>
      <c r="G46" t="s">
        <v>25</v>
      </c>
      <c r="H46" t="str">
        <f>"MIEA195"</f>
        <v>MIEA195</v>
      </c>
      <c r="I46" t="str">
        <f>"E-QA-DOHA-ASWSC-DZZ-D ( 40069 )"</f>
        <v>E-QA-DOHA-ASWSC-DZZ-D ( 40069 )</v>
      </c>
      <c r="J46" t="str">
        <f>"C-Doha-WLN OH Wireline General Cost(40133)"</f>
        <v>C-Doha-WLN OH Wireline General Cost(40133)</v>
      </c>
      <c r="K46" t="s">
        <v>26</v>
      </c>
      <c r="L46" t="s">
        <v>27</v>
      </c>
      <c r="M46">
        <v>2010</v>
      </c>
      <c r="N46" t="s">
        <v>28</v>
      </c>
      <c r="O46" t="s">
        <v>75</v>
      </c>
      <c r="P46" t="s">
        <v>30</v>
      </c>
      <c r="Q46" t="s">
        <v>70</v>
      </c>
      <c r="R46" t="s">
        <v>41</v>
      </c>
      <c r="S46" t="s">
        <v>71</v>
      </c>
      <c r="T46" t="s">
        <v>72</v>
      </c>
      <c r="X46" t="s">
        <v>72</v>
      </c>
    </row>
    <row r="47" spans="1:24" x14ac:dyDescent="0.25">
      <c r="A47">
        <v>402683300</v>
      </c>
      <c r="B47">
        <v>2401259</v>
      </c>
      <c r="C47" t="s">
        <v>24</v>
      </c>
      <c r="D47">
        <v>7</v>
      </c>
      <c r="E47">
        <v>678387</v>
      </c>
      <c r="F47">
        <v>1658501</v>
      </c>
      <c r="G47" t="s">
        <v>25</v>
      </c>
      <c r="H47" t="str">
        <f>"MIEA197"</f>
        <v>MIEA197</v>
      </c>
      <c r="I47" t="str">
        <f>"E-CA-EDMONTON-WLG-DIR-BP ( 38214 )"</f>
        <v>E-CA-EDMONTON-WLG-DIR-BP ( 38214 )</v>
      </c>
      <c r="J47" t="str">
        <f>"C-Edmonton OH (122655)"</f>
        <v>C-Edmonton OH (122655)</v>
      </c>
      <c r="K47" t="s">
        <v>43</v>
      </c>
      <c r="L47" t="s">
        <v>43</v>
      </c>
      <c r="M47">
        <v>2010</v>
      </c>
      <c r="N47" t="s">
        <v>28</v>
      </c>
      <c r="O47" t="s">
        <v>56</v>
      </c>
      <c r="P47" t="s">
        <v>30</v>
      </c>
      <c r="Q47" t="s">
        <v>57</v>
      </c>
      <c r="R47" t="s">
        <v>41</v>
      </c>
      <c r="S47" t="s">
        <v>52</v>
      </c>
      <c r="T47" t="s">
        <v>55</v>
      </c>
      <c r="X47" t="s">
        <v>55</v>
      </c>
    </row>
    <row r="48" spans="1:24" x14ac:dyDescent="0.25">
      <c r="A48">
        <v>402686571</v>
      </c>
      <c r="B48">
        <v>1952221</v>
      </c>
      <c r="C48" t="s">
        <v>24</v>
      </c>
      <c r="D48">
        <v>7</v>
      </c>
      <c r="E48">
        <v>678387</v>
      </c>
      <c r="F48">
        <v>1658501</v>
      </c>
      <c r="G48" t="s">
        <v>25</v>
      </c>
      <c r="H48" t="str">
        <f>"MIEA198"</f>
        <v>MIEA198</v>
      </c>
      <c r="I48" t="str">
        <f>"E-SA-PES SA-AL-KHOBAR-D-OPN ( 23375 )"</f>
        <v>E-SA-PES SA-AL-KHOBAR-D-OPN ( 23375 )</v>
      </c>
      <c r="J48" t="str">
        <f>"C-Dhahran-WLN OH Wireline General Cost(26743)"</f>
        <v>C-Dhahran-WLN OH Wireline General Cost(26743)</v>
      </c>
      <c r="K48" t="s">
        <v>74</v>
      </c>
      <c r="L48" t="s">
        <v>27</v>
      </c>
      <c r="M48">
        <v>2010</v>
      </c>
      <c r="N48" t="s">
        <v>28</v>
      </c>
      <c r="O48" t="s">
        <v>75</v>
      </c>
      <c r="P48" t="s">
        <v>30</v>
      </c>
      <c r="Q48" t="s">
        <v>51</v>
      </c>
      <c r="R48" t="s">
        <v>51</v>
      </c>
      <c r="T48" t="s">
        <v>63</v>
      </c>
      <c r="X48" t="s">
        <v>63</v>
      </c>
    </row>
    <row r="49" spans="1:24" x14ac:dyDescent="0.25">
      <c r="A49">
        <v>402686572</v>
      </c>
      <c r="B49">
        <v>2585747</v>
      </c>
      <c r="C49" t="s">
        <v>24</v>
      </c>
      <c r="D49">
        <v>7</v>
      </c>
      <c r="E49">
        <v>678387</v>
      </c>
      <c r="F49">
        <v>1658501</v>
      </c>
      <c r="G49" t="s">
        <v>25</v>
      </c>
      <c r="H49" t="str">
        <f>"MIEA199"</f>
        <v>MIEA199</v>
      </c>
      <c r="I49" t="str">
        <f>"E-CA-EDMONTON-WLG-DIR-BP ( 38214 )"</f>
        <v>E-CA-EDMONTON-WLG-DIR-BP ( 38214 )</v>
      </c>
      <c r="J49" t="str">
        <f>"C-Edmonton OH (122655)"</f>
        <v>C-Edmonton OH (122655)</v>
      </c>
      <c r="K49" t="s">
        <v>43</v>
      </c>
      <c r="L49" t="s">
        <v>43</v>
      </c>
      <c r="M49">
        <v>2010</v>
      </c>
      <c r="N49" t="s">
        <v>28</v>
      </c>
      <c r="O49" t="s">
        <v>29</v>
      </c>
      <c r="P49" t="s">
        <v>30</v>
      </c>
      <c r="Q49" t="s">
        <v>57</v>
      </c>
      <c r="R49" t="s">
        <v>41</v>
      </c>
      <c r="S49" t="s">
        <v>52</v>
      </c>
      <c r="T49" t="s">
        <v>55</v>
      </c>
      <c r="X49" t="s">
        <v>55</v>
      </c>
    </row>
    <row r="50" spans="1:24" x14ac:dyDescent="0.25">
      <c r="A50">
        <v>402739152</v>
      </c>
      <c r="B50">
        <v>2513891</v>
      </c>
      <c r="C50" t="s">
        <v>24</v>
      </c>
      <c r="D50">
        <v>7</v>
      </c>
      <c r="E50">
        <v>678387</v>
      </c>
      <c r="F50">
        <v>1658501</v>
      </c>
      <c r="G50" t="s">
        <v>25</v>
      </c>
      <c r="H50" t="str">
        <f>"MIEA200"</f>
        <v>MIEA200</v>
      </c>
      <c r="I50" t="str">
        <f>"Khobar(23375)"</f>
        <v>Khobar(23375)</v>
      </c>
      <c r="J50" t="str">
        <f>"C-Dhahran-WLN OH Wireline General Cost(26743)"</f>
        <v>C-Dhahran-WLN OH Wireline General Cost(26743)</v>
      </c>
      <c r="K50" t="s">
        <v>83</v>
      </c>
      <c r="L50" t="s">
        <v>84</v>
      </c>
      <c r="M50">
        <v>2010</v>
      </c>
      <c r="N50" t="s">
        <v>28</v>
      </c>
      <c r="O50" t="s">
        <v>29</v>
      </c>
      <c r="P50" t="s">
        <v>30</v>
      </c>
      <c r="Q50" t="s">
        <v>57</v>
      </c>
      <c r="R50" t="s">
        <v>41</v>
      </c>
      <c r="S50" t="s">
        <v>52</v>
      </c>
      <c r="T50" t="s">
        <v>55</v>
      </c>
      <c r="X50" t="s">
        <v>55</v>
      </c>
    </row>
    <row r="51" spans="1:24" x14ac:dyDescent="0.25">
      <c r="A51">
        <v>402706541</v>
      </c>
      <c r="B51">
        <v>-215173</v>
      </c>
      <c r="C51" t="s">
        <v>24</v>
      </c>
      <c r="D51">
        <v>7</v>
      </c>
      <c r="E51">
        <v>678387</v>
      </c>
      <c r="F51">
        <v>1658501</v>
      </c>
      <c r="G51" t="s">
        <v>25</v>
      </c>
      <c r="H51" t="str">
        <f>"MIEA201"</f>
        <v>MIEA201</v>
      </c>
      <c r="I51" t="str">
        <f>"EDI-LY-TRIPOLI-WFT OIL TOOL ( 14864 )"</f>
        <v>EDI-LY-TRIPOLI-WFT OIL TOOL ( 14864 )</v>
      </c>
      <c r="J51" t="str">
        <f>"C-Gialo-WLN OH Wireline General Cost(53538)"</f>
        <v>C-Gialo-WLN OH Wireline General Cost(53538)</v>
      </c>
      <c r="K51" t="s">
        <v>96</v>
      </c>
      <c r="L51" t="s">
        <v>27</v>
      </c>
      <c r="M51">
        <v>2010</v>
      </c>
      <c r="N51" t="s">
        <v>97</v>
      </c>
      <c r="O51" t="s">
        <v>108</v>
      </c>
      <c r="P51" t="s">
        <v>30</v>
      </c>
      <c r="Q51" t="s">
        <v>109</v>
      </c>
      <c r="R51" t="s">
        <v>110</v>
      </c>
      <c r="S51" t="s">
        <v>71</v>
      </c>
      <c r="T51" t="s">
        <v>111</v>
      </c>
      <c r="U51" t="s">
        <v>112</v>
      </c>
      <c r="X51" t="s">
        <v>72</v>
      </c>
    </row>
    <row r="52" spans="1:24" x14ac:dyDescent="0.25">
      <c r="A52">
        <v>402713164</v>
      </c>
      <c r="B52">
        <v>2572505</v>
      </c>
      <c r="C52" t="s">
        <v>24</v>
      </c>
      <c r="D52">
        <v>7</v>
      </c>
      <c r="E52">
        <v>678387</v>
      </c>
      <c r="F52">
        <v>1658501</v>
      </c>
      <c r="G52" t="s">
        <v>25</v>
      </c>
      <c r="H52" t="str">
        <f>"MIEA202"</f>
        <v>MIEA202</v>
      </c>
      <c r="I52" t="str">
        <f>"E-KW-WOTME-SAFAT-D-BP ( 10159 )"</f>
        <v>E-KW-WOTME-SAFAT-D-BP ( 10159 )</v>
      </c>
      <c r="J52" t="str">
        <f>"C-Safat-WLN OH Wireline General Cost(31433)"</f>
        <v>C-Safat-WLN OH Wireline General Cost(31433)</v>
      </c>
      <c r="K52" t="s">
        <v>105</v>
      </c>
      <c r="L52" t="s">
        <v>27</v>
      </c>
      <c r="M52">
        <v>2010</v>
      </c>
      <c r="N52" t="s">
        <v>48</v>
      </c>
      <c r="O52" t="s">
        <v>66</v>
      </c>
      <c r="P52" t="s">
        <v>30</v>
      </c>
      <c r="Q52" t="s">
        <v>44</v>
      </c>
      <c r="R52" t="s">
        <v>41</v>
      </c>
      <c r="S52" t="s">
        <v>45</v>
      </c>
      <c r="T52" t="s">
        <v>46</v>
      </c>
      <c r="X52" t="s">
        <v>46</v>
      </c>
    </row>
    <row r="53" spans="1:24" x14ac:dyDescent="0.25">
      <c r="A53">
        <v>402770228</v>
      </c>
      <c r="B53">
        <v>1938930</v>
      </c>
      <c r="C53" t="s">
        <v>24</v>
      </c>
      <c r="D53">
        <v>7</v>
      </c>
      <c r="E53">
        <v>678387</v>
      </c>
      <c r="F53">
        <v>1658501</v>
      </c>
      <c r="G53" t="s">
        <v>25</v>
      </c>
      <c r="H53" t="str">
        <f>"MIEA204"</f>
        <v>MIEA204</v>
      </c>
      <c r="I53" t="str">
        <f>"E-PDO-MX-VILAH-DZZ-E70077 ( 39773 )"</f>
        <v>E-PDO-MX-VILAH-DZZ-E70077 ( 39773 )</v>
      </c>
      <c r="J53" t="str">
        <f>"C-Villahermosa-OH(41604)"</f>
        <v>C-Villahermosa-OH(41604)</v>
      </c>
      <c r="K53" t="s">
        <v>85</v>
      </c>
      <c r="L53" t="s">
        <v>38</v>
      </c>
      <c r="M53">
        <v>2010</v>
      </c>
      <c r="N53" t="s">
        <v>28</v>
      </c>
      <c r="O53" t="s">
        <v>29</v>
      </c>
      <c r="P53" t="s">
        <v>30</v>
      </c>
      <c r="Q53" t="s">
        <v>41</v>
      </c>
      <c r="R53" t="s">
        <v>41</v>
      </c>
      <c r="T53" t="s">
        <v>81</v>
      </c>
      <c r="X53" t="s">
        <v>81</v>
      </c>
    </row>
    <row r="54" spans="1:24" x14ac:dyDescent="0.25">
      <c r="A54">
        <v>402837006</v>
      </c>
      <c r="B54">
        <v>2570766</v>
      </c>
      <c r="C54" t="s">
        <v>24</v>
      </c>
      <c r="D54">
        <v>7</v>
      </c>
      <c r="E54">
        <v>678387</v>
      </c>
      <c r="F54">
        <v>1658501</v>
      </c>
      <c r="G54" t="s">
        <v>25</v>
      </c>
      <c r="H54" t="str">
        <f>"MIEA207"</f>
        <v>MIEA207</v>
      </c>
      <c r="I54" t="str">
        <f>"E-KW-WOTME-SAFAT-D-BP ( 10159 )"</f>
        <v>E-KW-WOTME-SAFAT-D-BP ( 10159 )</v>
      </c>
      <c r="J54" t="str">
        <f>"C-Safat-WLN OH Wireline General Cost(31433)"</f>
        <v>C-Safat-WLN OH Wireline General Cost(31433)</v>
      </c>
      <c r="K54" t="s">
        <v>105</v>
      </c>
      <c r="L54" t="s">
        <v>27</v>
      </c>
      <c r="M54">
        <v>2010</v>
      </c>
      <c r="N54" t="s">
        <v>28</v>
      </c>
      <c r="O54" t="s">
        <v>66</v>
      </c>
      <c r="P54" t="s">
        <v>30</v>
      </c>
      <c r="Q54" t="s">
        <v>90</v>
      </c>
      <c r="R54" t="s">
        <v>51</v>
      </c>
      <c r="S54" t="s">
        <v>45</v>
      </c>
      <c r="T54" t="s">
        <v>53</v>
      </c>
      <c r="U54" t="s">
        <v>54</v>
      </c>
      <c r="X54" t="s">
        <v>55</v>
      </c>
    </row>
    <row r="55" spans="1:24" x14ac:dyDescent="0.25">
      <c r="A55">
        <v>402829291</v>
      </c>
      <c r="B55">
        <v>2570649</v>
      </c>
      <c r="C55" t="s">
        <v>24</v>
      </c>
      <c r="D55">
        <v>7</v>
      </c>
      <c r="E55">
        <v>678387</v>
      </c>
      <c r="F55">
        <v>1658501</v>
      </c>
      <c r="G55" t="s">
        <v>25</v>
      </c>
      <c r="H55" t="str">
        <f>"MIEA210"</f>
        <v>MIEA210</v>
      </c>
      <c r="I55" t="str">
        <f>"E-CA-EDMONTON-WLG-DIR-BP ( 38214 )"</f>
        <v>E-CA-EDMONTON-WLG-DIR-BP ( 38214 )</v>
      </c>
      <c r="J55" t="str">
        <f>"C-Edmonton OH (122655)"</f>
        <v>C-Edmonton OH (122655)</v>
      </c>
      <c r="K55" t="s">
        <v>43</v>
      </c>
      <c r="L55" t="s">
        <v>43</v>
      </c>
      <c r="M55">
        <v>2010</v>
      </c>
      <c r="N55" t="s">
        <v>28</v>
      </c>
      <c r="O55" t="s">
        <v>56</v>
      </c>
      <c r="P55" t="s">
        <v>30</v>
      </c>
      <c r="Q55" t="s">
        <v>44</v>
      </c>
      <c r="R55" t="s">
        <v>41</v>
      </c>
      <c r="S55" t="s">
        <v>45</v>
      </c>
      <c r="T55" t="s">
        <v>55</v>
      </c>
      <c r="X55" t="s">
        <v>55</v>
      </c>
    </row>
    <row r="56" spans="1:24" x14ac:dyDescent="0.25">
      <c r="A56">
        <v>402836982</v>
      </c>
      <c r="B56">
        <v>2582800</v>
      </c>
      <c r="C56" t="s">
        <v>24</v>
      </c>
      <c r="D56">
        <v>7</v>
      </c>
      <c r="E56">
        <v>678387</v>
      </c>
      <c r="F56">
        <v>1658501</v>
      </c>
      <c r="G56" t="s">
        <v>25</v>
      </c>
      <c r="H56" t="str">
        <f>"MIEA212"</f>
        <v>MIEA212</v>
      </c>
      <c r="I56" t="str">
        <f>"E-CA-LLOYDMINST-WLG-DIR-BP ( 236625 )"</f>
        <v>E-CA-LLOYDMINST-WLG-DIR-BP ( 236625 )</v>
      </c>
      <c r="J56" t="str">
        <f>"E-CA-LLOYD-WL-DOS-D-DIR (236690)"</f>
        <v>E-CA-LLOYD-WL-DOS-D-DIR (236690)</v>
      </c>
      <c r="K56" t="s">
        <v>43</v>
      </c>
      <c r="L56" t="s">
        <v>43</v>
      </c>
      <c r="M56">
        <v>2010</v>
      </c>
      <c r="N56" t="s">
        <v>28</v>
      </c>
      <c r="O56" t="s">
        <v>29</v>
      </c>
      <c r="P56" t="s">
        <v>30</v>
      </c>
      <c r="Q56" t="s">
        <v>44</v>
      </c>
      <c r="R56" t="s">
        <v>41</v>
      </c>
      <c r="S56" t="s">
        <v>45</v>
      </c>
      <c r="T56" t="s">
        <v>55</v>
      </c>
      <c r="X56" t="s">
        <v>55</v>
      </c>
    </row>
    <row r="57" spans="1:24" x14ac:dyDescent="0.25">
      <c r="A57">
        <v>402836983</v>
      </c>
      <c r="B57">
        <v>2582802</v>
      </c>
      <c r="C57" t="s">
        <v>24</v>
      </c>
      <c r="D57">
        <v>7</v>
      </c>
      <c r="E57">
        <v>678387</v>
      </c>
      <c r="F57">
        <v>1658501</v>
      </c>
      <c r="G57" t="s">
        <v>25</v>
      </c>
      <c r="H57" t="str">
        <f>"MIEA213"</f>
        <v>MIEA213</v>
      </c>
      <c r="I57" t="str">
        <f>"E-CA-EDMONTON-WLG-DIR-BP ( 38214 )"</f>
        <v>E-CA-EDMONTON-WLG-DIR-BP ( 38214 )</v>
      </c>
      <c r="J57" t="str">
        <f>"C-Edmonton OH (122655)"</f>
        <v>C-Edmonton OH (122655)</v>
      </c>
      <c r="K57" t="s">
        <v>43</v>
      </c>
      <c r="L57" t="s">
        <v>43</v>
      </c>
      <c r="M57">
        <v>2010</v>
      </c>
      <c r="N57" t="s">
        <v>28</v>
      </c>
      <c r="O57" t="s">
        <v>56</v>
      </c>
      <c r="P57" t="s">
        <v>30</v>
      </c>
      <c r="Q57" t="s">
        <v>44</v>
      </c>
      <c r="R57" t="s">
        <v>41</v>
      </c>
      <c r="S57" t="s">
        <v>45</v>
      </c>
      <c r="T57" t="s">
        <v>55</v>
      </c>
      <c r="X57" t="s">
        <v>55</v>
      </c>
    </row>
    <row r="58" spans="1:24" x14ac:dyDescent="0.25">
      <c r="A58">
        <v>403061464</v>
      </c>
      <c r="B58">
        <v>2513892</v>
      </c>
      <c r="C58" t="s">
        <v>24</v>
      </c>
      <c r="D58">
        <v>7</v>
      </c>
      <c r="E58">
        <v>678387</v>
      </c>
      <c r="F58">
        <v>1658501</v>
      </c>
      <c r="G58" t="s">
        <v>25</v>
      </c>
      <c r="H58" t="str">
        <f>"MIEA216"</f>
        <v>MIEA216</v>
      </c>
      <c r="I58" t="str">
        <f>"Khobar(23375)"</f>
        <v>Khobar(23375)</v>
      </c>
      <c r="J58" t="str">
        <f>"C-Dhahran-WLN OH Wireline General Cost(26743)"</f>
        <v>C-Dhahran-WLN OH Wireline General Cost(26743)</v>
      </c>
      <c r="K58" t="s">
        <v>83</v>
      </c>
      <c r="L58" t="s">
        <v>84</v>
      </c>
      <c r="M58">
        <v>2011</v>
      </c>
      <c r="N58" t="s">
        <v>28</v>
      </c>
      <c r="O58" t="s">
        <v>29</v>
      </c>
      <c r="P58" t="s">
        <v>30</v>
      </c>
      <c r="Q58" t="s">
        <v>70</v>
      </c>
      <c r="R58" t="s">
        <v>41</v>
      </c>
      <c r="S58" t="s">
        <v>71</v>
      </c>
      <c r="T58" t="s">
        <v>78</v>
      </c>
      <c r="X58" t="s">
        <v>78</v>
      </c>
    </row>
    <row r="59" spans="1:24" x14ac:dyDescent="0.25">
      <c r="A59">
        <v>403119182</v>
      </c>
      <c r="B59">
        <v>2022070</v>
      </c>
      <c r="C59" t="s">
        <v>24</v>
      </c>
      <c r="D59">
        <v>7</v>
      </c>
      <c r="E59">
        <v>678387</v>
      </c>
      <c r="F59">
        <v>1658501</v>
      </c>
      <c r="G59" t="s">
        <v>25</v>
      </c>
      <c r="H59" t="str">
        <f>"MIEA218"</f>
        <v>MIEA218</v>
      </c>
      <c r="I59" t="str">
        <f>"EDI-TH-TAMBOL-WIRELINE-E50199 ( 66103 )"</f>
        <v>EDI-TH-TAMBOL-WIRELINE-E50199 ( 66103 )</v>
      </c>
      <c r="J59" t="str">
        <f>"C-Phitsanulok-WLN Compact OH Wireline(94667)"</f>
        <v>C-Phitsanulok-WLN Compact OH Wireline(94667)</v>
      </c>
      <c r="K59" t="s">
        <v>104</v>
      </c>
      <c r="L59" t="s">
        <v>88</v>
      </c>
      <c r="M59">
        <v>2011</v>
      </c>
      <c r="N59" t="s">
        <v>28</v>
      </c>
      <c r="O59" t="s">
        <v>29</v>
      </c>
      <c r="P59" t="s">
        <v>30</v>
      </c>
      <c r="Q59" t="s">
        <v>70</v>
      </c>
      <c r="R59" t="s">
        <v>41</v>
      </c>
      <c r="S59" t="s">
        <v>71</v>
      </c>
      <c r="T59" t="s">
        <v>78</v>
      </c>
      <c r="X59" t="s">
        <v>78</v>
      </c>
    </row>
    <row r="60" spans="1:24" x14ac:dyDescent="0.25">
      <c r="A60">
        <v>403119183</v>
      </c>
      <c r="B60">
        <v>2011251</v>
      </c>
      <c r="C60" t="s">
        <v>24</v>
      </c>
      <c r="D60">
        <v>7</v>
      </c>
      <c r="E60">
        <v>678387</v>
      </c>
      <c r="F60">
        <v>1658501</v>
      </c>
      <c r="G60" t="s">
        <v>25</v>
      </c>
      <c r="H60" t="str">
        <f>"MIEA219A"</f>
        <v>MIEA219A</v>
      </c>
      <c r="I60" t="str">
        <f>"E-AU-QLD-ROMA-BP-DZZ-BP ( 47730 )"</f>
        <v>E-AU-QLD-ROMA-BP-DZZ-BP ( 47730 )</v>
      </c>
      <c r="J60" t="str">
        <f>"C-Roma-WLN OH Wireline General Cost(48902)"</f>
        <v>C-Roma-WLN OH Wireline General Cost(48902)</v>
      </c>
      <c r="K60" t="s">
        <v>87</v>
      </c>
      <c r="L60" t="s">
        <v>88</v>
      </c>
      <c r="M60">
        <v>2011</v>
      </c>
      <c r="N60" t="s">
        <v>28</v>
      </c>
      <c r="O60" t="s">
        <v>29</v>
      </c>
      <c r="P60" t="s">
        <v>30</v>
      </c>
      <c r="Q60" t="s">
        <v>70</v>
      </c>
      <c r="R60" t="s">
        <v>41</v>
      </c>
      <c r="S60" t="s">
        <v>71</v>
      </c>
      <c r="T60" t="s">
        <v>78</v>
      </c>
      <c r="X60" t="s">
        <v>78</v>
      </c>
    </row>
    <row r="61" spans="1:24" x14ac:dyDescent="0.25">
      <c r="A61">
        <v>403129941</v>
      </c>
      <c r="B61">
        <v>2038164</v>
      </c>
      <c r="C61" t="s">
        <v>24</v>
      </c>
      <c r="D61">
        <v>7</v>
      </c>
      <c r="E61">
        <v>678387</v>
      </c>
      <c r="F61">
        <v>1658501</v>
      </c>
      <c r="G61" t="s">
        <v>25</v>
      </c>
      <c r="H61" t="str">
        <f>"MIEA220"</f>
        <v>MIEA220</v>
      </c>
      <c r="I61" t="str">
        <f>"E-AU-QLD-ROMA-BP-DZZ-BP ( 47730 )"</f>
        <v>E-AU-QLD-ROMA-BP-DZZ-BP ( 47730 )</v>
      </c>
      <c r="J61" t="str">
        <f>"C-Roma-WLN OH Wireline General Cost(48902)"</f>
        <v>C-Roma-WLN OH Wireline General Cost(48902)</v>
      </c>
      <c r="K61" t="s">
        <v>87</v>
      </c>
      <c r="L61" t="s">
        <v>88</v>
      </c>
      <c r="M61">
        <v>2011</v>
      </c>
      <c r="N61" t="s">
        <v>28</v>
      </c>
      <c r="O61" t="s">
        <v>29</v>
      </c>
      <c r="P61" t="s">
        <v>30</v>
      </c>
      <c r="Q61" t="s">
        <v>70</v>
      </c>
      <c r="R61" t="s">
        <v>41</v>
      </c>
      <c r="S61" t="s">
        <v>71</v>
      </c>
      <c r="T61" t="s">
        <v>78</v>
      </c>
      <c r="X61" t="s">
        <v>78</v>
      </c>
    </row>
    <row r="62" spans="1:24" x14ac:dyDescent="0.25">
      <c r="A62">
        <v>403146678</v>
      </c>
      <c r="B62">
        <v>2038166</v>
      </c>
      <c r="C62" t="s">
        <v>24</v>
      </c>
      <c r="D62">
        <v>7</v>
      </c>
      <c r="E62">
        <v>678387</v>
      </c>
      <c r="F62">
        <v>1658501</v>
      </c>
      <c r="G62" t="s">
        <v>25</v>
      </c>
      <c r="H62" t="str">
        <f>"MIEA221"</f>
        <v>MIEA221</v>
      </c>
      <c r="I62" t="str">
        <f>"E-AU-QLD-ROMA-BP-DZZ-BP ( 47730 )"</f>
        <v>E-AU-QLD-ROMA-BP-DZZ-BP ( 47730 )</v>
      </c>
      <c r="J62" t="str">
        <f>"C-Roma-WLN OH Wireline General Cost(48902)"</f>
        <v>C-Roma-WLN OH Wireline General Cost(48902)</v>
      </c>
      <c r="K62" t="s">
        <v>87</v>
      </c>
      <c r="L62" t="s">
        <v>88</v>
      </c>
      <c r="M62">
        <v>2011</v>
      </c>
      <c r="N62" t="s">
        <v>28</v>
      </c>
      <c r="O62" t="s">
        <v>29</v>
      </c>
      <c r="P62" t="s">
        <v>30</v>
      </c>
      <c r="Q62" t="s">
        <v>70</v>
      </c>
      <c r="R62" t="s">
        <v>41</v>
      </c>
      <c r="S62" t="s">
        <v>71</v>
      </c>
      <c r="T62" t="s">
        <v>78</v>
      </c>
      <c r="X62" t="s">
        <v>78</v>
      </c>
    </row>
    <row r="63" spans="1:24" x14ac:dyDescent="0.25">
      <c r="A63">
        <v>403146679</v>
      </c>
      <c r="B63">
        <v>3232997</v>
      </c>
      <c r="C63" t="s">
        <v>24</v>
      </c>
      <c r="D63">
        <v>7</v>
      </c>
      <c r="E63">
        <v>678387</v>
      </c>
      <c r="F63">
        <v>1658501</v>
      </c>
      <c r="G63" t="s">
        <v>25</v>
      </c>
      <c r="H63" t="str">
        <f>"MIEA222"</f>
        <v>MIEA222</v>
      </c>
      <c r="I63" t="str">
        <f>"E-CO-COL-VILLAVICEN-DZZ-D-LA-C ( 83633 )"</f>
        <v>E-CO-COL-VILLAVICEN-DZZ-D-LA-C ( 83633 )</v>
      </c>
      <c r="J63" t="str">
        <f>"C-Villavicencio-WLN OH Wireline General Cost(84134)"</f>
        <v>C-Villavicencio-WLN OH Wireline General Cost(84134)</v>
      </c>
      <c r="K63" t="s">
        <v>113</v>
      </c>
      <c r="L63" t="s">
        <v>38</v>
      </c>
      <c r="M63">
        <v>2011</v>
      </c>
      <c r="N63" t="s">
        <v>28</v>
      </c>
      <c r="O63" t="s">
        <v>114</v>
      </c>
      <c r="P63" t="s">
        <v>30</v>
      </c>
      <c r="Q63" t="s">
        <v>90</v>
      </c>
      <c r="R63" t="s">
        <v>51</v>
      </c>
      <c r="S63" t="s">
        <v>45</v>
      </c>
      <c r="T63" t="s">
        <v>55</v>
      </c>
      <c r="X63" t="s">
        <v>55</v>
      </c>
    </row>
    <row r="64" spans="1:24" x14ac:dyDescent="0.25">
      <c r="A64">
        <v>403199046</v>
      </c>
      <c r="B64">
        <v>2583224</v>
      </c>
      <c r="C64" t="s">
        <v>24</v>
      </c>
      <c r="D64">
        <v>7</v>
      </c>
      <c r="E64">
        <v>678387</v>
      </c>
      <c r="F64">
        <v>1658501</v>
      </c>
      <c r="G64" t="s">
        <v>25</v>
      </c>
      <c r="H64" t="str">
        <f>"MIEA223"</f>
        <v>MIEA223</v>
      </c>
      <c r="I64" t="str">
        <f>"E-CA-LLOYDMINST-WLG-DIR-BP ( 236625 )"</f>
        <v>E-CA-LLOYDMINST-WLG-DIR-BP ( 236625 )</v>
      </c>
      <c r="J64" t="str">
        <f>"E-CA-LLOYD-WL-DOS-D-DIR (236690)"</f>
        <v>E-CA-LLOYD-WL-DOS-D-DIR (236690)</v>
      </c>
      <c r="K64" t="s">
        <v>43</v>
      </c>
      <c r="L64" t="s">
        <v>43</v>
      </c>
      <c r="M64">
        <v>2011</v>
      </c>
      <c r="N64" t="s">
        <v>28</v>
      </c>
      <c r="O64" t="s">
        <v>29</v>
      </c>
      <c r="P64" t="s">
        <v>30</v>
      </c>
      <c r="Q64" t="s">
        <v>44</v>
      </c>
      <c r="R64" t="s">
        <v>41</v>
      </c>
      <c r="S64" t="s">
        <v>45</v>
      </c>
      <c r="T64" t="s">
        <v>55</v>
      </c>
      <c r="X64" t="s">
        <v>55</v>
      </c>
    </row>
    <row r="65" spans="1:24" x14ac:dyDescent="0.25">
      <c r="A65">
        <v>403199047</v>
      </c>
      <c r="B65">
        <v>2583278</v>
      </c>
      <c r="C65" t="s">
        <v>24</v>
      </c>
      <c r="D65">
        <v>7</v>
      </c>
      <c r="E65">
        <v>678387</v>
      </c>
      <c r="F65">
        <v>1658501</v>
      </c>
      <c r="G65" t="s">
        <v>25</v>
      </c>
      <c r="H65" t="str">
        <f>"MIEA224"</f>
        <v>MIEA224</v>
      </c>
      <c r="I65" t="str">
        <f>"E-CA-LLOYDMINST-WLG-DIR-BP ( 236625 )"</f>
        <v>E-CA-LLOYDMINST-WLG-DIR-BP ( 236625 )</v>
      </c>
      <c r="J65" t="str">
        <f>"E-CA-LLOYD-WL-DOS-D-DIR (236690)"</f>
        <v>E-CA-LLOYD-WL-DOS-D-DIR (236690)</v>
      </c>
      <c r="K65" t="s">
        <v>43</v>
      </c>
      <c r="L65" t="s">
        <v>43</v>
      </c>
      <c r="M65">
        <v>2011</v>
      </c>
      <c r="N65" t="s">
        <v>28</v>
      </c>
      <c r="O65" t="s">
        <v>29</v>
      </c>
      <c r="P65" t="s">
        <v>30</v>
      </c>
      <c r="Q65" t="s">
        <v>44</v>
      </c>
      <c r="R65" t="s">
        <v>41</v>
      </c>
      <c r="S65" t="s">
        <v>45</v>
      </c>
      <c r="T65" t="s">
        <v>55</v>
      </c>
      <c r="X65" t="s">
        <v>55</v>
      </c>
    </row>
    <row r="66" spans="1:24" x14ac:dyDescent="0.25">
      <c r="A66">
        <v>403294209</v>
      </c>
      <c r="B66">
        <v>2583407</v>
      </c>
      <c r="C66" t="s">
        <v>24</v>
      </c>
      <c r="D66">
        <v>7</v>
      </c>
      <c r="E66">
        <v>678387</v>
      </c>
      <c r="F66">
        <v>1658501</v>
      </c>
      <c r="G66" t="s">
        <v>25</v>
      </c>
      <c r="H66" t="str">
        <f>"MIEA225"</f>
        <v>MIEA225</v>
      </c>
      <c r="I66" t="str">
        <f>"E-CA-EDMONTON-WLG-DIR-BP ( 38214 )"</f>
        <v>E-CA-EDMONTON-WLG-DIR-BP ( 38214 )</v>
      </c>
      <c r="J66" t="str">
        <f>"C-Edmonton OH (122655)"</f>
        <v>C-Edmonton OH (122655)</v>
      </c>
      <c r="K66" t="s">
        <v>43</v>
      </c>
      <c r="L66" t="s">
        <v>43</v>
      </c>
      <c r="M66">
        <v>2011</v>
      </c>
      <c r="N66" t="s">
        <v>28</v>
      </c>
      <c r="O66" t="s">
        <v>56</v>
      </c>
      <c r="P66" t="s">
        <v>30</v>
      </c>
      <c r="Q66" t="s">
        <v>44</v>
      </c>
      <c r="R66" t="s">
        <v>41</v>
      </c>
      <c r="S66" t="s">
        <v>45</v>
      </c>
      <c r="T66" t="s">
        <v>55</v>
      </c>
      <c r="X66" t="s">
        <v>55</v>
      </c>
    </row>
    <row r="67" spans="1:24" x14ac:dyDescent="0.25">
      <c r="A67">
        <v>403256290</v>
      </c>
      <c r="B67">
        <v>2583432</v>
      </c>
      <c r="C67" t="s">
        <v>24</v>
      </c>
      <c r="D67">
        <v>7</v>
      </c>
      <c r="E67">
        <v>678387</v>
      </c>
      <c r="F67">
        <v>1658501</v>
      </c>
      <c r="G67" t="s">
        <v>25</v>
      </c>
      <c r="H67" t="str">
        <f>"MIEA226"</f>
        <v>MIEA226</v>
      </c>
      <c r="I67" t="str">
        <f>"E-CA-EDMONTON-WLG-DIR-BP ( 38214 )"</f>
        <v>E-CA-EDMONTON-WLG-DIR-BP ( 38214 )</v>
      </c>
      <c r="J67" t="str">
        <f>"C-Edmonton OH (122655)"</f>
        <v>C-Edmonton OH (122655)</v>
      </c>
      <c r="K67" t="s">
        <v>43</v>
      </c>
      <c r="L67" t="s">
        <v>43</v>
      </c>
      <c r="M67">
        <v>2011</v>
      </c>
      <c r="N67" t="s">
        <v>28</v>
      </c>
      <c r="O67" t="s">
        <v>29</v>
      </c>
      <c r="P67" t="s">
        <v>30</v>
      </c>
      <c r="Q67" t="s">
        <v>44</v>
      </c>
      <c r="R67" t="s">
        <v>41</v>
      </c>
      <c r="S67" t="s">
        <v>45</v>
      </c>
      <c r="T67" t="s">
        <v>55</v>
      </c>
      <c r="X67" t="s">
        <v>55</v>
      </c>
    </row>
    <row r="68" spans="1:24" x14ac:dyDescent="0.25">
      <c r="A68">
        <v>403283487</v>
      </c>
      <c r="B68">
        <v>2583438</v>
      </c>
      <c r="C68" t="s">
        <v>24</v>
      </c>
      <c r="D68">
        <v>7</v>
      </c>
      <c r="E68">
        <v>678387</v>
      </c>
      <c r="F68">
        <v>1658501</v>
      </c>
      <c r="G68" t="s">
        <v>25</v>
      </c>
      <c r="H68" t="str">
        <f>"MIEA227"</f>
        <v>MIEA227</v>
      </c>
      <c r="I68" t="str">
        <f>"East Leake (30393)"</f>
        <v>East Leake (30393)</v>
      </c>
      <c r="J68" t="str">
        <f>"NJBU-East Leake Central Repair (DO NOT TRANSFER ASSETS)(-23218)"</f>
        <v>NJBU-East Leake Central Repair (DO NOT TRANSFER ASSETS)(-23218)</v>
      </c>
      <c r="K68" t="s">
        <v>43</v>
      </c>
      <c r="L68" t="s">
        <v>43</v>
      </c>
      <c r="M68">
        <v>2011</v>
      </c>
      <c r="N68" t="s">
        <v>97</v>
      </c>
      <c r="O68" t="s">
        <v>66</v>
      </c>
      <c r="P68" t="s">
        <v>30</v>
      </c>
      <c r="Q68" t="s">
        <v>44</v>
      </c>
      <c r="R68" t="s">
        <v>41</v>
      </c>
      <c r="S68" t="s">
        <v>45</v>
      </c>
      <c r="T68" t="s">
        <v>55</v>
      </c>
      <c r="X68" t="s">
        <v>55</v>
      </c>
    </row>
    <row r="69" spans="1:24" x14ac:dyDescent="0.25">
      <c r="A69">
        <v>402188086</v>
      </c>
      <c r="B69">
        <v>2611552</v>
      </c>
      <c r="C69" t="s">
        <v>115</v>
      </c>
      <c r="D69">
        <v>7</v>
      </c>
      <c r="E69">
        <v>1877741</v>
      </c>
      <c r="F69">
        <v>2321675</v>
      </c>
      <c r="G69" t="s">
        <v>116</v>
      </c>
      <c r="H69" t="str">
        <f>"MIEA159"</f>
        <v>MIEA159</v>
      </c>
      <c r="I69" t="str">
        <f>"E-PK-WOTME-ISLAMABAD-D-OPN ( 21759 )"</f>
        <v>E-PK-WOTME-ISLAMABAD-D-OPN ( 21759 )</v>
      </c>
      <c r="J69" t="str">
        <f>"C-Islamabad-WLN CH Wireline General Cost(35864)"</f>
        <v>C-Islamabad-WLN CH Wireline General Cost(35864)</v>
      </c>
      <c r="K69" t="s">
        <v>79</v>
      </c>
      <c r="L69" t="s">
        <v>27</v>
      </c>
      <c r="M69">
        <v>2008</v>
      </c>
      <c r="N69" t="s">
        <v>28</v>
      </c>
      <c r="O69" t="s">
        <v>29</v>
      </c>
      <c r="P69" t="s">
        <v>30</v>
      </c>
      <c r="Q69" t="s">
        <v>117</v>
      </c>
      <c r="R69" t="s">
        <v>51</v>
      </c>
      <c r="S69" t="s">
        <v>33</v>
      </c>
      <c r="T69" t="s">
        <v>118</v>
      </c>
      <c r="X69" t="s">
        <v>118</v>
      </c>
    </row>
    <row r="70" spans="1:24" x14ac:dyDescent="0.25">
      <c r="A70">
        <v>402333460</v>
      </c>
      <c r="B70">
        <v>-185278</v>
      </c>
      <c r="C70" t="s">
        <v>115</v>
      </c>
      <c r="D70">
        <v>7</v>
      </c>
      <c r="E70">
        <v>1877741</v>
      </c>
      <c r="F70">
        <v>2321675</v>
      </c>
      <c r="G70" t="s">
        <v>116</v>
      </c>
      <c r="H70" t="str">
        <f>"MIEA169"</f>
        <v>MIEA169</v>
      </c>
      <c r="I70" t="str">
        <f>"NJBU-Turkey(-21419) ( -21419 )"</f>
        <v>NJBU-Turkey(-21419) ( -21419 )</v>
      </c>
      <c r="J70" t="str">
        <f>"NJBU-C-Turkey-WLN OH Wireline General Cost(-23226)"</f>
        <v>NJBU-C-Turkey-WLN OH Wireline General Cost(-23226)</v>
      </c>
      <c r="K70" t="s">
        <v>119</v>
      </c>
      <c r="L70" t="s">
        <v>65</v>
      </c>
      <c r="M70">
        <v>2008</v>
      </c>
      <c r="N70" t="s">
        <v>48</v>
      </c>
      <c r="O70" t="s">
        <v>108</v>
      </c>
      <c r="P70" t="s">
        <v>30</v>
      </c>
      <c r="Q70" t="s">
        <v>120</v>
      </c>
      <c r="R70" t="s">
        <v>121</v>
      </c>
      <c r="S70" t="s">
        <v>33</v>
      </c>
      <c r="T70" t="s">
        <v>122</v>
      </c>
      <c r="U70" t="s">
        <v>54</v>
      </c>
      <c r="X70" t="s">
        <v>118</v>
      </c>
    </row>
    <row r="71" spans="1:24" x14ac:dyDescent="0.25">
      <c r="A71">
        <v>403259562</v>
      </c>
      <c r="B71">
        <v>2583434</v>
      </c>
      <c r="C71" t="s">
        <v>115</v>
      </c>
      <c r="D71">
        <v>7</v>
      </c>
      <c r="E71">
        <v>1877741</v>
      </c>
      <c r="F71">
        <v>2321675</v>
      </c>
      <c r="G71" t="s">
        <v>116</v>
      </c>
      <c r="H71" t="str">
        <f>"MIEA229"</f>
        <v>MIEA229</v>
      </c>
      <c r="I71" t="str">
        <f>"E-RO-PLOIESTI-DZZ--BP ( 58396 )"</f>
        <v>E-RO-PLOIESTI-DZZ--BP ( 58396 )</v>
      </c>
      <c r="J71" t="str">
        <f>"C-Ploiesti (Atlas)-WLN OH Wireline General Cost(79179)"</f>
        <v>C-Ploiesti (Atlas)-WLN OH Wireline General Cost(79179)</v>
      </c>
      <c r="K71" t="s">
        <v>64</v>
      </c>
      <c r="L71" t="s">
        <v>65</v>
      </c>
      <c r="M71">
        <v>2011</v>
      </c>
      <c r="N71" t="s">
        <v>28</v>
      </c>
      <c r="O71" t="s">
        <v>29</v>
      </c>
      <c r="P71" t="s">
        <v>30</v>
      </c>
      <c r="Q71" t="s">
        <v>123</v>
      </c>
      <c r="R71" t="s">
        <v>112</v>
      </c>
      <c r="S71" t="s">
        <v>78</v>
      </c>
      <c r="T71" t="s">
        <v>124</v>
      </c>
      <c r="X71" t="s">
        <v>124</v>
      </c>
    </row>
    <row r="72" spans="1:24" x14ac:dyDescent="0.25">
      <c r="A72">
        <v>403259563</v>
      </c>
      <c r="B72">
        <v>2583436</v>
      </c>
      <c r="C72" t="s">
        <v>115</v>
      </c>
      <c r="D72">
        <v>7</v>
      </c>
      <c r="E72">
        <v>1877741</v>
      </c>
      <c r="F72">
        <v>2321675</v>
      </c>
      <c r="G72" t="s">
        <v>116</v>
      </c>
      <c r="H72" t="str">
        <f>"MIEA230"</f>
        <v>MIEA230</v>
      </c>
      <c r="I72" t="str">
        <f>"E-CA-EDMONTON-WLG-DIR-BP ( 38214 )"</f>
        <v>E-CA-EDMONTON-WLG-DIR-BP ( 38214 )</v>
      </c>
      <c r="J72" t="str">
        <f>"C-Edmonton OH (122655)"</f>
        <v>C-Edmonton OH (122655)</v>
      </c>
      <c r="K72" t="s">
        <v>43</v>
      </c>
      <c r="L72" t="s">
        <v>43</v>
      </c>
      <c r="M72">
        <v>2011</v>
      </c>
      <c r="N72" t="s">
        <v>28</v>
      </c>
      <c r="O72" t="s">
        <v>56</v>
      </c>
      <c r="P72" t="s">
        <v>30</v>
      </c>
      <c r="Q72" t="s">
        <v>125</v>
      </c>
      <c r="R72" t="s">
        <v>112</v>
      </c>
      <c r="S72" t="s">
        <v>33</v>
      </c>
      <c r="T72" t="s">
        <v>118</v>
      </c>
      <c r="X72" t="s">
        <v>118</v>
      </c>
    </row>
    <row r="73" spans="1:24" x14ac:dyDescent="0.25">
      <c r="A73">
        <v>403269152</v>
      </c>
      <c r="B73">
        <v>2572244</v>
      </c>
      <c r="C73" t="s">
        <v>115</v>
      </c>
      <c r="D73">
        <v>7</v>
      </c>
      <c r="E73">
        <v>1877741</v>
      </c>
      <c r="F73">
        <v>2321675</v>
      </c>
      <c r="G73" t="s">
        <v>116</v>
      </c>
      <c r="H73" t="str">
        <f>"MIEA233"</f>
        <v>MIEA233</v>
      </c>
      <c r="I73" t="str">
        <f>"E-CA-EDMONTON-WLG-DIR-BP ( 38214 )"</f>
        <v>E-CA-EDMONTON-WLG-DIR-BP ( 38214 )</v>
      </c>
      <c r="J73" t="str">
        <f>"C-Edmonton OH (122655)"</f>
        <v>C-Edmonton OH (122655)</v>
      </c>
      <c r="K73" t="s">
        <v>43</v>
      </c>
      <c r="L73" t="s">
        <v>43</v>
      </c>
      <c r="M73">
        <v>2011</v>
      </c>
      <c r="N73" t="s">
        <v>28</v>
      </c>
      <c r="O73" t="s">
        <v>56</v>
      </c>
      <c r="P73" t="s">
        <v>30</v>
      </c>
      <c r="Q73" t="s">
        <v>126</v>
      </c>
      <c r="R73" t="s">
        <v>127</v>
      </c>
      <c r="S73" t="s">
        <v>33</v>
      </c>
      <c r="T73" t="s">
        <v>122</v>
      </c>
      <c r="U73" t="s">
        <v>54</v>
      </c>
      <c r="X73" t="s">
        <v>118</v>
      </c>
    </row>
    <row r="74" spans="1:24" x14ac:dyDescent="0.25">
      <c r="A74">
        <v>403284980</v>
      </c>
      <c r="B74">
        <v>2222154</v>
      </c>
      <c r="C74" t="s">
        <v>115</v>
      </c>
      <c r="D74">
        <v>7</v>
      </c>
      <c r="E74">
        <v>1877741</v>
      </c>
      <c r="F74">
        <v>2321675</v>
      </c>
      <c r="G74" t="s">
        <v>116</v>
      </c>
      <c r="H74" t="str">
        <f>"MIEA234"</f>
        <v>MIEA234</v>
      </c>
      <c r="I74" t="str">
        <f>"E-CO-COL-VILLAVICEN-DZZ-D-LA-C ( 83633 )"</f>
        <v>E-CO-COL-VILLAVICEN-DZZ-D-LA-C ( 83633 )</v>
      </c>
      <c r="J74" t="str">
        <f>"C-Villavicencio-WLN OH Wireline General Cost(84134)"</f>
        <v>C-Villavicencio-WLN OH Wireline General Cost(84134)</v>
      </c>
      <c r="K74" t="s">
        <v>113</v>
      </c>
      <c r="L74" t="s">
        <v>38</v>
      </c>
      <c r="M74">
        <v>2011</v>
      </c>
      <c r="N74" t="s">
        <v>28</v>
      </c>
      <c r="O74" t="s">
        <v>66</v>
      </c>
      <c r="P74" t="s">
        <v>30</v>
      </c>
      <c r="Q74" t="s">
        <v>125</v>
      </c>
      <c r="R74" t="s">
        <v>112</v>
      </c>
      <c r="S74" t="s">
        <v>33</v>
      </c>
      <c r="T74" t="s">
        <v>118</v>
      </c>
      <c r="X74" t="s">
        <v>118</v>
      </c>
    </row>
    <row r="75" spans="1:24" x14ac:dyDescent="0.25">
      <c r="A75">
        <v>403283488</v>
      </c>
      <c r="B75">
        <v>2222156</v>
      </c>
      <c r="C75" t="s">
        <v>115</v>
      </c>
      <c r="D75">
        <v>7</v>
      </c>
      <c r="E75">
        <v>1877741</v>
      </c>
      <c r="F75">
        <v>2321675</v>
      </c>
      <c r="G75" t="s">
        <v>116</v>
      </c>
      <c r="H75" t="str">
        <f>"MIEA235"</f>
        <v>MIEA235</v>
      </c>
      <c r="I75" t="str">
        <f>"E-KW-WOTME-SAFAT-D-BP ( 10159 )"</f>
        <v>E-KW-WOTME-SAFAT-D-BP ( 10159 )</v>
      </c>
      <c r="J75" t="str">
        <f>"C-Safat-WLN OH Wireline General Cost(31433)"</f>
        <v>C-Safat-WLN OH Wireline General Cost(31433)</v>
      </c>
      <c r="K75" t="s">
        <v>105</v>
      </c>
      <c r="L75" t="s">
        <v>27</v>
      </c>
      <c r="M75">
        <v>2011</v>
      </c>
      <c r="N75" t="s">
        <v>28</v>
      </c>
      <c r="O75" t="s">
        <v>66</v>
      </c>
      <c r="P75" t="s">
        <v>30</v>
      </c>
      <c r="Q75" t="s">
        <v>125</v>
      </c>
      <c r="R75" t="s">
        <v>112</v>
      </c>
      <c r="S75" t="s">
        <v>33</v>
      </c>
      <c r="T75" t="s">
        <v>118</v>
      </c>
      <c r="X75" t="s">
        <v>118</v>
      </c>
    </row>
    <row r="76" spans="1:24" x14ac:dyDescent="0.25">
      <c r="A76">
        <v>403293756</v>
      </c>
      <c r="B76">
        <v>2133827</v>
      </c>
      <c r="C76" t="s">
        <v>115</v>
      </c>
      <c r="D76">
        <v>7</v>
      </c>
      <c r="E76">
        <v>1877741</v>
      </c>
      <c r="F76">
        <v>2321675</v>
      </c>
      <c r="G76" t="s">
        <v>116</v>
      </c>
      <c r="H76" t="str">
        <f>"MIEA236"</f>
        <v>MIEA236</v>
      </c>
      <c r="I76" t="str">
        <f>"E-CO-COL-VILLAVICEN-DZZ-D-LA-C ( 83633 )"</f>
        <v>E-CO-COL-VILLAVICEN-DZZ-D-LA-C ( 83633 )</v>
      </c>
      <c r="J76" t="str">
        <f>"C-Villavicencio-WLN OH Wireline General Cost(84134)"</f>
        <v>C-Villavicencio-WLN OH Wireline General Cost(84134)</v>
      </c>
      <c r="K76" t="s">
        <v>113</v>
      </c>
      <c r="L76" t="s">
        <v>38</v>
      </c>
      <c r="M76">
        <v>2011</v>
      </c>
      <c r="N76" t="s">
        <v>28</v>
      </c>
      <c r="O76" t="s">
        <v>75</v>
      </c>
      <c r="P76" t="s">
        <v>30</v>
      </c>
      <c r="Q76" t="s">
        <v>112</v>
      </c>
      <c r="R76" t="s">
        <v>112</v>
      </c>
      <c r="T76" t="s">
        <v>128</v>
      </c>
      <c r="X76" t="s">
        <v>128</v>
      </c>
    </row>
    <row r="77" spans="1:24" x14ac:dyDescent="0.25">
      <c r="A77">
        <v>403293758</v>
      </c>
      <c r="B77">
        <v>2102162</v>
      </c>
      <c r="C77" t="s">
        <v>115</v>
      </c>
      <c r="D77">
        <v>7</v>
      </c>
      <c r="E77">
        <v>1877741</v>
      </c>
      <c r="F77">
        <v>2321675</v>
      </c>
      <c r="G77" t="s">
        <v>116</v>
      </c>
      <c r="H77" t="str">
        <f>"MIEA237J"</f>
        <v>MIEA237J</v>
      </c>
      <c r="I77" t="str">
        <f>"E-PDO-MX-VILAH-DZZ-E70077 ( 39773 )"</f>
        <v>E-PDO-MX-VILAH-DZZ-E70077 ( 39773 )</v>
      </c>
      <c r="J77" t="str">
        <f>"C-Villahermosa-OH(41604)"</f>
        <v>C-Villahermosa-OH(41604)</v>
      </c>
      <c r="K77" t="s">
        <v>85</v>
      </c>
      <c r="L77" t="s">
        <v>38</v>
      </c>
      <c r="M77">
        <v>2011</v>
      </c>
      <c r="N77" t="s">
        <v>28</v>
      </c>
      <c r="O77" t="s">
        <v>39</v>
      </c>
      <c r="P77" t="s">
        <v>30</v>
      </c>
      <c r="Q77" t="s">
        <v>112</v>
      </c>
      <c r="R77" t="s">
        <v>112</v>
      </c>
      <c r="T77" t="s">
        <v>128</v>
      </c>
      <c r="X77" t="s">
        <v>128</v>
      </c>
    </row>
    <row r="78" spans="1:24" x14ac:dyDescent="0.25">
      <c r="A78">
        <v>403293759</v>
      </c>
      <c r="B78">
        <v>2084758</v>
      </c>
      <c r="C78" t="s">
        <v>115</v>
      </c>
      <c r="D78">
        <v>7</v>
      </c>
      <c r="E78">
        <v>1877741</v>
      </c>
      <c r="F78">
        <v>2321675</v>
      </c>
      <c r="G78" t="s">
        <v>116</v>
      </c>
      <c r="H78" t="str">
        <f>"MIEA238"</f>
        <v>MIEA238</v>
      </c>
      <c r="I78" t="str">
        <f>"R-Turkey--21419)"</f>
        <v>R-Turkey--21419)</v>
      </c>
      <c r="J78" t="str">
        <f>"NJBU-C-Turkey-WLN OH Wireline General Cost(-23226)"</f>
        <v>NJBU-C-Turkey-WLN OH Wireline General Cost(-23226)</v>
      </c>
      <c r="K78" t="s">
        <v>102</v>
      </c>
      <c r="L78" t="s">
        <v>65</v>
      </c>
      <c r="M78">
        <v>2011</v>
      </c>
      <c r="N78" t="s">
        <v>28</v>
      </c>
      <c r="O78" t="s">
        <v>129</v>
      </c>
      <c r="P78" t="s">
        <v>30</v>
      </c>
      <c r="Q78" t="s">
        <v>112</v>
      </c>
      <c r="R78" t="s">
        <v>112</v>
      </c>
      <c r="T78" t="s">
        <v>128</v>
      </c>
      <c r="X78" t="s">
        <v>128</v>
      </c>
    </row>
    <row r="79" spans="1:24" x14ac:dyDescent="0.25">
      <c r="A79">
        <v>403293760</v>
      </c>
      <c r="B79">
        <v>2216612</v>
      </c>
      <c r="C79" t="s">
        <v>115</v>
      </c>
      <c r="D79">
        <v>7</v>
      </c>
      <c r="E79">
        <v>1877741</v>
      </c>
      <c r="F79">
        <v>2321675</v>
      </c>
      <c r="G79" t="s">
        <v>116</v>
      </c>
      <c r="H79" t="str">
        <f>"MIEA239"</f>
        <v>MIEA239</v>
      </c>
      <c r="I79" t="str">
        <f>"E-AE-PDS MEWLL-GASOS WH-D-BP ( 27676 )"</f>
        <v>E-AE-PDS MEWLL-GASOS WH-D-BP ( 27676 )</v>
      </c>
      <c r="J79" t="str">
        <f>"OH Wireline General Cost-AE (30943)"</f>
        <v>OH Wireline General Cost-AE (30943)</v>
      </c>
      <c r="K79" t="s">
        <v>73</v>
      </c>
      <c r="L79" t="s">
        <v>27</v>
      </c>
      <c r="M79">
        <v>2011</v>
      </c>
      <c r="N79" t="s">
        <v>28</v>
      </c>
      <c r="O79" t="s">
        <v>29</v>
      </c>
      <c r="P79" t="s">
        <v>30</v>
      </c>
      <c r="Q79" t="s">
        <v>125</v>
      </c>
      <c r="R79" t="s">
        <v>112</v>
      </c>
      <c r="S79" t="s">
        <v>33</v>
      </c>
      <c r="T79" t="s">
        <v>118</v>
      </c>
      <c r="X79" t="s">
        <v>118</v>
      </c>
    </row>
    <row r="80" spans="1:24" x14ac:dyDescent="0.25">
      <c r="A80">
        <v>403405808</v>
      </c>
      <c r="B80">
        <v>2572063</v>
      </c>
      <c r="C80" t="s">
        <v>115</v>
      </c>
      <c r="D80">
        <v>7</v>
      </c>
      <c r="E80">
        <v>1877741</v>
      </c>
      <c r="F80">
        <v>2321675</v>
      </c>
      <c r="G80" t="s">
        <v>116</v>
      </c>
      <c r="H80" t="str">
        <f>"MIEA241"</f>
        <v>MIEA241</v>
      </c>
      <c r="I80" t="str">
        <f>"E-US-TX-BENBROOK-WLG-BP-DIR ( 323322 )"</f>
        <v>E-US-TX-BENBROOK-WLG-BP-DIR ( 323322 )</v>
      </c>
      <c r="J80" t="str">
        <f>"E-US-TX-BENBROOK-DOC-D-DIR (335021)"</f>
        <v>E-US-TX-BENBROOK-DOC-D-DIR (335021)</v>
      </c>
      <c r="K80" t="s">
        <v>92</v>
      </c>
      <c r="L80" t="s">
        <v>92</v>
      </c>
      <c r="M80">
        <v>2012</v>
      </c>
      <c r="N80" t="s">
        <v>28</v>
      </c>
      <c r="O80" t="s">
        <v>75</v>
      </c>
      <c r="P80" t="s">
        <v>30</v>
      </c>
      <c r="Q80" t="s">
        <v>125</v>
      </c>
      <c r="R80" t="s">
        <v>112</v>
      </c>
      <c r="S80" t="s">
        <v>33</v>
      </c>
      <c r="T80" t="s">
        <v>118</v>
      </c>
      <c r="X80" t="s">
        <v>118</v>
      </c>
    </row>
    <row r="81" spans="1:24" x14ac:dyDescent="0.25">
      <c r="A81">
        <v>403405809</v>
      </c>
      <c r="B81">
        <v>2107243</v>
      </c>
      <c r="C81" t="s">
        <v>115</v>
      </c>
      <c r="D81">
        <v>7</v>
      </c>
      <c r="E81">
        <v>1877741</v>
      </c>
      <c r="F81">
        <v>2321675</v>
      </c>
      <c r="G81" t="s">
        <v>116</v>
      </c>
      <c r="H81" t="str">
        <f>"MIEA242J"</f>
        <v>MIEA242J</v>
      </c>
      <c r="I81" t="str">
        <f>"EDI-ID-RIAU-DURI-WIIRELINE ( 133815 )"</f>
        <v>EDI-ID-RIAU-DURI-WIIRELINE ( 133815 )</v>
      </c>
      <c r="J81" t="str">
        <f>"C-Duri-WLN No Business Unit(133815)"</f>
        <v>C-Duri-WLN No Business Unit(133815)</v>
      </c>
      <c r="K81" t="s">
        <v>130</v>
      </c>
      <c r="L81" t="s">
        <v>88</v>
      </c>
      <c r="M81">
        <v>2012</v>
      </c>
      <c r="N81" t="s">
        <v>28</v>
      </c>
      <c r="O81" t="s">
        <v>29</v>
      </c>
      <c r="P81" t="s">
        <v>30</v>
      </c>
      <c r="Q81" t="s">
        <v>112</v>
      </c>
      <c r="R81" t="s">
        <v>112</v>
      </c>
      <c r="T81" t="s">
        <v>128</v>
      </c>
      <c r="X81" t="s">
        <v>128</v>
      </c>
    </row>
    <row r="82" spans="1:24" x14ac:dyDescent="0.25">
      <c r="A82">
        <v>403405811</v>
      </c>
      <c r="B82">
        <v>2093936</v>
      </c>
      <c r="C82" t="s">
        <v>115</v>
      </c>
      <c r="D82">
        <v>7</v>
      </c>
      <c r="E82">
        <v>1877741</v>
      </c>
      <c r="F82">
        <v>2321675</v>
      </c>
      <c r="G82" t="s">
        <v>116</v>
      </c>
      <c r="H82" t="str">
        <f>"MIEA243"</f>
        <v>MIEA243</v>
      </c>
      <c r="I82" t="str">
        <f>"EDI-TH-TAMBOL-WIRELINE-E50199 ( 66103 )"</f>
        <v>EDI-TH-TAMBOL-WIRELINE-E50199 ( 66103 )</v>
      </c>
      <c r="J82" t="str">
        <f>"C-Phitsanulok-WLN Compact OH Wireline(94667)"</f>
        <v>C-Phitsanulok-WLN Compact OH Wireline(94667)</v>
      </c>
      <c r="K82" t="s">
        <v>104</v>
      </c>
      <c r="L82" t="s">
        <v>88</v>
      </c>
      <c r="M82">
        <v>2012</v>
      </c>
      <c r="N82" t="s">
        <v>28</v>
      </c>
      <c r="O82" t="s">
        <v>49</v>
      </c>
      <c r="P82" t="s">
        <v>30</v>
      </c>
      <c r="Q82" t="s">
        <v>131</v>
      </c>
      <c r="R82" t="s">
        <v>112</v>
      </c>
      <c r="S82" t="s">
        <v>118</v>
      </c>
      <c r="T82" t="s">
        <v>33</v>
      </c>
      <c r="X82" t="s">
        <v>33</v>
      </c>
    </row>
    <row r="83" spans="1:24" x14ac:dyDescent="0.25">
      <c r="A83">
        <v>403405812</v>
      </c>
      <c r="B83">
        <v>2572147</v>
      </c>
      <c r="C83" t="s">
        <v>115</v>
      </c>
      <c r="D83">
        <v>7</v>
      </c>
      <c r="E83">
        <v>1877741</v>
      </c>
      <c r="F83">
        <v>2321675</v>
      </c>
      <c r="G83" t="s">
        <v>116</v>
      </c>
      <c r="H83" t="str">
        <f>"MIEA244"</f>
        <v>MIEA244</v>
      </c>
      <c r="I83" t="str">
        <f>"E-CA-EDMONTON-WLG-DIR-BP ( 38214 )"</f>
        <v>E-CA-EDMONTON-WLG-DIR-BP ( 38214 )</v>
      </c>
      <c r="J83" t="str">
        <f>"C-Edmonton OH (122655)"</f>
        <v>C-Edmonton OH (122655)</v>
      </c>
      <c r="K83" t="s">
        <v>43</v>
      </c>
      <c r="L83" t="s">
        <v>43</v>
      </c>
      <c r="M83">
        <v>2012</v>
      </c>
      <c r="N83" t="s">
        <v>28</v>
      </c>
      <c r="O83" t="s">
        <v>29</v>
      </c>
      <c r="P83" t="s">
        <v>30</v>
      </c>
      <c r="Q83" t="s">
        <v>125</v>
      </c>
      <c r="R83" t="s">
        <v>112</v>
      </c>
      <c r="S83" t="s">
        <v>33</v>
      </c>
      <c r="T83" t="s">
        <v>118</v>
      </c>
      <c r="X83" t="s">
        <v>118</v>
      </c>
    </row>
    <row r="84" spans="1:24" x14ac:dyDescent="0.25">
      <c r="A84">
        <v>403466326</v>
      </c>
      <c r="B84">
        <v>2130175</v>
      </c>
      <c r="C84" t="s">
        <v>115</v>
      </c>
      <c r="D84">
        <v>7</v>
      </c>
      <c r="E84">
        <v>1877741</v>
      </c>
      <c r="F84">
        <v>2321675</v>
      </c>
      <c r="G84" t="s">
        <v>116</v>
      </c>
      <c r="H84" t="str">
        <f>"MIEA246"</f>
        <v>MIEA246</v>
      </c>
      <c r="I84" t="str">
        <f>"E-KW-WOTME-SAFAT-D-BP ( 10159 )"</f>
        <v>E-KW-WOTME-SAFAT-D-BP ( 10159 )</v>
      </c>
      <c r="J84" t="str">
        <f>"C-Safat-WLN OH Wireline General Cost(31433)"</f>
        <v>C-Safat-WLN OH Wireline General Cost(31433)</v>
      </c>
      <c r="K84" t="s">
        <v>105</v>
      </c>
      <c r="L84" t="s">
        <v>27</v>
      </c>
      <c r="M84">
        <v>2012</v>
      </c>
      <c r="N84" t="s">
        <v>28</v>
      </c>
      <c r="O84" t="s">
        <v>56</v>
      </c>
      <c r="P84" t="s">
        <v>30</v>
      </c>
      <c r="Q84" t="s">
        <v>125</v>
      </c>
      <c r="R84" t="s">
        <v>112</v>
      </c>
      <c r="S84" t="s">
        <v>33</v>
      </c>
      <c r="T84" t="s">
        <v>118</v>
      </c>
      <c r="X84" t="s">
        <v>118</v>
      </c>
    </row>
    <row r="85" spans="1:24" x14ac:dyDescent="0.25">
      <c r="A85">
        <v>403466328</v>
      </c>
      <c r="B85">
        <v>2138236</v>
      </c>
      <c r="C85" t="s">
        <v>115</v>
      </c>
      <c r="D85">
        <v>7</v>
      </c>
      <c r="E85">
        <v>1877741</v>
      </c>
      <c r="F85">
        <v>2321675</v>
      </c>
      <c r="G85" t="s">
        <v>116</v>
      </c>
      <c r="H85" t="str">
        <f>"MIEA247"</f>
        <v>MIEA247</v>
      </c>
      <c r="I85" t="str">
        <f>"E-DE-EDEMISSEN-DRL ( 19302 )"</f>
        <v>E-DE-EDEMISSEN-DRL ( 19302 )</v>
      </c>
      <c r="J85" t="str">
        <f>"C-Peine-WLN No Business Unit(19302)"</f>
        <v>C-Peine-WLN No Business Unit(19302)</v>
      </c>
      <c r="K85" t="s">
        <v>102</v>
      </c>
      <c r="L85" t="s">
        <v>65</v>
      </c>
      <c r="M85">
        <v>2012</v>
      </c>
      <c r="N85" t="s">
        <v>28</v>
      </c>
      <c r="O85" t="s">
        <v>29</v>
      </c>
      <c r="P85" t="s">
        <v>30</v>
      </c>
      <c r="Q85" t="s">
        <v>112</v>
      </c>
      <c r="R85" t="s">
        <v>112</v>
      </c>
      <c r="T85" t="s">
        <v>128</v>
      </c>
      <c r="X85" t="s">
        <v>128</v>
      </c>
    </row>
    <row r="86" spans="1:24" x14ac:dyDescent="0.25">
      <c r="A86">
        <v>403483982</v>
      </c>
      <c r="B86">
        <v>2572472</v>
      </c>
      <c r="C86" t="s">
        <v>115</v>
      </c>
      <c r="D86">
        <v>7</v>
      </c>
      <c r="E86">
        <v>1877741</v>
      </c>
      <c r="F86">
        <v>2321675</v>
      </c>
      <c r="G86" t="s">
        <v>116</v>
      </c>
      <c r="H86" t="str">
        <f>"MIEA249"</f>
        <v>MIEA249</v>
      </c>
      <c r="I86" t="str">
        <f>"E-US-TX-BENBROOK-WLG-BP-DIR ( 323322 )"</f>
        <v>E-US-TX-BENBROOK-WLG-BP-DIR ( 323322 )</v>
      </c>
      <c r="J86" t="str">
        <f>"E-US-TX-BENBROOK-DOC-D-DIR (335021)"</f>
        <v>E-US-TX-BENBROOK-DOC-D-DIR (335021)</v>
      </c>
      <c r="K86" t="s">
        <v>92</v>
      </c>
      <c r="L86" t="s">
        <v>92</v>
      </c>
      <c r="M86">
        <v>2012</v>
      </c>
      <c r="N86" t="s">
        <v>28</v>
      </c>
      <c r="O86" t="s">
        <v>75</v>
      </c>
      <c r="P86" t="s">
        <v>30</v>
      </c>
      <c r="Q86" t="s">
        <v>125</v>
      </c>
      <c r="R86" t="s">
        <v>112</v>
      </c>
      <c r="S86" t="s">
        <v>33</v>
      </c>
      <c r="T86" t="s">
        <v>118</v>
      </c>
      <c r="X86" t="s">
        <v>118</v>
      </c>
    </row>
    <row r="87" spans="1:24" x14ac:dyDescent="0.25">
      <c r="A87">
        <v>403754070</v>
      </c>
      <c r="B87">
        <v>2386152</v>
      </c>
      <c r="C87" t="s">
        <v>132</v>
      </c>
      <c r="D87">
        <v>7</v>
      </c>
      <c r="E87">
        <v>2036025</v>
      </c>
      <c r="F87">
        <v>2036025</v>
      </c>
      <c r="G87" t="s">
        <v>133</v>
      </c>
      <c r="H87" t="str">
        <f>"MIEB257"</f>
        <v>MIEB257</v>
      </c>
      <c r="I87" t="str">
        <f>"E-CO-COL-VILLAVICEN-DZZ-D-LA-C ( 83633 )"</f>
        <v>E-CO-COL-VILLAVICEN-DZZ-D-LA-C ( 83633 )</v>
      </c>
      <c r="J87" t="str">
        <f>"C-Villavicencio-WLN OH Wireline General Cost(84134)"</f>
        <v>C-Villavicencio-WLN OH Wireline General Cost(84134)</v>
      </c>
      <c r="K87" t="s">
        <v>113</v>
      </c>
      <c r="L87" t="s">
        <v>38</v>
      </c>
      <c r="M87">
        <v>2012</v>
      </c>
      <c r="N87" t="s">
        <v>28</v>
      </c>
      <c r="O87" t="s">
        <v>29</v>
      </c>
      <c r="P87" t="s">
        <v>30</v>
      </c>
      <c r="Q87" t="s">
        <v>134</v>
      </c>
      <c r="R87" t="s">
        <v>112</v>
      </c>
      <c r="S87" t="s">
        <v>33</v>
      </c>
      <c r="T87" t="s">
        <v>118</v>
      </c>
      <c r="X87" t="s">
        <v>118</v>
      </c>
    </row>
    <row r="88" spans="1:24" x14ac:dyDescent="0.25">
      <c r="A88">
        <v>403762459</v>
      </c>
      <c r="B88">
        <v>2261577</v>
      </c>
      <c r="C88" t="s">
        <v>132</v>
      </c>
      <c r="D88">
        <v>7</v>
      </c>
      <c r="E88">
        <v>2036025</v>
      </c>
      <c r="F88">
        <v>2036025</v>
      </c>
      <c r="G88" t="s">
        <v>133</v>
      </c>
      <c r="H88" t="str">
        <f>"MIEB261"</f>
        <v>MIEB261</v>
      </c>
      <c r="I88" t="str">
        <f>"E-KW-WOTME-SAFAT-D-BP ( 10159 )"</f>
        <v>E-KW-WOTME-SAFAT-D-BP ( 10159 )</v>
      </c>
      <c r="J88" t="str">
        <f>"C-Safat-WLN OH Wireline General Cost(31433)"</f>
        <v>C-Safat-WLN OH Wireline General Cost(31433)</v>
      </c>
      <c r="K88" t="s">
        <v>105</v>
      </c>
      <c r="L88" t="s">
        <v>27</v>
      </c>
      <c r="M88">
        <v>2012</v>
      </c>
      <c r="N88" t="s">
        <v>28</v>
      </c>
      <c r="O88" t="s">
        <v>29</v>
      </c>
      <c r="P88" t="s">
        <v>30</v>
      </c>
      <c r="Q88" t="s">
        <v>135</v>
      </c>
      <c r="R88" t="s">
        <v>127</v>
      </c>
      <c r="S88" t="s">
        <v>33</v>
      </c>
      <c r="T88" t="s">
        <v>122</v>
      </c>
      <c r="U88" t="s">
        <v>54</v>
      </c>
      <c r="X88" t="s">
        <v>118</v>
      </c>
    </row>
    <row r="89" spans="1:24" x14ac:dyDescent="0.25">
      <c r="A89">
        <v>403808839</v>
      </c>
      <c r="B89">
        <v>2514088</v>
      </c>
      <c r="C89" t="s">
        <v>132</v>
      </c>
      <c r="D89">
        <v>7</v>
      </c>
      <c r="E89">
        <v>2036025</v>
      </c>
      <c r="F89">
        <v>2036025</v>
      </c>
      <c r="G89" t="s">
        <v>133</v>
      </c>
      <c r="H89" t="str">
        <f>"MIEB262"</f>
        <v>MIEB262</v>
      </c>
      <c r="I89" t="str">
        <f>"E-KZ-KGI-AKTAU-DZZ-D-EU-KZ ( 121145 )"</f>
        <v>E-KZ-KGI-AKTAU-DZZ-D-EU-KZ ( 121145 )</v>
      </c>
      <c r="J89" t="str">
        <f>"C-Aktau-WLN OH Wireline General Cost(124989)"</f>
        <v>C-Aktau-WLN OH Wireline General Cost(124989)</v>
      </c>
      <c r="K89" t="s">
        <v>93</v>
      </c>
      <c r="L89" t="s">
        <v>84</v>
      </c>
      <c r="M89">
        <v>2012</v>
      </c>
      <c r="N89" t="s">
        <v>28</v>
      </c>
      <c r="O89" t="s">
        <v>29</v>
      </c>
      <c r="P89" t="s">
        <v>30</v>
      </c>
      <c r="Q89" t="s">
        <v>112</v>
      </c>
      <c r="R89" t="s">
        <v>112</v>
      </c>
      <c r="T89" t="s">
        <v>128</v>
      </c>
      <c r="X89" t="s">
        <v>128</v>
      </c>
    </row>
    <row r="90" spans="1:24" x14ac:dyDescent="0.25">
      <c r="A90">
        <v>403808840</v>
      </c>
      <c r="B90">
        <v>2573232</v>
      </c>
      <c r="C90" t="s">
        <v>132</v>
      </c>
      <c r="D90">
        <v>7</v>
      </c>
      <c r="E90">
        <v>2036025</v>
      </c>
      <c r="F90">
        <v>2036025</v>
      </c>
      <c r="G90" t="s">
        <v>133</v>
      </c>
      <c r="H90" t="str">
        <f>"MIEB263"</f>
        <v>MIEB263</v>
      </c>
      <c r="I90" t="str">
        <f>"E-US-TX-BENBROOK-WLG-BP-DIR ( 323322 )"</f>
        <v>E-US-TX-BENBROOK-WLG-BP-DIR ( 323322 )</v>
      </c>
      <c r="J90" t="str">
        <f>"E-US-TX-BENBROOK-DOC-D-DIR (335021)"</f>
        <v>E-US-TX-BENBROOK-DOC-D-DIR (335021)</v>
      </c>
      <c r="K90" t="s">
        <v>92</v>
      </c>
      <c r="L90" t="s">
        <v>92</v>
      </c>
      <c r="M90">
        <v>2012</v>
      </c>
      <c r="N90" t="s">
        <v>28</v>
      </c>
      <c r="O90" t="s">
        <v>75</v>
      </c>
      <c r="P90" t="s">
        <v>30</v>
      </c>
      <c r="Q90" t="s">
        <v>134</v>
      </c>
      <c r="R90" t="s">
        <v>112</v>
      </c>
      <c r="S90" t="s">
        <v>33</v>
      </c>
      <c r="T90" t="s">
        <v>118</v>
      </c>
      <c r="X90" t="s">
        <v>118</v>
      </c>
    </row>
    <row r="91" spans="1:24" x14ac:dyDescent="0.25">
      <c r="A91">
        <v>403808841</v>
      </c>
      <c r="B91">
        <v>2573234</v>
      </c>
      <c r="C91" t="s">
        <v>132</v>
      </c>
      <c r="D91">
        <v>7</v>
      </c>
      <c r="E91">
        <v>2036025</v>
      </c>
      <c r="F91">
        <v>2036025</v>
      </c>
      <c r="G91" t="s">
        <v>133</v>
      </c>
      <c r="H91" t="str">
        <f>"MIEB264"</f>
        <v>MIEB264</v>
      </c>
      <c r="I91" t="str">
        <f>"E-US-TX-BENBROOK-WLG-BP-DIR ( 323322 )"</f>
        <v>E-US-TX-BENBROOK-WLG-BP-DIR ( 323322 )</v>
      </c>
      <c r="J91" t="str">
        <f>"E-US-TX-BENBROOK-DOC-D-DIR (335021)"</f>
        <v>E-US-TX-BENBROOK-DOC-D-DIR (335021)</v>
      </c>
      <c r="K91" t="s">
        <v>92</v>
      </c>
      <c r="L91" t="s">
        <v>92</v>
      </c>
      <c r="M91">
        <v>2012</v>
      </c>
      <c r="N91" t="s">
        <v>48</v>
      </c>
      <c r="O91" t="s">
        <v>75</v>
      </c>
      <c r="P91" t="s">
        <v>30</v>
      </c>
      <c r="Q91" t="s">
        <v>134</v>
      </c>
      <c r="R91" t="s">
        <v>112</v>
      </c>
      <c r="S91" t="s">
        <v>33</v>
      </c>
      <c r="T91" t="s">
        <v>118</v>
      </c>
      <c r="X91" t="s">
        <v>118</v>
      </c>
    </row>
    <row r="92" spans="1:24" x14ac:dyDescent="0.25">
      <c r="A92">
        <v>403808850</v>
      </c>
      <c r="B92">
        <v>2630180</v>
      </c>
      <c r="C92" t="s">
        <v>132</v>
      </c>
      <c r="D92">
        <v>7</v>
      </c>
      <c r="E92">
        <v>2036025</v>
      </c>
      <c r="F92">
        <v>2036025</v>
      </c>
      <c r="G92" t="s">
        <v>133</v>
      </c>
      <c r="H92" t="str">
        <f>"MIEB265"</f>
        <v>MIEB265</v>
      </c>
      <c r="I92" t="str">
        <f>"E-QA-DOHA-ASWSC-DZZ-D ( 40069 )"</f>
        <v>E-QA-DOHA-ASWSC-DZZ-D ( 40069 )</v>
      </c>
      <c r="J92" t="str">
        <f>"C-Doha-WLN OH Wireline General Cost(40133)"</f>
        <v>C-Doha-WLN OH Wireline General Cost(40133)</v>
      </c>
      <c r="K92" t="s">
        <v>26</v>
      </c>
      <c r="L92" t="s">
        <v>27</v>
      </c>
      <c r="M92">
        <v>2012</v>
      </c>
      <c r="N92" t="s">
        <v>28</v>
      </c>
      <c r="O92" t="s">
        <v>29</v>
      </c>
      <c r="P92" t="s">
        <v>30</v>
      </c>
      <c r="Q92" t="s">
        <v>136</v>
      </c>
      <c r="R92" t="s">
        <v>137</v>
      </c>
      <c r="S92" t="s">
        <v>33</v>
      </c>
      <c r="T92" t="s">
        <v>138</v>
      </c>
      <c r="U92" t="s">
        <v>35</v>
      </c>
      <c r="X92" t="s">
        <v>118</v>
      </c>
    </row>
    <row r="93" spans="1:24" x14ac:dyDescent="0.25">
      <c r="A93">
        <v>403827220</v>
      </c>
      <c r="B93">
        <v>2444132</v>
      </c>
      <c r="C93" t="s">
        <v>132</v>
      </c>
      <c r="D93">
        <v>7</v>
      </c>
      <c r="E93">
        <v>2036025</v>
      </c>
      <c r="F93">
        <v>2036025</v>
      </c>
      <c r="G93" t="s">
        <v>133</v>
      </c>
      <c r="H93" t="str">
        <f>"MIEB266"</f>
        <v>MIEB266</v>
      </c>
      <c r="I93" t="str">
        <f>"E-AR-WIA-CMODRORIVA-DZZ-OPN ( 36328 )"</f>
        <v>E-AR-WIA-CMODRORIVA-DZZ-OPN ( 36328 )</v>
      </c>
      <c r="J93" t="str">
        <f>"C-E-AR-WIA-CMODRORIVA-DZZ-BP-WLN No Business Unit (36328)"</f>
        <v>C-E-AR-WIA-CMODRORIVA-DZZ-BP-WLN No Business Unit (36328)</v>
      </c>
      <c r="K93" t="s">
        <v>37</v>
      </c>
      <c r="L93" t="s">
        <v>38</v>
      </c>
      <c r="M93">
        <v>2012</v>
      </c>
      <c r="N93" t="s">
        <v>48</v>
      </c>
      <c r="O93" t="s">
        <v>29</v>
      </c>
      <c r="P93" t="s">
        <v>30</v>
      </c>
      <c r="Q93" t="s">
        <v>112</v>
      </c>
      <c r="R93" t="s">
        <v>112</v>
      </c>
      <c r="T93" t="s">
        <v>128</v>
      </c>
      <c r="X93" t="s">
        <v>128</v>
      </c>
    </row>
    <row r="94" spans="1:24" x14ac:dyDescent="0.25">
      <c r="A94">
        <v>403871205</v>
      </c>
      <c r="B94">
        <v>2584621</v>
      </c>
      <c r="C94" t="s">
        <v>132</v>
      </c>
      <c r="D94">
        <v>7</v>
      </c>
      <c r="E94">
        <v>2036025</v>
      </c>
      <c r="F94">
        <v>2036025</v>
      </c>
      <c r="G94" t="s">
        <v>133</v>
      </c>
      <c r="H94" t="str">
        <f>"MIEB267"</f>
        <v>MIEB267</v>
      </c>
      <c r="I94" t="str">
        <f>"E-CA-EDMONTON-WLG-DIR-BP ( 38214 )"</f>
        <v>E-CA-EDMONTON-WLG-DIR-BP ( 38214 )</v>
      </c>
      <c r="J94" t="str">
        <f>"C-Edmonton OH (122655)"</f>
        <v>C-Edmonton OH (122655)</v>
      </c>
      <c r="K94" t="s">
        <v>43</v>
      </c>
      <c r="L94" t="s">
        <v>43</v>
      </c>
      <c r="M94">
        <v>2012</v>
      </c>
      <c r="N94" t="s">
        <v>48</v>
      </c>
      <c r="O94" t="s">
        <v>29</v>
      </c>
      <c r="P94" t="s">
        <v>30</v>
      </c>
      <c r="Q94" t="s">
        <v>134</v>
      </c>
      <c r="R94" t="s">
        <v>112</v>
      </c>
      <c r="S94" t="s">
        <v>33</v>
      </c>
      <c r="T94" t="s">
        <v>118</v>
      </c>
      <c r="X94" t="s">
        <v>118</v>
      </c>
    </row>
    <row r="95" spans="1:24" x14ac:dyDescent="0.25">
      <c r="A95">
        <v>403871207</v>
      </c>
      <c r="B95">
        <v>2585121</v>
      </c>
      <c r="C95" t="s">
        <v>132</v>
      </c>
      <c r="D95">
        <v>7</v>
      </c>
      <c r="E95">
        <v>2036025</v>
      </c>
      <c r="F95">
        <v>2036025</v>
      </c>
      <c r="G95" t="s">
        <v>133</v>
      </c>
      <c r="H95" t="str">
        <f>"MIEB268"</f>
        <v>MIEB268</v>
      </c>
      <c r="I95" t="str">
        <f>"E-CA-EDMONTON-WLG-DIR-BP ( 38214 )"</f>
        <v>E-CA-EDMONTON-WLG-DIR-BP ( 38214 )</v>
      </c>
      <c r="J95" t="str">
        <f>"C-Edmonton OH (122655)"</f>
        <v>C-Edmonton OH (122655)</v>
      </c>
      <c r="K95" t="s">
        <v>43</v>
      </c>
      <c r="L95" t="s">
        <v>43</v>
      </c>
      <c r="M95">
        <v>2012</v>
      </c>
      <c r="N95" t="s">
        <v>28</v>
      </c>
      <c r="O95" t="s">
        <v>29</v>
      </c>
      <c r="P95" t="s">
        <v>30</v>
      </c>
      <c r="Q95" t="s">
        <v>134</v>
      </c>
      <c r="R95" t="s">
        <v>112</v>
      </c>
      <c r="S95" t="s">
        <v>33</v>
      </c>
      <c r="T95" t="s">
        <v>118</v>
      </c>
      <c r="X95" t="s">
        <v>118</v>
      </c>
    </row>
    <row r="96" spans="1:24" x14ac:dyDescent="0.25">
      <c r="A96">
        <v>403871206</v>
      </c>
      <c r="B96">
        <v>2585001</v>
      </c>
      <c r="C96" t="s">
        <v>132</v>
      </c>
      <c r="D96">
        <v>7</v>
      </c>
      <c r="E96">
        <v>2036025</v>
      </c>
      <c r="F96">
        <v>2036025</v>
      </c>
      <c r="G96" t="s">
        <v>133</v>
      </c>
      <c r="H96" t="str">
        <f>"MIEB270"</f>
        <v>MIEB270</v>
      </c>
      <c r="I96" t="str">
        <f>"E-CA-EDMONTON-WLG-DIR-BP ( 38214 )"</f>
        <v>E-CA-EDMONTON-WLG-DIR-BP ( 38214 )</v>
      </c>
      <c r="J96" t="str">
        <f>"C-Edmonton OH (122655)"</f>
        <v>C-Edmonton OH (122655)</v>
      </c>
      <c r="K96" t="s">
        <v>43</v>
      </c>
      <c r="L96" t="s">
        <v>43</v>
      </c>
      <c r="M96">
        <v>2012</v>
      </c>
      <c r="N96" t="s">
        <v>28</v>
      </c>
      <c r="O96" t="s">
        <v>56</v>
      </c>
      <c r="P96" t="s">
        <v>30</v>
      </c>
      <c r="Q96" t="s">
        <v>134</v>
      </c>
      <c r="R96" t="s">
        <v>112</v>
      </c>
      <c r="S96" t="s">
        <v>33</v>
      </c>
      <c r="T96" t="s">
        <v>118</v>
      </c>
      <c r="X96" t="s">
        <v>118</v>
      </c>
    </row>
    <row r="97" spans="1:24" x14ac:dyDescent="0.25">
      <c r="A97">
        <v>403927996</v>
      </c>
      <c r="B97">
        <v>-157488</v>
      </c>
      <c r="C97" t="s">
        <v>132</v>
      </c>
      <c r="D97">
        <v>7</v>
      </c>
      <c r="E97">
        <v>2036025</v>
      </c>
      <c r="F97">
        <v>2036025</v>
      </c>
      <c r="G97" t="s">
        <v>133</v>
      </c>
      <c r="H97" t="str">
        <f>"MIEB271"</f>
        <v>MIEB271</v>
      </c>
      <c r="I97" t="str">
        <f>"NJBU-Turkey(-21419) ( -21419 )"</f>
        <v>NJBU-Turkey(-21419) ( -21419 )</v>
      </c>
      <c r="J97" t="str">
        <f>"NJBU-C-Turkey-WLN OH Wireline General Cost(-23226)"</f>
        <v>NJBU-C-Turkey-WLN OH Wireline General Cost(-23226)</v>
      </c>
      <c r="K97" t="s">
        <v>119</v>
      </c>
      <c r="L97" t="s">
        <v>65</v>
      </c>
      <c r="M97">
        <v>2012</v>
      </c>
      <c r="N97" t="s">
        <v>48</v>
      </c>
      <c r="O97" t="s">
        <v>108</v>
      </c>
      <c r="P97" t="s">
        <v>30</v>
      </c>
      <c r="Q97" t="s">
        <v>135</v>
      </c>
      <c r="R97" t="s">
        <v>127</v>
      </c>
      <c r="S97" t="s">
        <v>33</v>
      </c>
      <c r="T97" t="s">
        <v>122</v>
      </c>
      <c r="U97" t="s">
        <v>54</v>
      </c>
      <c r="X97" t="s">
        <v>118</v>
      </c>
    </row>
    <row r="98" spans="1:24" x14ac:dyDescent="0.25">
      <c r="A98">
        <v>403927997</v>
      </c>
      <c r="B98">
        <v>2306518</v>
      </c>
      <c r="C98" t="s">
        <v>132</v>
      </c>
      <c r="D98">
        <v>7</v>
      </c>
      <c r="E98">
        <v>2036025</v>
      </c>
      <c r="F98">
        <v>2036025</v>
      </c>
      <c r="G98" t="s">
        <v>133</v>
      </c>
      <c r="H98" t="str">
        <f>"MIEB272"</f>
        <v>MIEB272</v>
      </c>
      <c r="I98" t="str">
        <f>"E-CO-COL-VILLAVICEN-DZZ-D-LA-C ( 83633 )"</f>
        <v>E-CO-COL-VILLAVICEN-DZZ-D-LA-C ( 83633 )</v>
      </c>
      <c r="J98" t="str">
        <f>"C-Villavicencio-WLN OH Wireline General Cost(84134)"</f>
        <v>C-Villavicencio-WLN OH Wireline General Cost(84134)</v>
      </c>
      <c r="K98" t="s">
        <v>113</v>
      </c>
      <c r="L98" t="s">
        <v>38</v>
      </c>
      <c r="M98">
        <v>2012</v>
      </c>
      <c r="N98" t="s">
        <v>28</v>
      </c>
      <c r="O98" t="s">
        <v>75</v>
      </c>
      <c r="P98" t="s">
        <v>30</v>
      </c>
      <c r="Q98" t="s">
        <v>112</v>
      </c>
      <c r="R98" t="s">
        <v>112</v>
      </c>
      <c r="T98" t="s">
        <v>128</v>
      </c>
      <c r="X98" t="s">
        <v>128</v>
      </c>
    </row>
    <row r="99" spans="1:24" x14ac:dyDescent="0.25">
      <c r="A99">
        <v>403927999</v>
      </c>
      <c r="B99">
        <v>2574063</v>
      </c>
      <c r="C99" t="s">
        <v>132</v>
      </c>
      <c r="D99">
        <v>7</v>
      </c>
      <c r="E99">
        <v>2036025</v>
      </c>
      <c r="F99">
        <v>2036025</v>
      </c>
      <c r="G99" t="s">
        <v>133</v>
      </c>
      <c r="H99" t="str">
        <f>"MIEB274"</f>
        <v>MIEB274</v>
      </c>
      <c r="I99" t="str">
        <f>"E-US-TX-BENBROOK-WLG-BP-DIR ( 323322 )"</f>
        <v>E-US-TX-BENBROOK-WLG-BP-DIR ( 323322 )</v>
      </c>
      <c r="J99" t="str">
        <f>"E-US-TX-BENBROOK-DOC-D-DIR (335021)"</f>
        <v>E-US-TX-BENBROOK-DOC-D-DIR (335021)</v>
      </c>
      <c r="K99" t="s">
        <v>92</v>
      </c>
      <c r="L99" t="s">
        <v>92</v>
      </c>
      <c r="M99">
        <v>2012</v>
      </c>
      <c r="N99" t="s">
        <v>28</v>
      </c>
      <c r="O99" t="s">
        <v>29</v>
      </c>
      <c r="P99" t="s">
        <v>30</v>
      </c>
      <c r="Q99" t="s">
        <v>134</v>
      </c>
      <c r="R99" t="s">
        <v>112</v>
      </c>
      <c r="S99" t="s">
        <v>33</v>
      </c>
      <c r="T99" t="s">
        <v>118</v>
      </c>
      <c r="X99" t="s">
        <v>118</v>
      </c>
    </row>
    <row r="100" spans="1:24" x14ac:dyDescent="0.25">
      <c r="A100">
        <v>403928001</v>
      </c>
      <c r="B100">
        <v>2755679</v>
      </c>
      <c r="C100" t="s">
        <v>132</v>
      </c>
      <c r="D100">
        <v>7</v>
      </c>
      <c r="E100">
        <v>2036025</v>
      </c>
      <c r="F100">
        <v>2036025</v>
      </c>
      <c r="G100" t="s">
        <v>133</v>
      </c>
      <c r="H100" t="str">
        <f>"MIEB275"</f>
        <v>MIEB275</v>
      </c>
      <c r="I100" t="str">
        <f>"EDI-TH-TAMBOL-WIRELINE-E50199 ( 66103 )"</f>
        <v>EDI-TH-TAMBOL-WIRELINE-E50199 ( 66103 )</v>
      </c>
      <c r="J100" t="str">
        <f>"C-Phitsanulok-WLN Compact OH Wireline(94667)"</f>
        <v>C-Phitsanulok-WLN Compact OH Wireline(94667)</v>
      </c>
      <c r="K100" t="s">
        <v>104</v>
      </c>
      <c r="L100" t="s">
        <v>88</v>
      </c>
      <c r="M100">
        <v>2012</v>
      </c>
      <c r="N100" t="s">
        <v>48</v>
      </c>
      <c r="O100" t="s">
        <v>49</v>
      </c>
      <c r="P100" t="s">
        <v>30</v>
      </c>
      <c r="Q100" t="s">
        <v>112</v>
      </c>
      <c r="R100" t="s">
        <v>112</v>
      </c>
      <c r="T100" t="s">
        <v>128</v>
      </c>
      <c r="X100" t="s">
        <v>128</v>
      </c>
    </row>
    <row r="101" spans="1:24" x14ac:dyDescent="0.25">
      <c r="A101">
        <v>403992431</v>
      </c>
      <c r="B101">
        <v>2322760</v>
      </c>
      <c r="C101" t="s">
        <v>132</v>
      </c>
      <c r="D101">
        <v>7</v>
      </c>
      <c r="E101">
        <v>2036025</v>
      </c>
      <c r="F101">
        <v>2036025</v>
      </c>
      <c r="G101" t="s">
        <v>133</v>
      </c>
      <c r="H101" t="str">
        <f>"MIEB276"</f>
        <v>MIEB276</v>
      </c>
      <c r="I101" t="str">
        <f>"E-PDO-MX-VILAH-DZZ-E70077 ( 39773 )"</f>
        <v>E-PDO-MX-VILAH-DZZ-E70077 ( 39773 )</v>
      </c>
      <c r="J101" t="str">
        <f>"C-Villahermosa-OH(41604)"</f>
        <v>C-Villahermosa-OH(41604)</v>
      </c>
      <c r="K101" t="s">
        <v>85</v>
      </c>
      <c r="L101" t="s">
        <v>38</v>
      </c>
      <c r="M101">
        <v>2013</v>
      </c>
      <c r="N101" t="s">
        <v>28</v>
      </c>
      <c r="O101" t="s">
        <v>29</v>
      </c>
      <c r="P101" t="s">
        <v>30</v>
      </c>
      <c r="Q101" t="s">
        <v>112</v>
      </c>
      <c r="R101" t="s">
        <v>112</v>
      </c>
      <c r="T101" t="s">
        <v>128</v>
      </c>
      <c r="X101" t="s">
        <v>128</v>
      </c>
    </row>
    <row r="102" spans="1:24" x14ac:dyDescent="0.25">
      <c r="A102">
        <v>404064014</v>
      </c>
      <c r="B102">
        <v>2513823</v>
      </c>
      <c r="C102" t="s">
        <v>132</v>
      </c>
      <c r="D102">
        <v>7</v>
      </c>
      <c r="E102">
        <v>2036025</v>
      </c>
      <c r="F102">
        <v>2036025</v>
      </c>
      <c r="G102" t="s">
        <v>133</v>
      </c>
      <c r="H102" t="str">
        <f>"MIEB280"</f>
        <v>MIEB280</v>
      </c>
      <c r="I102" t="str">
        <f>"E-KZ-KGI-AKTAU-DZZ-D-EU-KZ ( 121145 )"</f>
        <v>E-KZ-KGI-AKTAU-DZZ-D-EU-KZ ( 121145 )</v>
      </c>
      <c r="J102" t="str">
        <f>"C-Aktau-WLN OH Wireline General Cost(124989)"</f>
        <v>C-Aktau-WLN OH Wireline General Cost(124989)</v>
      </c>
      <c r="K102" t="s">
        <v>93</v>
      </c>
      <c r="L102" t="s">
        <v>84</v>
      </c>
      <c r="M102">
        <v>2013</v>
      </c>
      <c r="N102" t="s">
        <v>28</v>
      </c>
      <c r="O102" t="s">
        <v>86</v>
      </c>
      <c r="P102" t="s">
        <v>30</v>
      </c>
      <c r="Q102" t="s">
        <v>112</v>
      </c>
      <c r="R102" t="s">
        <v>112</v>
      </c>
      <c r="T102" t="s">
        <v>128</v>
      </c>
      <c r="X102" t="s">
        <v>128</v>
      </c>
    </row>
    <row r="103" spans="1:24" x14ac:dyDescent="0.25">
      <c r="A103">
        <v>404085312</v>
      </c>
      <c r="B103">
        <v>2335872</v>
      </c>
      <c r="C103" t="s">
        <v>132</v>
      </c>
      <c r="D103">
        <v>7</v>
      </c>
      <c r="E103">
        <v>2036025</v>
      </c>
      <c r="F103">
        <v>2036025</v>
      </c>
      <c r="G103" t="s">
        <v>133</v>
      </c>
      <c r="H103" t="str">
        <f>"MIEB281"</f>
        <v>MIEB281</v>
      </c>
      <c r="I103" t="str">
        <f>"EDI-ID-RIAU-DURI-WIIRELINE ( 133815 )"</f>
        <v>EDI-ID-RIAU-DURI-WIIRELINE ( 133815 )</v>
      </c>
      <c r="J103" t="str">
        <f>"C-Duri-WLN No Business Unit(133815)"</f>
        <v>C-Duri-WLN No Business Unit(133815)</v>
      </c>
      <c r="K103" t="s">
        <v>130</v>
      </c>
      <c r="L103" t="s">
        <v>88</v>
      </c>
      <c r="M103">
        <v>2013</v>
      </c>
      <c r="N103" t="s">
        <v>28</v>
      </c>
      <c r="O103" t="s">
        <v>29</v>
      </c>
      <c r="P103" t="s">
        <v>30</v>
      </c>
      <c r="Q103" t="s">
        <v>112</v>
      </c>
      <c r="R103" t="s">
        <v>112</v>
      </c>
      <c r="T103" t="s">
        <v>128</v>
      </c>
      <c r="X103" t="s">
        <v>128</v>
      </c>
    </row>
    <row r="104" spans="1:24" x14ac:dyDescent="0.25">
      <c r="A104">
        <v>403565522</v>
      </c>
      <c r="B104">
        <v>3255711</v>
      </c>
      <c r="C104" t="s">
        <v>139</v>
      </c>
      <c r="D104">
        <v>7</v>
      </c>
      <c r="E104">
        <v>2141235</v>
      </c>
      <c r="F104">
        <v>2141235</v>
      </c>
      <c r="G104" t="s">
        <v>140</v>
      </c>
      <c r="H104" t="str">
        <f>"MIED252A"</f>
        <v>MIED252A</v>
      </c>
      <c r="I104" t="str">
        <f>"E-CA-EDMONTON-WLG-DIR-BP ( 38214 )"</f>
        <v>E-CA-EDMONTON-WLG-DIR-BP ( 38214 )</v>
      </c>
      <c r="J104" t="str">
        <f>"C-Edmonton OH (122655)"</f>
        <v>C-Edmonton OH (122655)</v>
      </c>
      <c r="K104" t="s">
        <v>43</v>
      </c>
      <c r="L104" t="s">
        <v>43</v>
      </c>
      <c r="M104">
        <v>2012</v>
      </c>
      <c r="N104" t="s">
        <v>28</v>
      </c>
      <c r="O104" t="s">
        <v>29</v>
      </c>
      <c r="P104" t="s">
        <v>30</v>
      </c>
      <c r="Q104" t="s">
        <v>141</v>
      </c>
      <c r="R104" t="s">
        <v>141</v>
      </c>
      <c r="T104" t="s">
        <v>118</v>
      </c>
      <c r="X104" t="s">
        <v>118</v>
      </c>
    </row>
    <row r="105" spans="1:24" x14ac:dyDescent="0.25">
      <c r="A105">
        <v>403565523</v>
      </c>
      <c r="B105">
        <v>3255712</v>
      </c>
      <c r="C105" t="s">
        <v>139</v>
      </c>
      <c r="D105">
        <v>7</v>
      </c>
      <c r="E105">
        <v>2141235</v>
      </c>
      <c r="F105">
        <v>2141235</v>
      </c>
      <c r="G105" t="s">
        <v>140</v>
      </c>
      <c r="H105" t="str">
        <f>"MIED253A"</f>
        <v>MIED253A</v>
      </c>
      <c r="I105" t="str">
        <f>"E-CA-LLOYDMINST-WLG-DIR-BP ( 236625 )"</f>
        <v>E-CA-LLOYDMINST-WLG-DIR-BP ( 236625 )</v>
      </c>
      <c r="J105" t="str">
        <f>"E-CA-LLOYD-WL-DOS-D-DIR (236690)"</f>
        <v>E-CA-LLOYD-WL-DOS-D-DIR (236690)</v>
      </c>
      <c r="K105" t="s">
        <v>43</v>
      </c>
      <c r="L105" t="s">
        <v>43</v>
      </c>
      <c r="M105">
        <v>2012</v>
      </c>
      <c r="N105" t="s">
        <v>28</v>
      </c>
      <c r="O105" t="s">
        <v>29</v>
      </c>
      <c r="P105" t="s">
        <v>30</v>
      </c>
      <c r="Q105" t="s">
        <v>141</v>
      </c>
      <c r="R105" t="s">
        <v>141</v>
      </c>
      <c r="T105" t="s">
        <v>118</v>
      </c>
      <c r="X105" t="s">
        <v>118</v>
      </c>
    </row>
    <row r="106" spans="1:24" x14ac:dyDescent="0.25">
      <c r="A106">
        <v>404487114</v>
      </c>
      <c r="B106">
        <v>2715935</v>
      </c>
      <c r="C106" t="s">
        <v>142</v>
      </c>
      <c r="D106">
        <v>7</v>
      </c>
      <c r="E106">
        <v>2158879</v>
      </c>
      <c r="F106">
        <v>2337119</v>
      </c>
      <c r="G106" t="s">
        <v>143</v>
      </c>
      <c r="H106" t="str">
        <f>"MIEE258"</f>
        <v>MIEE258</v>
      </c>
      <c r="I106" t="str">
        <f>"E-PK-WOTME-ISLAMABAD-D-OPN ( 21759 )"</f>
        <v>E-PK-WOTME-ISLAMABAD-D-OPN ( 21759 )</v>
      </c>
      <c r="J106" t="str">
        <f>"C-Islamabad-WLN No Business Unit(21759)"</f>
        <v>C-Islamabad-WLN No Business Unit(21759)</v>
      </c>
      <c r="K106" t="s">
        <v>79</v>
      </c>
      <c r="L106" t="s">
        <v>27</v>
      </c>
      <c r="M106">
        <v>2014</v>
      </c>
      <c r="N106" t="s">
        <v>28</v>
      </c>
      <c r="O106" t="s">
        <v>29</v>
      </c>
      <c r="P106" t="s">
        <v>30</v>
      </c>
      <c r="Q106" t="s">
        <v>144</v>
      </c>
      <c r="R106" t="s">
        <v>144</v>
      </c>
      <c r="T106" t="s">
        <v>145</v>
      </c>
      <c r="U106" t="s">
        <v>54</v>
      </c>
      <c r="X106" t="s">
        <v>146</v>
      </c>
    </row>
    <row r="107" spans="1:24" x14ac:dyDescent="0.25">
      <c r="A107">
        <v>404487174</v>
      </c>
      <c r="B107">
        <v>2715936</v>
      </c>
      <c r="C107" t="s">
        <v>142</v>
      </c>
      <c r="D107">
        <v>7</v>
      </c>
      <c r="E107">
        <v>2158879</v>
      </c>
      <c r="F107">
        <v>2337119</v>
      </c>
      <c r="G107" t="s">
        <v>143</v>
      </c>
      <c r="H107" t="str">
        <f>"MIEE259"</f>
        <v>MIEE259</v>
      </c>
      <c r="I107" t="str">
        <f>"E-PK-WOTME-ISLAMABAD-D-OPN ( 21759 )"</f>
        <v>E-PK-WOTME-ISLAMABAD-D-OPN ( 21759 )</v>
      </c>
      <c r="J107" t="str">
        <f>"C-Islamabad-WLN No Business Unit(21759)"</f>
        <v>C-Islamabad-WLN No Business Unit(21759)</v>
      </c>
      <c r="K107" t="s">
        <v>79</v>
      </c>
      <c r="L107" t="s">
        <v>27</v>
      </c>
      <c r="M107">
        <v>2014</v>
      </c>
      <c r="N107" t="s">
        <v>28</v>
      </c>
      <c r="O107" t="s">
        <v>66</v>
      </c>
      <c r="P107" t="s">
        <v>30</v>
      </c>
      <c r="Q107" t="s">
        <v>144</v>
      </c>
      <c r="R107" t="s">
        <v>144</v>
      </c>
      <c r="T107" t="s">
        <v>145</v>
      </c>
      <c r="U107" t="s">
        <v>54</v>
      </c>
      <c r="X107" t="s">
        <v>146</v>
      </c>
    </row>
    <row r="108" spans="1:24" x14ac:dyDescent="0.25">
      <c r="A108">
        <v>404041107</v>
      </c>
      <c r="B108">
        <v>2513822</v>
      </c>
      <c r="C108" t="s">
        <v>142</v>
      </c>
      <c r="D108">
        <v>7</v>
      </c>
      <c r="E108">
        <v>2158879</v>
      </c>
      <c r="F108">
        <v>2337119</v>
      </c>
      <c r="G108" t="s">
        <v>143</v>
      </c>
      <c r="H108" t="str">
        <f>"MIEE279"</f>
        <v>MIEE279</v>
      </c>
      <c r="I108" t="str">
        <f>"NJBU-Poltava(-21418) ( -21418 )"</f>
        <v>NJBU-Poltava(-21418) ( -21418 )</v>
      </c>
      <c r="J108" t="str">
        <f>"NJBU-C-Poltava-WLN OH Wireline General Cost(-23227)"</f>
        <v>NJBU-C-Poltava-WLN OH Wireline General Cost(-23227)</v>
      </c>
      <c r="K108" t="s">
        <v>147</v>
      </c>
      <c r="L108" t="s">
        <v>65</v>
      </c>
      <c r="M108">
        <v>2013</v>
      </c>
      <c r="N108" t="s">
        <v>28</v>
      </c>
      <c r="O108" t="s">
        <v>29</v>
      </c>
      <c r="P108" t="s">
        <v>30</v>
      </c>
      <c r="Q108" t="s">
        <v>127</v>
      </c>
      <c r="R108" t="s">
        <v>127</v>
      </c>
      <c r="T108" t="s">
        <v>55</v>
      </c>
      <c r="X108" t="s">
        <v>55</v>
      </c>
    </row>
    <row r="109" spans="1:24" x14ac:dyDescent="0.25">
      <c r="A109">
        <v>404601732</v>
      </c>
      <c r="B109">
        <v>2507862</v>
      </c>
      <c r="C109" t="s">
        <v>142</v>
      </c>
      <c r="D109">
        <v>7</v>
      </c>
      <c r="E109">
        <v>2158879</v>
      </c>
      <c r="F109">
        <v>2337119</v>
      </c>
      <c r="G109" t="s">
        <v>143</v>
      </c>
      <c r="H109" t="str">
        <f>"MIEE289A"</f>
        <v>MIEE289A</v>
      </c>
      <c r="I109" t="str">
        <f>"CN-CHENGDU-WCES ( 126725 )"</f>
        <v>CN-CHENGDU-WCES ( 126725 )</v>
      </c>
      <c r="J109" t="str">
        <f>"C-Chengdu-WLN Compact OH Wireline(134876)"</f>
        <v>C-Chengdu-WLN Compact OH Wireline(134876)</v>
      </c>
      <c r="K109" t="s">
        <v>148</v>
      </c>
      <c r="L109" t="s">
        <v>88</v>
      </c>
      <c r="M109">
        <v>2014</v>
      </c>
      <c r="N109" t="s">
        <v>28</v>
      </c>
      <c r="O109" t="s">
        <v>29</v>
      </c>
      <c r="P109" t="s">
        <v>30</v>
      </c>
      <c r="Q109" t="s">
        <v>149</v>
      </c>
      <c r="R109" t="s">
        <v>149</v>
      </c>
      <c r="T109" t="s">
        <v>146</v>
      </c>
      <c r="X109" t="s">
        <v>146</v>
      </c>
    </row>
    <row r="110" spans="1:24" x14ac:dyDescent="0.25">
      <c r="A110">
        <v>404658659</v>
      </c>
      <c r="B110">
        <v>2515323</v>
      </c>
      <c r="C110" t="s">
        <v>142</v>
      </c>
      <c r="D110">
        <v>7</v>
      </c>
      <c r="E110">
        <v>2158879</v>
      </c>
      <c r="F110">
        <v>2337119</v>
      </c>
      <c r="G110" t="s">
        <v>143</v>
      </c>
      <c r="H110" t="str">
        <f>"MIEE293A"</f>
        <v>MIEE293A</v>
      </c>
      <c r="I110" t="str">
        <f>"CN-CHENGDU-WCES ( 126725 )"</f>
        <v>CN-CHENGDU-WCES ( 126725 )</v>
      </c>
      <c r="J110" t="str">
        <f>"C-Chengdu-WLN Compact OH Wireline(134876)"</f>
        <v>C-Chengdu-WLN Compact OH Wireline(134876)</v>
      </c>
      <c r="K110" t="s">
        <v>148</v>
      </c>
      <c r="L110" t="s">
        <v>88</v>
      </c>
      <c r="M110">
        <v>2014</v>
      </c>
      <c r="N110" t="s">
        <v>28</v>
      </c>
      <c r="O110" t="s">
        <v>66</v>
      </c>
      <c r="P110" t="s">
        <v>30</v>
      </c>
      <c r="Q110" t="s">
        <v>150</v>
      </c>
      <c r="R110" t="s">
        <v>150</v>
      </c>
      <c r="T110" t="s">
        <v>146</v>
      </c>
      <c r="X110" t="s">
        <v>146</v>
      </c>
    </row>
    <row r="111" spans="1:24" x14ac:dyDescent="0.25">
      <c r="B111">
        <v>2624140</v>
      </c>
      <c r="C111" t="s">
        <v>142</v>
      </c>
      <c r="D111">
        <v>7</v>
      </c>
      <c r="E111">
        <v>2158879</v>
      </c>
      <c r="F111">
        <v>2337119</v>
      </c>
      <c r="G111" t="s">
        <v>143</v>
      </c>
      <c r="H111" t="str">
        <f>"MIEE301A"</f>
        <v>MIEE301A</v>
      </c>
      <c r="I111" t="str">
        <f>"E-CA-EDMONTON-WLG-DIR-BP ( 38214 )"</f>
        <v>E-CA-EDMONTON-WLG-DIR-BP ( 38214 )</v>
      </c>
      <c r="J111" t="str">
        <f>"C-Edmonton OH (122655)"</f>
        <v>C-Edmonton OH (122655)</v>
      </c>
      <c r="K111" t="s">
        <v>43</v>
      </c>
      <c r="L111" t="s">
        <v>43</v>
      </c>
      <c r="N111" t="s">
        <v>48</v>
      </c>
      <c r="O111" t="s">
        <v>29</v>
      </c>
      <c r="P111" t="s">
        <v>30</v>
      </c>
      <c r="Q111" t="s">
        <v>144</v>
      </c>
      <c r="R111" t="s">
        <v>144</v>
      </c>
      <c r="T111" t="s">
        <v>146</v>
      </c>
      <c r="X111" t="s">
        <v>146</v>
      </c>
    </row>
    <row r="112" spans="1:24" x14ac:dyDescent="0.25">
      <c r="B112">
        <v>2647020</v>
      </c>
      <c r="C112" t="s">
        <v>142</v>
      </c>
      <c r="D112">
        <v>7</v>
      </c>
      <c r="E112">
        <v>2158879</v>
      </c>
      <c r="F112">
        <v>2337119</v>
      </c>
      <c r="G112" t="s">
        <v>143</v>
      </c>
      <c r="H112" t="str">
        <f>"MIEE302A"</f>
        <v>MIEE302A</v>
      </c>
      <c r="I112" t="str">
        <f>"Peine(19302)"</f>
        <v>Peine(19302)</v>
      </c>
      <c r="J112" t="str">
        <f>"C-Peine-WLN No Business Unit(19302)"</f>
        <v>C-Peine-WLN No Business Unit(19302)</v>
      </c>
      <c r="K112" t="s">
        <v>64</v>
      </c>
      <c r="L112" t="s">
        <v>65</v>
      </c>
      <c r="M112">
        <v>2014</v>
      </c>
      <c r="N112" t="s">
        <v>28</v>
      </c>
      <c r="O112" t="s">
        <v>129</v>
      </c>
      <c r="P112" t="s">
        <v>30</v>
      </c>
      <c r="Q112" t="s">
        <v>150</v>
      </c>
      <c r="R112" t="s">
        <v>150</v>
      </c>
      <c r="T112" t="s">
        <v>146</v>
      </c>
      <c r="X112" t="s">
        <v>146</v>
      </c>
    </row>
    <row r="113" spans="1:24" x14ac:dyDescent="0.25">
      <c r="B113">
        <v>2646140</v>
      </c>
      <c r="C113" t="s">
        <v>142</v>
      </c>
      <c r="D113">
        <v>7</v>
      </c>
      <c r="E113">
        <v>2158879</v>
      </c>
      <c r="F113">
        <v>2337119</v>
      </c>
      <c r="G113" t="s">
        <v>143</v>
      </c>
      <c r="H113" t="str">
        <f>"MIEE305A"</f>
        <v>MIEE305A</v>
      </c>
      <c r="I113" t="str">
        <f>"E-SA-PES SA-AL-KHOBAR-D-OPN ( 23375 )"</f>
        <v>E-SA-PES SA-AL-KHOBAR-D-OPN ( 23375 )</v>
      </c>
      <c r="J113" t="str">
        <f>"C-Dhahran-WLN OH Wireline General Cost(26743)"</f>
        <v>C-Dhahran-WLN OH Wireline General Cost(26743)</v>
      </c>
      <c r="K113" t="s">
        <v>74</v>
      </c>
      <c r="L113" t="s">
        <v>27</v>
      </c>
      <c r="M113">
        <v>2014</v>
      </c>
      <c r="N113" t="s">
        <v>28</v>
      </c>
      <c r="O113" t="s">
        <v>75</v>
      </c>
      <c r="P113" t="s">
        <v>30</v>
      </c>
      <c r="Q113" t="s">
        <v>150</v>
      </c>
      <c r="R113" t="s">
        <v>150</v>
      </c>
      <c r="T113" t="s">
        <v>146</v>
      </c>
      <c r="X113" t="s">
        <v>146</v>
      </c>
    </row>
    <row r="114" spans="1:24" x14ac:dyDescent="0.25">
      <c r="B114">
        <v>-251078</v>
      </c>
      <c r="C114" t="s">
        <v>142</v>
      </c>
      <c r="D114">
        <v>7</v>
      </c>
      <c r="E114">
        <v>2158879</v>
      </c>
      <c r="F114">
        <v>2337119</v>
      </c>
      <c r="G114" t="s">
        <v>143</v>
      </c>
      <c r="H114" t="str">
        <f>"MIEE309A"</f>
        <v>MIEE309A</v>
      </c>
      <c r="I114" t="str">
        <f>"NJBU-Poltava(-21418) ( -21418 )"</f>
        <v>NJBU-Poltava(-21418) ( -21418 )</v>
      </c>
      <c r="J114" t="str">
        <f>"NJBU-C-Poltava-WLN OH Wireline General Cost(-23227)"</f>
        <v>NJBU-C-Poltava-WLN OH Wireline General Cost(-23227)</v>
      </c>
      <c r="K114" t="s">
        <v>147</v>
      </c>
      <c r="L114" t="s">
        <v>65</v>
      </c>
      <c r="M114">
        <v>2015</v>
      </c>
      <c r="N114" t="s">
        <v>48</v>
      </c>
      <c r="O114" t="s">
        <v>108</v>
      </c>
      <c r="P114" t="s">
        <v>30</v>
      </c>
      <c r="T114" t="s">
        <v>151</v>
      </c>
      <c r="U114" t="s">
        <v>144</v>
      </c>
      <c r="X114" t="s">
        <v>146</v>
      </c>
    </row>
    <row r="115" spans="1:24" x14ac:dyDescent="0.25">
      <c r="A115">
        <v>404677394</v>
      </c>
      <c r="B115">
        <v>2615219</v>
      </c>
      <c r="C115" t="s">
        <v>152</v>
      </c>
      <c r="D115">
        <v>7</v>
      </c>
      <c r="E115">
        <v>2361003</v>
      </c>
      <c r="F115">
        <v>2361005</v>
      </c>
      <c r="G115" t="s">
        <v>153</v>
      </c>
      <c r="H115" t="str">
        <f>"MIEE295B"</f>
        <v>MIEE295B</v>
      </c>
      <c r="I115" t="str">
        <f>"E-US-TX-BENBROOK-DOC-BP-DIR ( 323318 )"</f>
        <v>E-US-TX-BENBROOK-DOC-BP-DIR ( 323318 )</v>
      </c>
      <c r="J115" t="str">
        <f>"E-US-TX-BENBROOK-DOC-BP-DIR (323318)"</f>
        <v>E-US-TX-BENBROOK-DOC-BP-DIR (323318)</v>
      </c>
      <c r="K115" t="s">
        <v>92</v>
      </c>
      <c r="L115" t="s">
        <v>92</v>
      </c>
      <c r="M115">
        <v>2014</v>
      </c>
      <c r="N115" t="s">
        <v>28</v>
      </c>
      <c r="O115" t="s">
        <v>29</v>
      </c>
      <c r="P115" t="s">
        <v>30</v>
      </c>
      <c r="Q115" t="s">
        <v>154</v>
      </c>
      <c r="R115" t="s">
        <v>150</v>
      </c>
      <c r="S115" t="s">
        <v>118</v>
      </c>
    </row>
    <row r="116" spans="1:24" x14ac:dyDescent="0.25">
      <c r="A116">
        <v>404677396</v>
      </c>
      <c r="B116">
        <v>2615217</v>
      </c>
      <c r="C116" t="s">
        <v>152</v>
      </c>
      <c r="D116">
        <v>7</v>
      </c>
      <c r="E116">
        <v>2361003</v>
      </c>
      <c r="F116">
        <v>2361005</v>
      </c>
      <c r="G116" t="s">
        <v>153</v>
      </c>
      <c r="H116" t="str">
        <f>"MIEE296B"</f>
        <v>MIEE296B</v>
      </c>
      <c r="I116" t="str">
        <f>"E-US-TX-BENBROOK-DOC-BP-DIR ( 323318 )"</f>
        <v>E-US-TX-BENBROOK-DOC-BP-DIR ( 323318 )</v>
      </c>
      <c r="J116" t="str">
        <f>"E-US-TX-BENBROOK-DOC-BP-DIR (323318)"</f>
        <v>E-US-TX-BENBROOK-DOC-BP-DIR (323318)</v>
      </c>
      <c r="K116" t="s">
        <v>92</v>
      </c>
      <c r="L116" t="s">
        <v>92</v>
      </c>
      <c r="M116">
        <v>2014</v>
      </c>
      <c r="N116" t="s">
        <v>28</v>
      </c>
      <c r="O116" t="s">
        <v>75</v>
      </c>
      <c r="P116" t="s">
        <v>30</v>
      </c>
      <c r="Q116" t="s">
        <v>155</v>
      </c>
      <c r="R116" t="s">
        <v>150</v>
      </c>
      <c r="S116" t="s">
        <v>156</v>
      </c>
      <c r="T116" t="s">
        <v>118</v>
      </c>
      <c r="X116" t="s">
        <v>118</v>
      </c>
    </row>
    <row r="117" spans="1:24" x14ac:dyDescent="0.25">
      <c r="B117">
        <v>-251115</v>
      </c>
      <c r="C117" t="s">
        <v>152</v>
      </c>
      <c r="D117">
        <v>7</v>
      </c>
      <c r="E117">
        <v>2361003</v>
      </c>
      <c r="F117">
        <v>2361005</v>
      </c>
      <c r="G117" t="s">
        <v>153</v>
      </c>
      <c r="H117" t="str">
        <f>"MIEE310B"</f>
        <v>MIEE310B</v>
      </c>
      <c r="I117" t="str">
        <f>"E-KZ-KGI-AKTAU-DZZ-D-EU-KZ ( 121145 )"</f>
        <v>E-KZ-KGI-AKTAU-DZZ-D-EU-KZ ( 121145 )</v>
      </c>
      <c r="J117" t="str">
        <f>"C-Aktau-WLN OH Wireline General Cost(124989)"</f>
        <v>C-Aktau-WLN OH Wireline General Cost(124989)</v>
      </c>
      <c r="K117" t="s">
        <v>93</v>
      </c>
      <c r="L117" t="s">
        <v>84</v>
      </c>
      <c r="M117">
        <v>2015</v>
      </c>
      <c r="N117" t="s">
        <v>28</v>
      </c>
      <c r="O117" t="s">
        <v>108</v>
      </c>
      <c r="P117" t="s">
        <v>30</v>
      </c>
      <c r="Q117" t="s">
        <v>54</v>
      </c>
      <c r="R117" t="s">
        <v>54</v>
      </c>
      <c r="T117" t="s">
        <v>118</v>
      </c>
      <c r="X117" t="s">
        <v>118</v>
      </c>
    </row>
    <row r="118" spans="1:24" x14ac:dyDescent="0.25">
      <c r="B118">
        <v>2709213</v>
      </c>
      <c r="C118" t="s">
        <v>152</v>
      </c>
      <c r="D118">
        <v>7</v>
      </c>
      <c r="E118">
        <v>2361003</v>
      </c>
      <c r="F118">
        <v>2361005</v>
      </c>
      <c r="G118" t="s">
        <v>153</v>
      </c>
      <c r="H118" t="str">
        <f>"MIEE311B"</f>
        <v>MIEE311B</v>
      </c>
      <c r="I118" t="str">
        <f>"E-PK-WOTME-ISLAMABAD-D-OPN ( 21759 )"</f>
        <v>E-PK-WOTME-ISLAMABAD-D-OPN ( 21759 )</v>
      </c>
      <c r="J118" t="str">
        <f>"C-Islamabad-WLN No Business Unit(21759)"</f>
        <v>C-Islamabad-WLN No Business Unit(21759)</v>
      </c>
      <c r="K118" t="s">
        <v>79</v>
      </c>
      <c r="L118" t="s">
        <v>27</v>
      </c>
      <c r="M118">
        <v>2015</v>
      </c>
      <c r="N118" t="s">
        <v>48</v>
      </c>
      <c r="O118" t="s">
        <v>29</v>
      </c>
      <c r="P118" t="s">
        <v>30</v>
      </c>
      <c r="Q118" t="s">
        <v>122</v>
      </c>
      <c r="R118" t="s">
        <v>54</v>
      </c>
      <c r="S118" t="s">
        <v>118</v>
      </c>
    </row>
    <row r="119" spans="1:24" x14ac:dyDescent="0.25">
      <c r="B119">
        <v>3053489</v>
      </c>
      <c r="C119" t="s">
        <v>152</v>
      </c>
      <c r="D119">
        <v>7</v>
      </c>
      <c r="E119">
        <v>2361003</v>
      </c>
      <c r="F119">
        <v>2361005</v>
      </c>
      <c r="G119" t="s">
        <v>153</v>
      </c>
      <c r="H119" t="str">
        <f>"MIEE312B"</f>
        <v>MIEE312B</v>
      </c>
      <c r="I119" t="str">
        <f>"Ortona(10251)"</f>
        <v>Ortona(10251)</v>
      </c>
      <c r="J119" t="str">
        <f>"C-Ortona-WLN No Business Unit(10251)"</f>
        <v>C-Ortona-WLN No Business Unit(10251)</v>
      </c>
      <c r="K119" t="s">
        <v>102</v>
      </c>
      <c r="L119" t="s">
        <v>65</v>
      </c>
      <c r="M119">
        <v>2016</v>
      </c>
      <c r="N119" t="s">
        <v>28</v>
      </c>
      <c r="O119" t="s">
        <v>29</v>
      </c>
      <c r="P119" t="s">
        <v>30</v>
      </c>
      <c r="Q119" t="s">
        <v>54</v>
      </c>
      <c r="R119" t="s">
        <v>54</v>
      </c>
      <c r="T119" t="s">
        <v>118</v>
      </c>
      <c r="X119" t="s">
        <v>118</v>
      </c>
    </row>
    <row r="120" spans="1:24" x14ac:dyDescent="0.25">
      <c r="B120">
        <v>3134633</v>
      </c>
      <c r="C120" t="s">
        <v>152</v>
      </c>
      <c r="D120">
        <v>7</v>
      </c>
      <c r="E120">
        <v>2361003</v>
      </c>
      <c r="F120">
        <v>2361005</v>
      </c>
      <c r="G120" t="s">
        <v>153</v>
      </c>
      <c r="H120" t="str">
        <f>"MIEE314B"</f>
        <v>MIEE314B</v>
      </c>
      <c r="I120" t="str">
        <f>"E-AR-WIA-LAS HERAS-DZZ-BP ( 36330 )"</f>
        <v>E-AR-WIA-LAS HERAS-DZZ-BP ( 36330 )</v>
      </c>
      <c r="J120" t="str">
        <f>"C-Las Heras-WLN No Business Unit (36330)"</f>
        <v>C-Las Heras-WLN No Business Unit (36330)</v>
      </c>
      <c r="K120" t="s">
        <v>37</v>
      </c>
      <c r="L120" t="s">
        <v>38</v>
      </c>
      <c r="M120">
        <v>2016</v>
      </c>
      <c r="N120" t="s">
        <v>28</v>
      </c>
      <c r="O120" t="s">
        <v>29</v>
      </c>
      <c r="P120" t="s">
        <v>30</v>
      </c>
      <c r="Q120" t="s">
        <v>54</v>
      </c>
      <c r="R120" t="s">
        <v>54</v>
      </c>
      <c r="T120" t="s">
        <v>118</v>
      </c>
      <c r="X120" t="s">
        <v>118</v>
      </c>
    </row>
    <row r="121" spans="1:24" x14ac:dyDescent="0.25">
      <c r="B121">
        <v>3231826</v>
      </c>
      <c r="C121" t="s">
        <v>157</v>
      </c>
      <c r="D121">
        <v>7</v>
      </c>
      <c r="E121">
        <v>2796357</v>
      </c>
      <c r="F121">
        <v>2796355</v>
      </c>
      <c r="G121" t="s">
        <v>158</v>
      </c>
      <c r="H121" t="str">
        <f>"MIEE315C"</f>
        <v>MIEE315C</v>
      </c>
      <c r="I121" t="str">
        <f>"E-IT-ORTONA-DZZ-DIR-BP ( 10251 )"</f>
        <v>E-IT-ORTONA-DZZ-DIR-BP ( 10251 )</v>
      </c>
      <c r="J121" t="str">
        <f>"C-Ortona-WLN OH Wireline General Cost(88782)"</f>
        <v>C-Ortona-WLN OH Wireline General Cost(88782)</v>
      </c>
      <c r="K121" t="s">
        <v>159</v>
      </c>
      <c r="L121" t="s">
        <v>65</v>
      </c>
      <c r="M121">
        <v>2019</v>
      </c>
      <c r="N121" t="s">
        <v>28</v>
      </c>
      <c r="O121" t="s">
        <v>29</v>
      </c>
      <c r="P121" t="s">
        <v>30</v>
      </c>
    </row>
    <row r="122" spans="1:24" x14ac:dyDescent="0.25">
      <c r="B122">
        <v>3231828</v>
      </c>
      <c r="C122" t="s">
        <v>157</v>
      </c>
      <c r="D122">
        <v>7</v>
      </c>
      <c r="E122">
        <v>2796357</v>
      </c>
      <c r="F122">
        <v>2796355</v>
      </c>
      <c r="G122" t="s">
        <v>158</v>
      </c>
      <c r="H122" t="str">
        <f>"MIEE316C"</f>
        <v>MIEE316C</v>
      </c>
      <c r="I122" t="str">
        <f>"R-Turkey--21419)"</f>
        <v>R-Turkey--21419)</v>
      </c>
      <c r="J122" t="str">
        <f>"NJBU-C-Turkey-WLN OH Wireline General Cost(-23226)"</f>
        <v>NJBU-C-Turkey-WLN OH Wireline General Cost(-23226)</v>
      </c>
      <c r="K122" t="s">
        <v>64</v>
      </c>
      <c r="L122" t="s">
        <v>65</v>
      </c>
      <c r="M122">
        <v>2019</v>
      </c>
      <c r="N122" t="s">
        <v>28</v>
      </c>
      <c r="O122" t="s">
        <v>49</v>
      </c>
      <c r="P122" t="s">
        <v>30</v>
      </c>
    </row>
    <row r="123" spans="1:24" x14ac:dyDescent="0.25">
      <c r="A123">
        <v>404411420</v>
      </c>
      <c r="B123">
        <v>2585403</v>
      </c>
      <c r="C123" t="s">
        <v>160</v>
      </c>
      <c r="D123">
        <v>7</v>
      </c>
      <c r="E123">
        <v>2462646</v>
      </c>
      <c r="F123">
        <v>2462646</v>
      </c>
      <c r="H123" t="str">
        <f>"MIEE283"</f>
        <v>MIEE283</v>
      </c>
      <c r="I123" t="str">
        <f>"E-CA-EDMONTON-WLG-DIR-BP ( 38214 )"</f>
        <v>E-CA-EDMONTON-WLG-DIR-BP ( 38214 )</v>
      </c>
      <c r="J123" t="str">
        <f>"C-Edmonton Specialty CML (122449)"</f>
        <v>C-Edmonton Specialty CML (122449)</v>
      </c>
      <c r="K123" t="s">
        <v>43</v>
      </c>
      <c r="L123" t="s">
        <v>43</v>
      </c>
      <c r="M123">
        <v>2013</v>
      </c>
      <c r="N123" t="s">
        <v>28</v>
      </c>
      <c r="O123" t="s">
        <v>29</v>
      </c>
      <c r="P123" t="s">
        <v>30</v>
      </c>
      <c r="Q123" t="s">
        <v>161</v>
      </c>
      <c r="R123" t="s">
        <v>161</v>
      </c>
    </row>
    <row r="124" spans="1:24" x14ac:dyDescent="0.25">
      <c r="A124">
        <v>404413919</v>
      </c>
      <c r="B124">
        <v>2585397</v>
      </c>
      <c r="C124" t="s">
        <v>160</v>
      </c>
      <c r="D124">
        <v>7</v>
      </c>
      <c r="E124">
        <v>2462646</v>
      </c>
      <c r="F124">
        <v>2462646</v>
      </c>
      <c r="H124" t="str">
        <f>"MIEE286"</f>
        <v>MIEE286</v>
      </c>
      <c r="I124" t="str">
        <f>"E-CA-LLOYDMINST-WLG-DIR-BP ( 236625 )"</f>
        <v>E-CA-LLOYDMINST-WLG-DIR-BP ( 236625 )</v>
      </c>
      <c r="J124" t="str">
        <f>"E-CA-LLOYD-WL-DOS-D-DIR (236690)"</f>
        <v>E-CA-LLOYD-WL-DOS-D-DIR (236690)</v>
      </c>
      <c r="K124" t="s">
        <v>43</v>
      </c>
      <c r="L124" t="s">
        <v>43</v>
      </c>
      <c r="M124">
        <v>2013</v>
      </c>
      <c r="N124" t="s">
        <v>28</v>
      </c>
      <c r="O124" t="s">
        <v>29</v>
      </c>
      <c r="P124" t="s">
        <v>30</v>
      </c>
      <c r="Q124" t="s">
        <v>161</v>
      </c>
      <c r="R124" t="s">
        <v>161</v>
      </c>
    </row>
    <row r="125" spans="1:24" x14ac:dyDescent="0.25">
      <c r="A125">
        <v>404413960</v>
      </c>
      <c r="B125">
        <v>2585452</v>
      </c>
      <c r="C125" t="s">
        <v>160</v>
      </c>
      <c r="D125">
        <v>7</v>
      </c>
      <c r="E125">
        <v>2462646</v>
      </c>
      <c r="F125">
        <v>2462646</v>
      </c>
      <c r="H125" t="str">
        <f>"MIEE287"</f>
        <v>MIEE287</v>
      </c>
      <c r="I125" t="str">
        <f>"E-CA-EDMONTON-WLG-DIR-BP ( 38214 )"</f>
        <v>E-CA-EDMONTON-WLG-DIR-BP ( 38214 )</v>
      </c>
      <c r="J125" t="str">
        <f>"C-Edmonton OH (122655)"</f>
        <v>C-Edmonton OH (122655)</v>
      </c>
      <c r="K125" t="s">
        <v>43</v>
      </c>
      <c r="L125" t="s">
        <v>43</v>
      </c>
      <c r="M125">
        <v>2013</v>
      </c>
      <c r="N125" t="s">
        <v>97</v>
      </c>
      <c r="O125" t="s">
        <v>66</v>
      </c>
      <c r="P125" t="s">
        <v>30</v>
      </c>
      <c r="Q125" t="s">
        <v>161</v>
      </c>
      <c r="R125" t="s">
        <v>161</v>
      </c>
    </row>
    <row r="126" spans="1:24" x14ac:dyDescent="0.25">
      <c r="B126">
        <v>3101425</v>
      </c>
      <c r="C126" t="s">
        <v>162</v>
      </c>
      <c r="D126">
        <v>7</v>
      </c>
      <c r="E126">
        <v>2622605</v>
      </c>
      <c r="F126">
        <v>2622603</v>
      </c>
      <c r="G126" t="s">
        <v>163</v>
      </c>
      <c r="H126" t="str">
        <f>"MIEF307A"</f>
        <v>MIEF307A</v>
      </c>
      <c r="I126" t="str">
        <f>"E-SA-PES SA-AL-KHOBAR-D-OPN ( 23375 )"</f>
        <v>E-SA-PES SA-AL-KHOBAR-D-OPN ( 23375 )</v>
      </c>
      <c r="J126" t="str">
        <f>"C-Dhahran-WLN OH Wireline General Cost(26743)"</f>
        <v>C-Dhahran-WLN OH Wireline General Cost(26743)</v>
      </c>
      <c r="K126" t="s">
        <v>74</v>
      </c>
      <c r="L126" t="s">
        <v>27</v>
      </c>
      <c r="M126">
        <v>2018</v>
      </c>
      <c r="N126" t="s">
        <v>28</v>
      </c>
      <c r="O126" t="s">
        <v>75</v>
      </c>
      <c r="P126" t="s">
        <v>30</v>
      </c>
      <c r="Q126" t="s">
        <v>54</v>
      </c>
      <c r="R126" t="s">
        <v>54</v>
      </c>
    </row>
    <row r="127" spans="1:24" x14ac:dyDescent="0.25">
      <c r="B127">
        <v>3523462</v>
      </c>
      <c r="C127" t="s">
        <v>162</v>
      </c>
      <c r="D127">
        <v>7</v>
      </c>
      <c r="E127">
        <v>2622605</v>
      </c>
      <c r="F127">
        <v>2622603</v>
      </c>
      <c r="G127" t="s">
        <v>163</v>
      </c>
      <c r="H127" t="str">
        <f>"MIEF317A"</f>
        <v>MIEF317A</v>
      </c>
      <c r="I127" t="str">
        <f>"E-SA-PES SA-AL-KHOBAR-D-OPN ( 23375 )"</f>
        <v>E-SA-PES SA-AL-KHOBAR-D-OPN ( 23375 )</v>
      </c>
      <c r="J127" t="str">
        <f>"C-Dhahran-WLN OH Wireline General Cost(26743)"</f>
        <v>C-Dhahran-WLN OH Wireline General Cost(26743)</v>
      </c>
      <c r="K127" t="s">
        <v>74</v>
      </c>
      <c r="L127" t="s">
        <v>27</v>
      </c>
      <c r="M127">
        <v>2021</v>
      </c>
      <c r="N127" t="s">
        <v>28</v>
      </c>
      <c r="O127">
        <v>18</v>
      </c>
      <c r="P127" t="s">
        <v>30</v>
      </c>
    </row>
  </sheetData>
  <autoFilter ref="A1:X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2" sqref="F2:F10"/>
    </sheetView>
  </sheetViews>
  <sheetFormatPr defaultRowHeight="15" x14ac:dyDescent="0.25"/>
  <cols>
    <col min="1" max="1" width="20" customWidth="1"/>
    <col min="2" max="2" width="20" hidden="1" customWidth="1"/>
    <col min="3" max="3" width="72" hidden="1" customWidth="1"/>
    <col min="6" max="6" width="67" customWidth="1"/>
  </cols>
  <sheetData>
    <row r="1" spans="1:6" x14ac:dyDescent="0.25">
      <c r="A1" t="s">
        <v>164</v>
      </c>
      <c r="B1" t="s">
        <v>165</v>
      </c>
      <c r="C1" t="s">
        <v>168</v>
      </c>
      <c r="D1" t="s">
        <v>166</v>
      </c>
    </row>
    <row r="2" spans="1:6" x14ac:dyDescent="0.25">
      <c r="A2" t="s">
        <v>167</v>
      </c>
      <c r="B2">
        <v>146464</v>
      </c>
      <c r="C2" t="s">
        <v>176</v>
      </c>
      <c r="D2">
        <v>1814</v>
      </c>
      <c r="F2" t="str">
        <f>"INSERT INTO #TEMP_ModCbm(ModName, CbmMonitorId) VALUES ('"&amp;A2&amp;"', " &amp;D2&amp;")"</f>
        <v>INSERT INTO #TEMP_ModCbm(ModName, CbmMonitorId) VALUES ('30-779', 1814)</v>
      </c>
    </row>
    <row r="3" spans="1:6" x14ac:dyDescent="0.25">
      <c r="A3" t="s">
        <v>169</v>
      </c>
      <c r="B3">
        <v>146466</v>
      </c>
      <c r="C3" t="s">
        <v>176</v>
      </c>
      <c r="D3">
        <v>1815</v>
      </c>
      <c r="F3" t="str">
        <f t="shared" ref="F3:F10" si="0">"INSERT INTO #TEMP_ModCbm(ModName, CbmMonitorId) VALUES ('"&amp;A3&amp;"', " &amp;D3&amp;")"</f>
        <v>INSERT INTO #TEMP_ModCbm(ModName, CbmMonitorId) VALUES ('30-778-2', 1815)</v>
      </c>
    </row>
    <row r="4" spans="1:6" x14ac:dyDescent="0.25">
      <c r="A4" t="s">
        <v>170</v>
      </c>
      <c r="B4">
        <v>146467</v>
      </c>
      <c r="C4" t="s">
        <v>176</v>
      </c>
      <c r="D4">
        <v>1816</v>
      </c>
      <c r="F4" t="str">
        <f t="shared" si="0"/>
        <v>INSERT INTO #TEMP_ModCbm(ModName, CbmMonitorId) VALUES ('30-814', 1816)</v>
      </c>
    </row>
    <row r="5" spans="1:6" x14ac:dyDescent="0.25">
      <c r="A5" t="s">
        <v>171</v>
      </c>
      <c r="B5">
        <v>146468</v>
      </c>
      <c r="C5" t="s">
        <v>176</v>
      </c>
      <c r="D5">
        <v>1817</v>
      </c>
      <c r="F5" t="str">
        <f t="shared" si="0"/>
        <v>INSERT INTO #TEMP_ModCbm(ModName, CbmMonitorId) VALUES ('30-856', 1817)</v>
      </c>
    </row>
    <row r="6" spans="1:6" x14ac:dyDescent="0.25">
      <c r="A6" t="s">
        <v>172</v>
      </c>
      <c r="B6">
        <v>146469</v>
      </c>
      <c r="C6" t="s">
        <v>176</v>
      </c>
      <c r="D6">
        <v>1818</v>
      </c>
      <c r="F6" t="str">
        <f t="shared" si="0"/>
        <v>INSERT INTO #TEMP_ModCbm(ModName, CbmMonitorId) VALUES ('30-882', 1818)</v>
      </c>
    </row>
    <row r="7" spans="1:6" x14ac:dyDescent="0.25">
      <c r="A7" t="s">
        <v>173</v>
      </c>
      <c r="B7">
        <v>146470</v>
      </c>
      <c r="C7" t="s">
        <v>176</v>
      </c>
      <c r="D7">
        <v>1819</v>
      </c>
      <c r="F7" t="str">
        <f t="shared" si="0"/>
        <v>INSERT INTO #TEMP_ModCbm(ModName, CbmMonitorId) VALUES ('30-890', 1819)</v>
      </c>
    </row>
    <row r="8" spans="1:6" x14ac:dyDescent="0.25">
      <c r="A8" t="s">
        <v>174</v>
      </c>
      <c r="B8">
        <v>146471</v>
      </c>
      <c r="C8" t="s">
        <v>176</v>
      </c>
      <c r="D8">
        <v>1820</v>
      </c>
      <c r="F8" t="str">
        <f t="shared" si="0"/>
        <v>INSERT INTO #TEMP_ModCbm(ModName, CbmMonitorId) VALUES ('30-946', 1820)</v>
      </c>
    </row>
    <row r="9" spans="1:6" x14ac:dyDescent="0.25">
      <c r="A9" t="s">
        <v>175</v>
      </c>
      <c r="B9">
        <v>146472</v>
      </c>
      <c r="C9" t="s">
        <v>176</v>
      </c>
      <c r="D9">
        <v>1821</v>
      </c>
      <c r="F9" t="str">
        <f t="shared" si="0"/>
        <v>INSERT INTO #TEMP_ModCbm(ModName, CbmMonitorId) VALUES ('30-904', 1821)</v>
      </c>
    </row>
    <row r="10" spans="1:6" x14ac:dyDescent="0.25">
      <c r="A10" t="s">
        <v>54</v>
      </c>
      <c r="B10">
        <v>146473</v>
      </c>
      <c r="C10" t="s">
        <v>176</v>
      </c>
      <c r="D10">
        <v>1822</v>
      </c>
      <c r="F10" t="str">
        <f t="shared" si="0"/>
        <v>INSERT INTO #TEMP_ModCbm(ModName, CbmMonitorId) VALUES ('30-1057', 1822)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A2" sqref="A2:A10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5</v>
      </c>
    </row>
    <row r="2" spans="1:1" x14ac:dyDescent="0.25">
      <c r="A2">
        <v>1658501</v>
      </c>
    </row>
    <row r="3" spans="1:1" x14ac:dyDescent="0.25">
      <c r="A3">
        <v>2321675</v>
      </c>
    </row>
    <row r="4" spans="1:1" x14ac:dyDescent="0.25">
      <c r="A4">
        <v>2036025</v>
      </c>
    </row>
    <row r="5" spans="1:1" x14ac:dyDescent="0.25">
      <c r="A5">
        <v>2141235</v>
      </c>
    </row>
    <row r="6" spans="1:1" x14ac:dyDescent="0.25">
      <c r="A6">
        <v>2337119</v>
      </c>
    </row>
    <row r="7" spans="1:1" x14ac:dyDescent="0.25">
      <c r="A7">
        <v>2361005</v>
      </c>
    </row>
    <row r="8" spans="1:1" x14ac:dyDescent="0.25">
      <c r="A8">
        <v>2796355</v>
      </c>
    </row>
    <row r="9" spans="1:1" x14ac:dyDescent="0.25">
      <c r="A9">
        <v>2462646</v>
      </c>
    </row>
    <row r="10" spans="1:1" x14ac:dyDescent="0.25">
      <c r="A10">
        <v>2622603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2023-09-27 (1)</vt:lpstr>
      <vt:lpstr>PFT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Blancher, Neil K</dc:creator>
  <cp:lastModifiedBy>Mane, Yogesh</cp:lastModifiedBy>
  <dcterms:created xsi:type="dcterms:W3CDTF">2023-09-27T19:36:16Z</dcterms:created>
  <dcterms:modified xsi:type="dcterms:W3CDTF">2023-10-16T23:32:11Z</dcterms:modified>
</cp:coreProperties>
</file>