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yogesh\Desktop\NIIT\ds1\"/>
    </mc:Choice>
  </mc:AlternateContent>
  <xr:revisionPtr revIDLastSave="0" documentId="13_ncr:1_{00D845FC-6029-4D02-AADF-1795996959F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TASK 1" sheetId="6" r:id="rId2"/>
    <sheet name="TASK2" sheetId="7" r:id="rId3"/>
    <sheet name="TASK 3" sheetId="10" r:id="rId4"/>
    <sheet name="TASK 4" sheetId="11" r:id="rId5"/>
  </sheets>
  <definedNames>
    <definedName name="_xlnm._FilterDatabase" localSheetId="0" hidden="1">Sheet1!$D$1:$D$63</definedName>
    <definedName name="_xlchart.v1.0" hidden="1">'TASK 3'!$C$1</definedName>
    <definedName name="_xlchart.v1.1" hidden="1">'TASK 3'!$C$2:$C$64</definedName>
  </definedNames>
  <calcPr calcId="181029"/>
  <pivotCaches>
    <pivotCache cacheId="34" r:id="rId6"/>
    <pivotCache cacheId="35" r:id="rId7"/>
    <pivotCache cacheId="3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2" i="10"/>
  <c r="I5" i="10"/>
  <c r="H5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2" i="10"/>
  <c r="G5" i="10" s="1"/>
  <c r="J5" i="10" l="1"/>
  <c r="K5" i="10"/>
  <c r="M5" i="10" l="1"/>
  <c r="N5" i="10"/>
  <c r="L5" i="10"/>
  <c r="C40" i="7" l="1"/>
  <c r="D40" i="7" s="1"/>
  <c r="C33" i="7"/>
  <c r="D33" i="7" s="1"/>
  <c r="C34" i="7"/>
  <c r="D34" i="7" s="1"/>
  <c r="C36" i="7"/>
  <c r="D36" i="7" s="1"/>
  <c r="C26" i="7"/>
  <c r="D26" i="7" s="1"/>
  <c r="C11" i="7"/>
  <c r="D11" i="7" s="1"/>
  <c r="C27" i="7"/>
  <c r="D27" i="7" s="1"/>
  <c r="C22" i="7"/>
  <c r="D22" i="7" s="1"/>
  <c r="C43" i="7"/>
  <c r="D43" i="7" s="1"/>
  <c r="C28" i="7"/>
  <c r="D28" i="7" s="1"/>
  <c r="C37" i="7"/>
  <c r="D37" i="7" s="1"/>
  <c r="C38" i="7"/>
  <c r="D38" i="7" s="1"/>
  <c r="C42" i="7"/>
  <c r="D42" i="7" s="1"/>
  <c r="C23" i="7"/>
  <c r="D23" i="7" s="1"/>
  <c r="C46" i="7"/>
  <c r="D46" i="7" s="1"/>
  <c r="C15" i="7"/>
  <c r="D15" i="7" s="1"/>
  <c r="C16" i="7"/>
  <c r="D16" i="7" s="1"/>
  <c r="C2" i="7"/>
  <c r="C3" i="7"/>
  <c r="D3" i="7" s="1"/>
  <c r="C44" i="7"/>
  <c r="D44" i="7" s="1"/>
  <c r="C17" i="7"/>
  <c r="D17" i="7" s="1"/>
  <c r="C4" i="7"/>
  <c r="D4" i="7" s="1"/>
  <c r="C29" i="7"/>
  <c r="D29" i="7" s="1"/>
  <c r="C30" i="7"/>
  <c r="D30" i="7" s="1"/>
  <c r="C12" i="7"/>
  <c r="D12" i="7" s="1"/>
  <c r="C18" i="7"/>
  <c r="D18" i="7" s="1"/>
  <c r="C19" i="7"/>
  <c r="D19" i="7" s="1"/>
  <c r="C20" i="7"/>
  <c r="D20" i="7" s="1"/>
  <c r="C13" i="7"/>
  <c r="D13" i="7" s="1"/>
  <c r="C45" i="7"/>
  <c r="D45" i="7" s="1"/>
  <c r="C24" i="7"/>
  <c r="D24" i="7" s="1"/>
  <c r="C39" i="7"/>
  <c r="D39" i="7" s="1"/>
  <c r="C31" i="7"/>
  <c r="D31" i="7" s="1"/>
  <c r="C35" i="7"/>
  <c r="D35" i="7" s="1"/>
  <c r="C32" i="7"/>
  <c r="D32" i="7" s="1"/>
  <c r="C21" i="7"/>
  <c r="D21" i="7" s="1"/>
  <c r="C5" i="7"/>
  <c r="D5" i="7" s="1"/>
  <c r="C6" i="7"/>
  <c r="D6" i="7" s="1"/>
  <c r="C7" i="7"/>
  <c r="D7" i="7" s="1"/>
  <c r="C8" i="7"/>
  <c r="D8" i="7" s="1"/>
  <c r="C25" i="7"/>
  <c r="D25" i="7" s="1"/>
  <c r="C41" i="7"/>
  <c r="D41" i="7" s="1"/>
  <c r="C14" i="7"/>
  <c r="D14" i="7" s="1"/>
  <c r="C10" i="7"/>
  <c r="D10" i="7" s="1"/>
  <c r="C9" i="7"/>
  <c r="D9" i="7" s="1"/>
  <c r="K36" i="7" l="1"/>
  <c r="J36" i="7"/>
  <c r="I36" i="7"/>
  <c r="H36" i="7"/>
  <c r="D2" i="7"/>
  <c r="G36" i="7"/>
  <c r="L36" i="7" l="1"/>
  <c r="M36" i="7" s="1"/>
  <c r="N36" i="7" l="1"/>
</calcChain>
</file>

<file path=xl/sharedStrings.xml><?xml version="1.0" encoding="utf-8"?>
<sst xmlns="http://schemas.openxmlformats.org/spreadsheetml/2006/main" count="363" uniqueCount="129">
  <si>
    <t>Student Name</t>
  </si>
  <si>
    <t>University</t>
  </si>
  <si>
    <t>Package Offered</t>
  </si>
  <si>
    <t>Type of Company</t>
  </si>
  <si>
    <t>Student Native Country</t>
  </si>
  <si>
    <t>Prior work Experience in years</t>
  </si>
  <si>
    <t>Domain</t>
  </si>
  <si>
    <t>Passport Number</t>
  </si>
  <si>
    <t>Date of Birth</t>
  </si>
  <si>
    <t>Date of Admission</t>
  </si>
  <si>
    <t>Date of Placement</t>
  </si>
  <si>
    <t>Rudra Verma</t>
  </si>
  <si>
    <t xml:space="preserve">Harvard </t>
  </si>
  <si>
    <t>Finance</t>
  </si>
  <si>
    <t>India</t>
  </si>
  <si>
    <t>F2356145</t>
  </si>
  <si>
    <t>Aayansh Sharma</t>
  </si>
  <si>
    <t>Boston</t>
  </si>
  <si>
    <t xml:space="preserve">Pharmaceutical </t>
  </si>
  <si>
    <t>J4563219</t>
  </si>
  <si>
    <t>Aditya Pandey</t>
  </si>
  <si>
    <t>Washington</t>
  </si>
  <si>
    <t>IT</t>
  </si>
  <si>
    <t>W4526893</t>
  </si>
  <si>
    <t>Dhruv Verma</t>
  </si>
  <si>
    <t>K4578236</t>
  </si>
  <si>
    <t>Veer Patil</t>
  </si>
  <si>
    <t>K4578237</t>
  </si>
  <si>
    <t>Ahmed Shah</t>
  </si>
  <si>
    <t>K4578238</t>
  </si>
  <si>
    <t>Viyaan K</t>
  </si>
  <si>
    <t>K4578239</t>
  </si>
  <si>
    <t>Shivnew Patel</t>
  </si>
  <si>
    <t>K4578240</t>
  </si>
  <si>
    <t>Atharv Mahajan</t>
  </si>
  <si>
    <t>K4578241</t>
  </si>
  <si>
    <t>Ivaan Thakrey</t>
  </si>
  <si>
    <t>K4578242</t>
  </si>
  <si>
    <t>Yuvaan Sheik</t>
  </si>
  <si>
    <t>K4578243</t>
  </si>
  <si>
    <t>Ishaan Verma</t>
  </si>
  <si>
    <t>K4578244</t>
  </si>
  <si>
    <t>Kabir Singh</t>
  </si>
  <si>
    <t>K4578245</t>
  </si>
  <si>
    <t>Arjun Singh</t>
  </si>
  <si>
    <t>Bella Wilson</t>
  </si>
  <si>
    <t>USA</t>
  </si>
  <si>
    <t>Lucus Jones</t>
  </si>
  <si>
    <t>Maya Haris</t>
  </si>
  <si>
    <t>Velentina Clark</t>
  </si>
  <si>
    <t>Robert Anderson</t>
  </si>
  <si>
    <t>Delilah Williams</t>
  </si>
  <si>
    <t>Charles Taylor</t>
  </si>
  <si>
    <t>Anna Perez</t>
  </si>
  <si>
    <t>Ivy Thomas</t>
  </si>
  <si>
    <t>Richard Thompson</t>
  </si>
  <si>
    <t>Claire Abderson</t>
  </si>
  <si>
    <t>Ariana Jackson</t>
  </si>
  <si>
    <t>Serenity Taylor</t>
  </si>
  <si>
    <t>Oliver Smith</t>
  </si>
  <si>
    <t>Ethan S</t>
  </si>
  <si>
    <t>UAE</t>
  </si>
  <si>
    <t>Jacob Williams</t>
  </si>
  <si>
    <t>James Martinez</t>
  </si>
  <si>
    <t>Ruby Wilson</t>
  </si>
  <si>
    <t>Skylar Walker</t>
  </si>
  <si>
    <t>Italy</t>
  </si>
  <si>
    <t>KK45268976</t>
  </si>
  <si>
    <t>Hailey Allen</t>
  </si>
  <si>
    <t>KK45268977</t>
  </si>
  <si>
    <t>Jack Wright</t>
  </si>
  <si>
    <t>KK45268978</t>
  </si>
  <si>
    <t>Sophie Adamas</t>
  </si>
  <si>
    <t>KK45268979</t>
  </si>
  <si>
    <t>Elena Green</t>
  </si>
  <si>
    <t>KK45268980</t>
  </si>
  <si>
    <t>Michael Baker</t>
  </si>
  <si>
    <t>KK45268981</t>
  </si>
  <si>
    <t>William Carter</t>
  </si>
  <si>
    <t>KK45268982</t>
  </si>
  <si>
    <t>Thomas Turner</t>
  </si>
  <si>
    <t>Bank</t>
  </si>
  <si>
    <t>KK45268983</t>
  </si>
  <si>
    <t>Henry Parker</t>
  </si>
  <si>
    <t>KK45268984</t>
  </si>
  <si>
    <t>John Edwards</t>
  </si>
  <si>
    <t>KK45268985</t>
  </si>
  <si>
    <t>John Parker</t>
  </si>
  <si>
    <t>KK45268986</t>
  </si>
  <si>
    <t>Thomas Edward</t>
  </si>
  <si>
    <t>KK45268987</t>
  </si>
  <si>
    <t>Micheal Roger</t>
  </si>
  <si>
    <t>KK45268988</t>
  </si>
  <si>
    <t>Average of Package Offered</t>
  </si>
  <si>
    <t xml:space="preserve">I used pivot chart to get find the wider salary package offered by domain. </t>
  </si>
  <si>
    <t>As we can clearly see the wider salary package offered by Finance Domain</t>
  </si>
  <si>
    <t>Age</t>
  </si>
  <si>
    <t>20 - 25</t>
  </si>
  <si>
    <t>Row Labels</t>
  </si>
  <si>
    <t>Grand Total</t>
  </si>
  <si>
    <t>Count of Package Offered</t>
  </si>
  <si>
    <t>25 - 30</t>
  </si>
  <si>
    <t>30 - 35</t>
  </si>
  <si>
    <t>35 - 40</t>
  </si>
  <si>
    <t>40- 45</t>
  </si>
  <si>
    <t xml:space="preserve">Age Criteria </t>
  </si>
  <si>
    <t>First I have calculated the age and then I have grouped the age using VLOOKUP and finally I use Pivot table to get the desire result</t>
  </si>
  <si>
    <t>Age Group</t>
  </si>
  <si>
    <t>In the given chart we can clearly se the max package offered in age group of 25-30</t>
  </si>
  <si>
    <t>Age at time of admission</t>
  </si>
  <si>
    <t>mean</t>
  </si>
  <si>
    <t>mode</t>
  </si>
  <si>
    <t>median</t>
  </si>
  <si>
    <t>q1</t>
  </si>
  <si>
    <t>IQR(Q3-Q1)</t>
  </si>
  <si>
    <t>Lower Fence</t>
  </si>
  <si>
    <t>Upper Fence</t>
  </si>
  <si>
    <t>q3</t>
  </si>
  <si>
    <t>Lower outlier</t>
  </si>
  <si>
    <t>Upper Outlier</t>
  </si>
  <si>
    <t>I used IQR to get the max age of graduate recruited hence the age is 36 and yes this is outlier</t>
  </si>
  <si>
    <t>Months of Accepted Job Offer</t>
  </si>
  <si>
    <t>Count of Student Name</t>
  </si>
  <si>
    <t>Mean</t>
  </si>
  <si>
    <t>Mode</t>
  </si>
  <si>
    <t>Median</t>
  </si>
  <si>
    <t>iqr</t>
  </si>
  <si>
    <t>upper fence</t>
  </si>
  <si>
    <t>I Have used Pivot Table get the desired result which month most number of student accpeted job 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</si>
</sst>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wrapText="1"/>
    </xf>
    <xf numFmtId="165" fontId="0" fillId="0" borderId="0" xfId="1" applyNumberFormat="1" applyFont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6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2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5" fillId="3" borderId="0" xfId="0" applyFont="1" applyFill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2" borderId="1" xfId="0" applyFill="1" applyBorder="1"/>
    <xf numFmtId="0" fontId="0" fillId="2" borderId="0" xfId="0" applyFill="1"/>
    <xf numFmtId="0" fontId="4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[DS1_C1_S2_University_Data_Practice.xlsx]TASK 1!PivotTable26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Package Offered by Domain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1'!$A$4:$A$6</c:f>
              <c:strCache>
                <c:ptCount val="3"/>
                <c:pt idx="0">
                  <c:v>Finance</c:v>
                </c:pt>
                <c:pt idx="1">
                  <c:v>IT</c:v>
                </c:pt>
                <c:pt idx="2">
                  <c:v>Pharmaceutical </c:v>
                </c:pt>
              </c:strCache>
            </c:strRef>
          </c:cat>
          <c:val>
            <c:numRef>
              <c:f>'TASK 1'!$B$4:$B$6</c:f>
              <c:numCache>
                <c:formatCode>_("$"* #,##0.00_);_("$"* \(#,##0.00\);_("$"* "-"??_);_(@_)</c:formatCode>
                <c:ptCount val="3"/>
                <c:pt idx="0">
                  <c:v>84960</c:v>
                </c:pt>
                <c:pt idx="1">
                  <c:v>74655</c:v>
                </c:pt>
                <c:pt idx="2">
                  <c:v>82940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F-4B3E-96F8-4B3D030A3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315567"/>
        <c:axId val="1912307663"/>
      </c:barChart>
      <c:catAx>
        <c:axId val="191231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07663"/>
        <c:crosses val="autoZero"/>
        <c:auto val="1"/>
        <c:lblAlgn val="ctr"/>
        <c:lblOffset val="100"/>
        <c:noMultiLvlLbl val="0"/>
      </c:catAx>
      <c:valAx>
        <c:axId val="19123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1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[DS1_C1_S2_University_Data_Practice.xlsx]TASK2!PivotTable45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Packages offered by age Group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051235840181299E-2"/>
          <c:y val="0.20448011859254028"/>
          <c:w val="0.86144094334312715"/>
          <c:h val="0.64098888647923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TASK2!$T$6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TASK2!$S$7:$S$11</c:f>
              <c:strCache>
                <c:ptCount val="4"/>
                <c:pt idx="0">
                  <c:v>25 - 30</c:v>
                </c:pt>
                <c:pt idx="1">
                  <c:v>30 - 35</c:v>
                </c:pt>
                <c:pt idx="2">
                  <c:v>35 - 40</c:v>
                </c:pt>
                <c:pt idx="3">
                  <c:v>40- 45</c:v>
                </c:pt>
              </c:strCache>
            </c:strRef>
          </c:cat>
          <c:val>
            <c:numRef>
              <c:f>TASK2!$T$7:$T$11</c:f>
              <c:numCache>
                <c:formatCode>General</c:formatCode>
                <c:ptCount val="4"/>
                <c:pt idx="0">
                  <c:v>24</c:v>
                </c:pt>
                <c:pt idx="1">
                  <c:v>16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3-4C68-BB8B-495CF2D3E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257359"/>
        <c:axId val="1959261519"/>
      </c:barChart>
      <c:catAx>
        <c:axId val="195925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261519"/>
        <c:crosses val="autoZero"/>
        <c:auto val="1"/>
        <c:lblAlgn val="ctr"/>
        <c:lblOffset val="100"/>
        <c:noMultiLvlLbl val="0"/>
      </c:catAx>
      <c:valAx>
        <c:axId val="19592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25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[DS1_C1_S2_University_Data_Practice.xlsx]TASK 4!PivotTable63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4'!$F$9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4'!$E$10:$E$22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'TASK 4'!$F$10:$F$22</c:f>
              <c:numCache>
                <c:formatCode>General</c:formatCode>
                <c:ptCount val="12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B-4D72-A530-700CCF26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301631"/>
        <c:axId val="683304543"/>
      </c:barChart>
      <c:catAx>
        <c:axId val="683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04543"/>
        <c:crosses val="autoZero"/>
        <c:auto val="1"/>
        <c:lblAlgn val="ctr"/>
        <c:lblOffset val="100"/>
        <c:noMultiLvlLbl val="0"/>
      </c:catAx>
      <c:valAx>
        <c:axId val="6833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0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3003F6CE-3EA0-48F1-83BA-7BEDDFD4880C}">
          <cx:tx>
            <cx:txData>
              <cx:f>_xlchart.v1.0</cx:f>
              <cx:v>Age at time of admission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7</xdr:row>
      <xdr:rowOff>38100</xdr:rowOff>
    </xdr:from>
    <xdr:to>
      <xdr:col>15</xdr:col>
      <xdr:colOff>91440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4D82C-4EC9-1B0B-E19F-B5E0EBC0C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116540</xdr:colOff>
      <xdr:row>13</xdr:row>
      <xdr:rowOff>71716</xdr:rowOff>
    </xdr:from>
    <xdr:to>
      <xdr:col>14</xdr:col>
      <xdr:colOff>412377</xdr:colOff>
      <xdr:row>31</xdr:row>
      <xdr:rowOff>80682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00104D-BE67-E21D-5EAD-CD648E3EF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11</xdr:row>
      <xdr:rowOff>83820</xdr:rowOff>
    </xdr:from>
    <xdr:to>
      <xdr:col>15</xdr:col>
      <xdr:colOff>510540</xdr:colOff>
      <xdr:row>26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04946A0-08B3-D945-10A9-A49FE5675A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0" y="2095500"/>
              <a:ext cx="47320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7</xdr:row>
      <xdr:rowOff>30480</xdr:rowOff>
    </xdr:from>
    <xdr:to>
      <xdr:col>14</xdr:col>
      <xdr:colOff>304800</xdr:colOff>
      <xdr:row>22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DDD32A-9C8B-4B7F-164A-9DCB17F46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esh" refreshedDate="44818.087341087965" createdVersion="8" refreshedVersion="8" minRefreshableVersion="3" recordCount="45" xr:uid="{C6749368-81F3-4D7B-B39F-84FB11537DDC}">
  <cacheSource type="worksheet">
    <worksheetSource ref="A1:K46" sheet="Sheet1"/>
  </cacheSource>
  <cacheFields count="11">
    <cacheField name="Student Name" numFmtId="0">
      <sharedItems/>
    </cacheField>
    <cacheField name="University" numFmtId="0">
      <sharedItems/>
    </cacheField>
    <cacheField name="Package Offered" numFmtId="165">
      <sharedItems containsSemiMixedTypes="0" containsString="0" containsNumber="1" containsInteger="1" minValue="10000" maxValue="230000"/>
    </cacheField>
    <cacheField name="Type of Company" numFmtId="0">
      <sharedItems/>
    </cacheField>
    <cacheField name="Student Native Country" numFmtId="0">
      <sharedItems/>
    </cacheField>
    <cacheField name="Prior work Experience in years" numFmtId="0">
      <sharedItems containsSemiMixedTypes="0" containsString="0" containsNumber="1" containsInteger="1" minValue="0" maxValue="12"/>
    </cacheField>
    <cacheField name="Domain" numFmtId="0">
      <sharedItems count="3">
        <s v="Pharmaceutical "/>
        <s v="Finance"/>
        <s v="IT"/>
      </sharedItems>
    </cacheField>
    <cacheField name="Passport Number" numFmtId="0">
      <sharedItems containsMixedTypes="1" containsNumber="1" containsInteger="1" minValue="88885623" maxValue="888856143"/>
    </cacheField>
    <cacheField name="Date of Birth" numFmtId="14">
      <sharedItems containsSemiMixedTypes="0" containsNonDate="0" containsDate="1" containsString="0" minDate="1981-12-26T00:00:00" maxDate="1996-11-29T00:00:00"/>
    </cacheField>
    <cacheField name="Date of Admission" numFmtId="14">
      <sharedItems containsSemiMixedTypes="0" containsNonDate="0" containsDate="1" containsString="0" minDate="2016-03-04T00:00:00" maxDate="2017-05-02T00:00:00"/>
    </cacheField>
    <cacheField name="Date of Placement" numFmtId="14">
      <sharedItems containsSemiMixedTypes="0" containsNonDate="0" containsDate="1" containsString="0" minDate="2018-01-05T00:00:00" maxDate="2021-03-1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esh" refreshedDate="44818.137193402777" createdVersion="8" refreshedVersion="8" minRefreshableVersion="3" recordCount="45" xr:uid="{C122B90E-7CE2-46AA-A34D-AF749847E7FD}">
  <cacheSource type="worksheet">
    <worksheetSource ref="A1:D46" sheet="TASK2"/>
  </cacheSource>
  <cacheFields count="4">
    <cacheField name="Date of Birth" numFmtId="14">
      <sharedItems containsSemiMixedTypes="0" containsNonDate="0" containsDate="1" containsString="0" minDate="1981-12-26T00:00:00" maxDate="1996-11-29T00:00:00"/>
    </cacheField>
    <cacheField name="Package Offered" numFmtId="165">
      <sharedItems containsSemiMixedTypes="0" containsString="0" containsNumber="1" containsInteger="1" minValue="10000" maxValue="230000" count="18">
        <n v="45000"/>
        <n v="40000"/>
        <n v="50000"/>
        <n v="89700"/>
        <n v="150000"/>
        <n v="85000"/>
        <n v="80000"/>
        <n v="65000"/>
        <n v="130000"/>
        <n v="89000"/>
        <n v="55000"/>
        <n v="70000"/>
        <n v="10000"/>
        <n v="110000"/>
        <n v="60000"/>
        <n v="140000"/>
        <n v="230000"/>
        <n v="90000"/>
      </sharedItems>
    </cacheField>
    <cacheField name="Age" numFmtId="1">
      <sharedItems containsSemiMixedTypes="0" containsString="0" containsNumber="1" containsInteger="1" minValue="26" maxValue="41" count="13">
        <n v="26"/>
        <n v="27"/>
        <n v="28"/>
        <n v="29"/>
        <n v="30"/>
        <n v="31"/>
        <n v="32"/>
        <n v="33"/>
        <n v="34"/>
        <n v="35"/>
        <n v="36"/>
        <n v="37"/>
        <n v="41"/>
      </sharedItems>
    </cacheField>
    <cacheField name="Age Criteria " numFmtId="1">
      <sharedItems count="4">
        <s v="25 - 30"/>
        <s v="30 - 35"/>
        <s v="35 - 40"/>
        <s v="40- 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esh" refreshedDate="44818.171142361112" createdVersion="8" refreshedVersion="8" minRefreshableVersion="3" recordCount="45" xr:uid="{4447EFFA-914F-4712-993D-0D164BDB5E44}">
  <cacheSource type="worksheet">
    <worksheetSource ref="A1:C46" sheet="TASK 4"/>
  </cacheSource>
  <cacheFields count="3">
    <cacheField name="Student Name" numFmtId="0">
      <sharedItems count="45">
        <s v="Thomas Turner"/>
        <s v="Henry Parker"/>
        <s v="John Edwards"/>
        <s v="Micheal Roger"/>
        <s v="Rudra Verma"/>
        <s v="Dhruv Verma"/>
        <s v="Veer Patil"/>
        <s v="Ahmed Shah"/>
        <s v="Viyaan K"/>
        <s v="Shivnew Patel"/>
        <s v="Atharv Mahajan"/>
        <s v="Ivaan Thakrey"/>
        <s v="Yuvaan Sheik"/>
        <s v="Ishaan Verma"/>
        <s v="Velentina Clark"/>
        <s v="Robert Anderson"/>
        <s v="James Martinez"/>
        <s v="Ruby Wilson"/>
        <s v="Skylar Walker"/>
        <s v="Hailey Allen"/>
        <s v="Jack Wright"/>
        <s v="Sophie Adamas"/>
        <s v="Elena Green"/>
        <s v="Michael Baker"/>
        <s v="William Carter"/>
        <s v="Aditya Pandey"/>
        <s v="Kabir Singh"/>
        <s v="Delilah Williams"/>
        <s v="Charles Taylor"/>
        <s v="Anna Perez"/>
        <s v="Ivy Thomas"/>
        <s v="Richard Thompson"/>
        <s v="Claire Abderson"/>
        <s v="Ariana Jackson"/>
        <s v="Aayansh Sharma"/>
        <s v="Arjun Singh"/>
        <s v="Bella Wilson"/>
        <s v="Lucus Jones"/>
        <s v="Maya Haris"/>
        <s v="Serenity Taylor"/>
        <s v="Oliver Smith"/>
        <s v="Ethan S"/>
        <s v="Jacob Williams"/>
        <s v="John Parker"/>
        <s v="Thomas Edward"/>
      </sharedItems>
    </cacheField>
    <cacheField name="Date of Placement" numFmtId="14">
      <sharedItems containsSemiMixedTypes="0" containsNonDate="0" containsDate="1" containsString="0" minDate="2018-01-05T00:00:00" maxDate="2021-03-17T00:00:00"/>
    </cacheField>
    <cacheField name="Months of Accepted Job Offer" numFmtId="0">
      <sharedItems containsSemiMixedTypes="0" containsString="0" containsNumber="1" containsInteger="1" minValue="1" maxValue="12" count="12">
        <n v="2"/>
        <n v="10"/>
        <n v="3"/>
        <n v="12"/>
        <n v="6"/>
        <n v="8"/>
        <n v="7"/>
        <n v="9"/>
        <n v="5"/>
        <n v="1"/>
        <n v="4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Thomas Turner"/>
    <s v="Harvard "/>
    <n v="80000"/>
    <s v="Bank"/>
    <s v="USA"/>
    <n v="3"/>
    <x v="0"/>
    <s v="KK45268983"/>
    <d v="1995-10-17T00:00:00"/>
    <d v="2017-03-25T00:00:00"/>
    <d v="2021-02-15T00:00:00"/>
  </r>
  <r>
    <s v="Henry Parker"/>
    <s v="Harvard "/>
    <n v="89700"/>
    <s v="Bank"/>
    <s v="USA"/>
    <n v="4"/>
    <x v="0"/>
    <s v="KK45268984"/>
    <d v="1994-07-15T00:00:00"/>
    <d v="2016-03-04T00:00:00"/>
    <d v="2018-10-24T00:00:00"/>
  </r>
  <r>
    <s v="John Edwards"/>
    <s v="Harvard "/>
    <n v="40000"/>
    <s v="Bank"/>
    <s v="USA"/>
    <n v="6"/>
    <x v="1"/>
    <s v="KK45268985"/>
    <d v="1995-02-10T00:00:00"/>
    <d v="2016-03-07T00:00:00"/>
    <d v="2021-03-15T00:00:00"/>
  </r>
  <r>
    <s v="Micheal Roger"/>
    <s v="Boston"/>
    <n v="80000"/>
    <s v="Bank"/>
    <s v="USA"/>
    <n v="4"/>
    <x v="2"/>
    <s v="KK45268988"/>
    <d v="1988-03-01T00:00:00"/>
    <d v="2017-04-05T00:00:00"/>
    <d v="2019-12-21T00:00:00"/>
  </r>
  <r>
    <s v="Rudra Verma"/>
    <s v="Harvard "/>
    <n v="230000"/>
    <s v="Finance"/>
    <s v="India"/>
    <n v="5"/>
    <x v="1"/>
    <s v="F2356145"/>
    <d v="1990-02-25T00:00:00"/>
    <d v="2016-04-03T00:00:00"/>
    <d v="2018-12-25T00:00:00"/>
  </r>
  <r>
    <s v="Dhruv Verma"/>
    <s v="Boston"/>
    <n v="45000"/>
    <s v="Finance"/>
    <s v="India"/>
    <n v="5"/>
    <x v="1"/>
    <s v="K4578236"/>
    <d v="1990-03-08T00:00:00"/>
    <d v="2016-03-14T00:00:00"/>
    <d v="2021-03-16T00:00:00"/>
  </r>
  <r>
    <s v="Veer Patil"/>
    <s v="Boston"/>
    <n v="90000"/>
    <s v="Finance"/>
    <s v="India"/>
    <n v="5"/>
    <x v="1"/>
    <s v="K4578237"/>
    <d v="1989-09-01T00:00:00"/>
    <d v="2017-03-15T00:00:00"/>
    <d v="2019-06-28T00:00:00"/>
  </r>
  <r>
    <s v="Ahmed Shah"/>
    <s v="Washington"/>
    <n v="89700"/>
    <s v="Finance"/>
    <s v="India"/>
    <n v="3"/>
    <x v="1"/>
    <s v="K4578238"/>
    <d v="1992-01-07T00:00:00"/>
    <d v="2017-03-01T00:00:00"/>
    <d v="2019-08-12T00:00:00"/>
  </r>
  <r>
    <s v="Viyaan K"/>
    <s v="Washington"/>
    <n v="89700"/>
    <s v="Finance"/>
    <s v="India"/>
    <n v="4"/>
    <x v="1"/>
    <s v="K4578239"/>
    <d v="1995-06-06T00:00:00"/>
    <d v="2016-03-05T00:00:00"/>
    <d v="2018-07-10T00:00:00"/>
  </r>
  <r>
    <s v="Shivnew Patel"/>
    <s v="Washington"/>
    <n v="89700"/>
    <s v="Finance"/>
    <s v="India"/>
    <n v="3"/>
    <x v="2"/>
    <s v="K4578240"/>
    <d v="1991-07-24T00:00:00"/>
    <d v="2017-03-12T00:00:00"/>
    <d v="2019-12-30T00:00:00"/>
  </r>
  <r>
    <s v="Atharv Mahajan"/>
    <s v="Harvard "/>
    <n v="89700"/>
    <s v="Finance"/>
    <s v="India"/>
    <n v="5"/>
    <x v="2"/>
    <s v="K4578241"/>
    <d v="1993-06-06T00:00:00"/>
    <d v="2017-03-05T00:00:00"/>
    <d v="2018-09-18T00:00:00"/>
  </r>
  <r>
    <s v="Ivaan Thakrey"/>
    <s v="Harvard "/>
    <n v="80000"/>
    <s v="Finance"/>
    <s v="India"/>
    <n v="5"/>
    <x v="2"/>
    <s v="K4578242"/>
    <d v="1986-04-12T00:00:00"/>
    <d v="2016-04-23T00:00:00"/>
    <d v="2019-10-18T00:00:00"/>
  </r>
  <r>
    <s v="Yuvaan Sheik"/>
    <s v="Harvard "/>
    <n v="150000"/>
    <s v="Finance"/>
    <s v="India"/>
    <n v="5"/>
    <x v="1"/>
    <s v="K4578243"/>
    <d v="1991-07-01T00:00:00"/>
    <d v="2017-03-07T00:00:00"/>
    <d v="2019-08-22T00:00:00"/>
  </r>
  <r>
    <s v="Ishaan Verma"/>
    <s v="Washington"/>
    <n v="150000"/>
    <s v="Finance"/>
    <s v="India"/>
    <n v="5"/>
    <x v="1"/>
    <s v="K4578244"/>
    <d v="1989-06-16T00:00:00"/>
    <d v="2017-04-29T00:00:00"/>
    <d v="2019-06-27T00:00:00"/>
  </r>
  <r>
    <s v="Velentina Clark"/>
    <s v="Boston"/>
    <n v="80000"/>
    <s v="Finance"/>
    <s v="USA"/>
    <n v="5"/>
    <x v="1"/>
    <n v="888856129"/>
    <d v="1989-12-21T00:00:00"/>
    <d v="2016-03-17T00:00:00"/>
    <d v="2018-05-28T00:00:00"/>
  </r>
  <r>
    <s v="Robert Anderson"/>
    <s v="Boston"/>
    <n v="70000"/>
    <s v="Finance"/>
    <s v="USA"/>
    <n v="5"/>
    <x v="1"/>
    <n v="888856130"/>
    <d v="1987-12-01T00:00:00"/>
    <d v="2016-04-12T00:00:00"/>
    <d v="2018-07-01T00:00:00"/>
  </r>
  <r>
    <s v="James Martinez"/>
    <s v="Washington"/>
    <n v="60000"/>
    <s v="Finance"/>
    <s v="USA"/>
    <n v="5"/>
    <x v="2"/>
    <n v="888856142"/>
    <d v="1993-03-05T00:00:00"/>
    <d v="2016-03-06T00:00:00"/>
    <d v="2018-08-25T00:00:00"/>
  </r>
  <r>
    <s v="Ruby Wilson"/>
    <s v="Boston"/>
    <n v="50000"/>
    <s v="Finance"/>
    <s v="USA"/>
    <n v="12"/>
    <x v="2"/>
    <n v="888856143"/>
    <d v="1981-12-26T00:00:00"/>
    <d v="2017-03-30T00:00:00"/>
    <d v="2020-01-03T00:00:00"/>
  </r>
  <r>
    <s v="Skylar Walker"/>
    <s v="Boston"/>
    <n v="89000"/>
    <s v="Finance"/>
    <s v="Italy"/>
    <n v="5"/>
    <x v="2"/>
    <s v="KK45268976"/>
    <d v="1994-11-10T00:00:00"/>
    <d v="2017-03-13T00:00:00"/>
    <d v="2020-04-11T00:00:00"/>
  </r>
  <r>
    <s v="Hailey Allen"/>
    <s v="Boston"/>
    <n v="55000"/>
    <s v="Finance"/>
    <s v="Italy"/>
    <n v="5"/>
    <x v="2"/>
    <s v="KK45268977"/>
    <d v="1994-02-10T00:00:00"/>
    <d v="2017-03-15T00:00:00"/>
    <d v="2019-09-01T00:00:00"/>
  </r>
  <r>
    <s v="Jack Wright"/>
    <s v="Washington"/>
    <n v="45000"/>
    <s v="Finance"/>
    <s v="USA"/>
    <n v="2"/>
    <x v="2"/>
    <s v="KK45268978"/>
    <d v="1996-10-02T00:00:00"/>
    <d v="2017-04-17T00:00:00"/>
    <d v="2019-10-18T00:00:00"/>
  </r>
  <r>
    <s v="Sophie Adamas"/>
    <s v="Washington"/>
    <n v="40000"/>
    <s v="Finance"/>
    <s v="USA"/>
    <n v="2"/>
    <x v="1"/>
    <s v="KK45268979"/>
    <d v="1996-08-01T00:00:00"/>
    <d v="2017-04-23T00:00:00"/>
    <d v="2019-05-04T00:00:00"/>
  </r>
  <r>
    <s v="Elena Green"/>
    <s v="Washington"/>
    <n v="55000"/>
    <s v="Finance"/>
    <s v="USA"/>
    <n v="4"/>
    <x v="1"/>
    <s v="KK45268980"/>
    <d v="1986-04-29T00:00:00"/>
    <d v="2017-03-09T00:00:00"/>
    <d v="2019-02-26T00:00:00"/>
  </r>
  <r>
    <s v="Michael Baker"/>
    <s v="Washington"/>
    <n v="50000"/>
    <s v="Finance"/>
    <s v="USA"/>
    <n v="3"/>
    <x v="1"/>
    <s v="KK45268981"/>
    <d v="1994-08-30T00:00:00"/>
    <d v="2017-04-07T00:00:00"/>
    <d v="2019-08-05T00:00:00"/>
  </r>
  <r>
    <s v="William Carter"/>
    <s v="Washington"/>
    <n v="50000"/>
    <s v="Finance"/>
    <s v="USA"/>
    <n v="2"/>
    <x v="1"/>
    <s v="KK45268982"/>
    <d v="1996-02-18T00:00:00"/>
    <d v="2016-04-12T00:00:00"/>
    <d v="2018-11-22T00:00:00"/>
  </r>
  <r>
    <s v="Aditya Pandey"/>
    <s v="Washington"/>
    <n v="80000"/>
    <s v="IT"/>
    <s v="India"/>
    <n v="3"/>
    <x v="2"/>
    <s v="W4526893"/>
    <d v="1991-07-21T00:00:00"/>
    <d v="2017-03-17T00:00:00"/>
    <d v="2019-01-19T00:00:00"/>
  </r>
  <r>
    <s v="Kabir Singh"/>
    <s v="Harvard "/>
    <n v="89700"/>
    <s v="IT"/>
    <s v="India"/>
    <n v="5"/>
    <x v="2"/>
    <s v="K4578245"/>
    <d v="1991-09-03T00:00:00"/>
    <d v="2016-04-27T00:00:00"/>
    <d v="2018-09-14T00:00:00"/>
  </r>
  <r>
    <s v="Delilah Williams"/>
    <s v="Washington"/>
    <n v="65000"/>
    <s v="IT"/>
    <s v="USA"/>
    <n v="4"/>
    <x v="2"/>
    <n v="888856131"/>
    <d v="1995-08-10T00:00:00"/>
    <d v="2017-03-20T00:00:00"/>
    <d v="2019-02-20T00:00:00"/>
  </r>
  <r>
    <s v="Charles Taylor"/>
    <s v="Washington"/>
    <n v="70000"/>
    <s v="IT"/>
    <s v="USA"/>
    <n v="4"/>
    <x v="2"/>
    <n v="888856132"/>
    <d v="1994-09-25T00:00:00"/>
    <d v="2017-03-08T00:00:00"/>
    <d v="2020-01-31T00:00:00"/>
  </r>
  <r>
    <s v="Anna Perez"/>
    <s v="Washington"/>
    <n v="45000"/>
    <s v="IT"/>
    <s v="USA"/>
    <n v="2"/>
    <x v="2"/>
    <n v="888856133"/>
    <d v="1994-09-25T00:00:00"/>
    <d v="2016-04-10T00:00:00"/>
    <d v="2018-07-09T00:00:00"/>
  </r>
  <r>
    <s v="Ivy Thomas"/>
    <s v="Washington"/>
    <n v="10000"/>
    <s v="IT"/>
    <s v="USA"/>
    <n v="0"/>
    <x v="2"/>
    <n v="888856134"/>
    <d v="1994-02-18T00:00:00"/>
    <d v="2017-04-17T00:00:00"/>
    <d v="2018-07-05T00:00:00"/>
  </r>
  <r>
    <s v="Richard Thompson"/>
    <s v="Harvard "/>
    <n v="130000"/>
    <s v="IT"/>
    <s v="USA"/>
    <n v="2"/>
    <x v="2"/>
    <n v="888856135"/>
    <d v="1995-11-27T00:00:00"/>
    <d v="2016-03-04T00:00:00"/>
    <d v="2018-01-05T00:00:00"/>
  </r>
  <r>
    <s v="Claire Abderson"/>
    <s v="Harvard "/>
    <n v="130000"/>
    <s v="IT"/>
    <s v="USA"/>
    <n v="10"/>
    <x v="2"/>
    <n v="888856136"/>
    <d v="1985-06-23T00:00:00"/>
    <d v="2017-05-01T00:00:00"/>
    <d v="2019-07-31T00:00:00"/>
  </r>
  <r>
    <s v="Ariana Jackson"/>
    <s v="Harvard "/>
    <n v="140000"/>
    <s v="IT"/>
    <s v="USA"/>
    <n v="3"/>
    <x v="2"/>
    <n v="888856137"/>
    <d v="1993-01-08T00:00:00"/>
    <d v="2017-03-08T00:00:00"/>
    <d v="2018-11-27T00:00:00"/>
  </r>
  <r>
    <s v="Aayansh Sharma"/>
    <s v="Boston"/>
    <n v="40000"/>
    <s v="Pharmaceutical "/>
    <s v="India"/>
    <n v="5"/>
    <x v="0"/>
    <s v="J4563219"/>
    <d v="1989-02-17T00:00:00"/>
    <d v="2017-04-08T00:00:00"/>
    <d v="2019-10-11T00:00:00"/>
  </r>
  <r>
    <s v="Arjun Singh"/>
    <s v="Boston"/>
    <n v="85000"/>
    <s v="Pharmaceutical "/>
    <s v="India"/>
    <n v="5"/>
    <x v="0"/>
    <n v="88885623"/>
    <d v="1991-04-20T00:00:00"/>
    <d v="2017-03-12T00:00:00"/>
    <d v="2019-11-06T00:00:00"/>
  </r>
  <r>
    <s v="Bella Wilson"/>
    <s v="Boston"/>
    <n v="55000"/>
    <s v="Pharmaceutical "/>
    <s v="USA"/>
    <n v="5"/>
    <x v="0"/>
    <n v="888856126"/>
    <d v="1990-12-04T00:00:00"/>
    <d v="2016-04-10T00:00:00"/>
    <d v="2018-12-21T00:00:00"/>
  </r>
  <r>
    <s v="Lucus Jones"/>
    <s v="Boston"/>
    <n v="45000"/>
    <s v="Pharmaceutical "/>
    <s v="USA"/>
    <n v="5"/>
    <x v="2"/>
    <n v="888856127"/>
    <d v="1991-05-07T00:00:00"/>
    <d v="2016-03-13T00:00:00"/>
    <d v="2018-12-14T00:00:00"/>
  </r>
  <r>
    <s v="Maya Haris"/>
    <s v="Boston"/>
    <n v="110000"/>
    <s v="Pharmaceutical "/>
    <s v="USA"/>
    <n v="5"/>
    <x v="0"/>
    <n v="888856128"/>
    <d v="1994-08-14T00:00:00"/>
    <d v="2017-04-14T00:00:00"/>
    <d v="2019-01-26T00:00:00"/>
  </r>
  <r>
    <s v="Serenity Taylor"/>
    <s v="Harvard "/>
    <n v="45000"/>
    <s v="Pharmaceutical "/>
    <s v="USA"/>
    <n v="5"/>
    <x v="0"/>
    <n v="888856138"/>
    <d v="1996-03-10T00:00:00"/>
    <d v="2016-04-04T00:00:00"/>
    <d v="2018-01-16T00:00:00"/>
  </r>
  <r>
    <s v="Oliver Smith"/>
    <s v="Harvard "/>
    <n v="89700"/>
    <s v="Pharmaceutical "/>
    <s v="USA"/>
    <n v="5"/>
    <x v="0"/>
    <n v="888856139"/>
    <d v="1996-05-17T00:00:00"/>
    <d v="2016-03-24T00:00:00"/>
    <d v="2018-04-24T00:00:00"/>
  </r>
  <r>
    <s v="Ethan S"/>
    <s v="Harvard "/>
    <n v="150000"/>
    <s v="Pharmaceutical "/>
    <s v="UAE"/>
    <n v="5"/>
    <x v="0"/>
    <n v="888856140"/>
    <d v="1996-04-12T00:00:00"/>
    <d v="2016-03-31T00:00:00"/>
    <d v="2018-04-29T00:00:00"/>
  </r>
  <r>
    <s v="Jacob Williams"/>
    <s v="Boston"/>
    <n v="85000"/>
    <s v="Pharmaceutical "/>
    <s v="UAE"/>
    <n v="0"/>
    <x v="0"/>
    <n v="888856141"/>
    <d v="1996-11-28T00:00:00"/>
    <d v="2016-03-07T00:00:00"/>
    <d v="2018-09-27T00:00:00"/>
  </r>
  <r>
    <s v="John Parker"/>
    <s v="Harvard "/>
    <n v="45000"/>
    <s v="Pharmaceutical "/>
    <s v="USA"/>
    <n v="2"/>
    <x v="1"/>
    <s v="KK45268986"/>
    <d v="1993-11-20T00:00:00"/>
    <d v="2016-03-24T00:00:00"/>
    <d v="2018-12-19T00:00:00"/>
  </r>
  <r>
    <s v="Thomas Edward"/>
    <s v="Washington"/>
    <n v="50000"/>
    <s v="Pharmaceutical "/>
    <s v="USA"/>
    <n v="3"/>
    <x v="2"/>
    <s v="KK45268987"/>
    <d v="1988-08-11T00:00:00"/>
    <d v="2016-04-22T00:00:00"/>
    <d v="2021-03-08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d v="1996-10-02T00:00:00"/>
    <x v="0"/>
    <x v="0"/>
    <x v="0"/>
  </r>
  <r>
    <d v="1996-08-01T00:00:00"/>
    <x v="1"/>
    <x v="0"/>
    <x v="0"/>
  </r>
  <r>
    <d v="1996-02-18T00:00:00"/>
    <x v="2"/>
    <x v="0"/>
    <x v="0"/>
  </r>
  <r>
    <d v="1996-03-10T00:00:00"/>
    <x v="0"/>
    <x v="0"/>
    <x v="0"/>
  </r>
  <r>
    <d v="1996-05-17T00:00:00"/>
    <x v="3"/>
    <x v="0"/>
    <x v="0"/>
  </r>
  <r>
    <d v="1996-04-12T00:00:00"/>
    <x v="4"/>
    <x v="0"/>
    <x v="0"/>
  </r>
  <r>
    <d v="1996-11-28T00:00:00"/>
    <x v="5"/>
    <x v="0"/>
    <x v="0"/>
  </r>
  <r>
    <d v="1995-10-17T00:00:00"/>
    <x v="6"/>
    <x v="1"/>
    <x v="0"/>
  </r>
  <r>
    <d v="1995-02-10T00:00:00"/>
    <x v="1"/>
    <x v="1"/>
    <x v="0"/>
  </r>
  <r>
    <d v="1995-06-06T00:00:00"/>
    <x v="3"/>
    <x v="1"/>
    <x v="0"/>
  </r>
  <r>
    <d v="1995-08-10T00:00:00"/>
    <x v="7"/>
    <x v="1"/>
    <x v="0"/>
  </r>
  <r>
    <d v="1995-11-27T00:00:00"/>
    <x v="8"/>
    <x v="1"/>
    <x v="0"/>
  </r>
  <r>
    <d v="1994-07-15T00:00:00"/>
    <x v="3"/>
    <x v="2"/>
    <x v="0"/>
  </r>
  <r>
    <d v="1994-11-10T00:00:00"/>
    <x v="9"/>
    <x v="2"/>
    <x v="0"/>
  </r>
  <r>
    <d v="1994-02-10T00:00:00"/>
    <x v="10"/>
    <x v="2"/>
    <x v="0"/>
  </r>
  <r>
    <d v="1994-08-30T00:00:00"/>
    <x v="2"/>
    <x v="2"/>
    <x v="0"/>
  </r>
  <r>
    <d v="1994-09-25T00:00:00"/>
    <x v="11"/>
    <x v="2"/>
    <x v="0"/>
  </r>
  <r>
    <d v="1994-09-25T00:00:00"/>
    <x v="0"/>
    <x v="2"/>
    <x v="0"/>
  </r>
  <r>
    <d v="1994-02-18T00:00:00"/>
    <x v="12"/>
    <x v="2"/>
    <x v="0"/>
  </r>
  <r>
    <d v="1994-08-14T00:00:00"/>
    <x v="13"/>
    <x v="2"/>
    <x v="0"/>
  </r>
  <r>
    <d v="1993-06-06T00:00:00"/>
    <x v="3"/>
    <x v="3"/>
    <x v="0"/>
  </r>
  <r>
    <d v="1993-03-05T00:00:00"/>
    <x v="14"/>
    <x v="3"/>
    <x v="0"/>
  </r>
  <r>
    <d v="1993-01-08T00:00:00"/>
    <x v="15"/>
    <x v="3"/>
    <x v="0"/>
  </r>
  <r>
    <d v="1993-11-20T00:00:00"/>
    <x v="0"/>
    <x v="3"/>
    <x v="0"/>
  </r>
  <r>
    <d v="1992-01-07T00:00:00"/>
    <x v="3"/>
    <x v="4"/>
    <x v="1"/>
  </r>
  <r>
    <d v="1991-07-24T00:00:00"/>
    <x v="3"/>
    <x v="5"/>
    <x v="1"/>
  </r>
  <r>
    <d v="1991-07-01T00:00:00"/>
    <x v="4"/>
    <x v="5"/>
    <x v="1"/>
  </r>
  <r>
    <d v="1991-07-21T00:00:00"/>
    <x v="6"/>
    <x v="5"/>
    <x v="1"/>
  </r>
  <r>
    <d v="1991-09-03T00:00:00"/>
    <x v="3"/>
    <x v="5"/>
    <x v="1"/>
  </r>
  <r>
    <d v="1991-04-20T00:00:00"/>
    <x v="5"/>
    <x v="5"/>
    <x v="1"/>
  </r>
  <r>
    <d v="1991-05-07T00:00:00"/>
    <x v="0"/>
    <x v="5"/>
    <x v="1"/>
  </r>
  <r>
    <d v="1990-02-25T00:00:00"/>
    <x v="16"/>
    <x v="6"/>
    <x v="1"/>
  </r>
  <r>
    <d v="1990-03-08T00:00:00"/>
    <x v="0"/>
    <x v="6"/>
    <x v="1"/>
  </r>
  <r>
    <d v="1990-12-04T00:00:00"/>
    <x v="10"/>
    <x v="6"/>
    <x v="1"/>
  </r>
  <r>
    <d v="1989-09-01T00:00:00"/>
    <x v="17"/>
    <x v="7"/>
    <x v="1"/>
  </r>
  <r>
    <d v="1989-06-16T00:00:00"/>
    <x v="4"/>
    <x v="7"/>
    <x v="1"/>
  </r>
  <r>
    <d v="1989-12-21T00:00:00"/>
    <x v="6"/>
    <x v="7"/>
    <x v="1"/>
  </r>
  <r>
    <d v="1989-02-17T00:00:00"/>
    <x v="1"/>
    <x v="7"/>
    <x v="1"/>
  </r>
  <r>
    <d v="1988-03-01T00:00:00"/>
    <x v="6"/>
    <x v="8"/>
    <x v="1"/>
  </r>
  <r>
    <d v="1988-08-11T00:00:00"/>
    <x v="2"/>
    <x v="8"/>
    <x v="1"/>
  </r>
  <r>
    <d v="1987-12-01T00:00:00"/>
    <x v="11"/>
    <x v="9"/>
    <x v="2"/>
  </r>
  <r>
    <d v="1986-04-12T00:00:00"/>
    <x v="6"/>
    <x v="10"/>
    <x v="2"/>
  </r>
  <r>
    <d v="1986-04-29T00:00:00"/>
    <x v="10"/>
    <x v="10"/>
    <x v="2"/>
  </r>
  <r>
    <d v="1985-06-23T00:00:00"/>
    <x v="8"/>
    <x v="11"/>
    <x v="2"/>
  </r>
  <r>
    <d v="1981-12-26T00:00:00"/>
    <x v="2"/>
    <x v="12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d v="2021-02-15T00:00:00"/>
    <x v="0"/>
  </r>
  <r>
    <x v="1"/>
    <d v="2018-10-24T00:00:00"/>
    <x v="1"/>
  </r>
  <r>
    <x v="2"/>
    <d v="2021-03-15T00:00:00"/>
    <x v="2"/>
  </r>
  <r>
    <x v="3"/>
    <d v="2019-12-21T00:00:00"/>
    <x v="3"/>
  </r>
  <r>
    <x v="4"/>
    <d v="2018-12-25T00:00:00"/>
    <x v="3"/>
  </r>
  <r>
    <x v="5"/>
    <d v="2021-03-16T00:00:00"/>
    <x v="2"/>
  </r>
  <r>
    <x v="6"/>
    <d v="2019-06-28T00:00:00"/>
    <x v="4"/>
  </r>
  <r>
    <x v="7"/>
    <d v="2019-08-12T00:00:00"/>
    <x v="5"/>
  </r>
  <r>
    <x v="8"/>
    <d v="2018-07-10T00:00:00"/>
    <x v="6"/>
  </r>
  <r>
    <x v="9"/>
    <d v="2019-12-30T00:00:00"/>
    <x v="3"/>
  </r>
  <r>
    <x v="10"/>
    <d v="2018-09-18T00:00:00"/>
    <x v="7"/>
  </r>
  <r>
    <x v="11"/>
    <d v="2019-10-18T00:00:00"/>
    <x v="1"/>
  </r>
  <r>
    <x v="12"/>
    <d v="2019-08-22T00:00:00"/>
    <x v="5"/>
  </r>
  <r>
    <x v="13"/>
    <d v="2019-06-27T00:00:00"/>
    <x v="4"/>
  </r>
  <r>
    <x v="14"/>
    <d v="2018-05-28T00:00:00"/>
    <x v="8"/>
  </r>
  <r>
    <x v="15"/>
    <d v="2018-07-01T00:00:00"/>
    <x v="6"/>
  </r>
  <r>
    <x v="16"/>
    <d v="2018-08-25T00:00:00"/>
    <x v="5"/>
  </r>
  <r>
    <x v="17"/>
    <d v="2020-01-03T00:00:00"/>
    <x v="9"/>
  </r>
  <r>
    <x v="18"/>
    <d v="2020-04-11T00:00:00"/>
    <x v="10"/>
  </r>
  <r>
    <x v="19"/>
    <d v="2019-09-01T00:00:00"/>
    <x v="7"/>
  </r>
  <r>
    <x v="20"/>
    <d v="2019-10-18T00:00:00"/>
    <x v="1"/>
  </r>
  <r>
    <x v="21"/>
    <d v="2019-05-04T00:00:00"/>
    <x v="8"/>
  </r>
  <r>
    <x v="22"/>
    <d v="2019-02-26T00:00:00"/>
    <x v="0"/>
  </r>
  <r>
    <x v="23"/>
    <d v="2019-08-05T00:00:00"/>
    <x v="5"/>
  </r>
  <r>
    <x v="24"/>
    <d v="2018-11-22T00:00:00"/>
    <x v="11"/>
  </r>
  <r>
    <x v="25"/>
    <d v="2019-01-19T00:00:00"/>
    <x v="9"/>
  </r>
  <r>
    <x v="26"/>
    <d v="2018-09-14T00:00:00"/>
    <x v="7"/>
  </r>
  <r>
    <x v="27"/>
    <d v="2019-02-20T00:00:00"/>
    <x v="0"/>
  </r>
  <r>
    <x v="28"/>
    <d v="2020-01-31T00:00:00"/>
    <x v="9"/>
  </r>
  <r>
    <x v="29"/>
    <d v="2018-07-09T00:00:00"/>
    <x v="6"/>
  </r>
  <r>
    <x v="30"/>
    <d v="2018-07-05T00:00:00"/>
    <x v="6"/>
  </r>
  <r>
    <x v="31"/>
    <d v="2018-01-05T00:00:00"/>
    <x v="9"/>
  </r>
  <r>
    <x v="32"/>
    <d v="2019-07-31T00:00:00"/>
    <x v="6"/>
  </r>
  <r>
    <x v="33"/>
    <d v="2018-11-27T00:00:00"/>
    <x v="11"/>
  </r>
  <r>
    <x v="34"/>
    <d v="2019-10-11T00:00:00"/>
    <x v="1"/>
  </r>
  <r>
    <x v="35"/>
    <d v="2019-11-06T00:00:00"/>
    <x v="11"/>
  </r>
  <r>
    <x v="36"/>
    <d v="2018-12-21T00:00:00"/>
    <x v="3"/>
  </r>
  <r>
    <x v="37"/>
    <d v="2018-12-14T00:00:00"/>
    <x v="3"/>
  </r>
  <r>
    <x v="38"/>
    <d v="2019-01-26T00:00:00"/>
    <x v="9"/>
  </r>
  <r>
    <x v="39"/>
    <d v="2018-01-16T00:00:00"/>
    <x v="9"/>
  </r>
  <r>
    <x v="40"/>
    <d v="2018-04-24T00:00:00"/>
    <x v="10"/>
  </r>
  <r>
    <x v="41"/>
    <d v="2018-04-29T00:00:00"/>
    <x v="10"/>
  </r>
  <r>
    <x v="42"/>
    <d v="2018-09-27T00:00:00"/>
    <x v="7"/>
  </r>
  <r>
    <x v="43"/>
    <d v="2018-12-19T00:00:00"/>
    <x v="3"/>
  </r>
  <r>
    <x v="44"/>
    <d v="2021-03-08T00:00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DB1E8-608E-46B6-A0EE-85E5CCAE1EBD}" name="PivotTable26" cacheId="3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Average of Package Offered" fld="2" subtotal="average" baseField="6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90B3C-1965-46A7-94AE-97064B50710D}" name="PivotTable45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S6:T11" firstHeaderRow="1" firstDataRow="1" firstDataCol="1"/>
  <pivotFields count="4">
    <pivotField numFmtId="14" showAll="0"/>
    <pivotField dataField="1" numFmtId="165" showAll="0"/>
    <pivotField numFmtI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ackage Offered" fld="1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C748D-2926-40A0-9692-D7718696E71E}" name="PivotTable6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9:F22" firstHeaderRow="1" firstDataRow="1" firstDataCol="1"/>
  <pivotFields count="3">
    <pivotField dataField="1" showAll="0" countASubtotal="1">
      <items count="46">
        <item x="34"/>
        <item x="25"/>
        <item x="7"/>
        <item x="29"/>
        <item x="33"/>
        <item x="35"/>
        <item x="10"/>
        <item x="36"/>
        <item x="28"/>
        <item x="32"/>
        <item x="27"/>
        <item x="5"/>
        <item x="22"/>
        <item x="41"/>
        <item x="19"/>
        <item x="1"/>
        <item x="13"/>
        <item x="11"/>
        <item x="30"/>
        <item x="20"/>
        <item x="42"/>
        <item x="16"/>
        <item x="2"/>
        <item x="43"/>
        <item x="26"/>
        <item x="37"/>
        <item x="38"/>
        <item x="23"/>
        <item x="3"/>
        <item x="40"/>
        <item x="31"/>
        <item x="15"/>
        <item x="17"/>
        <item x="4"/>
        <item x="39"/>
        <item x="9"/>
        <item x="18"/>
        <item x="21"/>
        <item x="44"/>
        <item x="0"/>
        <item x="6"/>
        <item x="14"/>
        <item x="8"/>
        <item x="24"/>
        <item x="12"/>
        <item t="countA"/>
      </items>
    </pivotField>
    <pivotField numFmtId="14" showAll="0"/>
    <pivotField axis="axisRow" showAll="0">
      <items count="13">
        <item x="9"/>
        <item x="0"/>
        <item x="2"/>
        <item x="10"/>
        <item x="8"/>
        <item x="4"/>
        <item x="6"/>
        <item x="5"/>
        <item x="7"/>
        <item x="1"/>
        <item x="11"/>
        <item x="3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Student Name" fld="0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workbookViewId="0">
      <selection sqref="A1:A1048576"/>
    </sheetView>
  </sheetViews>
  <sheetFormatPr defaultRowHeight="14.4" x14ac:dyDescent="0.3"/>
  <cols>
    <col min="1" max="1" width="22.5546875" customWidth="1"/>
    <col min="2" max="2" width="28.5546875" customWidth="1"/>
    <col min="3" max="3" width="22.44140625" customWidth="1"/>
    <col min="4" max="4" width="29.5546875" customWidth="1"/>
    <col min="5" max="5" width="23.109375" customWidth="1"/>
    <col min="6" max="6" width="22.44140625" customWidth="1"/>
    <col min="7" max="7" width="21.88671875" customWidth="1"/>
    <col min="8" max="10" width="13.88671875" style="4" customWidth="1"/>
    <col min="11" max="11" width="15.109375" customWidth="1"/>
  </cols>
  <sheetData>
    <row r="1" spans="1:11" s="1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</row>
    <row r="2" spans="1:11" x14ac:dyDescent="0.3">
      <c r="A2" t="s">
        <v>80</v>
      </c>
      <c r="B2" t="s">
        <v>12</v>
      </c>
      <c r="C2" s="2">
        <v>80000</v>
      </c>
      <c r="D2" t="s">
        <v>81</v>
      </c>
      <c r="E2" t="s">
        <v>46</v>
      </c>
      <c r="F2">
        <v>3</v>
      </c>
      <c r="G2" t="s">
        <v>18</v>
      </c>
      <c r="H2" s="4" t="s">
        <v>82</v>
      </c>
      <c r="I2" s="7">
        <v>34989</v>
      </c>
      <c r="J2" s="7">
        <v>42819</v>
      </c>
      <c r="K2" s="6">
        <v>44242</v>
      </c>
    </row>
    <row r="3" spans="1:11" x14ac:dyDescent="0.3">
      <c r="A3" t="s">
        <v>83</v>
      </c>
      <c r="B3" t="s">
        <v>12</v>
      </c>
      <c r="C3" s="2">
        <v>89700</v>
      </c>
      <c r="D3" t="s">
        <v>81</v>
      </c>
      <c r="E3" t="s">
        <v>46</v>
      </c>
      <c r="F3">
        <v>4</v>
      </c>
      <c r="G3" t="s">
        <v>18</v>
      </c>
      <c r="H3" s="4" t="s">
        <v>84</v>
      </c>
      <c r="I3" s="7">
        <v>34530</v>
      </c>
      <c r="J3" s="7">
        <v>42433</v>
      </c>
      <c r="K3" s="6">
        <v>43397</v>
      </c>
    </row>
    <row r="4" spans="1:11" x14ac:dyDescent="0.3">
      <c r="A4" t="s">
        <v>85</v>
      </c>
      <c r="B4" t="s">
        <v>12</v>
      </c>
      <c r="C4" s="2">
        <v>40000</v>
      </c>
      <c r="D4" t="s">
        <v>81</v>
      </c>
      <c r="E4" t="s">
        <v>46</v>
      </c>
      <c r="F4">
        <v>6</v>
      </c>
      <c r="G4" t="s">
        <v>13</v>
      </c>
      <c r="H4" s="4" t="s">
        <v>86</v>
      </c>
      <c r="I4" s="7">
        <v>34740</v>
      </c>
      <c r="J4" s="7">
        <v>42436</v>
      </c>
      <c r="K4" s="6">
        <v>44270</v>
      </c>
    </row>
    <row r="5" spans="1:11" x14ac:dyDescent="0.3">
      <c r="A5" t="s">
        <v>91</v>
      </c>
      <c r="B5" t="s">
        <v>17</v>
      </c>
      <c r="C5" s="2">
        <v>80000</v>
      </c>
      <c r="D5" t="s">
        <v>81</v>
      </c>
      <c r="E5" t="s">
        <v>46</v>
      </c>
      <c r="F5">
        <v>4</v>
      </c>
      <c r="G5" t="s">
        <v>22</v>
      </c>
      <c r="H5" s="4" t="s">
        <v>92</v>
      </c>
      <c r="I5" s="7">
        <v>32203</v>
      </c>
      <c r="J5" s="7">
        <v>42830</v>
      </c>
      <c r="K5" s="6">
        <v>43820</v>
      </c>
    </row>
    <row r="6" spans="1:11" x14ac:dyDescent="0.3">
      <c r="A6" t="s">
        <v>11</v>
      </c>
      <c r="B6" t="s">
        <v>12</v>
      </c>
      <c r="C6" s="2">
        <v>230000</v>
      </c>
      <c r="D6" t="s">
        <v>13</v>
      </c>
      <c r="E6" t="s">
        <v>14</v>
      </c>
      <c r="F6">
        <v>5</v>
      </c>
      <c r="G6" t="s">
        <v>13</v>
      </c>
      <c r="H6" s="4" t="s">
        <v>15</v>
      </c>
      <c r="I6" s="7">
        <v>32929</v>
      </c>
      <c r="J6" s="7">
        <v>42463</v>
      </c>
      <c r="K6" s="6">
        <v>43459</v>
      </c>
    </row>
    <row r="7" spans="1:11" x14ac:dyDescent="0.3">
      <c r="A7" t="s">
        <v>24</v>
      </c>
      <c r="B7" t="s">
        <v>17</v>
      </c>
      <c r="C7" s="2">
        <v>45000</v>
      </c>
      <c r="D7" t="s">
        <v>13</v>
      </c>
      <c r="E7" t="s">
        <v>14</v>
      </c>
      <c r="F7">
        <v>5</v>
      </c>
      <c r="G7" t="s">
        <v>13</v>
      </c>
      <c r="H7" s="4" t="s">
        <v>25</v>
      </c>
      <c r="I7" s="7">
        <v>32940</v>
      </c>
      <c r="J7" s="7">
        <v>42443</v>
      </c>
      <c r="K7" s="6">
        <v>44271</v>
      </c>
    </row>
    <row r="8" spans="1:11" x14ac:dyDescent="0.3">
      <c r="A8" t="s">
        <v>26</v>
      </c>
      <c r="B8" t="s">
        <v>17</v>
      </c>
      <c r="C8" s="2">
        <v>90000</v>
      </c>
      <c r="D8" t="s">
        <v>13</v>
      </c>
      <c r="E8" t="s">
        <v>14</v>
      </c>
      <c r="F8">
        <v>5</v>
      </c>
      <c r="G8" t="s">
        <v>13</v>
      </c>
      <c r="H8" s="4" t="s">
        <v>27</v>
      </c>
      <c r="I8" s="7">
        <v>32752</v>
      </c>
      <c r="J8" s="7">
        <v>42809</v>
      </c>
      <c r="K8" s="6">
        <v>43644</v>
      </c>
    </row>
    <row r="9" spans="1:11" x14ac:dyDescent="0.3">
      <c r="A9" t="s">
        <v>28</v>
      </c>
      <c r="B9" t="s">
        <v>21</v>
      </c>
      <c r="C9" s="2">
        <v>89700</v>
      </c>
      <c r="D9" t="s">
        <v>13</v>
      </c>
      <c r="E9" t="s">
        <v>14</v>
      </c>
      <c r="F9">
        <v>3</v>
      </c>
      <c r="G9" t="s">
        <v>13</v>
      </c>
      <c r="H9" s="4" t="s">
        <v>29</v>
      </c>
      <c r="I9" s="7">
        <v>33610</v>
      </c>
      <c r="J9" s="7">
        <v>42795</v>
      </c>
      <c r="K9" s="6">
        <v>43689</v>
      </c>
    </row>
    <row r="10" spans="1:11" x14ac:dyDescent="0.3">
      <c r="A10" t="s">
        <v>30</v>
      </c>
      <c r="B10" t="s">
        <v>21</v>
      </c>
      <c r="C10" s="2">
        <v>89700</v>
      </c>
      <c r="D10" t="s">
        <v>13</v>
      </c>
      <c r="E10" t="s">
        <v>14</v>
      </c>
      <c r="F10">
        <v>4</v>
      </c>
      <c r="G10" t="s">
        <v>13</v>
      </c>
      <c r="H10" s="4" t="s">
        <v>31</v>
      </c>
      <c r="I10" s="7">
        <v>34856</v>
      </c>
      <c r="J10" s="7">
        <v>42434</v>
      </c>
      <c r="K10" s="6">
        <v>43291</v>
      </c>
    </row>
    <row r="11" spans="1:11" x14ac:dyDescent="0.3">
      <c r="A11" t="s">
        <v>32</v>
      </c>
      <c r="B11" t="s">
        <v>21</v>
      </c>
      <c r="C11" s="2">
        <v>89700</v>
      </c>
      <c r="D11" t="s">
        <v>13</v>
      </c>
      <c r="E11" t="s">
        <v>14</v>
      </c>
      <c r="F11">
        <v>3</v>
      </c>
      <c r="G11" t="s">
        <v>22</v>
      </c>
      <c r="H11" s="4" t="s">
        <v>33</v>
      </c>
      <c r="I11" s="7">
        <v>33443</v>
      </c>
      <c r="J11" s="7">
        <v>42806</v>
      </c>
      <c r="K11" s="6">
        <v>43829</v>
      </c>
    </row>
    <row r="12" spans="1:11" x14ac:dyDescent="0.3">
      <c r="A12" t="s">
        <v>34</v>
      </c>
      <c r="B12" t="s">
        <v>12</v>
      </c>
      <c r="C12" s="2">
        <v>89700</v>
      </c>
      <c r="D12" t="s">
        <v>13</v>
      </c>
      <c r="E12" t="s">
        <v>14</v>
      </c>
      <c r="F12">
        <v>5</v>
      </c>
      <c r="G12" t="s">
        <v>22</v>
      </c>
      <c r="H12" s="4" t="s">
        <v>35</v>
      </c>
      <c r="I12" s="7">
        <v>34126</v>
      </c>
      <c r="J12" s="7">
        <v>42799</v>
      </c>
      <c r="K12" s="6">
        <v>43361</v>
      </c>
    </row>
    <row r="13" spans="1:11" x14ac:dyDescent="0.3">
      <c r="A13" t="s">
        <v>36</v>
      </c>
      <c r="B13" t="s">
        <v>12</v>
      </c>
      <c r="C13" s="2">
        <v>80000</v>
      </c>
      <c r="D13" t="s">
        <v>13</v>
      </c>
      <c r="E13" t="s">
        <v>14</v>
      </c>
      <c r="F13">
        <v>5</v>
      </c>
      <c r="G13" t="s">
        <v>22</v>
      </c>
      <c r="H13" s="4" t="s">
        <v>37</v>
      </c>
      <c r="I13" s="7">
        <v>31514</v>
      </c>
      <c r="J13" s="7">
        <v>42483</v>
      </c>
      <c r="K13" s="6">
        <v>43756</v>
      </c>
    </row>
    <row r="14" spans="1:11" x14ac:dyDescent="0.3">
      <c r="A14" t="s">
        <v>38</v>
      </c>
      <c r="B14" t="s">
        <v>12</v>
      </c>
      <c r="C14" s="2">
        <v>150000</v>
      </c>
      <c r="D14" t="s">
        <v>13</v>
      </c>
      <c r="E14" t="s">
        <v>14</v>
      </c>
      <c r="F14">
        <v>5</v>
      </c>
      <c r="G14" t="s">
        <v>13</v>
      </c>
      <c r="H14" s="4" t="s">
        <v>39</v>
      </c>
      <c r="I14" s="7">
        <v>33420</v>
      </c>
      <c r="J14" s="7">
        <v>42801</v>
      </c>
      <c r="K14" s="6">
        <v>43699</v>
      </c>
    </row>
    <row r="15" spans="1:11" x14ac:dyDescent="0.3">
      <c r="A15" t="s">
        <v>40</v>
      </c>
      <c r="B15" t="s">
        <v>21</v>
      </c>
      <c r="C15" s="2">
        <v>150000</v>
      </c>
      <c r="D15" t="s">
        <v>13</v>
      </c>
      <c r="E15" t="s">
        <v>14</v>
      </c>
      <c r="F15">
        <v>5</v>
      </c>
      <c r="G15" t="s">
        <v>13</v>
      </c>
      <c r="H15" s="4" t="s">
        <v>41</v>
      </c>
      <c r="I15" s="7">
        <v>32675</v>
      </c>
      <c r="J15" s="7">
        <v>42854</v>
      </c>
      <c r="K15" s="6">
        <v>43643</v>
      </c>
    </row>
    <row r="16" spans="1:11" x14ac:dyDescent="0.3">
      <c r="A16" t="s">
        <v>49</v>
      </c>
      <c r="B16" t="s">
        <v>17</v>
      </c>
      <c r="C16" s="2">
        <v>80000</v>
      </c>
      <c r="D16" t="s">
        <v>13</v>
      </c>
      <c r="E16" t="s">
        <v>46</v>
      </c>
      <c r="F16">
        <v>5</v>
      </c>
      <c r="G16" t="s">
        <v>13</v>
      </c>
      <c r="H16" s="4">
        <v>888856129</v>
      </c>
      <c r="I16" s="7">
        <v>32863</v>
      </c>
      <c r="J16" s="7">
        <v>42446</v>
      </c>
      <c r="K16" s="6">
        <v>43248</v>
      </c>
    </row>
    <row r="17" spans="1:11" x14ac:dyDescent="0.3">
      <c r="A17" t="s">
        <v>50</v>
      </c>
      <c r="B17" t="s">
        <v>17</v>
      </c>
      <c r="C17" s="2">
        <v>70000</v>
      </c>
      <c r="D17" t="s">
        <v>13</v>
      </c>
      <c r="E17" t="s">
        <v>46</v>
      </c>
      <c r="F17">
        <v>5</v>
      </c>
      <c r="G17" t="s">
        <v>13</v>
      </c>
      <c r="H17" s="4">
        <v>888856130</v>
      </c>
      <c r="I17" s="7">
        <v>32112</v>
      </c>
      <c r="J17" s="7">
        <v>42472</v>
      </c>
      <c r="K17" s="6">
        <v>43282</v>
      </c>
    </row>
    <row r="18" spans="1:11" x14ac:dyDescent="0.3">
      <c r="A18" t="s">
        <v>63</v>
      </c>
      <c r="B18" t="s">
        <v>21</v>
      </c>
      <c r="C18" s="2">
        <v>60000</v>
      </c>
      <c r="D18" t="s">
        <v>13</v>
      </c>
      <c r="E18" t="s">
        <v>46</v>
      </c>
      <c r="F18">
        <v>5</v>
      </c>
      <c r="G18" t="s">
        <v>22</v>
      </c>
      <c r="H18" s="4">
        <v>888856142</v>
      </c>
      <c r="I18" s="7">
        <v>34033</v>
      </c>
      <c r="J18" s="7">
        <v>42435</v>
      </c>
      <c r="K18" s="6">
        <v>43337</v>
      </c>
    </row>
    <row r="19" spans="1:11" x14ac:dyDescent="0.3">
      <c r="A19" t="s">
        <v>64</v>
      </c>
      <c r="B19" t="s">
        <v>17</v>
      </c>
      <c r="C19" s="2">
        <v>50000</v>
      </c>
      <c r="D19" t="s">
        <v>13</v>
      </c>
      <c r="E19" t="s">
        <v>46</v>
      </c>
      <c r="F19">
        <v>12</v>
      </c>
      <c r="G19" t="s">
        <v>22</v>
      </c>
      <c r="H19" s="4">
        <v>888856143</v>
      </c>
      <c r="I19" s="7">
        <v>29946</v>
      </c>
      <c r="J19" s="7">
        <v>42824</v>
      </c>
      <c r="K19" s="6">
        <v>43833</v>
      </c>
    </row>
    <row r="20" spans="1:11" x14ac:dyDescent="0.3">
      <c r="A20" t="s">
        <v>65</v>
      </c>
      <c r="B20" t="s">
        <v>17</v>
      </c>
      <c r="C20" s="2">
        <v>89000</v>
      </c>
      <c r="D20" t="s">
        <v>13</v>
      </c>
      <c r="E20" t="s">
        <v>66</v>
      </c>
      <c r="F20">
        <v>5</v>
      </c>
      <c r="G20" t="s">
        <v>22</v>
      </c>
      <c r="H20" s="4" t="s">
        <v>67</v>
      </c>
      <c r="I20" s="7">
        <v>34648</v>
      </c>
      <c r="J20" s="7">
        <v>42807</v>
      </c>
      <c r="K20" s="6">
        <v>43932</v>
      </c>
    </row>
    <row r="21" spans="1:11" x14ac:dyDescent="0.3">
      <c r="A21" t="s">
        <v>68</v>
      </c>
      <c r="B21" t="s">
        <v>17</v>
      </c>
      <c r="C21" s="2">
        <v>55000</v>
      </c>
      <c r="D21" t="s">
        <v>13</v>
      </c>
      <c r="E21" t="s">
        <v>66</v>
      </c>
      <c r="F21">
        <v>5</v>
      </c>
      <c r="G21" t="s">
        <v>22</v>
      </c>
      <c r="H21" s="4" t="s">
        <v>69</v>
      </c>
      <c r="I21" s="7">
        <v>34375</v>
      </c>
      <c r="J21" s="7">
        <v>42809</v>
      </c>
      <c r="K21" s="6">
        <v>43709</v>
      </c>
    </row>
    <row r="22" spans="1:11" x14ac:dyDescent="0.3">
      <c r="A22" t="s">
        <v>70</v>
      </c>
      <c r="B22" t="s">
        <v>21</v>
      </c>
      <c r="C22" s="2">
        <v>45000</v>
      </c>
      <c r="D22" t="s">
        <v>13</v>
      </c>
      <c r="E22" t="s">
        <v>46</v>
      </c>
      <c r="F22">
        <v>2</v>
      </c>
      <c r="G22" t="s">
        <v>22</v>
      </c>
      <c r="H22" s="4" t="s">
        <v>71</v>
      </c>
      <c r="I22" s="7">
        <v>35340</v>
      </c>
      <c r="J22" s="7">
        <v>42842</v>
      </c>
      <c r="K22" s="6">
        <v>43756</v>
      </c>
    </row>
    <row r="23" spans="1:11" x14ac:dyDescent="0.3">
      <c r="A23" t="s">
        <v>72</v>
      </c>
      <c r="B23" t="s">
        <v>21</v>
      </c>
      <c r="C23" s="2">
        <v>40000</v>
      </c>
      <c r="D23" t="s">
        <v>13</v>
      </c>
      <c r="E23" t="s">
        <v>46</v>
      </c>
      <c r="F23">
        <v>2</v>
      </c>
      <c r="G23" t="s">
        <v>13</v>
      </c>
      <c r="H23" s="4" t="s">
        <v>73</v>
      </c>
      <c r="I23" s="7">
        <v>35278</v>
      </c>
      <c r="J23" s="7">
        <v>42848</v>
      </c>
      <c r="K23" s="6">
        <v>43589</v>
      </c>
    </row>
    <row r="24" spans="1:11" x14ac:dyDescent="0.3">
      <c r="A24" t="s">
        <v>74</v>
      </c>
      <c r="B24" t="s">
        <v>21</v>
      </c>
      <c r="C24" s="2">
        <v>55000</v>
      </c>
      <c r="D24" t="s">
        <v>13</v>
      </c>
      <c r="E24" t="s">
        <v>46</v>
      </c>
      <c r="F24">
        <v>4</v>
      </c>
      <c r="G24" t="s">
        <v>13</v>
      </c>
      <c r="H24" s="4" t="s">
        <v>75</v>
      </c>
      <c r="I24" s="7">
        <v>31531</v>
      </c>
      <c r="J24" s="7">
        <v>42803</v>
      </c>
      <c r="K24" s="6">
        <v>43522</v>
      </c>
    </row>
    <row r="25" spans="1:11" x14ac:dyDescent="0.3">
      <c r="A25" t="s">
        <v>76</v>
      </c>
      <c r="B25" t="s">
        <v>21</v>
      </c>
      <c r="C25" s="2">
        <v>50000</v>
      </c>
      <c r="D25" t="s">
        <v>13</v>
      </c>
      <c r="E25" t="s">
        <v>46</v>
      </c>
      <c r="F25">
        <v>3</v>
      </c>
      <c r="G25" t="s">
        <v>13</v>
      </c>
      <c r="H25" s="4" t="s">
        <v>77</v>
      </c>
      <c r="I25" s="7">
        <v>34576</v>
      </c>
      <c r="J25" s="7">
        <v>42832</v>
      </c>
      <c r="K25" s="6">
        <v>43682</v>
      </c>
    </row>
    <row r="26" spans="1:11" x14ac:dyDescent="0.3">
      <c r="A26" t="s">
        <v>78</v>
      </c>
      <c r="B26" t="s">
        <v>21</v>
      </c>
      <c r="C26" s="2">
        <v>50000</v>
      </c>
      <c r="D26" t="s">
        <v>13</v>
      </c>
      <c r="E26" t="s">
        <v>46</v>
      </c>
      <c r="F26">
        <v>2</v>
      </c>
      <c r="G26" t="s">
        <v>13</v>
      </c>
      <c r="H26" s="4" t="s">
        <v>79</v>
      </c>
      <c r="I26" s="7">
        <v>35113</v>
      </c>
      <c r="J26" s="7">
        <v>42472</v>
      </c>
      <c r="K26" s="6">
        <v>43426</v>
      </c>
    </row>
    <row r="27" spans="1:11" x14ac:dyDescent="0.3">
      <c r="A27" t="s">
        <v>20</v>
      </c>
      <c r="B27" t="s">
        <v>21</v>
      </c>
      <c r="C27" s="2">
        <v>80000</v>
      </c>
      <c r="D27" t="s">
        <v>22</v>
      </c>
      <c r="E27" t="s">
        <v>14</v>
      </c>
      <c r="F27">
        <v>3</v>
      </c>
      <c r="G27" t="s">
        <v>22</v>
      </c>
      <c r="H27" s="4" t="s">
        <v>23</v>
      </c>
      <c r="I27" s="7">
        <v>33440</v>
      </c>
      <c r="J27" s="7">
        <v>42811</v>
      </c>
      <c r="K27" s="6">
        <v>43484</v>
      </c>
    </row>
    <row r="28" spans="1:11" x14ac:dyDescent="0.3">
      <c r="A28" t="s">
        <v>42</v>
      </c>
      <c r="B28" t="s">
        <v>12</v>
      </c>
      <c r="C28" s="2">
        <v>89700</v>
      </c>
      <c r="D28" t="s">
        <v>22</v>
      </c>
      <c r="E28" t="s">
        <v>14</v>
      </c>
      <c r="F28">
        <v>5</v>
      </c>
      <c r="G28" t="s">
        <v>22</v>
      </c>
      <c r="H28" s="4" t="s">
        <v>43</v>
      </c>
      <c r="I28" s="7">
        <v>33484</v>
      </c>
      <c r="J28" s="7">
        <v>42487</v>
      </c>
      <c r="K28" s="6">
        <v>43357</v>
      </c>
    </row>
    <row r="29" spans="1:11" x14ac:dyDescent="0.3">
      <c r="A29" t="s">
        <v>51</v>
      </c>
      <c r="B29" t="s">
        <v>21</v>
      </c>
      <c r="C29" s="2">
        <v>65000</v>
      </c>
      <c r="D29" t="s">
        <v>22</v>
      </c>
      <c r="E29" t="s">
        <v>46</v>
      </c>
      <c r="F29">
        <v>4</v>
      </c>
      <c r="G29" t="s">
        <v>22</v>
      </c>
      <c r="H29" s="4">
        <v>888856131</v>
      </c>
      <c r="I29" s="7">
        <v>34921</v>
      </c>
      <c r="J29" s="7">
        <v>42814</v>
      </c>
      <c r="K29" s="6">
        <v>43516</v>
      </c>
    </row>
    <row r="30" spans="1:11" x14ac:dyDescent="0.3">
      <c r="A30" t="s">
        <v>52</v>
      </c>
      <c r="B30" t="s">
        <v>21</v>
      </c>
      <c r="C30" s="2">
        <v>70000</v>
      </c>
      <c r="D30" t="s">
        <v>22</v>
      </c>
      <c r="E30" t="s">
        <v>46</v>
      </c>
      <c r="F30">
        <v>4</v>
      </c>
      <c r="G30" t="s">
        <v>22</v>
      </c>
      <c r="H30" s="4">
        <v>888856132</v>
      </c>
      <c r="I30" s="7">
        <v>34602</v>
      </c>
      <c r="J30" s="7">
        <v>42802</v>
      </c>
      <c r="K30" s="6">
        <v>43861</v>
      </c>
    </row>
    <row r="31" spans="1:11" x14ac:dyDescent="0.3">
      <c r="A31" t="s">
        <v>53</v>
      </c>
      <c r="B31" t="s">
        <v>21</v>
      </c>
      <c r="C31" s="2">
        <v>45000</v>
      </c>
      <c r="D31" t="s">
        <v>22</v>
      </c>
      <c r="E31" t="s">
        <v>46</v>
      </c>
      <c r="F31">
        <v>2</v>
      </c>
      <c r="G31" t="s">
        <v>22</v>
      </c>
      <c r="H31" s="4">
        <v>888856133</v>
      </c>
      <c r="I31" s="7">
        <v>34602</v>
      </c>
      <c r="J31" s="7">
        <v>42470</v>
      </c>
      <c r="K31" s="6">
        <v>43290</v>
      </c>
    </row>
    <row r="32" spans="1:11" x14ac:dyDescent="0.3">
      <c r="A32" t="s">
        <v>54</v>
      </c>
      <c r="B32" t="s">
        <v>21</v>
      </c>
      <c r="C32" s="2">
        <v>10000</v>
      </c>
      <c r="D32" t="s">
        <v>22</v>
      </c>
      <c r="E32" t="s">
        <v>46</v>
      </c>
      <c r="F32">
        <v>0</v>
      </c>
      <c r="G32" t="s">
        <v>22</v>
      </c>
      <c r="H32" s="4">
        <v>888856134</v>
      </c>
      <c r="I32" s="7">
        <v>34383</v>
      </c>
      <c r="J32" s="7">
        <v>42842</v>
      </c>
      <c r="K32" s="6">
        <v>43286</v>
      </c>
    </row>
    <row r="33" spans="1:11" x14ac:dyDescent="0.3">
      <c r="A33" t="s">
        <v>55</v>
      </c>
      <c r="B33" t="s">
        <v>12</v>
      </c>
      <c r="C33" s="2">
        <v>130000</v>
      </c>
      <c r="D33" t="s">
        <v>22</v>
      </c>
      <c r="E33" t="s">
        <v>46</v>
      </c>
      <c r="F33">
        <v>2</v>
      </c>
      <c r="G33" t="s">
        <v>22</v>
      </c>
      <c r="H33" s="4">
        <v>888856135</v>
      </c>
      <c r="I33" s="7">
        <v>35030</v>
      </c>
      <c r="J33" s="7">
        <v>42433</v>
      </c>
      <c r="K33" s="6">
        <v>43105</v>
      </c>
    </row>
    <row r="34" spans="1:11" x14ac:dyDescent="0.3">
      <c r="A34" t="s">
        <v>56</v>
      </c>
      <c r="B34" t="s">
        <v>12</v>
      </c>
      <c r="C34" s="2">
        <v>130000</v>
      </c>
      <c r="D34" t="s">
        <v>22</v>
      </c>
      <c r="E34" t="s">
        <v>46</v>
      </c>
      <c r="F34">
        <v>10</v>
      </c>
      <c r="G34" t="s">
        <v>22</v>
      </c>
      <c r="H34" s="4">
        <v>888856136</v>
      </c>
      <c r="I34" s="7">
        <v>31221</v>
      </c>
      <c r="J34" s="7">
        <v>42856</v>
      </c>
      <c r="K34" s="6">
        <v>43677</v>
      </c>
    </row>
    <row r="35" spans="1:11" x14ac:dyDescent="0.3">
      <c r="A35" t="s">
        <v>57</v>
      </c>
      <c r="B35" t="s">
        <v>12</v>
      </c>
      <c r="C35" s="2">
        <v>140000</v>
      </c>
      <c r="D35" t="s">
        <v>22</v>
      </c>
      <c r="E35" t="s">
        <v>46</v>
      </c>
      <c r="F35">
        <v>3</v>
      </c>
      <c r="G35" t="s">
        <v>22</v>
      </c>
      <c r="H35" s="4">
        <v>888856137</v>
      </c>
      <c r="I35" s="7">
        <v>33977</v>
      </c>
      <c r="J35" s="7">
        <v>42802</v>
      </c>
      <c r="K35" s="6">
        <v>43431</v>
      </c>
    </row>
    <row r="36" spans="1:11" x14ac:dyDescent="0.3">
      <c r="A36" t="s">
        <v>16</v>
      </c>
      <c r="B36" t="s">
        <v>17</v>
      </c>
      <c r="C36" s="2">
        <v>40000</v>
      </c>
      <c r="D36" t="s">
        <v>18</v>
      </c>
      <c r="E36" t="s">
        <v>14</v>
      </c>
      <c r="F36">
        <v>5</v>
      </c>
      <c r="G36" t="s">
        <v>18</v>
      </c>
      <c r="H36" s="4" t="s">
        <v>19</v>
      </c>
      <c r="I36" s="7">
        <v>32556</v>
      </c>
      <c r="J36" s="7">
        <v>42833</v>
      </c>
      <c r="K36" s="6">
        <v>43749</v>
      </c>
    </row>
    <row r="37" spans="1:11" x14ac:dyDescent="0.3">
      <c r="A37" t="s">
        <v>44</v>
      </c>
      <c r="B37" t="s">
        <v>17</v>
      </c>
      <c r="C37" s="2">
        <v>85000</v>
      </c>
      <c r="D37" t="s">
        <v>18</v>
      </c>
      <c r="E37" t="s">
        <v>14</v>
      </c>
      <c r="F37">
        <v>5</v>
      </c>
      <c r="G37" t="s">
        <v>18</v>
      </c>
      <c r="H37" s="4">
        <v>88885623</v>
      </c>
      <c r="I37" s="7">
        <v>33348</v>
      </c>
      <c r="J37" s="7">
        <v>42806</v>
      </c>
      <c r="K37" s="6">
        <v>43775</v>
      </c>
    </row>
    <row r="38" spans="1:11" x14ac:dyDescent="0.3">
      <c r="A38" t="s">
        <v>45</v>
      </c>
      <c r="B38" t="s">
        <v>17</v>
      </c>
      <c r="C38" s="2">
        <v>55000</v>
      </c>
      <c r="D38" t="s">
        <v>18</v>
      </c>
      <c r="E38" t="s">
        <v>46</v>
      </c>
      <c r="F38">
        <v>5</v>
      </c>
      <c r="G38" t="s">
        <v>18</v>
      </c>
      <c r="H38" s="4">
        <v>888856126</v>
      </c>
      <c r="I38" s="7">
        <v>33211</v>
      </c>
      <c r="J38" s="7">
        <v>42470</v>
      </c>
      <c r="K38" s="6">
        <v>43455</v>
      </c>
    </row>
    <row r="39" spans="1:11" x14ac:dyDescent="0.3">
      <c r="A39" t="s">
        <v>47</v>
      </c>
      <c r="B39" t="s">
        <v>17</v>
      </c>
      <c r="C39" s="2">
        <v>45000</v>
      </c>
      <c r="D39" t="s">
        <v>18</v>
      </c>
      <c r="E39" t="s">
        <v>46</v>
      </c>
      <c r="F39">
        <v>5</v>
      </c>
      <c r="G39" t="s">
        <v>22</v>
      </c>
      <c r="H39" s="4">
        <v>888856127</v>
      </c>
      <c r="I39" s="7">
        <v>33365</v>
      </c>
      <c r="J39" s="7">
        <v>42442</v>
      </c>
      <c r="K39" s="6">
        <v>43448</v>
      </c>
    </row>
    <row r="40" spans="1:11" x14ac:dyDescent="0.3">
      <c r="A40" t="s">
        <v>48</v>
      </c>
      <c r="B40" t="s">
        <v>17</v>
      </c>
      <c r="C40" s="5">
        <v>110000</v>
      </c>
      <c r="D40" t="s">
        <v>18</v>
      </c>
      <c r="E40" t="s">
        <v>46</v>
      </c>
      <c r="F40">
        <v>5</v>
      </c>
      <c r="G40" t="s">
        <v>18</v>
      </c>
      <c r="H40" s="4">
        <v>888856128</v>
      </c>
      <c r="I40" s="7">
        <v>34560</v>
      </c>
      <c r="J40" s="7">
        <v>42839</v>
      </c>
      <c r="K40" s="6">
        <v>43491</v>
      </c>
    </row>
    <row r="41" spans="1:11" x14ac:dyDescent="0.3">
      <c r="A41" t="s">
        <v>58</v>
      </c>
      <c r="B41" t="s">
        <v>12</v>
      </c>
      <c r="C41" s="2">
        <v>45000</v>
      </c>
      <c r="D41" t="s">
        <v>18</v>
      </c>
      <c r="E41" t="s">
        <v>46</v>
      </c>
      <c r="F41">
        <v>5</v>
      </c>
      <c r="G41" t="s">
        <v>18</v>
      </c>
      <c r="H41" s="4">
        <v>888856138</v>
      </c>
      <c r="I41" s="7">
        <v>35134</v>
      </c>
      <c r="J41" s="7">
        <v>42464</v>
      </c>
      <c r="K41" s="6">
        <v>43116</v>
      </c>
    </row>
    <row r="42" spans="1:11" x14ac:dyDescent="0.3">
      <c r="A42" t="s">
        <v>59</v>
      </c>
      <c r="B42" t="s">
        <v>12</v>
      </c>
      <c r="C42" s="2">
        <v>89700</v>
      </c>
      <c r="D42" t="s">
        <v>18</v>
      </c>
      <c r="E42" t="s">
        <v>46</v>
      </c>
      <c r="F42">
        <v>5</v>
      </c>
      <c r="G42" t="s">
        <v>18</v>
      </c>
      <c r="H42" s="4">
        <v>888856139</v>
      </c>
      <c r="I42" s="7">
        <v>35202</v>
      </c>
      <c r="J42" s="7">
        <v>42453</v>
      </c>
      <c r="K42" s="6">
        <v>43214</v>
      </c>
    </row>
    <row r="43" spans="1:11" x14ac:dyDescent="0.3">
      <c r="A43" t="s">
        <v>60</v>
      </c>
      <c r="B43" t="s">
        <v>12</v>
      </c>
      <c r="C43" s="2">
        <v>150000</v>
      </c>
      <c r="D43" t="s">
        <v>18</v>
      </c>
      <c r="E43" t="s">
        <v>61</v>
      </c>
      <c r="F43">
        <v>5</v>
      </c>
      <c r="G43" t="s">
        <v>18</v>
      </c>
      <c r="H43" s="4">
        <v>888856140</v>
      </c>
      <c r="I43" s="7">
        <v>35167</v>
      </c>
      <c r="J43" s="7">
        <v>42460</v>
      </c>
      <c r="K43" s="6">
        <v>43219</v>
      </c>
    </row>
    <row r="44" spans="1:11" x14ac:dyDescent="0.3">
      <c r="A44" t="s">
        <v>62</v>
      </c>
      <c r="B44" t="s">
        <v>17</v>
      </c>
      <c r="C44" s="2">
        <v>85000</v>
      </c>
      <c r="D44" t="s">
        <v>18</v>
      </c>
      <c r="E44" t="s">
        <v>61</v>
      </c>
      <c r="F44">
        <v>0</v>
      </c>
      <c r="G44" t="s">
        <v>18</v>
      </c>
      <c r="H44" s="4">
        <v>888856141</v>
      </c>
      <c r="I44" s="7">
        <v>35397</v>
      </c>
      <c r="J44" s="7">
        <v>42436</v>
      </c>
      <c r="K44" s="6">
        <v>43370</v>
      </c>
    </row>
    <row r="45" spans="1:11" x14ac:dyDescent="0.3">
      <c r="A45" t="s">
        <v>87</v>
      </c>
      <c r="B45" t="s">
        <v>12</v>
      </c>
      <c r="C45" s="5">
        <v>45000</v>
      </c>
      <c r="D45" t="s">
        <v>18</v>
      </c>
      <c r="E45" t="s">
        <v>46</v>
      </c>
      <c r="F45">
        <v>2</v>
      </c>
      <c r="G45" t="s">
        <v>13</v>
      </c>
      <c r="H45" s="4" t="s">
        <v>88</v>
      </c>
      <c r="I45" s="7">
        <v>34293</v>
      </c>
      <c r="J45" s="7">
        <v>42453</v>
      </c>
      <c r="K45" s="6">
        <v>43453</v>
      </c>
    </row>
    <row r="46" spans="1:11" x14ac:dyDescent="0.3">
      <c r="A46" t="s">
        <v>89</v>
      </c>
      <c r="B46" t="s">
        <v>21</v>
      </c>
      <c r="C46" s="5">
        <v>50000</v>
      </c>
      <c r="D46" t="s">
        <v>18</v>
      </c>
      <c r="E46" t="s">
        <v>46</v>
      </c>
      <c r="F46">
        <v>3</v>
      </c>
      <c r="G46" t="s">
        <v>22</v>
      </c>
      <c r="H46" s="4" t="s">
        <v>90</v>
      </c>
      <c r="I46" s="7">
        <v>32366</v>
      </c>
      <c r="J46" s="7">
        <v>42482</v>
      </c>
      <c r="K46" s="6">
        <v>44263</v>
      </c>
    </row>
    <row r="47" spans="1:11" x14ac:dyDescent="0.3">
      <c r="C47" s="5"/>
    </row>
    <row r="49" spans="3:6" x14ac:dyDescent="0.3">
      <c r="D49" s="2"/>
    </row>
    <row r="50" spans="3:6" x14ac:dyDescent="0.3">
      <c r="C50" s="5"/>
      <c r="D50" s="2"/>
      <c r="F50" s="2"/>
    </row>
    <row r="51" spans="3:6" x14ac:dyDescent="0.3">
      <c r="C51" s="5"/>
      <c r="D51" s="2"/>
      <c r="F51" s="2"/>
    </row>
    <row r="52" spans="3:6" x14ac:dyDescent="0.3">
      <c r="D52" s="2"/>
      <c r="F52" s="2"/>
    </row>
    <row r="53" spans="3:6" x14ac:dyDescent="0.3">
      <c r="D53" s="2"/>
      <c r="F53" s="2"/>
    </row>
    <row r="54" spans="3:6" x14ac:dyDescent="0.3">
      <c r="D54" s="2"/>
      <c r="F54" s="2"/>
    </row>
    <row r="55" spans="3:6" x14ac:dyDescent="0.3">
      <c r="D55" s="2"/>
      <c r="F55" s="2"/>
    </row>
    <row r="56" spans="3:6" x14ac:dyDescent="0.3">
      <c r="D56" s="5"/>
      <c r="F56" s="2"/>
    </row>
    <row r="57" spans="3:6" x14ac:dyDescent="0.3">
      <c r="D57" s="2"/>
      <c r="F57" s="2"/>
    </row>
    <row r="58" spans="3:6" x14ac:dyDescent="0.3">
      <c r="D58" s="2"/>
      <c r="F58" s="2"/>
    </row>
    <row r="59" spans="3:6" x14ac:dyDescent="0.3">
      <c r="D59" s="2"/>
      <c r="F59" s="2"/>
    </row>
    <row r="60" spans="3:6" x14ac:dyDescent="0.3">
      <c r="D60" s="2"/>
      <c r="F60" s="2"/>
    </row>
    <row r="61" spans="3:6" x14ac:dyDescent="0.3">
      <c r="D61" s="2"/>
      <c r="F61" s="2"/>
    </row>
    <row r="62" spans="3:6" x14ac:dyDescent="0.3">
      <c r="D62" s="2"/>
      <c r="F62" s="2"/>
    </row>
    <row r="63" spans="3:6" x14ac:dyDescent="0.3">
      <c r="C63" s="5"/>
      <c r="F63" s="2"/>
    </row>
  </sheetData>
  <autoFilter ref="D1:D63" xr:uid="{00000000-0001-0000-0000-000000000000}">
    <sortState xmlns:xlrd2="http://schemas.microsoft.com/office/spreadsheetml/2017/richdata2" ref="A2:K63">
      <sortCondition ref="D1:D63"/>
    </sortState>
  </autoFilter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84B1-DC32-4D95-915A-CD9EB74EC08F}">
  <dimension ref="A3:F13"/>
  <sheetViews>
    <sheetView workbookViewId="0">
      <selection activeCell="D24" sqref="D24"/>
    </sheetView>
  </sheetViews>
  <sheetFormatPr defaultRowHeight="14.4" x14ac:dyDescent="0.3"/>
  <cols>
    <col min="1" max="1" width="14.109375" bestFit="1" customWidth="1"/>
    <col min="2" max="2" width="24.77734375" bestFit="1" customWidth="1"/>
  </cols>
  <sheetData>
    <row r="3" spans="1:6" x14ac:dyDescent="0.3">
      <c r="A3" s="8" t="s">
        <v>6</v>
      </c>
      <c r="B3" t="s">
        <v>93</v>
      </c>
    </row>
    <row r="4" spans="1:6" x14ac:dyDescent="0.3">
      <c r="A4" t="s">
        <v>13</v>
      </c>
      <c r="B4" s="9">
        <v>84960</v>
      </c>
    </row>
    <row r="5" spans="1:6" x14ac:dyDescent="0.3">
      <c r="A5" t="s">
        <v>22</v>
      </c>
      <c r="B5" s="9">
        <v>74655</v>
      </c>
    </row>
    <row r="6" spans="1:6" x14ac:dyDescent="0.3">
      <c r="A6" t="s">
        <v>18</v>
      </c>
      <c r="B6" s="9">
        <v>82940</v>
      </c>
    </row>
    <row r="7" spans="1:6" ht="14.4" customHeight="1" x14ac:dyDescent="0.3"/>
    <row r="8" spans="1:6" ht="14.4" customHeight="1" x14ac:dyDescent="0.3"/>
    <row r="9" spans="1:6" ht="14.4" customHeight="1" x14ac:dyDescent="0.3"/>
    <row r="10" spans="1:6" ht="14.4" customHeight="1" x14ac:dyDescent="0.3">
      <c r="B10" s="25" t="s">
        <v>94</v>
      </c>
      <c r="C10" s="25"/>
      <c r="D10" s="25"/>
      <c r="E10" s="25"/>
      <c r="F10" s="25"/>
    </row>
    <row r="11" spans="1:6" ht="21" customHeight="1" x14ac:dyDescent="0.3">
      <c r="B11" s="25"/>
      <c r="C11" s="25"/>
      <c r="D11" s="25"/>
      <c r="E11" s="25"/>
      <c r="F11" s="25"/>
    </row>
    <row r="12" spans="1:6" ht="21" customHeight="1" x14ac:dyDescent="0.3">
      <c r="B12" s="25" t="s">
        <v>95</v>
      </c>
      <c r="C12" s="25"/>
      <c r="D12" s="25"/>
      <c r="E12" s="25"/>
      <c r="F12" s="25"/>
    </row>
    <row r="13" spans="1:6" ht="18" customHeight="1" x14ac:dyDescent="0.3">
      <c r="B13" s="25"/>
      <c r="C13" s="25"/>
      <c r="D13" s="25"/>
      <c r="E13" s="25"/>
      <c r="F13" s="25"/>
    </row>
  </sheetData>
  <mergeCells count="2">
    <mergeCell ref="B10:F11"/>
    <mergeCell ref="B12:F13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4C826-3111-44FB-B651-9F03FEF6D26F}">
  <dimension ref="A1:T63"/>
  <sheetViews>
    <sheetView zoomScale="85" zoomScaleNormal="85" workbookViewId="0">
      <selection activeCell="T24" sqref="T24"/>
    </sheetView>
  </sheetViews>
  <sheetFormatPr defaultRowHeight="14.4" x14ac:dyDescent="0.3"/>
  <cols>
    <col min="1" max="1" width="13.88671875" style="4" customWidth="1"/>
    <col min="2" max="2" width="22.44140625" customWidth="1"/>
    <col min="3" max="3" width="16.5546875" bestFit="1" customWidth="1"/>
    <col min="4" max="5" width="16.5546875" style="14" customWidth="1"/>
    <col min="7" max="7" width="6.77734375" style="14" bestFit="1" customWidth="1"/>
    <col min="8" max="8" width="5.77734375" bestFit="1" customWidth="1"/>
    <col min="9" max="9" width="7.33203125" bestFit="1" customWidth="1"/>
    <col min="13" max="13" width="13.21875" customWidth="1"/>
    <col min="14" max="14" width="11" bestFit="1" customWidth="1"/>
    <col min="16" max="16" width="10.6640625" customWidth="1"/>
    <col min="17" max="17" width="11.33203125" customWidth="1"/>
    <col min="19" max="19" width="13.44140625" bestFit="1" customWidth="1"/>
    <col min="20" max="20" width="24.109375" bestFit="1" customWidth="1"/>
  </cols>
  <sheetData>
    <row r="1" spans="1:20" x14ac:dyDescent="0.3">
      <c r="A1" s="3" t="s">
        <v>8</v>
      </c>
      <c r="B1" s="1" t="s">
        <v>2</v>
      </c>
      <c r="C1" s="12" t="s">
        <v>96</v>
      </c>
      <c r="D1" s="12" t="s">
        <v>107</v>
      </c>
    </row>
    <row r="2" spans="1:20" x14ac:dyDescent="0.3">
      <c r="A2" s="7">
        <v>35340</v>
      </c>
      <c r="B2" s="2">
        <v>45000</v>
      </c>
      <c r="C2" s="11">
        <f t="shared" ref="C2:C46" ca="1" si="0">YEAR(TODAY())-YEAR(A2)</f>
        <v>26</v>
      </c>
      <c r="D2" s="13" t="str">
        <f ca="1">VLOOKUP(C2,$F$5:$G$14,2)</f>
        <v>25 - 30</v>
      </c>
      <c r="E2" s="13"/>
      <c r="K2" s="26" t="s">
        <v>106</v>
      </c>
      <c r="L2" s="26"/>
      <c r="M2" s="26"/>
      <c r="N2" s="26"/>
      <c r="O2" s="26"/>
      <c r="P2" s="26"/>
      <c r="Q2" s="26"/>
    </row>
    <row r="3" spans="1:20" x14ac:dyDescent="0.3">
      <c r="A3" s="7">
        <v>35278</v>
      </c>
      <c r="B3" s="2">
        <v>40000</v>
      </c>
      <c r="C3" s="11">
        <f t="shared" ca="1" si="0"/>
        <v>26</v>
      </c>
      <c r="D3" s="13" t="str">
        <f t="shared" ref="D3:D46" ca="1" si="1">VLOOKUP(C3,$F$5:$G$14,2)</f>
        <v>25 - 30</v>
      </c>
      <c r="E3" s="13"/>
      <c r="K3" s="26"/>
      <c r="L3" s="26"/>
      <c r="M3" s="26"/>
      <c r="N3" s="26"/>
      <c r="O3" s="26"/>
      <c r="P3" s="26"/>
      <c r="Q3" s="26"/>
    </row>
    <row r="4" spans="1:20" x14ac:dyDescent="0.3">
      <c r="A4" s="7">
        <v>35113</v>
      </c>
      <c r="B4" s="2">
        <v>50000</v>
      </c>
      <c r="C4" s="11">
        <f t="shared" ca="1" si="0"/>
        <v>26</v>
      </c>
      <c r="D4" s="13" t="str">
        <f t="shared" ca="1" si="1"/>
        <v>25 - 30</v>
      </c>
      <c r="E4" s="13"/>
      <c r="F4" s="27" t="s">
        <v>105</v>
      </c>
      <c r="G4" s="27"/>
      <c r="K4" s="26"/>
      <c r="L4" s="26"/>
      <c r="M4" s="26"/>
      <c r="N4" s="26"/>
      <c r="O4" s="26"/>
      <c r="P4" s="26"/>
      <c r="Q4" s="26"/>
    </row>
    <row r="5" spans="1:20" x14ac:dyDescent="0.3">
      <c r="A5" s="7">
        <v>35134</v>
      </c>
      <c r="B5" s="2">
        <v>45000</v>
      </c>
      <c r="C5" s="11">
        <f t="shared" ca="1" si="0"/>
        <v>26</v>
      </c>
      <c r="D5" s="13" t="str">
        <f t="shared" ca="1" si="1"/>
        <v>25 - 30</v>
      </c>
      <c r="E5" s="13"/>
      <c r="F5" s="10">
        <v>20</v>
      </c>
      <c r="G5" s="10" t="s">
        <v>97</v>
      </c>
      <c r="K5" s="26"/>
      <c r="L5" s="26"/>
      <c r="M5" s="26"/>
      <c r="N5" s="26"/>
      <c r="O5" s="26"/>
      <c r="P5" s="26"/>
      <c r="Q5" s="26"/>
    </row>
    <row r="6" spans="1:20" x14ac:dyDescent="0.3">
      <c r="A6" s="7">
        <v>35202</v>
      </c>
      <c r="B6" s="2">
        <v>89700</v>
      </c>
      <c r="C6" s="11">
        <f t="shared" ca="1" si="0"/>
        <v>26</v>
      </c>
      <c r="D6" s="13" t="str">
        <f t="shared" ca="1" si="1"/>
        <v>25 - 30</v>
      </c>
      <c r="E6" s="13"/>
      <c r="F6" s="10">
        <v>25</v>
      </c>
      <c r="G6" s="10" t="s">
        <v>101</v>
      </c>
      <c r="K6" s="26"/>
      <c r="L6" s="26"/>
      <c r="M6" s="26"/>
      <c r="N6" s="26"/>
      <c r="O6" s="26"/>
      <c r="P6" s="26"/>
      <c r="Q6" s="26"/>
      <c r="S6" s="8" t="s">
        <v>98</v>
      </c>
      <c r="T6" t="s">
        <v>100</v>
      </c>
    </row>
    <row r="7" spans="1:20" x14ac:dyDescent="0.3">
      <c r="A7" s="7">
        <v>35167</v>
      </c>
      <c r="B7" s="2">
        <v>150000</v>
      </c>
      <c r="C7" s="11">
        <f t="shared" ca="1" si="0"/>
        <v>26</v>
      </c>
      <c r="D7" s="13" t="str">
        <f t="shared" ca="1" si="1"/>
        <v>25 - 30</v>
      </c>
      <c r="E7" s="13"/>
      <c r="F7" s="10">
        <v>30</v>
      </c>
      <c r="G7" s="10" t="s">
        <v>102</v>
      </c>
      <c r="K7" s="26"/>
      <c r="L7" s="26"/>
      <c r="M7" s="26"/>
      <c r="N7" s="26"/>
      <c r="O7" s="26"/>
      <c r="P7" s="26"/>
      <c r="Q7" s="26"/>
      <c r="S7" s="4" t="s">
        <v>101</v>
      </c>
      <c r="T7">
        <v>24</v>
      </c>
    </row>
    <row r="8" spans="1:20" ht="14.4" customHeight="1" x14ac:dyDescent="0.3">
      <c r="A8" s="7">
        <v>35397</v>
      </c>
      <c r="B8" s="2">
        <v>85000</v>
      </c>
      <c r="C8" s="11">
        <f t="shared" ca="1" si="0"/>
        <v>26</v>
      </c>
      <c r="D8" s="13" t="str">
        <f t="shared" ca="1" si="1"/>
        <v>25 - 30</v>
      </c>
      <c r="E8" s="13"/>
      <c r="F8" s="10">
        <v>35</v>
      </c>
      <c r="G8" s="10" t="s">
        <v>103</v>
      </c>
      <c r="K8" s="26"/>
      <c r="L8" s="26"/>
      <c r="M8" s="26"/>
      <c r="N8" s="26"/>
      <c r="O8" s="26"/>
      <c r="P8" s="26"/>
      <c r="Q8" s="26"/>
      <c r="S8" s="4" t="s">
        <v>102</v>
      </c>
      <c r="T8">
        <v>16</v>
      </c>
    </row>
    <row r="9" spans="1:20" ht="14.4" customHeight="1" x14ac:dyDescent="0.3">
      <c r="A9" s="7">
        <v>34989</v>
      </c>
      <c r="B9" s="2">
        <v>80000</v>
      </c>
      <c r="C9" s="11">
        <f t="shared" ca="1" si="0"/>
        <v>27</v>
      </c>
      <c r="D9" s="13" t="str">
        <f t="shared" ca="1" si="1"/>
        <v>25 - 30</v>
      </c>
      <c r="E9" s="13"/>
      <c r="F9" s="10">
        <v>40</v>
      </c>
      <c r="G9" s="10" t="s">
        <v>104</v>
      </c>
      <c r="K9" s="26"/>
      <c r="L9" s="26"/>
      <c r="M9" s="26"/>
      <c r="N9" s="26"/>
      <c r="O9" s="26"/>
      <c r="P9" s="26"/>
      <c r="Q9" s="26"/>
      <c r="S9" s="4" t="s">
        <v>103</v>
      </c>
      <c r="T9">
        <v>4</v>
      </c>
    </row>
    <row r="10" spans="1:20" x14ac:dyDescent="0.3">
      <c r="A10" s="7">
        <v>34740</v>
      </c>
      <c r="B10" s="2">
        <v>40000</v>
      </c>
      <c r="C10" s="11">
        <f t="shared" ca="1" si="0"/>
        <v>27</v>
      </c>
      <c r="D10" s="13" t="str">
        <f t="shared" ca="1" si="1"/>
        <v>25 - 30</v>
      </c>
      <c r="E10" s="13"/>
      <c r="S10" s="4" t="s">
        <v>104</v>
      </c>
      <c r="T10">
        <v>1</v>
      </c>
    </row>
    <row r="11" spans="1:20" x14ac:dyDescent="0.3">
      <c r="A11" s="7">
        <v>34856</v>
      </c>
      <c r="B11" s="2">
        <v>89700</v>
      </c>
      <c r="C11" s="11">
        <f t="shared" ca="1" si="0"/>
        <v>27</v>
      </c>
      <c r="D11" s="13" t="str">
        <f t="shared" ca="1" si="1"/>
        <v>25 - 30</v>
      </c>
      <c r="E11" s="13"/>
      <c r="S11" s="4" t="s">
        <v>99</v>
      </c>
      <c r="T11">
        <v>45</v>
      </c>
    </row>
    <row r="12" spans="1:20" x14ac:dyDescent="0.3">
      <c r="A12" s="7">
        <v>34921</v>
      </c>
      <c r="B12" s="2">
        <v>65000</v>
      </c>
      <c r="C12" s="11">
        <f t="shared" ca="1" si="0"/>
        <v>27</v>
      </c>
      <c r="D12" s="13" t="str">
        <f t="shared" ca="1" si="1"/>
        <v>25 - 30</v>
      </c>
      <c r="E12" s="13"/>
    </row>
    <row r="13" spans="1:20" x14ac:dyDescent="0.3">
      <c r="A13" s="7">
        <v>35030</v>
      </c>
      <c r="B13" s="2">
        <v>130000</v>
      </c>
      <c r="C13" s="11">
        <f t="shared" ca="1" si="0"/>
        <v>27</v>
      </c>
      <c r="D13" s="13" t="str">
        <f t="shared" ca="1" si="1"/>
        <v>25 - 30</v>
      </c>
      <c r="E13" s="13"/>
    </row>
    <row r="14" spans="1:20" x14ac:dyDescent="0.3">
      <c r="A14" s="7">
        <v>34530</v>
      </c>
      <c r="B14" s="2">
        <v>89700</v>
      </c>
      <c r="C14" s="11">
        <f t="shared" ca="1" si="0"/>
        <v>28</v>
      </c>
      <c r="D14" s="13" t="str">
        <f t="shared" ca="1" si="1"/>
        <v>25 - 30</v>
      </c>
      <c r="E14" s="13"/>
    </row>
    <row r="15" spans="1:20" x14ac:dyDescent="0.3">
      <c r="A15" s="7">
        <v>34648</v>
      </c>
      <c r="B15" s="2">
        <v>89000</v>
      </c>
      <c r="C15" s="11">
        <f t="shared" ca="1" si="0"/>
        <v>28</v>
      </c>
      <c r="D15" s="13" t="str">
        <f t="shared" ca="1" si="1"/>
        <v>25 - 30</v>
      </c>
      <c r="E15" s="13"/>
    </row>
    <row r="16" spans="1:20" x14ac:dyDescent="0.3">
      <c r="A16" s="7">
        <v>34375</v>
      </c>
      <c r="B16" s="2">
        <v>55000</v>
      </c>
      <c r="C16" s="11">
        <f t="shared" ca="1" si="0"/>
        <v>28</v>
      </c>
      <c r="D16" s="13" t="str">
        <f t="shared" ca="1" si="1"/>
        <v>25 - 30</v>
      </c>
      <c r="E16" s="13"/>
      <c r="P16" s="28" t="s">
        <v>108</v>
      </c>
      <c r="Q16" s="28"/>
    </row>
    <row r="17" spans="1:20" x14ac:dyDescent="0.3">
      <c r="A17" s="7">
        <v>34576</v>
      </c>
      <c r="B17" s="2">
        <v>50000</v>
      </c>
      <c r="C17" s="11">
        <f t="shared" ca="1" si="0"/>
        <v>28</v>
      </c>
      <c r="D17" s="13" t="str">
        <f t="shared" ca="1" si="1"/>
        <v>25 - 30</v>
      </c>
      <c r="E17" s="13"/>
      <c r="P17" s="28"/>
      <c r="Q17" s="28"/>
    </row>
    <row r="18" spans="1:20" x14ac:dyDescent="0.3">
      <c r="A18" s="7">
        <v>34602</v>
      </c>
      <c r="B18" s="2">
        <v>70000</v>
      </c>
      <c r="C18" s="11">
        <f t="shared" ca="1" si="0"/>
        <v>28</v>
      </c>
      <c r="D18" s="13" t="str">
        <f t="shared" ca="1" si="1"/>
        <v>25 - 30</v>
      </c>
      <c r="E18" s="13"/>
      <c r="P18" s="28"/>
      <c r="Q18" s="28"/>
    </row>
    <row r="19" spans="1:20" ht="14.4" customHeight="1" x14ac:dyDescent="0.3">
      <c r="A19" s="7">
        <v>34602</v>
      </c>
      <c r="B19" s="2">
        <v>45000</v>
      </c>
      <c r="C19" s="11">
        <f t="shared" ca="1" si="0"/>
        <v>28</v>
      </c>
      <c r="D19" s="13" t="str">
        <f t="shared" ca="1" si="1"/>
        <v>25 - 30</v>
      </c>
      <c r="E19" s="13"/>
      <c r="P19" s="28"/>
      <c r="Q19" s="28"/>
      <c r="T19" s="16"/>
    </row>
    <row r="20" spans="1:20" ht="14.4" customHeight="1" x14ac:dyDescent="0.3">
      <c r="A20" s="7">
        <v>34383</v>
      </c>
      <c r="B20" s="2">
        <v>10000</v>
      </c>
      <c r="C20" s="11">
        <f t="shared" ca="1" si="0"/>
        <v>28</v>
      </c>
      <c r="D20" s="13" t="str">
        <f t="shared" ca="1" si="1"/>
        <v>25 - 30</v>
      </c>
      <c r="E20" s="13"/>
      <c r="P20" s="28"/>
      <c r="Q20" s="28"/>
      <c r="T20" s="16"/>
    </row>
    <row r="21" spans="1:20" ht="14.4" customHeight="1" x14ac:dyDescent="0.3">
      <c r="A21" s="7">
        <v>34560</v>
      </c>
      <c r="B21" s="5">
        <v>110000</v>
      </c>
      <c r="C21" s="11">
        <f t="shared" ca="1" si="0"/>
        <v>28</v>
      </c>
      <c r="D21" s="13" t="str">
        <f t="shared" ca="1" si="1"/>
        <v>25 - 30</v>
      </c>
      <c r="E21" s="13"/>
      <c r="T21" s="16"/>
    </row>
    <row r="22" spans="1:20" ht="14.4" customHeight="1" x14ac:dyDescent="0.3">
      <c r="A22" s="7">
        <v>34126</v>
      </c>
      <c r="B22" s="2">
        <v>89700</v>
      </c>
      <c r="C22" s="11">
        <f t="shared" ca="1" si="0"/>
        <v>29</v>
      </c>
      <c r="D22" s="13" t="str">
        <f t="shared" ca="1" si="1"/>
        <v>25 - 30</v>
      </c>
      <c r="E22" s="13"/>
      <c r="T22" s="16"/>
    </row>
    <row r="23" spans="1:20" x14ac:dyDescent="0.3">
      <c r="A23" s="7">
        <v>34033</v>
      </c>
      <c r="B23" s="2">
        <v>60000</v>
      </c>
      <c r="C23" s="11">
        <f t="shared" ca="1" si="0"/>
        <v>29</v>
      </c>
      <c r="D23" s="13" t="str">
        <f t="shared" ca="1" si="1"/>
        <v>25 - 30</v>
      </c>
      <c r="E23" s="13"/>
      <c r="T23" s="15"/>
    </row>
    <row r="24" spans="1:20" x14ac:dyDescent="0.3">
      <c r="A24" s="7">
        <v>33977</v>
      </c>
      <c r="B24" s="2">
        <v>140000</v>
      </c>
      <c r="C24" s="11">
        <f t="shared" ca="1" si="0"/>
        <v>29</v>
      </c>
      <c r="D24" s="13" t="str">
        <f t="shared" ca="1" si="1"/>
        <v>25 - 30</v>
      </c>
      <c r="E24" s="13"/>
      <c r="R24" s="15"/>
      <c r="S24" s="15"/>
      <c r="T24" s="15"/>
    </row>
    <row r="25" spans="1:20" x14ac:dyDescent="0.3">
      <c r="A25" s="7">
        <v>34293</v>
      </c>
      <c r="B25" s="5">
        <v>45000</v>
      </c>
      <c r="C25" s="11">
        <f t="shared" ca="1" si="0"/>
        <v>29</v>
      </c>
      <c r="D25" s="13" t="str">
        <f t="shared" ca="1" si="1"/>
        <v>25 - 30</v>
      </c>
      <c r="E25" s="13"/>
      <c r="R25" s="15"/>
      <c r="S25" s="15"/>
      <c r="T25" s="15"/>
    </row>
    <row r="26" spans="1:20" x14ac:dyDescent="0.3">
      <c r="A26" s="7">
        <v>33610</v>
      </c>
      <c r="B26" s="2">
        <v>89700</v>
      </c>
      <c r="C26" s="11">
        <f t="shared" ca="1" si="0"/>
        <v>30</v>
      </c>
      <c r="D26" s="13" t="str">
        <f t="shared" ca="1" si="1"/>
        <v>30 - 35</v>
      </c>
      <c r="E26" s="13"/>
      <c r="R26" s="15"/>
      <c r="S26" s="15"/>
      <c r="T26" s="15"/>
    </row>
    <row r="27" spans="1:20" x14ac:dyDescent="0.3">
      <c r="A27" s="7">
        <v>33443</v>
      </c>
      <c r="B27" s="2">
        <v>89700</v>
      </c>
      <c r="C27" s="11">
        <f t="shared" ca="1" si="0"/>
        <v>31</v>
      </c>
      <c r="D27" s="13" t="str">
        <f t="shared" ca="1" si="1"/>
        <v>30 - 35</v>
      </c>
      <c r="E27" s="13"/>
      <c r="R27" s="15"/>
      <c r="S27" s="15"/>
      <c r="T27" s="15"/>
    </row>
    <row r="28" spans="1:20" x14ac:dyDescent="0.3">
      <c r="A28" s="7">
        <v>33420</v>
      </c>
      <c r="B28" s="2">
        <v>150000</v>
      </c>
      <c r="C28" s="11">
        <f t="shared" ca="1" si="0"/>
        <v>31</v>
      </c>
      <c r="D28" s="13" t="str">
        <f t="shared" ca="1" si="1"/>
        <v>30 - 35</v>
      </c>
      <c r="E28" s="13"/>
      <c r="R28" s="15"/>
      <c r="S28" s="15"/>
      <c r="T28" s="15"/>
    </row>
    <row r="29" spans="1:20" x14ac:dyDescent="0.3">
      <c r="A29" s="7">
        <v>33440</v>
      </c>
      <c r="B29" s="2">
        <v>80000</v>
      </c>
      <c r="C29" s="11">
        <f t="shared" ca="1" si="0"/>
        <v>31</v>
      </c>
      <c r="D29" s="13" t="str">
        <f t="shared" ca="1" si="1"/>
        <v>30 - 35</v>
      </c>
      <c r="E29" s="13"/>
    </row>
    <row r="30" spans="1:20" x14ac:dyDescent="0.3">
      <c r="A30" s="7">
        <v>33484</v>
      </c>
      <c r="B30" s="2">
        <v>89700</v>
      </c>
      <c r="C30" s="11">
        <f t="shared" ca="1" si="0"/>
        <v>31</v>
      </c>
      <c r="D30" s="13" t="str">
        <f t="shared" ca="1" si="1"/>
        <v>30 - 35</v>
      </c>
      <c r="E30" s="13"/>
    </row>
    <row r="31" spans="1:20" x14ac:dyDescent="0.3">
      <c r="A31" s="7">
        <v>33348</v>
      </c>
      <c r="B31" s="2">
        <v>85000</v>
      </c>
      <c r="C31" s="11">
        <f t="shared" ca="1" si="0"/>
        <v>31</v>
      </c>
      <c r="D31" s="13" t="str">
        <f t="shared" ca="1" si="1"/>
        <v>30 - 35</v>
      </c>
      <c r="E31" s="13"/>
    </row>
    <row r="32" spans="1:20" x14ac:dyDescent="0.3">
      <c r="A32" s="7">
        <v>33365</v>
      </c>
      <c r="B32" s="2">
        <v>45000</v>
      </c>
      <c r="C32" s="11">
        <f t="shared" ca="1" si="0"/>
        <v>31</v>
      </c>
      <c r="D32" s="13" t="str">
        <f t="shared" ca="1" si="1"/>
        <v>30 - 35</v>
      </c>
      <c r="E32" s="13"/>
    </row>
    <row r="33" spans="1:14" x14ac:dyDescent="0.3">
      <c r="A33" s="7">
        <v>32929</v>
      </c>
      <c r="B33" s="2">
        <v>230000</v>
      </c>
      <c r="C33" s="11">
        <f t="shared" ca="1" si="0"/>
        <v>32</v>
      </c>
      <c r="D33" s="13" t="str">
        <f t="shared" ca="1" si="1"/>
        <v>30 - 35</v>
      </c>
      <c r="E33" s="13"/>
    </row>
    <row r="34" spans="1:14" x14ac:dyDescent="0.3">
      <c r="A34" s="7">
        <v>32940</v>
      </c>
      <c r="B34" s="2">
        <v>45000</v>
      </c>
      <c r="C34" s="11">
        <f t="shared" ca="1" si="0"/>
        <v>32</v>
      </c>
      <c r="D34" s="13" t="str">
        <f t="shared" ca="1" si="1"/>
        <v>30 - 35</v>
      </c>
      <c r="E34" s="13"/>
    </row>
    <row r="35" spans="1:14" x14ac:dyDescent="0.3">
      <c r="A35" s="7">
        <v>33211</v>
      </c>
      <c r="B35" s="2">
        <v>55000</v>
      </c>
      <c r="C35" s="11">
        <f t="shared" ca="1" si="0"/>
        <v>32</v>
      </c>
      <c r="D35" s="13" t="str">
        <f t="shared" ca="1" si="1"/>
        <v>30 - 35</v>
      </c>
      <c r="E35" s="13"/>
      <c r="G35" s="14" t="s">
        <v>123</v>
      </c>
      <c r="H35" t="s">
        <v>124</v>
      </c>
      <c r="I35" t="s">
        <v>125</v>
      </c>
      <c r="J35" t="s">
        <v>113</v>
      </c>
      <c r="K35" t="s">
        <v>117</v>
      </c>
      <c r="L35" t="s">
        <v>126</v>
      </c>
      <c r="M35" s="17" t="s">
        <v>115</v>
      </c>
      <c r="N35" t="s">
        <v>127</v>
      </c>
    </row>
    <row r="36" spans="1:14" x14ac:dyDescent="0.3">
      <c r="A36" s="7">
        <v>32752</v>
      </c>
      <c r="B36" s="2">
        <v>90000</v>
      </c>
      <c r="C36" s="11">
        <f t="shared" ca="1" si="0"/>
        <v>33</v>
      </c>
      <c r="D36" s="13" t="str">
        <f t="shared" ca="1" si="1"/>
        <v>30 - 35</v>
      </c>
      <c r="E36" s="13"/>
      <c r="G36" s="13">
        <f ca="1">AVERAGE(C2:C46)</f>
        <v>30.088888888888889</v>
      </c>
      <c r="H36">
        <f ca="1">_xlfn.MODE.SNGL(C2:C46)</f>
        <v>28</v>
      </c>
      <c r="I36" s="11">
        <f ca="1">MEDIAN(C2:C46)</f>
        <v>29</v>
      </c>
      <c r="J36">
        <f ca="1">QUARTILE(C2:C46,1)</f>
        <v>27</v>
      </c>
      <c r="K36">
        <f ca="1">QUARTILE(C2:C46,3)</f>
        <v>32</v>
      </c>
      <c r="L36">
        <f ca="1">K36-J36</f>
        <v>5</v>
      </c>
      <c r="M36">
        <f ca="1">J36-1.5*L36</f>
        <v>19.5</v>
      </c>
      <c r="N36">
        <f ca="1">K36+1.5*L36</f>
        <v>39.5</v>
      </c>
    </row>
    <row r="37" spans="1:14" x14ac:dyDescent="0.3">
      <c r="A37" s="7">
        <v>32675</v>
      </c>
      <c r="B37" s="2">
        <v>150000</v>
      </c>
      <c r="C37" s="11">
        <f t="shared" ca="1" si="0"/>
        <v>33</v>
      </c>
      <c r="D37" s="13" t="str">
        <f t="shared" ca="1" si="1"/>
        <v>30 - 35</v>
      </c>
      <c r="E37" s="13"/>
    </row>
    <row r="38" spans="1:14" x14ac:dyDescent="0.3">
      <c r="A38" s="7">
        <v>32863</v>
      </c>
      <c r="B38" s="2">
        <v>80000</v>
      </c>
      <c r="C38" s="11">
        <f t="shared" ca="1" si="0"/>
        <v>33</v>
      </c>
      <c r="D38" s="13" t="str">
        <f t="shared" ca="1" si="1"/>
        <v>30 - 35</v>
      </c>
      <c r="E38" s="13"/>
    </row>
    <row r="39" spans="1:14" x14ac:dyDescent="0.3">
      <c r="A39" s="7">
        <v>32556</v>
      </c>
      <c r="B39" s="2">
        <v>40000</v>
      </c>
      <c r="C39" s="11">
        <f t="shared" ca="1" si="0"/>
        <v>33</v>
      </c>
      <c r="D39" s="13" t="str">
        <f t="shared" ca="1" si="1"/>
        <v>30 - 35</v>
      </c>
      <c r="E39" s="13"/>
    </row>
    <row r="40" spans="1:14" x14ac:dyDescent="0.3">
      <c r="A40" s="7">
        <v>32203</v>
      </c>
      <c r="B40" s="2">
        <v>80000</v>
      </c>
      <c r="C40" s="11">
        <f t="shared" ca="1" si="0"/>
        <v>34</v>
      </c>
      <c r="D40" s="13" t="str">
        <f t="shared" ca="1" si="1"/>
        <v>30 - 35</v>
      </c>
      <c r="E40" s="13"/>
    </row>
    <row r="41" spans="1:14" x14ac:dyDescent="0.3">
      <c r="A41" s="7">
        <v>32366</v>
      </c>
      <c r="B41" s="5">
        <v>50000</v>
      </c>
      <c r="C41" s="11">
        <f t="shared" ca="1" si="0"/>
        <v>34</v>
      </c>
      <c r="D41" s="13" t="str">
        <f t="shared" ca="1" si="1"/>
        <v>30 - 35</v>
      </c>
      <c r="E41" s="13"/>
    </row>
    <row r="42" spans="1:14" x14ac:dyDescent="0.3">
      <c r="A42" s="7">
        <v>32112</v>
      </c>
      <c r="B42" s="2">
        <v>70000</v>
      </c>
      <c r="C42" s="11">
        <f t="shared" ca="1" si="0"/>
        <v>35</v>
      </c>
      <c r="D42" s="13" t="str">
        <f t="shared" ca="1" si="1"/>
        <v>35 - 40</v>
      </c>
      <c r="E42" s="13"/>
    </row>
    <row r="43" spans="1:14" x14ac:dyDescent="0.3">
      <c r="A43" s="7">
        <v>31514</v>
      </c>
      <c r="B43" s="2">
        <v>80000</v>
      </c>
      <c r="C43" s="11">
        <f t="shared" ca="1" si="0"/>
        <v>36</v>
      </c>
      <c r="D43" s="13" t="str">
        <f t="shared" ca="1" si="1"/>
        <v>35 - 40</v>
      </c>
      <c r="E43" s="13"/>
    </row>
    <row r="44" spans="1:14" x14ac:dyDescent="0.3">
      <c r="A44" s="7">
        <v>31531</v>
      </c>
      <c r="B44" s="2">
        <v>55000</v>
      </c>
      <c r="C44" s="11">
        <f t="shared" ca="1" si="0"/>
        <v>36</v>
      </c>
      <c r="D44" s="13" t="str">
        <f t="shared" ca="1" si="1"/>
        <v>35 - 40</v>
      </c>
      <c r="E44" s="13"/>
    </row>
    <row r="45" spans="1:14" x14ac:dyDescent="0.3">
      <c r="A45" s="7">
        <v>31221</v>
      </c>
      <c r="B45" s="2">
        <v>130000</v>
      </c>
      <c r="C45" s="11">
        <f t="shared" ca="1" si="0"/>
        <v>37</v>
      </c>
      <c r="D45" s="13" t="str">
        <f t="shared" ca="1" si="1"/>
        <v>35 - 40</v>
      </c>
      <c r="E45" s="13"/>
    </row>
    <row r="46" spans="1:14" x14ac:dyDescent="0.3">
      <c r="A46" s="7">
        <v>29946</v>
      </c>
      <c r="B46" s="2">
        <v>50000</v>
      </c>
      <c r="C46" s="11">
        <f t="shared" ca="1" si="0"/>
        <v>41</v>
      </c>
      <c r="D46" s="13" t="str">
        <f t="shared" ca="1" si="1"/>
        <v>40- 45</v>
      </c>
      <c r="E46" s="13"/>
    </row>
    <row r="47" spans="1:14" x14ac:dyDescent="0.3">
      <c r="B47" s="5"/>
    </row>
    <row r="50" spans="2:2" x14ac:dyDescent="0.3">
      <c r="B50" s="5"/>
    </row>
    <row r="51" spans="2:2" x14ac:dyDescent="0.3">
      <c r="B51" s="5"/>
    </row>
    <row r="63" spans="2:2" x14ac:dyDescent="0.3">
      <c r="B63" s="5"/>
    </row>
  </sheetData>
  <sortState xmlns:xlrd2="http://schemas.microsoft.com/office/spreadsheetml/2017/richdata2" ref="A2:C46">
    <sortCondition ref="C2:C46"/>
  </sortState>
  <mergeCells count="3">
    <mergeCell ref="K2:Q9"/>
    <mergeCell ref="F4:G4"/>
    <mergeCell ref="P16:Q20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F34A-5B46-4D3C-B101-20A13C3C4421}">
  <dimension ref="A1:N46"/>
  <sheetViews>
    <sheetView tabSelected="1" workbookViewId="0">
      <selection activeCell="J5" sqref="J5"/>
    </sheetView>
  </sheetViews>
  <sheetFormatPr defaultRowHeight="14.4" x14ac:dyDescent="0.3"/>
  <cols>
    <col min="1" max="1" width="13.88671875" style="4" customWidth="1"/>
    <col min="2" max="2" width="16.33203125" style="4" bestFit="1" customWidth="1"/>
    <col min="3" max="3" width="21.33203125" bestFit="1" customWidth="1"/>
    <col min="4" max="4" width="11.88671875" bestFit="1" customWidth="1"/>
    <col min="5" max="5" width="11.44140625" bestFit="1" customWidth="1"/>
    <col min="6" max="6" width="11.44140625" customWidth="1"/>
    <col min="12" max="12" width="10.44140625" bestFit="1" customWidth="1"/>
    <col min="13" max="13" width="11.33203125" bestFit="1" customWidth="1"/>
    <col min="14" max="14" width="11.21875" bestFit="1" customWidth="1"/>
  </cols>
  <sheetData>
    <row r="1" spans="1:14" x14ac:dyDescent="0.3">
      <c r="A1" s="19" t="s">
        <v>8</v>
      </c>
      <c r="B1" s="20" t="s">
        <v>9</v>
      </c>
      <c r="C1" s="18" t="s">
        <v>109</v>
      </c>
      <c r="D1" s="18" t="s">
        <v>118</v>
      </c>
      <c r="E1" s="18" t="s">
        <v>119</v>
      </c>
    </row>
    <row r="2" spans="1:14" x14ac:dyDescent="0.3">
      <c r="A2" s="7">
        <v>34989</v>
      </c>
      <c r="B2" s="7">
        <v>42819</v>
      </c>
      <c r="C2">
        <f xml:space="preserve"> YEAR(B2) -YEAR(A2)</f>
        <v>22</v>
      </c>
      <c r="D2" t="str">
        <f>IF(C2&lt;$M$5,"Yes", "NO")</f>
        <v>NO</v>
      </c>
      <c r="E2" t="str">
        <f>IF(C2&gt;$N$5,"Yes", "NO")</f>
        <v>NO</v>
      </c>
    </row>
    <row r="3" spans="1:14" x14ac:dyDescent="0.3">
      <c r="A3" s="7">
        <v>34530</v>
      </c>
      <c r="B3" s="7">
        <v>42433</v>
      </c>
      <c r="C3">
        <f t="shared" ref="C3:C46" si="0" xml:space="preserve"> YEAR(B3) -YEAR(A3)</f>
        <v>22</v>
      </c>
      <c r="D3" t="str">
        <f t="shared" ref="D3:D46" si="1">IF(C3&lt;$M$5,"Yes", "NO")</f>
        <v>NO</v>
      </c>
      <c r="E3" t="str">
        <f t="shared" ref="E3:E46" si="2">IF(C3&gt;$N$5,"Yes", "NO")</f>
        <v>NO</v>
      </c>
    </row>
    <row r="4" spans="1:14" x14ac:dyDescent="0.3">
      <c r="A4" s="7">
        <v>34740</v>
      </c>
      <c r="B4" s="7">
        <v>42436</v>
      </c>
      <c r="C4">
        <f t="shared" si="0"/>
        <v>21</v>
      </c>
      <c r="D4" t="str">
        <f t="shared" si="1"/>
        <v>NO</v>
      </c>
      <c r="E4" t="str">
        <f t="shared" si="2"/>
        <v>NO</v>
      </c>
      <c r="G4" s="18" t="s">
        <v>110</v>
      </c>
      <c r="H4" s="18" t="s">
        <v>111</v>
      </c>
      <c r="I4" s="18" t="s">
        <v>112</v>
      </c>
      <c r="J4" s="18" t="s">
        <v>113</v>
      </c>
      <c r="K4" s="18" t="s">
        <v>117</v>
      </c>
      <c r="L4" s="18" t="s">
        <v>114</v>
      </c>
      <c r="M4" s="18" t="s">
        <v>115</v>
      </c>
      <c r="N4" s="18" t="s">
        <v>116</v>
      </c>
    </row>
    <row r="5" spans="1:14" x14ac:dyDescent="0.3">
      <c r="A5" s="7">
        <v>32203</v>
      </c>
      <c r="B5" s="7">
        <v>42830</v>
      </c>
      <c r="C5">
        <f t="shared" si="0"/>
        <v>29</v>
      </c>
      <c r="D5" t="str">
        <f t="shared" si="1"/>
        <v>NO</v>
      </c>
      <c r="E5" t="str">
        <f t="shared" si="2"/>
        <v>NO</v>
      </c>
      <c r="G5" s="17">
        <f xml:space="preserve"> AVERAGE(C2:C46)</f>
        <v>24.622222222222224</v>
      </c>
      <c r="H5" s="17">
        <f>_xlfn.MODE.SNGL(C2:C46)</f>
        <v>23</v>
      </c>
      <c r="I5" s="17">
        <f>MEDIAN(C2:C46)</f>
        <v>24</v>
      </c>
      <c r="J5" s="17">
        <f>QUARTILE(C2:C47,1)</f>
        <v>22</v>
      </c>
      <c r="K5" s="17">
        <f>QUARTILE(C2:C47,3)</f>
        <v>26</v>
      </c>
      <c r="L5" s="17">
        <f>K5-J5</f>
        <v>4</v>
      </c>
      <c r="M5" s="17">
        <f>J5-1.5*L5</f>
        <v>16</v>
      </c>
      <c r="N5" s="17">
        <f>K5+1.5*L5</f>
        <v>32</v>
      </c>
    </row>
    <row r="6" spans="1:14" x14ac:dyDescent="0.3">
      <c r="A6" s="7">
        <v>32929</v>
      </c>
      <c r="B6" s="7">
        <v>42463</v>
      </c>
      <c r="C6">
        <f t="shared" si="0"/>
        <v>26</v>
      </c>
      <c r="D6" t="str">
        <f t="shared" si="1"/>
        <v>NO</v>
      </c>
      <c r="E6" t="str">
        <f t="shared" si="2"/>
        <v>NO</v>
      </c>
    </row>
    <row r="7" spans="1:14" x14ac:dyDescent="0.3">
      <c r="A7" s="7">
        <v>32940</v>
      </c>
      <c r="B7" s="7">
        <v>42443</v>
      </c>
      <c r="C7">
        <f t="shared" si="0"/>
        <v>26</v>
      </c>
      <c r="D7" t="str">
        <f t="shared" si="1"/>
        <v>NO</v>
      </c>
      <c r="E7" t="str">
        <f t="shared" si="2"/>
        <v>NO</v>
      </c>
    </row>
    <row r="8" spans="1:14" x14ac:dyDescent="0.3">
      <c r="A8" s="7">
        <v>32752</v>
      </c>
      <c r="B8" s="7">
        <v>42809</v>
      </c>
      <c r="C8">
        <f t="shared" si="0"/>
        <v>28</v>
      </c>
      <c r="D8" t="str">
        <f t="shared" si="1"/>
        <v>NO</v>
      </c>
      <c r="E8" t="str">
        <f t="shared" si="2"/>
        <v>NO</v>
      </c>
    </row>
    <row r="9" spans="1:14" x14ac:dyDescent="0.3">
      <c r="A9" s="7">
        <v>33610</v>
      </c>
      <c r="B9" s="7">
        <v>42795</v>
      </c>
      <c r="C9">
        <f t="shared" si="0"/>
        <v>25</v>
      </c>
      <c r="D9" t="str">
        <f t="shared" si="1"/>
        <v>NO</v>
      </c>
      <c r="E9" t="str">
        <f t="shared" si="2"/>
        <v>NO</v>
      </c>
      <c r="G9" s="29" t="s">
        <v>120</v>
      </c>
      <c r="H9" s="29"/>
      <c r="I9" s="29"/>
      <c r="J9" s="29"/>
    </row>
    <row r="10" spans="1:14" x14ac:dyDescent="0.3">
      <c r="A10" s="7">
        <v>34856</v>
      </c>
      <c r="B10" s="7">
        <v>42434</v>
      </c>
      <c r="C10">
        <f t="shared" si="0"/>
        <v>21</v>
      </c>
      <c r="D10" t="str">
        <f t="shared" si="1"/>
        <v>NO</v>
      </c>
      <c r="E10" t="str">
        <f t="shared" si="2"/>
        <v>NO</v>
      </c>
      <c r="G10" s="29"/>
      <c r="H10" s="29"/>
      <c r="I10" s="29"/>
      <c r="J10" s="29"/>
    </row>
    <row r="11" spans="1:14" x14ac:dyDescent="0.3">
      <c r="A11" s="7">
        <v>33443</v>
      </c>
      <c r="B11" s="7">
        <v>42806</v>
      </c>
      <c r="C11">
        <f t="shared" si="0"/>
        <v>26</v>
      </c>
      <c r="D11" t="str">
        <f t="shared" si="1"/>
        <v>NO</v>
      </c>
      <c r="E11" t="str">
        <f t="shared" si="2"/>
        <v>NO</v>
      </c>
      <c r="G11" s="29"/>
      <c r="H11" s="29"/>
      <c r="I11" s="29"/>
      <c r="J11" s="29"/>
    </row>
    <row r="12" spans="1:14" x14ac:dyDescent="0.3">
      <c r="A12" s="7">
        <v>34126</v>
      </c>
      <c r="B12" s="7">
        <v>42799</v>
      </c>
      <c r="C12">
        <f t="shared" si="0"/>
        <v>24</v>
      </c>
      <c r="D12" t="str">
        <f t="shared" si="1"/>
        <v>NO</v>
      </c>
      <c r="E12" t="str">
        <f t="shared" si="2"/>
        <v>NO</v>
      </c>
    </row>
    <row r="13" spans="1:14" x14ac:dyDescent="0.3">
      <c r="A13" s="7">
        <v>31514</v>
      </c>
      <c r="B13" s="7">
        <v>42483</v>
      </c>
      <c r="C13">
        <f t="shared" si="0"/>
        <v>30</v>
      </c>
      <c r="D13" t="str">
        <f t="shared" si="1"/>
        <v>NO</v>
      </c>
      <c r="E13" t="str">
        <f t="shared" si="2"/>
        <v>NO</v>
      </c>
    </row>
    <row r="14" spans="1:14" x14ac:dyDescent="0.3">
      <c r="A14" s="7">
        <v>33420</v>
      </c>
      <c r="B14" s="7">
        <v>42801</v>
      </c>
      <c r="C14">
        <f t="shared" si="0"/>
        <v>26</v>
      </c>
      <c r="D14" t="str">
        <f t="shared" si="1"/>
        <v>NO</v>
      </c>
      <c r="E14" t="str">
        <f t="shared" si="2"/>
        <v>NO</v>
      </c>
    </row>
    <row r="15" spans="1:14" x14ac:dyDescent="0.3">
      <c r="A15" s="7">
        <v>32675</v>
      </c>
      <c r="B15" s="7">
        <v>42854</v>
      </c>
      <c r="C15">
        <f t="shared" si="0"/>
        <v>28</v>
      </c>
      <c r="D15" t="str">
        <f t="shared" si="1"/>
        <v>NO</v>
      </c>
      <c r="E15" t="str">
        <f t="shared" si="2"/>
        <v>NO</v>
      </c>
    </row>
    <row r="16" spans="1:14" x14ac:dyDescent="0.3">
      <c r="A16" s="7">
        <v>32863</v>
      </c>
      <c r="B16" s="7">
        <v>42446</v>
      </c>
      <c r="C16">
        <f t="shared" si="0"/>
        <v>27</v>
      </c>
      <c r="D16" t="str">
        <f t="shared" si="1"/>
        <v>NO</v>
      </c>
      <c r="E16" t="str">
        <f t="shared" si="2"/>
        <v>NO</v>
      </c>
    </row>
    <row r="17" spans="1:5" x14ac:dyDescent="0.3">
      <c r="A17" s="7">
        <v>32112</v>
      </c>
      <c r="B17" s="7">
        <v>42472</v>
      </c>
      <c r="C17">
        <f t="shared" si="0"/>
        <v>29</v>
      </c>
      <c r="D17" t="str">
        <f t="shared" si="1"/>
        <v>NO</v>
      </c>
      <c r="E17" t="str">
        <f t="shared" si="2"/>
        <v>NO</v>
      </c>
    </row>
    <row r="18" spans="1:5" x14ac:dyDescent="0.3">
      <c r="A18" s="7">
        <v>34033</v>
      </c>
      <c r="B18" s="7">
        <v>42435</v>
      </c>
      <c r="C18">
        <f t="shared" si="0"/>
        <v>23</v>
      </c>
      <c r="D18" t="str">
        <f t="shared" si="1"/>
        <v>NO</v>
      </c>
      <c r="E18" t="str">
        <f t="shared" si="2"/>
        <v>NO</v>
      </c>
    </row>
    <row r="19" spans="1:5" x14ac:dyDescent="0.3">
      <c r="A19" s="7">
        <v>29946</v>
      </c>
      <c r="B19" s="7">
        <v>42824</v>
      </c>
      <c r="C19">
        <f t="shared" si="0"/>
        <v>36</v>
      </c>
      <c r="D19" t="str">
        <f t="shared" si="1"/>
        <v>NO</v>
      </c>
      <c r="E19" t="str">
        <f t="shared" si="2"/>
        <v>Yes</v>
      </c>
    </row>
    <row r="20" spans="1:5" x14ac:dyDescent="0.3">
      <c r="A20" s="7">
        <v>34648</v>
      </c>
      <c r="B20" s="7">
        <v>42807</v>
      </c>
      <c r="C20">
        <f t="shared" si="0"/>
        <v>23</v>
      </c>
      <c r="D20" t="str">
        <f t="shared" si="1"/>
        <v>NO</v>
      </c>
      <c r="E20" t="str">
        <f t="shared" si="2"/>
        <v>NO</v>
      </c>
    </row>
    <row r="21" spans="1:5" x14ac:dyDescent="0.3">
      <c r="A21" s="7">
        <v>34375</v>
      </c>
      <c r="B21" s="7">
        <v>42809</v>
      </c>
      <c r="C21">
        <f t="shared" si="0"/>
        <v>23</v>
      </c>
      <c r="D21" t="str">
        <f t="shared" si="1"/>
        <v>NO</v>
      </c>
      <c r="E21" t="str">
        <f t="shared" si="2"/>
        <v>NO</v>
      </c>
    </row>
    <row r="22" spans="1:5" x14ac:dyDescent="0.3">
      <c r="A22" s="7">
        <v>35340</v>
      </c>
      <c r="B22" s="7">
        <v>42842</v>
      </c>
      <c r="C22">
        <f t="shared" si="0"/>
        <v>21</v>
      </c>
      <c r="D22" t="str">
        <f t="shared" si="1"/>
        <v>NO</v>
      </c>
      <c r="E22" t="str">
        <f t="shared" si="2"/>
        <v>NO</v>
      </c>
    </row>
    <row r="23" spans="1:5" x14ac:dyDescent="0.3">
      <c r="A23" s="7">
        <v>35278</v>
      </c>
      <c r="B23" s="7">
        <v>42848</v>
      </c>
      <c r="C23">
        <f t="shared" si="0"/>
        <v>21</v>
      </c>
      <c r="D23" t="str">
        <f t="shared" si="1"/>
        <v>NO</v>
      </c>
      <c r="E23" t="str">
        <f t="shared" si="2"/>
        <v>NO</v>
      </c>
    </row>
    <row r="24" spans="1:5" x14ac:dyDescent="0.3">
      <c r="A24" s="7">
        <v>31531</v>
      </c>
      <c r="B24" s="7">
        <v>42803</v>
      </c>
      <c r="C24">
        <f t="shared" si="0"/>
        <v>31</v>
      </c>
      <c r="D24" t="str">
        <f t="shared" si="1"/>
        <v>NO</v>
      </c>
      <c r="E24" t="str">
        <f t="shared" si="2"/>
        <v>NO</v>
      </c>
    </row>
    <row r="25" spans="1:5" x14ac:dyDescent="0.3">
      <c r="A25" s="7">
        <v>34576</v>
      </c>
      <c r="B25" s="7">
        <v>42832</v>
      </c>
      <c r="C25">
        <f t="shared" si="0"/>
        <v>23</v>
      </c>
      <c r="D25" t="str">
        <f t="shared" si="1"/>
        <v>NO</v>
      </c>
      <c r="E25" t="str">
        <f t="shared" si="2"/>
        <v>NO</v>
      </c>
    </row>
    <row r="26" spans="1:5" x14ac:dyDescent="0.3">
      <c r="A26" s="7">
        <v>35113</v>
      </c>
      <c r="B26" s="7">
        <v>42472</v>
      </c>
      <c r="C26">
        <f t="shared" si="0"/>
        <v>20</v>
      </c>
      <c r="D26" t="str">
        <f t="shared" si="1"/>
        <v>NO</v>
      </c>
      <c r="E26" t="str">
        <f t="shared" si="2"/>
        <v>NO</v>
      </c>
    </row>
    <row r="27" spans="1:5" x14ac:dyDescent="0.3">
      <c r="A27" s="7">
        <v>33440</v>
      </c>
      <c r="B27" s="7">
        <v>42811</v>
      </c>
      <c r="C27">
        <f t="shared" si="0"/>
        <v>26</v>
      </c>
      <c r="D27" t="str">
        <f t="shared" si="1"/>
        <v>NO</v>
      </c>
      <c r="E27" t="str">
        <f t="shared" si="2"/>
        <v>NO</v>
      </c>
    </row>
    <row r="28" spans="1:5" x14ac:dyDescent="0.3">
      <c r="A28" s="7">
        <v>33484</v>
      </c>
      <c r="B28" s="7">
        <v>42487</v>
      </c>
      <c r="C28">
        <f t="shared" si="0"/>
        <v>25</v>
      </c>
      <c r="D28" t="str">
        <f t="shared" si="1"/>
        <v>NO</v>
      </c>
      <c r="E28" t="str">
        <f t="shared" si="2"/>
        <v>NO</v>
      </c>
    </row>
    <row r="29" spans="1:5" x14ac:dyDescent="0.3">
      <c r="A29" s="7">
        <v>34921</v>
      </c>
      <c r="B29" s="7">
        <v>42814</v>
      </c>
      <c r="C29">
        <f t="shared" si="0"/>
        <v>22</v>
      </c>
      <c r="D29" t="str">
        <f t="shared" si="1"/>
        <v>NO</v>
      </c>
      <c r="E29" t="str">
        <f t="shared" si="2"/>
        <v>NO</v>
      </c>
    </row>
    <row r="30" spans="1:5" x14ac:dyDescent="0.3">
      <c r="A30" s="7">
        <v>34602</v>
      </c>
      <c r="B30" s="7">
        <v>42802</v>
      </c>
      <c r="C30">
        <f t="shared" si="0"/>
        <v>23</v>
      </c>
      <c r="D30" t="str">
        <f t="shared" si="1"/>
        <v>NO</v>
      </c>
      <c r="E30" t="str">
        <f t="shared" si="2"/>
        <v>NO</v>
      </c>
    </row>
    <row r="31" spans="1:5" x14ac:dyDescent="0.3">
      <c r="A31" s="7">
        <v>34602</v>
      </c>
      <c r="B31" s="7">
        <v>42470</v>
      </c>
      <c r="C31">
        <f t="shared" si="0"/>
        <v>22</v>
      </c>
      <c r="D31" t="str">
        <f t="shared" si="1"/>
        <v>NO</v>
      </c>
      <c r="E31" t="str">
        <f t="shared" si="2"/>
        <v>NO</v>
      </c>
    </row>
    <row r="32" spans="1:5" x14ac:dyDescent="0.3">
      <c r="A32" s="7">
        <v>34383</v>
      </c>
      <c r="B32" s="7">
        <v>42842</v>
      </c>
      <c r="C32">
        <f t="shared" si="0"/>
        <v>23</v>
      </c>
      <c r="D32" t="str">
        <f t="shared" si="1"/>
        <v>NO</v>
      </c>
      <c r="E32" t="str">
        <f t="shared" si="2"/>
        <v>NO</v>
      </c>
    </row>
    <row r="33" spans="1:5" x14ac:dyDescent="0.3">
      <c r="A33" s="7">
        <v>35030</v>
      </c>
      <c r="B33" s="7">
        <v>42433</v>
      </c>
      <c r="C33">
        <f t="shared" si="0"/>
        <v>21</v>
      </c>
      <c r="D33" t="str">
        <f t="shared" si="1"/>
        <v>NO</v>
      </c>
      <c r="E33" t="str">
        <f t="shared" si="2"/>
        <v>NO</v>
      </c>
    </row>
    <row r="34" spans="1:5" x14ac:dyDescent="0.3">
      <c r="A34" s="7">
        <v>31221</v>
      </c>
      <c r="B34" s="7">
        <v>42856</v>
      </c>
      <c r="C34">
        <f t="shared" si="0"/>
        <v>32</v>
      </c>
      <c r="D34" t="str">
        <f t="shared" si="1"/>
        <v>NO</v>
      </c>
      <c r="E34" t="str">
        <f t="shared" si="2"/>
        <v>NO</v>
      </c>
    </row>
    <row r="35" spans="1:5" x14ac:dyDescent="0.3">
      <c r="A35" s="7">
        <v>33977</v>
      </c>
      <c r="B35" s="7">
        <v>42802</v>
      </c>
      <c r="C35">
        <f t="shared" si="0"/>
        <v>24</v>
      </c>
      <c r="D35" t="str">
        <f t="shared" si="1"/>
        <v>NO</v>
      </c>
      <c r="E35" t="str">
        <f t="shared" si="2"/>
        <v>NO</v>
      </c>
    </row>
    <row r="36" spans="1:5" x14ac:dyDescent="0.3">
      <c r="A36" s="7">
        <v>32556</v>
      </c>
      <c r="B36" s="7">
        <v>42833</v>
      </c>
      <c r="C36">
        <f t="shared" si="0"/>
        <v>28</v>
      </c>
      <c r="D36" t="str">
        <f t="shared" si="1"/>
        <v>NO</v>
      </c>
      <c r="E36" t="str">
        <f t="shared" si="2"/>
        <v>NO</v>
      </c>
    </row>
    <row r="37" spans="1:5" x14ac:dyDescent="0.3">
      <c r="A37" s="7">
        <v>33348</v>
      </c>
      <c r="B37" s="7">
        <v>42806</v>
      </c>
      <c r="C37">
        <f t="shared" si="0"/>
        <v>26</v>
      </c>
      <c r="D37" t="str">
        <f t="shared" si="1"/>
        <v>NO</v>
      </c>
      <c r="E37" t="str">
        <f t="shared" si="2"/>
        <v>NO</v>
      </c>
    </row>
    <row r="38" spans="1:5" x14ac:dyDescent="0.3">
      <c r="A38" s="7">
        <v>33211</v>
      </c>
      <c r="B38" s="7">
        <v>42470</v>
      </c>
      <c r="C38">
        <f t="shared" si="0"/>
        <v>26</v>
      </c>
      <c r="D38" t="str">
        <f t="shared" si="1"/>
        <v>NO</v>
      </c>
      <c r="E38" t="str">
        <f t="shared" si="2"/>
        <v>NO</v>
      </c>
    </row>
    <row r="39" spans="1:5" x14ac:dyDescent="0.3">
      <c r="A39" s="7">
        <v>33365</v>
      </c>
      <c r="B39" s="7">
        <v>42442</v>
      </c>
      <c r="C39">
        <f t="shared" si="0"/>
        <v>25</v>
      </c>
      <c r="D39" t="str">
        <f t="shared" si="1"/>
        <v>NO</v>
      </c>
      <c r="E39" t="str">
        <f t="shared" si="2"/>
        <v>NO</v>
      </c>
    </row>
    <row r="40" spans="1:5" x14ac:dyDescent="0.3">
      <c r="A40" s="7">
        <v>34560</v>
      </c>
      <c r="B40" s="7">
        <v>42839</v>
      </c>
      <c r="C40">
        <f t="shared" si="0"/>
        <v>23</v>
      </c>
      <c r="D40" t="str">
        <f t="shared" si="1"/>
        <v>NO</v>
      </c>
      <c r="E40" t="str">
        <f t="shared" si="2"/>
        <v>NO</v>
      </c>
    </row>
    <row r="41" spans="1:5" x14ac:dyDescent="0.3">
      <c r="A41" s="7">
        <v>35134</v>
      </c>
      <c r="B41" s="7">
        <v>42464</v>
      </c>
      <c r="C41">
        <f t="shared" si="0"/>
        <v>20</v>
      </c>
      <c r="D41" t="str">
        <f t="shared" si="1"/>
        <v>NO</v>
      </c>
      <c r="E41" t="str">
        <f t="shared" si="2"/>
        <v>NO</v>
      </c>
    </row>
    <row r="42" spans="1:5" x14ac:dyDescent="0.3">
      <c r="A42" s="7">
        <v>35202</v>
      </c>
      <c r="B42" s="7">
        <v>42453</v>
      </c>
      <c r="C42">
        <f t="shared" si="0"/>
        <v>20</v>
      </c>
      <c r="D42" t="str">
        <f t="shared" si="1"/>
        <v>NO</v>
      </c>
      <c r="E42" t="str">
        <f t="shared" si="2"/>
        <v>NO</v>
      </c>
    </row>
    <row r="43" spans="1:5" x14ac:dyDescent="0.3">
      <c r="A43" s="7">
        <v>35167</v>
      </c>
      <c r="B43" s="7">
        <v>42460</v>
      </c>
      <c r="C43">
        <f t="shared" si="0"/>
        <v>20</v>
      </c>
      <c r="D43" t="str">
        <f t="shared" si="1"/>
        <v>NO</v>
      </c>
      <c r="E43" t="str">
        <f t="shared" si="2"/>
        <v>NO</v>
      </c>
    </row>
    <row r="44" spans="1:5" x14ac:dyDescent="0.3">
      <c r="A44" s="7">
        <v>35397</v>
      </c>
      <c r="B44" s="7">
        <v>42436</v>
      </c>
      <c r="C44">
        <f t="shared" si="0"/>
        <v>20</v>
      </c>
      <c r="D44" t="str">
        <f t="shared" si="1"/>
        <v>NO</v>
      </c>
      <c r="E44" t="str">
        <f t="shared" si="2"/>
        <v>NO</v>
      </c>
    </row>
    <row r="45" spans="1:5" x14ac:dyDescent="0.3">
      <c r="A45" s="7">
        <v>34293</v>
      </c>
      <c r="B45" s="7">
        <v>42453</v>
      </c>
      <c r="C45">
        <f t="shared" si="0"/>
        <v>23</v>
      </c>
      <c r="D45" t="str">
        <f t="shared" si="1"/>
        <v>NO</v>
      </c>
      <c r="E45" t="str">
        <f t="shared" si="2"/>
        <v>NO</v>
      </c>
    </row>
    <row r="46" spans="1:5" x14ac:dyDescent="0.3">
      <c r="A46" s="7">
        <v>32366</v>
      </c>
      <c r="B46" s="7">
        <v>42482</v>
      </c>
      <c r="C46">
        <f t="shared" si="0"/>
        <v>28</v>
      </c>
      <c r="D46" t="str">
        <f t="shared" si="1"/>
        <v>NO</v>
      </c>
      <c r="E46" t="str">
        <f t="shared" si="2"/>
        <v>NO</v>
      </c>
    </row>
  </sheetData>
  <mergeCells count="1">
    <mergeCell ref="G9:J1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D0DEF-58B6-435C-B3E0-626AA701D90F}">
  <dimension ref="A1:I46"/>
  <sheetViews>
    <sheetView workbookViewId="0">
      <selection activeCell="L24" sqref="L24"/>
    </sheetView>
  </sheetViews>
  <sheetFormatPr defaultRowHeight="14.4" x14ac:dyDescent="0.3"/>
  <cols>
    <col min="1" max="1" width="16.21875" bestFit="1" customWidth="1"/>
    <col min="2" max="2" width="11.5546875" customWidth="1"/>
    <col min="3" max="3" width="12" customWidth="1"/>
    <col min="5" max="5" width="12.5546875" bestFit="1" customWidth="1"/>
    <col min="6" max="6" width="20.21875" customWidth="1"/>
  </cols>
  <sheetData>
    <row r="1" spans="1:7" ht="43.2" x14ac:dyDescent="0.3">
      <c r="A1" s="21" t="s">
        <v>0</v>
      </c>
      <c r="B1" s="22" t="s">
        <v>10</v>
      </c>
      <c r="C1" s="22" t="s">
        <v>121</v>
      </c>
    </row>
    <row r="2" spans="1:7" ht="14.4" customHeight="1" x14ac:dyDescent="0.3">
      <c r="A2" t="s">
        <v>80</v>
      </c>
      <c r="B2" s="6">
        <v>44242</v>
      </c>
      <c r="C2">
        <f>MONTH(B2)</f>
        <v>2</v>
      </c>
      <c r="F2" s="29" t="s">
        <v>128</v>
      </c>
      <c r="G2" s="29"/>
    </row>
    <row r="3" spans="1:7" x14ac:dyDescent="0.3">
      <c r="A3" t="s">
        <v>83</v>
      </c>
      <c r="B3" s="6">
        <v>43397</v>
      </c>
      <c r="C3">
        <f t="shared" ref="C3:C46" si="0">MONTH(B3)</f>
        <v>10</v>
      </c>
      <c r="F3" s="29"/>
      <c r="G3" s="29"/>
    </row>
    <row r="4" spans="1:7" x14ac:dyDescent="0.3">
      <c r="A4" t="s">
        <v>85</v>
      </c>
      <c r="B4" s="6">
        <v>44270</v>
      </c>
      <c r="C4">
        <f t="shared" si="0"/>
        <v>3</v>
      </c>
      <c r="F4" s="29"/>
      <c r="G4" s="29"/>
    </row>
    <row r="5" spans="1:7" x14ac:dyDescent="0.3">
      <c r="A5" t="s">
        <v>91</v>
      </c>
      <c r="B5" s="6">
        <v>43820</v>
      </c>
      <c r="C5">
        <f t="shared" si="0"/>
        <v>12</v>
      </c>
      <c r="F5" s="29"/>
      <c r="G5" s="29"/>
    </row>
    <row r="6" spans="1:7" x14ac:dyDescent="0.3">
      <c r="A6" t="s">
        <v>11</v>
      </c>
      <c r="B6" s="6">
        <v>43459</v>
      </c>
      <c r="C6">
        <f t="shared" si="0"/>
        <v>12</v>
      </c>
    </row>
    <row r="7" spans="1:7" x14ac:dyDescent="0.3">
      <c r="A7" t="s">
        <v>24</v>
      </c>
      <c r="B7" s="6">
        <v>44271</v>
      </c>
      <c r="C7">
        <f t="shared" si="0"/>
        <v>3</v>
      </c>
    </row>
    <row r="8" spans="1:7" x14ac:dyDescent="0.3">
      <c r="A8" t="s">
        <v>26</v>
      </c>
      <c r="B8" s="6">
        <v>43644</v>
      </c>
      <c r="C8">
        <f t="shared" si="0"/>
        <v>6</v>
      </c>
    </row>
    <row r="9" spans="1:7" x14ac:dyDescent="0.3">
      <c r="A9" t="s">
        <v>28</v>
      </c>
      <c r="B9" s="6">
        <v>43689</v>
      </c>
      <c r="C9">
        <f t="shared" si="0"/>
        <v>8</v>
      </c>
      <c r="E9" s="8" t="s">
        <v>98</v>
      </c>
      <c r="F9" t="s">
        <v>122</v>
      </c>
    </row>
    <row r="10" spans="1:7" x14ac:dyDescent="0.3">
      <c r="A10" t="s">
        <v>30</v>
      </c>
      <c r="B10" s="6">
        <v>43291</v>
      </c>
      <c r="C10">
        <f t="shared" si="0"/>
        <v>7</v>
      </c>
      <c r="E10" s="4">
        <v>1</v>
      </c>
      <c r="F10">
        <v>6</v>
      </c>
    </row>
    <row r="11" spans="1:7" x14ac:dyDescent="0.3">
      <c r="A11" t="s">
        <v>32</v>
      </c>
      <c r="B11" s="6">
        <v>43829</v>
      </c>
      <c r="C11">
        <f t="shared" si="0"/>
        <v>12</v>
      </c>
      <c r="E11" s="4">
        <v>2</v>
      </c>
      <c r="F11">
        <v>3</v>
      </c>
    </row>
    <row r="12" spans="1:7" x14ac:dyDescent="0.3">
      <c r="A12" t="s">
        <v>34</v>
      </c>
      <c r="B12" s="6">
        <v>43361</v>
      </c>
      <c r="C12">
        <f t="shared" si="0"/>
        <v>9</v>
      </c>
      <c r="E12" s="4">
        <v>3</v>
      </c>
      <c r="F12">
        <v>3</v>
      </c>
    </row>
    <row r="13" spans="1:7" x14ac:dyDescent="0.3">
      <c r="A13" t="s">
        <v>36</v>
      </c>
      <c r="B13" s="6">
        <v>43756</v>
      </c>
      <c r="C13">
        <f t="shared" si="0"/>
        <v>10</v>
      </c>
      <c r="E13" s="4">
        <v>4</v>
      </c>
      <c r="F13">
        <v>3</v>
      </c>
    </row>
    <row r="14" spans="1:7" x14ac:dyDescent="0.3">
      <c r="A14" t="s">
        <v>38</v>
      </c>
      <c r="B14" s="6">
        <v>43699</v>
      </c>
      <c r="C14">
        <f t="shared" si="0"/>
        <v>8</v>
      </c>
      <c r="E14" s="4">
        <v>5</v>
      </c>
      <c r="F14">
        <v>2</v>
      </c>
    </row>
    <row r="15" spans="1:7" x14ac:dyDescent="0.3">
      <c r="A15" t="s">
        <v>40</v>
      </c>
      <c r="B15" s="6">
        <v>43643</v>
      </c>
      <c r="C15">
        <f t="shared" si="0"/>
        <v>6</v>
      </c>
      <c r="E15" s="4">
        <v>6</v>
      </c>
      <c r="F15">
        <v>2</v>
      </c>
    </row>
    <row r="16" spans="1:7" x14ac:dyDescent="0.3">
      <c r="A16" t="s">
        <v>49</v>
      </c>
      <c r="B16" s="6">
        <v>43248</v>
      </c>
      <c r="C16">
        <f t="shared" si="0"/>
        <v>5</v>
      </c>
      <c r="E16" s="4">
        <v>7</v>
      </c>
      <c r="F16">
        <v>5</v>
      </c>
    </row>
    <row r="17" spans="1:9" x14ac:dyDescent="0.3">
      <c r="A17" t="s">
        <v>50</v>
      </c>
      <c r="B17" s="6">
        <v>43282</v>
      </c>
      <c r="C17">
        <f t="shared" si="0"/>
        <v>7</v>
      </c>
      <c r="E17" s="4">
        <v>8</v>
      </c>
      <c r="F17">
        <v>4</v>
      </c>
    </row>
    <row r="18" spans="1:9" x14ac:dyDescent="0.3">
      <c r="A18" t="s">
        <v>63</v>
      </c>
      <c r="B18" s="6">
        <v>43337</v>
      </c>
      <c r="C18">
        <f t="shared" si="0"/>
        <v>8</v>
      </c>
      <c r="E18" s="4">
        <v>9</v>
      </c>
      <c r="F18">
        <v>4</v>
      </c>
    </row>
    <row r="19" spans="1:9" x14ac:dyDescent="0.3">
      <c r="A19" t="s">
        <v>64</v>
      </c>
      <c r="B19" s="6">
        <v>43833</v>
      </c>
      <c r="C19">
        <f t="shared" si="0"/>
        <v>1</v>
      </c>
      <c r="E19" s="4">
        <v>10</v>
      </c>
      <c r="F19">
        <v>4</v>
      </c>
    </row>
    <row r="20" spans="1:9" x14ac:dyDescent="0.3">
      <c r="A20" t="s">
        <v>65</v>
      </c>
      <c r="B20" s="6">
        <v>43932</v>
      </c>
      <c r="C20">
        <f t="shared" si="0"/>
        <v>4</v>
      </c>
      <c r="E20" s="4">
        <v>11</v>
      </c>
      <c r="F20">
        <v>3</v>
      </c>
    </row>
    <row r="21" spans="1:9" x14ac:dyDescent="0.3">
      <c r="A21" t="s">
        <v>68</v>
      </c>
      <c r="B21" s="6">
        <v>43709</v>
      </c>
      <c r="C21">
        <f t="shared" si="0"/>
        <v>9</v>
      </c>
      <c r="E21" s="4">
        <v>12</v>
      </c>
      <c r="F21">
        <v>6</v>
      </c>
    </row>
    <row r="22" spans="1:9" x14ac:dyDescent="0.3">
      <c r="A22" t="s">
        <v>70</v>
      </c>
      <c r="B22" s="6">
        <v>43756</v>
      </c>
      <c r="C22">
        <f t="shared" si="0"/>
        <v>10</v>
      </c>
      <c r="E22" s="4" t="s">
        <v>99</v>
      </c>
      <c r="F22">
        <v>45</v>
      </c>
    </row>
    <row r="23" spans="1:9" x14ac:dyDescent="0.3">
      <c r="A23" t="s">
        <v>72</v>
      </c>
      <c r="B23" s="6">
        <v>43589</v>
      </c>
      <c r="C23">
        <f t="shared" si="0"/>
        <v>5</v>
      </c>
    </row>
    <row r="24" spans="1:9" x14ac:dyDescent="0.3">
      <c r="A24" t="s">
        <v>74</v>
      </c>
      <c r="B24" s="6">
        <v>43522</v>
      </c>
      <c r="C24">
        <f t="shared" si="0"/>
        <v>2</v>
      </c>
    </row>
    <row r="25" spans="1:9" x14ac:dyDescent="0.3">
      <c r="A25" t="s">
        <v>76</v>
      </c>
      <c r="B25" s="6">
        <v>43682</v>
      </c>
      <c r="C25">
        <f t="shared" si="0"/>
        <v>8</v>
      </c>
    </row>
    <row r="26" spans="1:9" x14ac:dyDescent="0.3">
      <c r="A26" t="s">
        <v>78</v>
      </c>
      <c r="B26" s="6">
        <v>43426</v>
      </c>
      <c r="C26">
        <f t="shared" si="0"/>
        <v>11</v>
      </c>
      <c r="G26" s="23" t="s">
        <v>124</v>
      </c>
      <c r="H26" s="23">
        <f>_xlfn.MODE.MULT(C2:C46)</f>
        <v>12</v>
      </c>
      <c r="I26" s="24">
        <v>1</v>
      </c>
    </row>
    <row r="27" spans="1:9" x14ac:dyDescent="0.3">
      <c r="A27" t="s">
        <v>20</v>
      </c>
      <c r="B27" s="6">
        <v>43484</v>
      </c>
      <c r="C27">
        <f t="shared" si="0"/>
        <v>1</v>
      </c>
    </row>
    <row r="28" spans="1:9" x14ac:dyDescent="0.3">
      <c r="A28" t="s">
        <v>42</v>
      </c>
      <c r="B28" s="6">
        <v>43357</v>
      </c>
      <c r="C28">
        <f t="shared" si="0"/>
        <v>9</v>
      </c>
    </row>
    <row r="29" spans="1:9" x14ac:dyDescent="0.3">
      <c r="A29" t="s">
        <v>51</v>
      </c>
      <c r="B29" s="6">
        <v>43516</v>
      </c>
      <c r="C29">
        <f t="shared" si="0"/>
        <v>2</v>
      </c>
    </row>
    <row r="30" spans="1:9" x14ac:dyDescent="0.3">
      <c r="A30" t="s">
        <v>52</v>
      </c>
      <c r="B30" s="6">
        <v>43861</v>
      </c>
      <c r="C30">
        <f t="shared" si="0"/>
        <v>1</v>
      </c>
    </row>
    <row r="31" spans="1:9" x14ac:dyDescent="0.3">
      <c r="A31" t="s">
        <v>53</v>
      </c>
      <c r="B31" s="6">
        <v>43290</v>
      </c>
      <c r="C31">
        <f t="shared" si="0"/>
        <v>7</v>
      </c>
    </row>
    <row r="32" spans="1:9" x14ac:dyDescent="0.3">
      <c r="A32" t="s">
        <v>54</v>
      </c>
      <c r="B32" s="6">
        <v>43286</v>
      </c>
      <c r="C32">
        <f t="shared" si="0"/>
        <v>7</v>
      </c>
    </row>
    <row r="33" spans="1:3" x14ac:dyDescent="0.3">
      <c r="A33" t="s">
        <v>55</v>
      </c>
      <c r="B33" s="6">
        <v>43105</v>
      </c>
      <c r="C33">
        <f t="shared" si="0"/>
        <v>1</v>
      </c>
    </row>
    <row r="34" spans="1:3" x14ac:dyDescent="0.3">
      <c r="A34" t="s">
        <v>56</v>
      </c>
      <c r="B34" s="6">
        <v>43677</v>
      </c>
      <c r="C34">
        <f t="shared" si="0"/>
        <v>7</v>
      </c>
    </row>
    <row r="35" spans="1:3" x14ac:dyDescent="0.3">
      <c r="A35" t="s">
        <v>57</v>
      </c>
      <c r="B35" s="6">
        <v>43431</v>
      </c>
      <c r="C35">
        <f t="shared" si="0"/>
        <v>11</v>
      </c>
    </row>
    <row r="36" spans="1:3" x14ac:dyDescent="0.3">
      <c r="A36" t="s">
        <v>16</v>
      </c>
      <c r="B36" s="6">
        <v>43749</v>
      </c>
      <c r="C36">
        <f t="shared" si="0"/>
        <v>10</v>
      </c>
    </row>
    <row r="37" spans="1:3" x14ac:dyDescent="0.3">
      <c r="A37" t="s">
        <v>44</v>
      </c>
      <c r="B37" s="6">
        <v>43775</v>
      </c>
      <c r="C37">
        <f t="shared" si="0"/>
        <v>11</v>
      </c>
    </row>
    <row r="38" spans="1:3" x14ac:dyDescent="0.3">
      <c r="A38" t="s">
        <v>45</v>
      </c>
      <c r="B38" s="6">
        <v>43455</v>
      </c>
      <c r="C38">
        <f t="shared" si="0"/>
        <v>12</v>
      </c>
    </row>
    <row r="39" spans="1:3" x14ac:dyDescent="0.3">
      <c r="A39" t="s">
        <v>47</v>
      </c>
      <c r="B39" s="6">
        <v>43448</v>
      </c>
      <c r="C39">
        <f t="shared" si="0"/>
        <v>12</v>
      </c>
    </row>
    <row r="40" spans="1:3" x14ac:dyDescent="0.3">
      <c r="A40" t="s">
        <v>48</v>
      </c>
      <c r="B40" s="6">
        <v>43491</v>
      </c>
      <c r="C40">
        <f t="shared" si="0"/>
        <v>1</v>
      </c>
    </row>
    <row r="41" spans="1:3" x14ac:dyDescent="0.3">
      <c r="A41" t="s">
        <v>58</v>
      </c>
      <c r="B41" s="6">
        <v>43116</v>
      </c>
      <c r="C41">
        <f t="shared" si="0"/>
        <v>1</v>
      </c>
    </row>
    <row r="42" spans="1:3" x14ac:dyDescent="0.3">
      <c r="A42" t="s">
        <v>59</v>
      </c>
      <c r="B42" s="6">
        <v>43214</v>
      </c>
      <c r="C42">
        <f t="shared" si="0"/>
        <v>4</v>
      </c>
    </row>
    <row r="43" spans="1:3" x14ac:dyDescent="0.3">
      <c r="A43" t="s">
        <v>60</v>
      </c>
      <c r="B43" s="6">
        <v>43219</v>
      </c>
      <c r="C43">
        <f t="shared" si="0"/>
        <v>4</v>
      </c>
    </row>
    <row r="44" spans="1:3" x14ac:dyDescent="0.3">
      <c r="A44" t="s">
        <v>62</v>
      </c>
      <c r="B44" s="6">
        <v>43370</v>
      </c>
      <c r="C44">
        <f t="shared" si="0"/>
        <v>9</v>
      </c>
    </row>
    <row r="45" spans="1:3" x14ac:dyDescent="0.3">
      <c r="A45" t="s">
        <v>87</v>
      </c>
      <c r="B45" s="6">
        <v>43453</v>
      </c>
      <c r="C45">
        <f t="shared" si="0"/>
        <v>12</v>
      </c>
    </row>
    <row r="46" spans="1:3" x14ac:dyDescent="0.3">
      <c r="A46" t="s">
        <v>89</v>
      </c>
      <c r="B46" s="6">
        <v>44263</v>
      </c>
      <c r="C46">
        <f t="shared" si="0"/>
        <v>3</v>
      </c>
    </row>
  </sheetData>
  <mergeCells count="1">
    <mergeCell ref="F2:G5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0BE636-D00A-42D2-A032-AC795938E7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613922-848E-4938-B6DD-2026B82FF2B2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3.xml><?xml version="1.0" encoding="utf-8"?>
<ds:datastoreItem xmlns:ds="http://schemas.openxmlformats.org/officeDocument/2006/customXml" ds:itemID="{BB5FB3E9-CF6F-4533-B0D7-FE72AF14AC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 1</vt:lpstr>
      <vt:lpstr>TASK2</vt:lpstr>
      <vt:lpstr>TASK 3</vt:lpstr>
      <vt:lpstr>TASK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yogesh</cp:lastModifiedBy>
  <cp:revision/>
  <dcterms:created xsi:type="dcterms:W3CDTF">2021-05-24T07:11:16Z</dcterms:created>
  <dcterms:modified xsi:type="dcterms:W3CDTF">2022-09-16T07:18:02Z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