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C:\Users\prach\OneDrive\Desktop\Analytics\Data Analytics using Sample Data Training Assigment\Data Analytics using Excel Sample Data\Data Analytics using Excel Sample Data\"/>
    </mc:Choice>
  </mc:AlternateContent>
  <xr:revisionPtr revIDLastSave="0" documentId="13_ncr:1_{01C1A083-53DD-4F18-B2D8-CD8D1BDF3477}" xr6:coauthVersionLast="47" xr6:coauthVersionMax="47" xr10:uidLastSave="{00000000-0000-0000-0000-000000000000}"/>
  <bookViews>
    <workbookView xWindow="-108" yWindow="-108" windowWidth="23256" windowHeight="13176" tabRatio="702" activeTab="2" xr2:uid="{00000000-000D-0000-FFFF-FFFF00000000}"/>
  </bookViews>
  <sheets>
    <sheet name="Report" sheetId="16" r:id="rId1"/>
    <sheet name="Sheet4" sheetId="20" r:id="rId2"/>
    <sheet name="Emp Data" sheetId="7" r:id="rId3"/>
    <sheet name="Incentive" sheetId="15" r:id="rId4"/>
    <sheet name="Region" sheetId="14" r:id="rId5"/>
    <sheet name="Dept data" sheetId="13" r:id="rId6"/>
  </sheets>
  <definedNames>
    <definedName name="_xlnm._FilterDatabase" localSheetId="2" hidden="1">'Emp Data'!$A$1:$I$101</definedName>
    <definedName name="_xlnm.Criteria" localSheetId="2">'Emp Data'!$E$1:$E$2</definedName>
    <definedName name="Slicer_Branch">#N/A</definedName>
    <definedName name="Slicer_Region">#N/A</definedName>
    <definedName name="table_struc" localSheetId="2">'Emp Data'!#REF!</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0" l="1"/>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L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J2" i="7"/>
  <c r="J3" i="7"/>
  <c r="J4" i="7"/>
  <c r="J5" i="7"/>
  <c r="J6" i="7"/>
  <c r="J7" i="7"/>
  <c r="J8" i="7"/>
  <c r="J9" i="7"/>
  <c r="J10" i="7"/>
  <c r="M10" i="7" s="1"/>
  <c r="N10" i="7" s="1"/>
  <c r="J11" i="7"/>
  <c r="M11" i="7" s="1"/>
  <c r="N11" i="7" s="1"/>
  <c r="J12" i="7"/>
  <c r="M12" i="7" s="1"/>
  <c r="N12" i="7" s="1"/>
  <c r="J13" i="7"/>
  <c r="M13" i="7" s="1"/>
  <c r="J14" i="7"/>
  <c r="J15" i="7"/>
  <c r="J16" i="7"/>
  <c r="J17" i="7"/>
  <c r="J18" i="7"/>
  <c r="J19" i="7"/>
  <c r="J20" i="7"/>
  <c r="J21" i="7"/>
  <c r="J22" i="7"/>
  <c r="M22" i="7" s="1"/>
  <c r="N22" i="7" s="1"/>
  <c r="J23" i="7"/>
  <c r="M23" i="7" s="1"/>
  <c r="J24" i="7"/>
  <c r="M24" i="7" s="1"/>
  <c r="J25" i="7"/>
  <c r="M25" i="7" s="1"/>
  <c r="N25" i="7" s="1"/>
  <c r="J26" i="7"/>
  <c r="J27" i="7"/>
  <c r="J28" i="7"/>
  <c r="J29" i="7"/>
  <c r="J30" i="7"/>
  <c r="J31" i="7"/>
  <c r="J32" i="7"/>
  <c r="J33" i="7"/>
  <c r="J34" i="7"/>
  <c r="M34" i="7" s="1"/>
  <c r="N34" i="7" s="1"/>
  <c r="J35" i="7"/>
  <c r="M35" i="7" s="1"/>
  <c r="N35" i="7" s="1"/>
  <c r="J36" i="7"/>
  <c r="M36" i="7" s="1"/>
  <c r="N36" i="7" s="1"/>
  <c r="J37" i="7"/>
  <c r="M37" i="7" s="1"/>
  <c r="J38" i="7"/>
  <c r="J39" i="7"/>
  <c r="J40" i="7"/>
  <c r="J41" i="7"/>
  <c r="J42" i="7"/>
  <c r="J43" i="7"/>
  <c r="J44" i="7"/>
  <c r="J45" i="7"/>
  <c r="J46" i="7"/>
  <c r="M46" i="7" s="1"/>
  <c r="J47" i="7"/>
  <c r="M47" i="7" s="1"/>
  <c r="J48" i="7"/>
  <c r="M48" i="7" s="1"/>
  <c r="J49" i="7"/>
  <c r="M49" i="7" s="1"/>
  <c r="J50" i="7"/>
  <c r="J51" i="7"/>
  <c r="J52" i="7"/>
  <c r="J53" i="7"/>
  <c r="J54" i="7"/>
  <c r="J55" i="7"/>
  <c r="J56" i="7"/>
  <c r="J57" i="7"/>
  <c r="J58" i="7"/>
  <c r="M58" i="7" s="1"/>
  <c r="N58" i="7" s="1"/>
  <c r="J59" i="7"/>
  <c r="M59" i="7" s="1"/>
  <c r="J60" i="7"/>
  <c r="M60" i="7" s="1"/>
  <c r="J61" i="7"/>
  <c r="M61" i="7" s="1"/>
  <c r="N61" i="7" s="1"/>
  <c r="J62" i="7"/>
  <c r="J63" i="7"/>
  <c r="J64" i="7"/>
  <c r="J65" i="7"/>
  <c r="J66" i="7"/>
  <c r="J67" i="7"/>
  <c r="J68" i="7"/>
  <c r="J69" i="7"/>
  <c r="J70" i="7"/>
  <c r="M70" i="7" s="1"/>
  <c r="N70" i="7" s="1"/>
  <c r="J71" i="7"/>
  <c r="M71" i="7" s="1"/>
  <c r="N71" i="7" s="1"/>
  <c r="J72" i="7"/>
  <c r="M72" i="7" s="1"/>
  <c r="N72" i="7" s="1"/>
  <c r="J73" i="7"/>
  <c r="M73" i="7" s="1"/>
  <c r="J74" i="7"/>
  <c r="J75" i="7"/>
  <c r="J76" i="7"/>
  <c r="J77" i="7"/>
  <c r="J78" i="7"/>
  <c r="J79" i="7"/>
  <c r="J80" i="7"/>
  <c r="J81" i="7"/>
  <c r="J82" i="7"/>
  <c r="M82" i="7" s="1"/>
  <c r="N82" i="7" s="1"/>
  <c r="J83" i="7"/>
  <c r="M83" i="7" s="1"/>
  <c r="J84" i="7"/>
  <c r="M84" i="7" s="1"/>
  <c r="N84" i="7" s="1"/>
  <c r="J85" i="7"/>
  <c r="M85" i="7" s="1"/>
  <c r="N85" i="7" s="1"/>
  <c r="J86" i="7"/>
  <c r="J87" i="7"/>
  <c r="J88" i="7"/>
  <c r="J89" i="7"/>
  <c r="J90" i="7"/>
  <c r="J91" i="7"/>
  <c r="J92" i="7"/>
  <c r="J93" i="7"/>
  <c r="J94" i="7"/>
  <c r="M94" i="7" s="1"/>
  <c r="J95" i="7"/>
  <c r="M95" i="7" s="1"/>
  <c r="N95" i="7" s="1"/>
  <c r="J96" i="7"/>
  <c r="M96" i="7" s="1"/>
  <c r="J97" i="7"/>
  <c r="M97" i="7" s="1"/>
  <c r="J98" i="7"/>
  <c r="J99" i="7"/>
  <c r="J100" i="7"/>
  <c r="J101" i="7"/>
  <c r="M93" i="7" l="1"/>
  <c r="N93" i="7" s="1"/>
  <c r="M69" i="7"/>
  <c r="N69" i="7" s="1"/>
  <c r="M45" i="7"/>
  <c r="N45" i="7" s="1"/>
  <c r="M21" i="7"/>
  <c r="N21" i="7" s="1"/>
  <c r="M80" i="7"/>
  <c r="N80" i="7" s="1"/>
  <c r="M56" i="7"/>
  <c r="N56" i="7" s="1"/>
  <c r="M44" i="7"/>
  <c r="N44" i="7" s="1"/>
  <c r="M20" i="7"/>
  <c r="N20" i="7" s="1"/>
  <c r="M8" i="7"/>
  <c r="N8" i="7" s="1"/>
  <c r="M79" i="7"/>
  <c r="N79" i="7" s="1"/>
  <c r="M55" i="7"/>
  <c r="N55" i="7" s="1"/>
  <c r="M31" i="7"/>
  <c r="N31" i="7" s="1"/>
  <c r="M7" i="7"/>
  <c r="N7" i="7" s="1"/>
  <c r="M90" i="7"/>
  <c r="N90" i="7" s="1"/>
  <c r="M66" i="7"/>
  <c r="N66" i="7" s="1"/>
  <c r="M42" i="7"/>
  <c r="N42" i="7" s="1"/>
  <c r="M6" i="7"/>
  <c r="N6" i="7" s="1"/>
  <c r="M77" i="7"/>
  <c r="N77" i="7" s="1"/>
  <c r="M53" i="7"/>
  <c r="N53" i="7" s="1"/>
  <c r="M29" i="7"/>
  <c r="N29" i="7" s="1"/>
  <c r="M5" i="7"/>
  <c r="N5" i="7" s="1"/>
  <c r="M100" i="7"/>
  <c r="N100" i="7" s="1"/>
  <c r="M76" i="7"/>
  <c r="N76" i="7" s="1"/>
  <c r="M52" i="7"/>
  <c r="N52" i="7" s="1"/>
  <c r="M40" i="7"/>
  <c r="N40" i="7" s="1"/>
  <c r="M28" i="7"/>
  <c r="N28" i="7" s="1"/>
  <c r="M4" i="7"/>
  <c r="N4" i="7" s="1"/>
  <c r="M99" i="7"/>
  <c r="N99" i="7" s="1"/>
  <c r="M87" i="7"/>
  <c r="N87" i="7" s="1"/>
  <c r="M75" i="7"/>
  <c r="N75" i="7" s="1"/>
  <c r="M63" i="7"/>
  <c r="N63" i="7" s="1"/>
  <c r="M51" i="7"/>
  <c r="N51" i="7" s="1"/>
  <c r="M39" i="7"/>
  <c r="N39" i="7" s="1"/>
  <c r="M27" i="7"/>
  <c r="N27" i="7" s="1"/>
  <c r="M15" i="7"/>
  <c r="N15" i="7" s="1"/>
  <c r="M3" i="7"/>
  <c r="N3" i="7" s="1"/>
  <c r="M81" i="7"/>
  <c r="N81" i="7" s="1"/>
  <c r="M57" i="7"/>
  <c r="N57" i="7" s="1"/>
  <c r="M33" i="7"/>
  <c r="N33" i="7" s="1"/>
  <c r="M9" i="7"/>
  <c r="N9" i="7" s="1"/>
  <c r="M92" i="7"/>
  <c r="N92" i="7" s="1"/>
  <c r="M68" i="7"/>
  <c r="N68" i="7" s="1"/>
  <c r="M32" i="7"/>
  <c r="N32" i="7" s="1"/>
  <c r="M91" i="7"/>
  <c r="N91" i="7" s="1"/>
  <c r="M67" i="7"/>
  <c r="N67" i="7" s="1"/>
  <c r="M43" i="7"/>
  <c r="N43" i="7" s="1"/>
  <c r="M19" i="7"/>
  <c r="N19" i="7" s="1"/>
  <c r="M78" i="7"/>
  <c r="N78" i="7" s="1"/>
  <c r="M54" i="7"/>
  <c r="N54" i="7" s="1"/>
  <c r="M30" i="7"/>
  <c r="N30" i="7" s="1"/>
  <c r="M18" i="7"/>
  <c r="N18" i="7" s="1"/>
  <c r="M101" i="7"/>
  <c r="N101" i="7" s="1"/>
  <c r="M89" i="7"/>
  <c r="N89" i="7" s="1"/>
  <c r="M65" i="7"/>
  <c r="N65" i="7" s="1"/>
  <c r="M41" i="7"/>
  <c r="N41" i="7" s="1"/>
  <c r="M17" i="7"/>
  <c r="N17" i="7" s="1"/>
  <c r="M88" i="7"/>
  <c r="N88" i="7" s="1"/>
  <c r="M64" i="7"/>
  <c r="N64" i="7" s="1"/>
  <c r="M16" i="7"/>
  <c r="N16" i="7" s="1"/>
  <c r="M98" i="7"/>
  <c r="N98" i="7" s="1"/>
  <c r="M86" i="7"/>
  <c r="N86" i="7" s="1"/>
  <c r="M74" i="7"/>
  <c r="N74" i="7" s="1"/>
  <c r="M62" i="7"/>
  <c r="N62" i="7" s="1"/>
  <c r="M50" i="7"/>
  <c r="N50" i="7" s="1"/>
  <c r="M38" i="7"/>
  <c r="N38" i="7" s="1"/>
  <c r="M26" i="7"/>
  <c r="N26" i="7" s="1"/>
  <c r="M14" i="7"/>
  <c r="N14" i="7" s="1"/>
  <c r="M2" i="7"/>
  <c r="N2" i="7" s="1"/>
  <c r="N97" i="7"/>
  <c r="O97" i="7" s="1"/>
  <c r="O61" i="7"/>
  <c r="O25" i="7"/>
  <c r="N60" i="7"/>
  <c r="O60" i="7" s="1"/>
  <c r="O84" i="7"/>
  <c r="O36" i="7"/>
  <c r="N23" i="7"/>
  <c r="O23" i="7" s="1"/>
  <c r="O71" i="7"/>
  <c r="O11" i="7"/>
  <c r="N94" i="7"/>
  <c r="O94" i="7" s="1"/>
  <c r="O82" i="7"/>
  <c r="O58" i="7"/>
  <c r="O10" i="7"/>
  <c r="N13" i="7"/>
  <c r="O13" i="7" s="1"/>
  <c r="O69" i="7"/>
  <c r="O9" i="7"/>
  <c r="N48" i="7"/>
  <c r="O48" i="7" s="1"/>
  <c r="N83" i="7"/>
  <c r="O83" i="7" s="1"/>
  <c r="N47" i="7"/>
  <c r="O47" i="7" s="1"/>
  <c r="O54" i="7"/>
  <c r="O6" i="7"/>
  <c r="N73" i="7"/>
  <c r="O73" i="7" s="1"/>
  <c r="N37" i="7"/>
  <c r="O37" i="7" s="1"/>
  <c r="O65" i="7"/>
  <c r="O53" i="7"/>
  <c r="O41" i="7"/>
  <c r="O29" i="7"/>
  <c r="O17" i="7"/>
  <c r="O5" i="7"/>
  <c r="O85" i="7"/>
  <c r="N96" i="7"/>
  <c r="O96" i="7" s="1"/>
  <c r="O72" i="7"/>
  <c r="O12" i="7"/>
  <c r="N59" i="7"/>
  <c r="O59" i="7" s="1"/>
  <c r="O95" i="7"/>
  <c r="O70" i="7"/>
  <c r="O22" i="7"/>
  <c r="N49" i="7"/>
  <c r="O49" i="7" s="1"/>
  <c r="O81" i="7"/>
  <c r="O57" i="7"/>
  <c r="O33" i="7"/>
  <c r="O80" i="7"/>
  <c r="O7" i="7"/>
  <c r="N46" i="7"/>
  <c r="O46" i="7" s="1"/>
  <c r="O18" i="7"/>
  <c r="O64" i="7"/>
  <c r="O40" i="7"/>
  <c r="O4" i="7"/>
  <c r="N24" i="7"/>
  <c r="O24" i="7" s="1"/>
  <c r="O35" i="7"/>
  <c r="O93" i="7"/>
  <c r="O21" i="7"/>
  <c r="O68" i="7"/>
  <c r="O32" i="7"/>
  <c r="O90" i="7"/>
  <c r="O30" i="7"/>
  <c r="O34" i="7"/>
  <c r="O45" i="7"/>
  <c r="O44" i="7"/>
  <c r="O86" i="7"/>
  <c r="O74" i="7"/>
  <c r="O62" i="7"/>
  <c r="O50" i="7"/>
  <c r="O38" i="7"/>
  <c r="O26" i="7"/>
  <c r="O14" i="7"/>
  <c r="O2" i="7"/>
  <c r="O52" i="7" l="1"/>
  <c r="O31" i="7"/>
  <c r="O19" i="7"/>
  <c r="O3" i="7"/>
  <c r="O76" i="7"/>
  <c r="O55" i="7"/>
  <c r="O15" i="7"/>
  <c r="O88" i="7"/>
  <c r="O67" i="7"/>
  <c r="O27" i="7"/>
  <c r="O100" i="7"/>
  <c r="O79" i="7"/>
  <c r="O39" i="7"/>
  <c r="O91" i="7"/>
  <c r="O51" i="7"/>
  <c r="O78" i="7"/>
  <c r="O77" i="7"/>
  <c r="O98" i="7"/>
  <c r="O63" i="7"/>
  <c r="O89" i="7"/>
  <c r="O42" i="7"/>
  <c r="O75" i="7"/>
  <c r="O101" i="7"/>
  <c r="O8" i="7"/>
  <c r="O66" i="7"/>
  <c r="O87" i="7"/>
  <c r="O16" i="7"/>
  <c r="O20" i="7"/>
  <c r="O92" i="7"/>
  <c r="O43" i="7"/>
  <c r="O99" i="7"/>
  <c r="O28" i="7"/>
  <c r="O56" i="7"/>
</calcChain>
</file>

<file path=xl/sharedStrings.xml><?xml version="1.0" encoding="utf-8"?>
<sst xmlns="http://schemas.openxmlformats.org/spreadsheetml/2006/main" count="696" uniqueCount="303">
  <si>
    <t>Sales</t>
  </si>
  <si>
    <t>Empcode</t>
  </si>
  <si>
    <t>First Name</t>
  </si>
  <si>
    <t>Last Name</t>
  </si>
  <si>
    <t>Dept</t>
  </si>
  <si>
    <t>Region</t>
  </si>
  <si>
    <t>Hiredate</t>
  </si>
  <si>
    <t>Salary</t>
  </si>
  <si>
    <t>Beena</t>
  </si>
  <si>
    <t>Mavadia</t>
  </si>
  <si>
    <t>Mktg</t>
  </si>
  <si>
    <t>east</t>
  </si>
  <si>
    <t>Sujay</t>
  </si>
  <si>
    <t>Madhrani</t>
  </si>
  <si>
    <t>Finance</t>
  </si>
  <si>
    <t>Sheetal</t>
  </si>
  <si>
    <t>Desai</t>
  </si>
  <si>
    <t>Director</t>
  </si>
  <si>
    <t>Aakash</t>
  </si>
  <si>
    <t>Dixit</t>
  </si>
  <si>
    <t>Admin</t>
  </si>
  <si>
    <t>Suchita</t>
  </si>
  <si>
    <t>Panchal</t>
  </si>
  <si>
    <t>Rishi</t>
  </si>
  <si>
    <t>Malik</t>
  </si>
  <si>
    <t>Giriraj</t>
  </si>
  <si>
    <t>Gupta</t>
  </si>
  <si>
    <t>R&amp;D</t>
  </si>
  <si>
    <t>Pooja</t>
  </si>
  <si>
    <t>Gokhale</t>
  </si>
  <si>
    <t>Piyush</t>
  </si>
  <si>
    <t>Surti</t>
  </si>
  <si>
    <t>Deepak</t>
  </si>
  <si>
    <t>Jain</t>
  </si>
  <si>
    <t>Vishal</t>
  </si>
  <si>
    <t>Virsinghani</t>
  </si>
  <si>
    <t>CCD</t>
  </si>
  <si>
    <t>Lalita</t>
  </si>
  <si>
    <t>Rao</t>
  </si>
  <si>
    <t>Timsi</t>
  </si>
  <si>
    <t>Reeta</t>
  </si>
  <si>
    <t>Naik</t>
  </si>
  <si>
    <t>Nita</t>
  </si>
  <si>
    <t>Pandhya</t>
  </si>
  <si>
    <t>Suraj</t>
  </si>
  <si>
    <t>Saksena</t>
  </si>
  <si>
    <t>Kalpana</t>
  </si>
  <si>
    <t>Shirishkar</t>
  </si>
  <si>
    <t>Pinky</t>
  </si>
  <si>
    <t>Robert</t>
  </si>
  <si>
    <t>Niki</t>
  </si>
  <si>
    <t>Digaria</t>
  </si>
  <si>
    <t>Payal</t>
  </si>
  <si>
    <t>Singhani</t>
  </si>
  <si>
    <t>Raja</t>
  </si>
  <si>
    <t>Raymondekar</t>
  </si>
  <si>
    <t>north</t>
  </si>
  <si>
    <t>Seema</t>
  </si>
  <si>
    <t>Ranganathan</t>
  </si>
  <si>
    <t>Neena</t>
  </si>
  <si>
    <t>Mukherjee</t>
  </si>
  <si>
    <t>Pankaj</t>
  </si>
  <si>
    <t>Sutradhar</t>
  </si>
  <si>
    <t>Andre</t>
  </si>
  <si>
    <t>Fernendes</t>
  </si>
  <si>
    <t>Meera</t>
  </si>
  <si>
    <t>Lalwani</t>
  </si>
  <si>
    <t>Priya</t>
  </si>
  <si>
    <t>Shirodkar</t>
  </si>
  <si>
    <t>Aalok</t>
  </si>
  <si>
    <t>Trivedi</t>
  </si>
  <si>
    <t>Farhan</t>
  </si>
  <si>
    <t>Sadiq</t>
  </si>
  <si>
    <t>Satinder Kaur</t>
  </si>
  <si>
    <t>Sasan</t>
  </si>
  <si>
    <t>Aalam</t>
  </si>
  <si>
    <t>Qureshi</t>
  </si>
  <si>
    <t>Ankur</t>
  </si>
  <si>
    <t>Joshi</t>
  </si>
  <si>
    <t>Zarina</t>
  </si>
  <si>
    <t>Vora</t>
  </si>
  <si>
    <t>Arun</t>
  </si>
  <si>
    <t>Dodhia</t>
  </si>
  <si>
    <t>Richa</t>
  </si>
  <si>
    <t>Raje</t>
  </si>
  <si>
    <t>Kinnari</t>
  </si>
  <si>
    <t>Mehta</t>
  </si>
  <si>
    <t>Jeena</t>
  </si>
  <si>
    <t>Baig</t>
  </si>
  <si>
    <t>Vicky</t>
  </si>
  <si>
    <t>Mario</t>
  </si>
  <si>
    <t>Fernandes</t>
  </si>
  <si>
    <t>Heena</t>
  </si>
  <si>
    <t>Godbole</t>
  </si>
  <si>
    <t>Maya</t>
  </si>
  <si>
    <t>Anuradha</t>
  </si>
  <si>
    <t>Zha</t>
  </si>
  <si>
    <t>Asha</t>
  </si>
  <si>
    <t>Waheda</t>
  </si>
  <si>
    <t>Sheikh</t>
  </si>
  <si>
    <t>Parul</t>
  </si>
  <si>
    <t>Shah</t>
  </si>
  <si>
    <t>Uday</t>
  </si>
  <si>
    <t>Mandakini</t>
  </si>
  <si>
    <t>Pravin</t>
  </si>
  <si>
    <t>Laveena</t>
  </si>
  <si>
    <t>Shenoy</t>
  </si>
  <si>
    <t>Drishti</t>
  </si>
  <si>
    <t>Sagar</t>
  </si>
  <si>
    <t>Bidkar</t>
  </si>
  <si>
    <t>Dayanand</t>
  </si>
  <si>
    <t>Gandhi</t>
  </si>
  <si>
    <t>Kuldeep</t>
  </si>
  <si>
    <t>Sharma</t>
  </si>
  <si>
    <t>Kunal</t>
  </si>
  <si>
    <t>Ruby</t>
  </si>
  <si>
    <t>Joseph</t>
  </si>
  <si>
    <t>Sonia</t>
  </si>
  <si>
    <t>Tejal</t>
  </si>
  <si>
    <t>Patel</t>
  </si>
  <si>
    <t>Priyanka</t>
  </si>
  <si>
    <t>Chetan</t>
  </si>
  <si>
    <t>Dalvi</t>
  </si>
  <si>
    <t>Suman</t>
  </si>
  <si>
    <t>Shinde</t>
  </si>
  <si>
    <t>south</t>
  </si>
  <si>
    <t>K. Sita</t>
  </si>
  <si>
    <t>Narayanan</t>
  </si>
  <si>
    <t>Bharat</t>
  </si>
  <si>
    <t>Shetty</t>
  </si>
  <si>
    <t>Mala</t>
  </si>
  <si>
    <t>Bhaduri</t>
  </si>
  <si>
    <t>Tapan</t>
  </si>
  <si>
    <t>Ghoshal</t>
  </si>
  <si>
    <t>Khetan</t>
  </si>
  <si>
    <t>Chitra</t>
  </si>
  <si>
    <t>Pednekar</t>
  </si>
  <si>
    <t>Kirtikar</t>
  </si>
  <si>
    <t>Sardesai</t>
  </si>
  <si>
    <t>Rakesh</t>
  </si>
  <si>
    <t>Kumar</t>
  </si>
  <si>
    <t>Katti</t>
  </si>
  <si>
    <t>Disha</t>
  </si>
  <si>
    <t>Parmar</t>
  </si>
  <si>
    <t>Geeta</t>
  </si>
  <si>
    <t>Darekar</t>
  </si>
  <si>
    <t>Veena</t>
  </si>
  <si>
    <t>Patil</t>
  </si>
  <si>
    <t>Yamini</t>
  </si>
  <si>
    <t>Tara</t>
  </si>
  <si>
    <t>Phule</t>
  </si>
  <si>
    <t>Jignesh</t>
  </si>
  <si>
    <t>Tripathi</t>
  </si>
  <si>
    <t>Harsha</t>
  </si>
  <si>
    <t>Kabir</t>
  </si>
  <si>
    <t>Pushpa</t>
  </si>
  <si>
    <t>Raut</t>
  </si>
  <si>
    <t>Rupesh</t>
  </si>
  <si>
    <t>Sawant</t>
  </si>
  <si>
    <t>Julie</t>
  </si>
  <si>
    <t>D'Souza</t>
  </si>
  <si>
    <t>west</t>
  </si>
  <si>
    <t>Shilpa</t>
  </si>
  <si>
    <t>Lele</t>
  </si>
  <si>
    <t>Parvati</t>
  </si>
  <si>
    <t>Khanna</t>
  </si>
  <si>
    <t>Shazia</t>
  </si>
  <si>
    <t>Nimkar</t>
  </si>
  <si>
    <t>Jasbinder</t>
  </si>
  <si>
    <t>Khurana</t>
  </si>
  <si>
    <t>Hajra</t>
  </si>
  <si>
    <t>Hoonjan</t>
  </si>
  <si>
    <t>Parikh</t>
  </si>
  <si>
    <t>Shaheen</t>
  </si>
  <si>
    <t>Khan</t>
  </si>
  <si>
    <t>Neha</t>
  </si>
  <si>
    <t>Ruheal</t>
  </si>
  <si>
    <t>Mehul</t>
  </si>
  <si>
    <t>Sheth</t>
  </si>
  <si>
    <t>Kajal</t>
  </si>
  <si>
    <t>Joglekar</t>
  </si>
  <si>
    <t>Surendra</t>
  </si>
  <si>
    <t>Godse</t>
  </si>
  <si>
    <t>Nayeem</t>
  </si>
  <si>
    <t>Deep</t>
  </si>
  <si>
    <t>Chhaya</t>
  </si>
  <si>
    <t>Vinit</t>
  </si>
  <si>
    <t>Shrivastava</t>
  </si>
  <si>
    <t>Radhika</t>
  </si>
  <si>
    <t>Kulkarni</t>
  </si>
  <si>
    <t>Indu</t>
  </si>
  <si>
    <t>Ferozepur</t>
  </si>
  <si>
    <t>Hydrabad</t>
  </si>
  <si>
    <t>Cuttack</t>
  </si>
  <si>
    <t>Delhi</t>
  </si>
  <si>
    <t>Kanpur</t>
  </si>
  <si>
    <t>Pune</t>
  </si>
  <si>
    <t>Mathura</t>
  </si>
  <si>
    <t>Agra</t>
  </si>
  <si>
    <t>Ambala</t>
  </si>
  <si>
    <t>Darjeeling</t>
  </si>
  <si>
    <t>Jammu</t>
  </si>
  <si>
    <t>Calcutta</t>
  </si>
  <si>
    <t>cochin</t>
  </si>
  <si>
    <t>Jaipur</t>
  </si>
  <si>
    <t>Nasik</t>
  </si>
  <si>
    <t>Patna</t>
  </si>
  <si>
    <t>Manglore</t>
  </si>
  <si>
    <t>Banglore</t>
  </si>
  <si>
    <t>Mumbai</t>
  </si>
  <si>
    <t>Lucknow</t>
  </si>
  <si>
    <t>Surat</t>
  </si>
  <si>
    <t>Mysore</t>
  </si>
  <si>
    <t>Aligarh</t>
  </si>
  <si>
    <t>delhi</t>
  </si>
  <si>
    <t>Baroda</t>
  </si>
  <si>
    <t>Nagpur</t>
  </si>
  <si>
    <t>Gangtok</t>
  </si>
  <si>
    <t>Guwahati</t>
  </si>
  <si>
    <t>chennai</t>
  </si>
  <si>
    <t>Trivanadrum</t>
  </si>
  <si>
    <t>Panji</t>
  </si>
  <si>
    <t>Branch</t>
  </si>
  <si>
    <t>Personnel</t>
  </si>
  <si>
    <t>DA</t>
  </si>
  <si>
    <t>HRA</t>
  </si>
  <si>
    <t>Gross</t>
  </si>
  <si>
    <t>Tax</t>
  </si>
  <si>
    <t>Net</t>
  </si>
  <si>
    <t>East</t>
  </si>
  <si>
    <t>West</t>
  </si>
  <si>
    <t>North</t>
  </si>
  <si>
    <t>South</t>
  </si>
  <si>
    <t>Region Name</t>
  </si>
  <si>
    <t>Inc</t>
  </si>
  <si>
    <t>&lt;500</t>
  </si>
  <si>
    <t>&gt;=15k</t>
  </si>
  <si>
    <t>iferror(Formula,Value)</t>
  </si>
  <si>
    <t>&gt;=5k&lt;10k</t>
  </si>
  <si>
    <t>&gt;=10k&lt;15k</t>
  </si>
  <si>
    <t>=IF([@Gross]&gt;=15000,15%,IF([@Gross]&gt;=10000,10%,IF([@Gross]&gt;=5000,5%,0)))</t>
  </si>
  <si>
    <t>Formula for Tax</t>
  </si>
  <si>
    <t>gross-tax</t>
  </si>
  <si>
    <t>Emp Name</t>
  </si>
  <si>
    <t>Fullname</t>
  </si>
  <si>
    <t xml:space="preserve">firstname&amp;" "&amp;lastname </t>
  </si>
  <si>
    <t>Row Labels</t>
  </si>
  <si>
    <t>Grand Total</t>
  </si>
  <si>
    <t>Count of Emp Name</t>
  </si>
  <si>
    <t>1977</t>
  </si>
  <si>
    <t>1979</t>
  </si>
  <si>
    <t>1980</t>
  </si>
  <si>
    <t>1982</t>
  </si>
  <si>
    <t>1983</t>
  </si>
  <si>
    <t>1984</t>
  </si>
  <si>
    <t>1985</t>
  </si>
  <si>
    <t>1986</t>
  </si>
  <si>
    <t>1987</t>
  </si>
  <si>
    <t>1988</t>
  </si>
  <si>
    <t>1989</t>
  </si>
  <si>
    <t>1990</t>
  </si>
  <si>
    <t>1991</t>
  </si>
  <si>
    <t>1992</t>
  </si>
  <si>
    <t>1993</t>
  </si>
  <si>
    <t>1994</t>
  </si>
  <si>
    <t>1995</t>
  </si>
  <si>
    <t>1996</t>
  </si>
  <si>
    <t>1997</t>
  </si>
  <si>
    <t>1998</t>
  </si>
  <si>
    <t>1999</t>
  </si>
  <si>
    <t>top 5 emp according to salary</t>
  </si>
  <si>
    <t>Chitra Pednekar</t>
  </si>
  <si>
    <t>Farhan Sadiq</t>
  </si>
  <si>
    <t>Kuldeep Sharma</t>
  </si>
  <si>
    <t>Kunal Shah</t>
  </si>
  <si>
    <t>Niki Digaria</t>
  </si>
  <si>
    <t>Pinky Robert</t>
  </si>
  <si>
    <t>Priyanka Mehta</t>
  </si>
  <si>
    <t>Ruby Joseph</t>
  </si>
  <si>
    <t>Sheetal Desai</t>
  </si>
  <si>
    <t>Sheetal Dodhia</t>
  </si>
  <si>
    <t>Shilpa Parikh</t>
  </si>
  <si>
    <t>Tapan Ghoshal</t>
  </si>
  <si>
    <t>Tejal Patel</t>
  </si>
  <si>
    <t>Sum of Salary</t>
  </si>
  <si>
    <t>top to bottom</t>
  </si>
  <si>
    <t>dep wise kitne salary pay karte hai</t>
  </si>
  <si>
    <t>regionwise dept wise how many salary have to pay in percentages</t>
  </si>
  <si>
    <t>parenttotal- regionwise</t>
  </si>
  <si>
    <t>%Grand Total</t>
  </si>
  <si>
    <t>%Parent Total</t>
  </si>
  <si>
    <t>how many emp salrywise</t>
  </si>
  <si>
    <t>5000-9999</t>
  </si>
  <si>
    <t>10000-14999</t>
  </si>
  <si>
    <t>15000-19999</t>
  </si>
  <si>
    <t>20000-24999</t>
  </si>
  <si>
    <t>45000-50000</t>
  </si>
  <si>
    <t>growth yr on yr total sal kitna hai revenue</t>
  </si>
  <si>
    <t>Total Salary</t>
  </si>
  <si>
    <t>R. Total</t>
  </si>
  <si>
    <t>% R. Total</t>
  </si>
  <si>
    <t>Diff frm Prev</t>
  </si>
  <si>
    <t>Dashboard of Employee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</si>
</sst>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b/>
      <i/>
      <sz val="18"/>
      <color theme="4"/>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20">
    <xf numFmtId="0" fontId="0" fillId="0" borderId="0" xfId="0"/>
    <xf numFmtId="0" fontId="0" fillId="0" borderId="1" xfId="0" applyBorder="1"/>
    <xf numFmtId="15"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5" fontId="0" fillId="0" borderId="8" xfId="0" applyNumberFormat="1" applyBorder="1"/>
    <xf numFmtId="0" fontId="0" fillId="0" borderId="9" xfId="0" applyBorder="1"/>
    <xf numFmtId="0" fontId="0" fillId="0" borderId="10" xfId="0" applyBorder="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1" fillId="0" borderId="10" xfId="0" applyFont="1" applyBorder="1"/>
    <xf numFmtId="0" fontId="0" fillId="0" borderId="0" xfId="0" applyNumberFormat="1"/>
  </cellXfs>
  <cellStyles count="1">
    <cellStyle name="Normal" xfId="0" builtinId="0"/>
  </cellStyles>
  <dxfs count="25">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20" formatCode="dd/mmm/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[ExcelAssignment_Day1.xlsx]Report!Report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 wise Total</a:t>
            </a:r>
            <a:r>
              <a:rPr lang="en-US" baseline="0"/>
              <a:t> 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Report!$B$3</c:f>
              <c:strCache>
                <c:ptCount val="1"/>
                <c:pt idx="0">
                  <c:v>Total</c:v>
                </c:pt>
              </c:strCache>
            </c:strRef>
          </c:tx>
          <c:spPr>
            <a:solidFill>
              <a:schemeClr val="accent2"/>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Report!$A$4:$A$12</c:f>
              <c:strCache>
                <c:ptCount val="8"/>
                <c:pt idx="0">
                  <c:v>Admin</c:v>
                </c:pt>
                <c:pt idx="1">
                  <c:v>CCD</c:v>
                </c:pt>
                <c:pt idx="2">
                  <c:v>Director</c:v>
                </c:pt>
                <c:pt idx="3">
                  <c:v>Finance</c:v>
                </c:pt>
                <c:pt idx="4">
                  <c:v>Mktg</c:v>
                </c:pt>
                <c:pt idx="5">
                  <c:v>Personnel</c:v>
                </c:pt>
                <c:pt idx="6">
                  <c:v>R&amp;D</c:v>
                </c:pt>
                <c:pt idx="7">
                  <c:v>Sales</c:v>
                </c:pt>
              </c:strCache>
            </c:strRef>
          </c:cat>
          <c:val>
            <c:numRef>
              <c:f>Report!$B$4:$B$12</c:f>
              <c:numCache>
                <c:formatCode>General</c:formatCode>
                <c:ptCount val="8"/>
                <c:pt idx="0">
                  <c:v>10</c:v>
                </c:pt>
                <c:pt idx="1">
                  <c:v>16</c:v>
                </c:pt>
                <c:pt idx="2">
                  <c:v>1</c:v>
                </c:pt>
                <c:pt idx="3">
                  <c:v>7</c:v>
                </c:pt>
                <c:pt idx="4">
                  <c:v>18</c:v>
                </c:pt>
                <c:pt idx="5">
                  <c:v>12</c:v>
                </c:pt>
                <c:pt idx="6">
                  <c:v>18</c:v>
                </c:pt>
                <c:pt idx="7">
                  <c:v>18</c:v>
                </c:pt>
              </c:numCache>
            </c:numRef>
          </c:val>
          <c:extLst>
            <c:ext xmlns:c16="http://schemas.microsoft.com/office/drawing/2014/chart" uri="{C3380CC4-5D6E-409C-BE32-E72D297353CC}">
              <c16:uniqueId val="{00000000-700B-4750-8330-CFCCEBA470F1}"/>
            </c:ext>
          </c:extLst>
        </c:ser>
        <c:dLbls>
          <c:dLblPos val="outEnd"/>
          <c:showLegendKey val="0"/>
          <c:showVal val="1"/>
          <c:showCatName val="0"/>
          <c:showSerName val="0"/>
          <c:showPercent val="0"/>
          <c:showBubbleSize val="0"/>
        </c:dLbls>
        <c:gapWidth val="182"/>
        <c:axId val="2069937599"/>
        <c:axId val="2069951039"/>
      </c:barChart>
      <c:catAx>
        <c:axId val="206993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51039"/>
        <c:crosses val="autoZero"/>
        <c:auto val="1"/>
        <c:lblAlgn val="ctr"/>
        <c:lblOffset val="100"/>
        <c:noMultiLvlLbl val="0"/>
      </c:catAx>
      <c:valAx>
        <c:axId val="2069951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37599"/>
        <c:crosses val="autoZero"/>
        <c:crossBetween val="between"/>
      </c:valAx>
      <c:spPr>
        <a:solidFill>
          <a:sysClr val="window" lastClr="FFFFFF"/>
        </a:solidFill>
        <a:ln>
          <a:solidFill>
            <a:schemeClr val="accent2">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[ExcelAssignment_Day1.xlsx]Report!PivotTable2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wise Total Emp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Report!$E$3</c:f>
              <c:strCache>
                <c:ptCount val="1"/>
                <c:pt idx="0">
                  <c:v>Total</c:v>
                </c:pt>
              </c:strCache>
            </c:strRef>
          </c:tx>
          <c:spPr>
            <a:ln w="28575" cap="rnd">
              <a:solidFill>
                <a:schemeClr val="accent1"/>
              </a:solidFill>
              <a:round/>
            </a:ln>
            <a:effectLst/>
          </c:spPr>
          <c:marker>
            <c:symbol val="none"/>
          </c:marker>
          <c:cat>
            <c:strRef>
              <c:f>Report!$D$4:$D$25</c:f>
              <c:strCache>
                <c:ptCount val="21"/>
                <c:pt idx="0">
                  <c:v>1977</c:v>
                </c:pt>
                <c:pt idx="1">
                  <c:v>1979</c:v>
                </c:pt>
                <c:pt idx="2">
                  <c:v>1980</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strCache>
            </c:strRef>
          </c:cat>
          <c:val>
            <c:numRef>
              <c:f>Report!$E$4:$E$25</c:f>
              <c:numCache>
                <c:formatCode>General</c:formatCode>
                <c:ptCount val="21"/>
                <c:pt idx="0">
                  <c:v>3</c:v>
                </c:pt>
                <c:pt idx="1">
                  <c:v>3</c:v>
                </c:pt>
                <c:pt idx="2">
                  <c:v>2</c:v>
                </c:pt>
                <c:pt idx="3">
                  <c:v>6</c:v>
                </c:pt>
                <c:pt idx="4">
                  <c:v>3</c:v>
                </c:pt>
                <c:pt idx="5">
                  <c:v>4</c:v>
                </c:pt>
                <c:pt idx="6">
                  <c:v>1</c:v>
                </c:pt>
                <c:pt idx="7">
                  <c:v>2</c:v>
                </c:pt>
                <c:pt idx="8">
                  <c:v>4</c:v>
                </c:pt>
                <c:pt idx="9">
                  <c:v>25</c:v>
                </c:pt>
                <c:pt idx="10">
                  <c:v>9</c:v>
                </c:pt>
                <c:pt idx="11">
                  <c:v>3</c:v>
                </c:pt>
                <c:pt idx="12">
                  <c:v>4</c:v>
                </c:pt>
                <c:pt idx="13">
                  <c:v>3</c:v>
                </c:pt>
                <c:pt idx="14">
                  <c:v>1</c:v>
                </c:pt>
                <c:pt idx="15">
                  <c:v>1</c:v>
                </c:pt>
                <c:pt idx="16">
                  <c:v>7</c:v>
                </c:pt>
                <c:pt idx="17">
                  <c:v>1</c:v>
                </c:pt>
                <c:pt idx="18">
                  <c:v>5</c:v>
                </c:pt>
                <c:pt idx="19">
                  <c:v>3</c:v>
                </c:pt>
                <c:pt idx="20">
                  <c:v>10</c:v>
                </c:pt>
              </c:numCache>
            </c:numRef>
          </c:val>
          <c:smooth val="0"/>
          <c:extLst>
            <c:ext xmlns:c16="http://schemas.microsoft.com/office/drawing/2014/chart" uri="{C3380CC4-5D6E-409C-BE32-E72D297353CC}">
              <c16:uniqueId val="{00000000-78CF-4A43-B816-E9028B7E48F7}"/>
            </c:ext>
          </c:extLst>
        </c:ser>
        <c:dLbls>
          <c:showLegendKey val="0"/>
          <c:showVal val="0"/>
          <c:showCatName val="0"/>
          <c:showSerName val="0"/>
          <c:showPercent val="0"/>
          <c:showBubbleSize val="0"/>
        </c:dLbls>
        <c:smooth val="0"/>
        <c:axId val="2031761055"/>
        <c:axId val="2031762015"/>
      </c:lineChart>
      <c:catAx>
        <c:axId val="203176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762015"/>
        <c:crosses val="autoZero"/>
        <c:auto val="1"/>
        <c:lblAlgn val="ctr"/>
        <c:lblOffset val="100"/>
        <c:noMultiLvlLbl val="0"/>
      </c:catAx>
      <c:valAx>
        <c:axId val="203176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76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[ExcelAssignment_Day1.xlsx]Report!PivotTable3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Report!$H$3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Report!$G$4:$G$11</c:f>
              <c:strCache>
                <c:ptCount val="7"/>
                <c:pt idx="0">
                  <c:v>Sheetal Desai</c:v>
                </c:pt>
                <c:pt idx="1">
                  <c:v>Sheetal Dodhia</c:v>
                </c:pt>
                <c:pt idx="2">
                  <c:v>Shilpa Parikh</c:v>
                </c:pt>
                <c:pt idx="3">
                  <c:v>Chitra Pednekar</c:v>
                </c:pt>
                <c:pt idx="4">
                  <c:v>Priyanka Mehta</c:v>
                </c:pt>
                <c:pt idx="5">
                  <c:v>Tejal Patel</c:v>
                </c:pt>
                <c:pt idx="6">
                  <c:v>Niki Digaria</c:v>
                </c:pt>
              </c:strCache>
            </c:strRef>
          </c:cat>
          <c:val>
            <c:numRef>
              <c:f>Report!$H$4:$H$11</c:f>
              <c:numCache>
                <c:formatCode>General</c:formatCode>
                <c:ptCount val="7"/>
                <c:pt idx="0">
                  <c:v>49000</c:v>
                </c:pt>
                <c:pt idx="1">
                  <c:v>24500</c:v>
                </c:pt>
                <c:pt idx="2">
                  <c:v>24500</c:v>
                </c:pt>
                <c:pt idx="3">
                  <c:v>24500</c:v>
                </c:pt>
                <c:pt idx="4">
                  <c:v>22750</c:v>
                </c:pt>
                <c:pt idx="5">
                  <c:v>22750</c:v>
                </c:pt>
                <c:pt idx="6">
                  <c:v>22750</c:v>
                </c:pt>
              </c:numCache>
            </c:numRef>
          </c:val>
          <c:extLst>
            <c:ext xmlns:c16="http://schemas.microsoft.com/office/drawing/2014/chart" uri="{C3380CC4-5D6E-409C-BE32-E72D297353CC}">
              <c16:uniqueId val="{00000000-F1E8-4EA5-8168-0D50A3EF94BA}"/>
            </c:ext>
          </c:extLst>
        </c:ser>
        <c:dLbls>
          <c:showLegendKey val="0"/>
          <c:showVal val="0"/>
          <c:showCatName val="0"/>
          <c:showSerName val="0"/>
          <c:showPercent val="0"/>
          <c:showBubbleSize val="0"/>
        </c:dLbls>
        <c:gapWidth val="219"/>
        <c:overlap val="-27"/>
        <c:axId val="504229247"/>
        <c:axId val="504225407"/>
      </c:barChart>
      <c:catAx>
        <c:axId val="50422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25407"/>
        <c:crosses val="autoZero"/>
        <c:auto val="1"/>
        <c:lblAlgn val="ctr"/>
        <c:lblOffset val="100"/>
        <c:noMultiLvlLbl val="0"/>
      </c:catAx>
      <c:valAx>
        <c:axId val="50422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2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[ExcelAssignment_Day1.xlsx]Report!PivotTable4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Report!$K$3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Report!$J$4:$J$10</c:f>
              <c:strCache>
                <c:ptCount val="6"/>
                <c:pt idx="0">
                  <c:v>Farhan Sadiq</c:v>
                </c:pt>
                <c:pt idx="1">
                  <c:v>Kunal Shah</c:v>
                </c:pt>
                <c:pt idx="2">
                  <c:v>Pinky Robert</c:v>
                </c:pt>
                <c:pt idx="3">
                  <c:v>Ruby Joseph</c:v>
                </c:pt>
                <c:pt idx="4">
                  <c:v>Kuldeep Sharma</c:v>
                </c:pt>
                <c:pt idx="5">
                  <c:v>Tapan Ghoshal</c:v>
                </c:pt>
              </c:strCache>
            </c:strRef>
          </c:cat>
          <c:val>
            <c:numRef>
              <c:f>Report!$K$4:$K$10</c:f>
              <c:numCache>
                <c:formatCode>General</c:formatCode>
                <c:ptCount val="6"/>
                <c:pt idx="0">
                  <c:v>5950</c:v>
                </c:pt>
                <c:pt idx="1">
                  <c:v>7000</c:v>
                </c:pt>
                <c:pt idx="2">
                  <c:v>7000</c:v>
                </c:pt>
                <c:pt idx="3">
                  <c:v>7000</c:v>
                </c:pt>
                <c:pt idx="4">
                  <c:v>7000</c:v>
                </c:pt>
                <c:pt idx="5">
                  <c:v>7000</c:v>
                </c:pt>
              </c:numCache>
            </c:numRef>
          </c:val>
          <c:extLst>
            <c:ext xmlns:c16="http://schemas.microsoft.com/office/drawing/2014/chart" uri="{C3380CC4-5D6E-409C-BE32-E72D297353CC}">
              <c16:uniqueId val="{00000000-F945-4514-A6D4-CDCC7BA60573}"/>
            </c:ext>
          </c:extLst>
        </c:ser>
        <c:dLbls>
          <c:dLblPos val="outEnd"/>
          <c:showLegendKey val="0"/>
          <c:showVal val="1"/>
          <c:showCatName val="0"/>
          <c:showSerName val="0"/>
          <c:showPercent val="0"/>
          <c:showBubbleSize val="0"/>
        </c:dLbls>
        <c:gapWidth val="219"/>
        <c:overlap val="-27"/>
        <c:axId val="504230687"/>
        <c:axId val="504237407"/>
      </c:barChart>
      <c:catAx>
        <c:axId val="504230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37407"/>
        <c:crosses val="autoZero"/>
        <c:auto val="1"/>
        <c:lblAlgn val="ctr"/>
        <c:lblOffset val="100"/>
        <c:noMultiLvlLbl val="0"/>
      </c:catAx>
      <c:valAx>
        <c:axId val="5042374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3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[ExcelAssignment_Day1.xlsx]Report!PivotTable7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Report!$X$3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35-4A12-B10D-D4F3DF1FC2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35-4A12-B10D-D4F3DF1FC2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35-4A12-B10D-D4F3DF1FC2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35-4A12-B10D-D4F3DF1FC2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35-4A12-B10D-D4F3DF1FC21D}"/>
              </c:ext>
            </c:extLst>
          </c:dPt>
          <c:cat>
            <c:strRef>
              <c:f>Report!$W$4:$W$9</c:f>
              <c:strCache>
                <c:ptCount val="5"/>
                <c:pt idx="0">
                  <c:v>5000-9999</c:v>
                </c:pt>
                <c:pt idx="1">
                  <c:v>10000-14999</c:v>
                </c:pt>
                <c:pt idx="2">
                  <c:v>15000-19999</c:v>
                </c:pt>
                <c:pt idx="3">
                  <c:v>20000-24999</c:v>
                </c:pt>
                <c:pt idx="4">
                  <c:v>45000-50000</c:v>
                </c:pt>
              </c:strCache>
            </c:strRef>
          </c:cat>
          <c:val>
            <c:numRef>
              <c:f>Report!$X$4:$X$9</c:f>
              <c:numCache>
                <c:formatCode>General</c:formatCode>
                <c:ptCount val="5"/>
                <c:pt idx="0">
                  <c:v>16</c:v>
                </c:pt>
                <c:pt idx="1">
                  <c:v>25</c:v>
                </c:pt>
                <c:pt idx="2">
                  <c:v>48</c:v>
                </c:pt>
                <c:pt idx="3">
                  <c:v>10</c:v>
                </c:pt>
                <c:pt idx="4">
                  <c:v>1</c:v>
                </c:pt>
              </c:numCache>
            </c:numRef>
          </c:val>
          <c:extLst>
            <c:ext xmlns:c16="http://schemas.microsoft.com/office/drawing/2014/chart" uri="{C3380CC4-5D6E-409C-BE32-E72D297353CC}">
              <c16:uniqueId val="{0000000A-4535-4A12-B10D-D4F3DF1FC2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[ExcelAssignment_Day1.xlsx]Report!PivotTable5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Dept wise Total</a:t>
            </a:r>
            <a:r>
              <a:rPr lang="en-IN" baseline="0"/>
              <a:t> Emp and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Report!$O$3</c:f>
              <c:strCache>
                <c:ptCount val="1"/>
                <c:pt idx="0">
                  <c:v>Sum of Salary</c:v>
                </c:pt>
              </c:strCache>
            </c:strRef>
          </c:tx>
          <c:spPr>
            <a:solidFill>
              <a:schemeClr val="accent2"/>
            </a:solidFill>
            <a:ln>
              <a:no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Report!$M$4:$M$12</c:f>
              <c:strCache>
                <c:ptCount val="8"/>
                <c:pt idx="0">
                  <c:v>Admin</c:v>
                </c:pt>
                <c:pt idx="1">
                  <c:v>CCD</c:v>
                </c:pt>
                <c:pt idx="2">
                  <c:v>Director</c:v>
                </c:pt>
                <c:pt idx="3">
                  <c:v>Finance</c:v>
                </c:pt>
                <c:pt idx="4">
                  <c:v>Mktg</c:v>
                </c:pt>
                <c:pt idx="5">
                  <c:v>Personnel</c:v>
                </c:pt>
                <c:pt idx="6">
                  <c:v>R&amp;D</c:v>
                </c:pt>
                <c:pt idx="7">
                  <c:v>Sales</c:v>
                </c:pt>
              </c:strCache>
            </c:strRef>
          </c:cat>
          <c:val>
            <c:numRef>
              <c:f>Report!$O$4:$O$12</c:f>
              <c:numCache>
                <c:formatCode>General</c:formatCode>
                <c:ptCount val="8"/>
                <c:pt idx="0">
                  <c:v>148750</c:v>
                </c:pt>
                <c:pt idx="1">
                  <c:v>241325</c:v>
                </c:pt>
                <c:pt idx="2">
                  <c:v>49000</c:v>
                </c:pt>
                <c:pt idx="3">
                  <c:v>126000</c:v>
                </c:pt>
                <c:pt idx="4">
                  <c:v>240450</c:v>
                </c:pt>
                <c:pt idx="5">
                  <c:v>183925</c:v>
                </c:pt>
                <c:pt idx="6">
                  <c:v>260050</c:v>
                </c:pt>
                <c:pt idx="7">
                  <c:v>304325</c:v>
                </c:pt>
              </c:numCache>
            </c:numRef>
          </c:val>
          <c:extLst>
            <c:ext xmlns:c16="http://schemas.microsoft.com/office/drawing/2014/chart" uri="{C3380CC4-5D6E-409C-BE32-E72D297353CC}">
              <c16:uniqueId val="{00000000-2924-4954-8A6E-176805FA4C97}"/>
            </c:ext>
          </c:extLst>
        </c:ser>
        <c:dLbls>
          <c:dLblPos val="ctr"/>
          <c:showLegendKey val="0"/>
          <c:showVal val="1"/>
          <c:showCatName val="0"/>
          <c:showSerName val="0"/>
          <c:showPercent val="0"/>
          <c:showBubbleSize val="0"/>
        </c:dLbls>
        <c:gapWidth val="219"/>
        <c:axId val="994438272"/>
        <c:axId val="994432992"/>
      </c:barChart>
      <c:lineChart>
        <c:grouping val="standard"/>
        <c:varyColors val="0"/>
        <c:ser>
          <c:idx val="0"/>
          <c:order val="0"/>
          <c:tx>
            <c:strRef>
              <c:f>Report!$N$3</c:f>
              <c:strCache>
                <c:ptCount val="1"/>
                <c:pt idx="0">
                  <c:v>Count of Emp Name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Report!$M$4:$M$12</c:f>
              <c:strCache>
                <c:ptCount val="8"/>
                <c:pt idx="0">
                  <c:v>Admin</c:v>
                </c:pt>
                <c:pt idx="1">
                  <c:v>CCD</c:v>
                </c:pt>
                <c:pt idx="2">
                  <c:v>Director</c:v>
                </c:pt>
                <c:pt idx="3">
                  <c:v>Finance</c:v>
                </c:pt>
                <c:pt idx="4">
                  <c:v>Mktg</c:v>
                </c:pt>
                <c:pt idx="5">
                  <c:v>Personnel</c:v>
                </c:pt>
                <c:pt idx="6">
                  <c:v>R&amp;D</c:v>
                </c:pt>
                <c:pt idx="7">
                  <c:v>Sales</c:v>
                </c:pt>
              </c:strCache>
            </c:strRef>
          </c:cat>
          <c:val>
            <c:numRef>
              <c:f>Report!$N$4:$N$12</c:f>
              <c:numCache>
                <c:formatCode>General</c:formatCode>
                <c:ptCount val="8"/>
                <c:pt idx="0">
                  <c:v>10</c:v>
                </c:pt>
                <c:pt idx="1">
                  <c:v>16</c:v>
                </c:pt>
                <c:pt idx="2">
                  <c:v>1</c:v>
                </c:pt>
                <c:pt idx="3">
                  <c:v>7</c:v>
                </c:pt>
                <c:pt idx="4">
                  <c:v>18</c:v>
                </c:pt>
                <c:pt idx="5">
                  <c:v>12</c:v>
                </c:pt>
                <c:pt idx="6">
                  <c:v>18</c:v>
                </c:pt>
                <c:pt idx="7">
                  <c:v>18</c:v>
                </c:pt>
              </c:numCache>
            </c:numRef>
          </c:val>
          <c:smooth val="0"/>
          <c:extLst>
            <c:ext xmlns:c16="http://schemas.microsoft.com/office/drawing/2014/chart" uri="{C3380CC4-5D6E-409C-BE32-E72D297353CC}">
              <c16:uniqueId val="{00000001-2924-4954-8A6E-176805FA4C97}"/>
            </c:ext>
          </c:extLst>
        </c:ser>
        <c:dLbls>
          <c:dLblPos val="ctr"/>
          <c:showLegendKey val="0"/>
          <c:showVal val="1"/>
          <c:showCatName val="0"/>
          <c:showSerName val="0"/>
          <c:showPercent val="0"/>
          <c:showBubbleSize val="0"/>
        </c:dLbls>
        <c:marker val="1"/>
        <c:smooth val="0"/>
        <c:axId val="962227648"/>
        <c:axId val="962221888"/>
      </c:lineChart>
      <c:catAx>
        <c:axId val="9944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32992"/>
        <c:crosses val="autoZero"/>
        <c:auto val="1"/>
        <c:lblAlgn val="ctr"/>
        <c:lblOffset val="100"/>
        <c:noMultiLvlLbl val="0"/>
      </c:catAx>
      <c:valAx>
        <c:axId val="99443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38272"/>
        <c:crosses val="autoZero"/>
        <c:crossBetween val="between"/>
      </c:valAx>
      <c:valAx>
        <c:axId val="9622218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27648"/>
        <c:crosses val="max"/>
        <c:crossBetween val="between"/>
      </c:valAx>
      <c:catAx>
        <c:axId val="962227648"/>
        <c:scaling>
          <c:orientation val="minMax"/>
        </c:scaling>
        <c:delete val="1"/>
        <c:axPos val="b"/>
        <c:numFmt formatCode="General" sourceLinked="1"/>
        <c:majorTickMark val="out"/>
        <c:minorTickMark val="none"/>
        <c:tickLblPos val="nextTo"/>
        <c:crossAx val="9622218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31</xdr:col>
      <xdr:colOff>335280</xdr:colOff>
      <xdr:row>24</xdr:row>
      <xdr:rowOff>99060</xdr:rowOff>
    </xdr:from>
    <xdr:to>
      <xdr:col>33</xdr:col>
      <xdr:colOff>271906</xdr:colOff>
      <xdr:row>37</xdr:row>
      <xdr:rowOff>158115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8D66DDC-F2A5-152F-7056-3C7F8C210B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13294" y="4063591"/>
              <a:ext cx="1826669" cy="2206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866563</xdr:colOff>
      <xdr:row>15</xdr:row>
      <xdr:rowOff>66040</xdr:rowOff>
    </xdr:from>
    <xdr:to>
      <xdr:col>12</xdr:col>
      <xdr:colOff>170346</xdr:colOff>
      <xdr:row>28</xdr:row>
      <xdr:rowOff>103082</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9BD149E0-6CDF-534B-545A-D266A3FACD0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136661" y="2543872"/>
              <a:ext cx="1814960" cy="2184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373380</xdr:colOff>
      <xdr:row>3</xdr:row>
      <xdr:rowOff>144780</xdr:rowOff>
    </xdr:from>
    <xdr:to>
      <xdr:col>8</xdr:col>
      <xdr:colOff>68580</xdr:colOff>
      <xdr:row>20</xdr:row>
      <xdr:rowOff>38100</xdr:rowOff>
    </xdr:to>
    <xdr:graphicFrame macro="">
      <xdr:nvGraphicFramePr>
        <xdr:cNvPr id="2" name="Chart 1">
          <a:extLst>
            <a:ext uri="{FF2B5EF4-FFF2-40B4-BE49-F238E27FC236}">
              <a16:creationId xmlns:a16="http://schemas.microsoft.com/office/drawing/2014/main" id="{75BD750E-EABD-418F-BAC8-6B48AD334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4</xdr:row>
      <xdr:rowOff>7620</xdr:rowOff>
    </xdr:from>
    <xdr:to>
      <xdr:col>16</xdr:col>
      <xdr:colOff>76200</xdr:colOff>
      <xdr:row>20</xdr:row>
      <xdr:rowOff>68580</xdr:rowOff>
    </xdr:to>
    <xdr:graphicFrame macro="">
      <xdr:nvGraphicFramePr>
        <xdr:cNvPr id="3" name="Chart 2">
          <a:extLst>
            <a:ext uri="{FF2B5EF4-FFF2-40B4-BE49-F238E27FC236}">
              <a16:creationId xmlns:a16="http://schemas.microsoft.com/office/drawing/2014/main" id="{EEE91306-D753-4649-828D-5268CA6C3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403860</xdr:colOff>
      <xdr:row>21</xdr:row>
      <xdr:rowOff>68580</xdr:rowOff>
    </xdr:from>
    <xdr:to>
      <xdr:col>8</xdr:col>
      <xdr:colOff>99060</xdr:colOff>
      <xdr:row>37</xdr:row>
      <xdr:rowOff>129540</xdr:rowOff>
    </xdr:to>
    <xdr:graphicFrame macro="">
      <xdr:nvGraphicFramePr>
        <xdr:cNvPr id="4" name="Chart 3">
          <a:extLst>
            <a:ext uri="{FF2B5EF4-FFF2-40B4-BE49-F238E27FC236}">
              <a16:creationId xmlns:a16="http://schemas.microsoft.com/office/drawing/2014/main" id="{6E5FDFF8-3D02-4C8F-98F6-1764E4C97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434340</xdr:colOff>
      <xdr:row>21</xdr:row>
      <xdr:rowOff>68580</xdr:rowOff>
    </xdr:from>
    <xdr:to>
      <xdr:col>16</xdr:col>
      <xdr:colOff>129540</xdr:colOff>
      <xdr:row>37</xdr:row>
      <xdr:rowOff>129540</xdr:rowOff>
    </xdr:to>
    <xdr:graphicFrame macro="">
      <xdr:nvGraphicFramePr>
        <xdr:cNvPr id="6" name="Chart 5">
          <a:extLst>
            <a:ext uri="{FF2B5EF4-FFF2-40B4-BE49-F238E27FC236}">
              <a16:creationId xmlns:a16="http://schemas.microsoft.com/office/drawing/2014/main" id="{6754F016-AB91-4E5D-948B-9DBE639AA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372340</xdr:colOff>
      <xdr:row>3</xdr:row>
      <xdr:rowOff>147206</xdr:rowOff>
    </xdr:from>
    <xdr:to>
      <xdr:col>24</xdr:col>
      <xdr:colOff>95249</xdr:colOff>
      <xdr:row>20</xdr:row>
      <xdr:rowOff>93519</xdr:rowOff>
    </xdr:to>
    <xdr:graphicFrame macro="">
      <xdr:nvGraphicFramePr>
        <xdr:cNvPr id="7" name="Chart 6">
          <a:extLst>
            <a:ext uri="{FF2B5EF4-FFF2-40B4-BE49-F238E27FC236}">
              <a16:creationId xmlns:a16="http://schemas.microsoft.com/office/drawing/2014/main" id="{87CFA6E3-D726-4CC2-B2C8-0CC9DBB34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415636</xdr:colOff>
      <xdr:row>22</xdr:row>
      <xdr:rowOff>8659</xdr:rowOff>
    </xdr:from>
    <xdr:to>
      <xdr:col>24</xdr:col>
      <xdr:colOff>138545</xdr:colOff>
      <xdr:row>38</xdr:row>
      <xdr:rowOff>119495</xdr:rowOff>
    </xdr:to>
    <xdr:graphicFrame macro="">
      <xdr:nvGraphicFramePr>
        <xdr:cNvPr id="8" name="Chart 7">
          <a:extLst>
            <a:ext uri="{FF2B5EF4-FFF2-40B4-BE49-F238E27FC236}">
              <a16:creationId xmlns:a16="http://schemas.microsoft.com/office/drawing/2014/main" id="{52943CA6-79DC-4F22-BD75-910367463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386520</xdr:colOff>
      <xdr:row>22</xdr:row>
      <xdr:rowOff>132523</xdr:rowOff>
    </xdr:from>
    <xdr:to>
      <xdr:col>28</xdr:col>
      <xdr:colOff>242955</xdr:colOff>
      <xdr:row>38</xdr:row>
      <xdr:rowOff>41307</xdr:rowOff>
    </xdr:to>
    <mc:AlternateContent xmlns:mc="http://schemas.openxmlformats.org/markup-compatibility/2006">
      <mc:Choice xmlns:a14="http://schemas.microsoft.com/office/drawing/2010/main" Requires="a14">
        <xdr:graphicFrame macro="">
          <xdr:nvGraphicFramePr>
            <xdr:cNvPr id="9" name="Branch 1">
              <a:extLst>
                <a:ext uri="{FF2B5EF4-FFF2-40B4-BE49-F238E27FC236}">
                  <a16:creationId xmlns:a16="http://schemas.microsoft.com/office/drawing/2014/main" id="{FE919E7D-EEDE-4994-BF20-59A8853C6E7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15065046" y="4163102"/>
              <a:ext cx="2302856" cy="2635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276087</xdr:colOff>
      <xdr:row>5</xdr:row>
      <xdr:rowOff>132524</xdr:rowOff>
    </xdr:from>
    <xdr:to>
      <xdr:col>28</xdr:col>
      <xdr:colOff>77304</xdr:colOff>
      <xdr:row>16</xdr:row>
      <xdr:rowOff>3</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4B67B770-4482-4715-BDD8-89A6DA22FD1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954613" y="1265498"/>
              <a:ext cx="2247638" cy="174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100484</xdr:colOff>
      <xdr:row>0</xdr:row>
      <xdr:rowOff>83736</xdr:rowOff>
    </xdr:from>
    <xdr:to>
      <xdr:col>8</xdr:col>
      <xdr:colOff>485670</xdr:colOff>
      <xdr:row>0</xdr:row>
      <xdr:rowOff>410308</xdr:rowOff>
    </xdr:to>
    <xdr:sp macro="" textlink="Report!AG4">
      <xdr:nvSpPr>
        <xdr:cNvPr id="11" name="Rectangle 10">
          <a:extLst>
            <a:ext uri="{FF2B5EF4-FFF2-40B4-BE49-F238E27FC236}">
              <a16:creationId xmlns:a16="http://schemas.microsoft.com/office/drawing/2014/main" id="{2A0851EE-2B56-3625-DDA4-C7FDDFBB051B}"/>
            </a:ext>
          </a:extLst>
        </xdr:cNvPr>
        <xdr:cNvSpPr/>
      </xdr:nvSpPr>
      <xdr:spPr>
        <a:xfrm>
          <a:off x="4379407" y="83736"/>
          <a:ext cx="996461" cy="3265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a:t>
          </a:r>
          <a:r>
            <a:rPr lang="en-IN" sz="1400" baseline="0"/>
            <a:t> </a:t>
          </a:r>
          <a:r>
            <a:rPr lang="en-IN" sz="1400" b="1" baseline="0"/>
            <a:t>emp</a:t>
          </a:r>
          <a:endParaRPr lang="en-IN" sz="1100" b="1"/>
        </a:p>
      </xdr:txBody>
    </xdr:sp>
    <xdr:clientData/>
  </xdr:twoCellAnchor>
  <xdr:twoCellAnchor>
    <xdr:from>
      <xdr:col>9</xdr:col>
      <xdr:colOff>330868</xdr:colOff>
      <xdr:row>0</xdr:row>
      <xdr:rowOff>80211</xdr:rowOff>
    </xdr:from>
    <xdr:to>
      <xdr:col>11</xdr:col>
      <xdr:colOff>104448</xdr:colOff>
      <xdr:row>0</xdr:row>
      <xdr:rowOff>406783</xdr:rowOff>
    </xdr:to>
    <xdr:sp macro="" textlink="Report!AG4">
      <xdr:nvSpPr>
        <xdr:cNvPr id="12" name="Rectangle 11">
          <a:extLst>
            <a:ext uri="{FF2B5EF4-FFF2-40B4-BE49-F238E27FC236}">
              <a16:creationId xmlns:a16="http://schemas.microsoft.com/office/drawing/2014/main" id="{E42534A7-6C7B-4693-A348-32C253B8E1DF}"/>
            </a:ext>
          </a:extLst>
        </xdr:cNvPr>
        <xdr:cNvSpPr/>
      </xdr:nvSpPr>
      <xdr:spPr>
        <a:xfrm>
          <a:off x="5835315" y="80211"/>
          <a:ext cx="996791" cy="3265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6273162-7902-4FF1-A11C-04D5D22C3E5B}" type="TxLink">
            <a:rPr lang="en-US" sz="1400" b="0" i="0" u="none" strike="noStrike">
              <a:solidFill>
                <a:schemeClr val="bg1"/>
              </a:solidFill>
              <a:latin typeface="Arial"/>
              <a:cs typeface="Arial"/>
            </a:rPr>
            <a:pPr algn="ctr"/>
            <a:t>100</a:t>
          </a:fld>
          <a:endParaRPr lang="en-IN" sz="1100">
            <a:solidFill>
              <a:schemeClr val="bg1"/>
            </a:solidFill>
          </a:endParaRPr>
        </a:p>
      </xdr:txBody>
    </xdr:sp>
    <xdr:clientData/>
  </xdr:twoCellAnchor>
  <xdr:twoCellAnchor>
    <xdr:from>
      <xdr:col>12</xdr:col>
      <xdr:colOff>401053</xdr:colOff>
      <xdr:row>0</xdr:row>
      <xdr:rowOff>90237</xdr:rowOff>
    </xdr:from>
    <xdr:to>
      <xdr:col>14</xdr:col>
      <xdr:colOff>481263</xdr:colOff>
      <xdr:row>0</xdr:row>
      <xdr:rowOff>416809</xdr:rowOff>
    </xdr:to>
    <xdr:sp macro="" textlink="Report!AG4">
      <xdr:nvSpPr>
        <xdr:cNvPr id="13" name="Rectangle 12">
          <a:extLst>
            <a:ext uri="{FF2B5EF4-FFF2-40B4-BE49-F238E27FC236}">
              <a16:creationId xmlns:a16="http://schemas.microsoft.com/office/drawing/2014/main" id="{C5389684-62CA-47F0-8D22-990AAC98951D}"/>
            </a:ext>
          </a:extLst>
        </xdr:cNvPr>
        <xdr:cNvSpPr/>
      </xdr:nvSpPr>
      <xdr:spPr>
        <a:xfrm>
          <a:off x="7740316" y="90237"/>
          <a:ext cx="1303421" cy="3265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bg1"/>
              </a:solidFill>
            </a:rPr>
            <a:t>Total</a:t>
          </a:r>
          <a:r>
            <a:rPr lang="en-IN" sz="1400" baseline="0">
              <a:solidFill>
                <a:schemeClr val="bg1"/>
              </a:solidFill>
            </a:rPr>
            <a:t> </a:t>
          </a:r>
          <a:r>
            <a:rPr lang="en-IN" sz="1400" b="1" baseline="0">
              <a:solidFill>
                <a:schemeClr val="bg1"/>
              </a:solidFill>
            </a:rPr>
            <a:t>Salary</a:t>
          </a:r>
          <a:endParaRPr lang="en-IN" sz="1100" b="1">
            <a:solidFill>
              <a:schemeClr val="bg1"/>
            </a:solidFill>
          </a:endParaRPr>
        </a:p>
      </xdr:txBody>
    </xdr:sp>
    <xdr:clientData/>
  </xdr:twoCellAnchor>
  <xdr:twoCellAnchor>
    <xdr:from>
      <xdr:col>16</xdr:col>
      <xdr:colOff>0</xdr:colOff>
      <xdr:row>0</xdr:row>
      <xdr:rowOff>80210</xdr:rowOff>
    </xdr:from>
    <xdr:to>
      <xdr:col>17</xdr:col>
      <xdr:colOff>461211</xdr:colOff>
      <xdr:row>0</xdr:row>
      <xdr:rowOff>421103</xdr:rowOff>
    </xdr:to>
    <xdr:sp macro="" textlink="Report!AI4">
      <xdr:nvSpPr>
        <xdr:cNvPr id="14" name="Rectangle 13">
          <a:extLst>
            <a:ext uri="{FF2B5EF4-FFF2-40B4-BE49-F238E27FC236}">
              <a16:creationId xmlns:a16="http://schemas.microsoft.com/office/drawing/2014/main" id="{4F6DDE37-BB0D-441B-9AD0-B2FC8FEEE88B}"/>
            </a:ext>
          </a:extLst>
        </xdr:cNvPr>
        <xdr:cNvSpPr/>
      </xdr:nvSpPr>
      <xdr:spPr>
        <a:xfrm>
          <a:off x="9785684" y="80210"/>
          <a:ext cx="1072816" cy="3408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62D78F4-5E06-434D-9862-A4B640D69016}" type="TxLink">
            <a:rPr lang="en-US" sz="1400" b="0" i="0" u="none" strike="noStrike">
              <a:solidFill>
                <a:schemeClr val="bg1"/>
              </a:solidFill>
              <a:latin typeface="Arial"/>
              <a:cs typeface="Arial"/>
            </a:rPr>
            <a:t>1553825</a:t>
          </a:fld>
          <a:endParaRPr lang="en-IN" sz="1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Chandankhede" refreshedDate="45791.492211111108" createdVersion="8" refreshedVersion="8" minRefreshableVersion="3" recordCount="100" xr:uid="{7DAC6138-875D-4112-841F-A2329139022E}">
  <cacheSource type="worksheet">
    <worksheetSource name="Edata"/>
  </cacheSource>
  <cacheFields count="16">
    <cacheField name="Empcode" numFmtId="0">
      <sharedItems containsSemiMixedTypes="0" containsString="0" containsNumber="1" containsInteger="1" minValue="1" maxValue="100"/>
    </cacheField>
    <cacheField name="First Name" numFmtId="0">
      <sharedItems/>
    </cacheField>
    <cacheField name="Last Name" numFmtId="0">
      <sharedItems/>
    </cacheField>
    <cacheField name="Emp Name" numFmtId="0">
      <sharedItems count="100">
        <s v="Raja Raymondekar"/>
        <s v="Suman Shinde"/>
        <s v="Kuldeep Sharma"/>
        <s v="Beena Mavadia"/>
        <s v="Seema Ranganathan"/>
        <s v="Julie D'Souza"/>
        <s v="Deepak Jain"/>
        <s v="Neena Mukherjee"/>
        <s v="Pankaj Sutradhar"/>
        <s v="Andre Fernendes"/>
        <s v="Sujay Madhrani"/>
        <s v="Shilpa Lele"/>
        <s v="Meera Lalwani"/>
        <s v="Sheetal Desai"/>
        <s v="K. Sita Narayanan"/>
        <s v="Priya Shirodkar"/>
        <s v="Aalok Trivedi"/>
        <s v="Aakash Dixit"/>
        <s v="Parvati Khanna"/>
        <s v="Farhan Sadiq"/>
        <s v="Satinder Kaur Sasan"/>
        <s v="Suchita Panchal"/>
        <s v="Shazia Sheikh"/>
        <s v="Pooja Nimkar"/>
        <s v="Jasbinder Khurana"/>
        <s v="Bharat Shetty"/>
        <s v="Rishi Malik"/>
        <s v="Mala Bhaduri"/>
        <s v="Hajra Hoonjan"/>
        <s v="Aalam Qureshi"/>
        <s v="Giriraj Gupta"/>
        <s v="Ankur Joshi"/>
        <s v="Tapan Ghoshal"/>
        <s v="Zarina Vora"/>
        <s v="Arun Joshi"/>
        <s v="Pooja Khetan"/>
        <s v="Shilpa Parikh"/>
        <s v="Chitra Pednekar"/>
        <s v="Sheetal Dodhia"/>
        <s v="Richa Raje"/>
        <s v="Kirtikar Sardesai"/>
        <s v="Pooja Gokhale"/>
        <s v="Piyush Surti"/>
        <s v="Shaheen Khan"/>
        <s v="Kinnari Mehta"/>
        <s v="Jeena Baig"/>
        <s v="Vicky Joshi"/>
        <s v="Neha Joshi"/>
        <s v="Rakesh Kumar"/>
        <s v="Ruheal Baig"/>
        <s v="Mario Fernandes"/>
        <s v="Heena Godbole"/>
        <s v="Mehul Sheth"/>
        <s v="Vishal Virsinghani"/>
        <s v="Lalita Rao"/>
        <s v="Kajal Joglekar"/>
        <s v="Katti Surti"/>
        <s v="Maya Panchal"/>
        <s v="Disha Parmar"/>
        <s v="Geeta Darekar"/>
        <s v="Anuradha Zha"/>
        <s v="Asha Trivedi"/>
        <s v="Waheda Sheikh"/>
        <s v="Veena Patil"/>
        <s v="Timsi Desai"/>
        <s v="Parul Shah"/>
        <s v="Uday Naik"/>
        <s v="Mandakini Desai"/>
        <s v="Pravin Joshi"/>
        <s v="Reeta Naik"/>
        <s v="Surendra Godse"/>
        <s v="Yamini Gupta"/>
        <s v="Laveena Shenoy"/>
        <s v="Nita Pandhya"/>
        <s v="Suraj Saksena"/>
        <s v="Nayeem Khan"/>
        <s v="Drishti Shah"/>
        <s v="Deep Chhaya"/>
        <s v="Sagar Bidkar"/>
        <s v="Dayanand Gandhi"/>
        <s v="Tara Phule"/>
        <s v="Kalpana Shirishkar"/>
        <s v="Kunal Shah"/>
        <s v="Pinky Robert"/>
        <s v="Ruby Joseph"/>
        <s v="Sonia Sasan"/>
        <s v="Jignesh Tripathi"/>
        <s v="Vinit Shrivastava"/>
        <s v="Tejal Patel"/>
        <s v="Priyanka Mehta"/>
        <s v="Niki Digaria"/>
        <s v="Payal Singhani"/>
        <s v="Harsha Trivedi"/>
        <s v="Radhika Kulkarni"/>
        <s v="Kabir Vora"/>
        <s v="Beena Sharma"/>
        <s v="Pushpa Raut"/>
        <s v="Chetan Dalvi"/>
        <s v="Indu Shah"/>
        <s v="Rupesh Sawant"/>
      </sharedItems>
    </cacheField>
    <cacheField name="Dept" numFmtId="0">
      <sharedItems count="8">
        <s v="Sales"/>
        <s v="Admin"/>
        <s v="Mktg"/>
        <s v="R&amp;D"/>
        <s v="Personnel"/>
        <s v="Finance"/>
        <s v="Director"/>
        <s v="CCD"/>
      </sharedItems>
    </cacheField>
    <cacheField name="Region" numFmtId="0">
      <sharedItems count="4">
        <s v="north"/>
        <s v="east"/>
        <s v="south"/>
        <s v="west"/>
      </sharedItems>
    </cacheField>
    <cacheField name="Branch" numFmtId="0">
      <sharedItems count="30">
        <s v="Ferozepur"/>
        <s v="Cuttack"/>
        <s v="Hydrabad"/>
        <s v="Delhi"/>
        <s v="Kanpur"/>
        <s v="Mathura"/>
        <s v="Pune"/>
        <s v="Agra"/>
        <s v="Ambala"/>
        <s v="Darjeeling"/>
        <s v="Jammu"/>
        <s v="Calcutta"/>
        <s v="cochin"/>
        <s v="Jaipur"/>
        <s v="Nasik"/>
        <s v="Patna"/>
        <s v="Manglore"/>
        <s v="Banglore"/>
        <s v="Mumbai"/>
        <s v="Lucknow"/>
        <s v="Surat"/>
        <s v="Mysore"/>
        <s v="Aligarh"/>
        <s v="Baroda"/>
        <s v="Nagpur"/>
        <s v="Gangtok"/>
        <s v="Guwahati"/>
        <s v="chennai"/>
        <s v="Trivanadrum"/>
        <s v="Panji"/>
      </sharedItems>
    </cacheField>
    <cacheField name="Hiredate" numFmtId="15">
      <sharedItems containsSemiMixedTypes="0" containsNonDate="0" containsDate="1" containsString="0" minDate="1977-01-01T00:00:00" maxDate="1999-12-13T00:00:00" count="75">
        <d v="1977-01-01T00:00:00"/>
        <d v="1999-03-01T00:00:00"/>
        <d v="1979-11-24T00:00:00"/>
        <d v="1989-09-04T00:00:00"/>
        <d v="1988-09-04T00:00:00"/>
        <d v="1990-08-17T00:00:00"/>
        <d v="1999-12-12T00:00:00"/>
        <d v="1977-07-20T00:00:00"/>
        <d v="1985-12-21T00:00:00"/>
        <d v="1983-03-01T00:00:00"/>
        <d v="1984-12-11T00:00:00"/>
        <d v="1984-12-12T00:00:00"/>
        <d v="1984-12-13T00:00:00"/>
        <d v="1984-12-14T00:00:00"/>
        <d v="1986-08-13T00:00:00"/>
        <d v="1999-06-05T00:00:00"/>
        <d v="1999-06-06T00:00:00"/>
        <d v="1999-06-07T00:00:00"/>
        <d v="1999-06-08T00:00:00"/>
        <d v="1980-05-21T00:00:00"/>
        <d v="1999-04-24T00:00:00"/>
        <d v="1982-10-01T00:00:00"/>
        <d v="1992-07-02T00:00:00"/>
        <d v="1995-03-19T00:00:00"/>
        <d v="1996-05-04T00:00:00"/>
        <d v="1988-10-19T00:00:00"/>
        <d v="1997-07-07T00:00:00"/>
        <d v="1991-09-29T00:00:00"/>
        <d v="1992-05-05T00:00:00"/>
        <d v="1994-09-03T00:00:00"/>
        <d v="1997-06-14T00:00:00"/>
        <d v="1990-11-17T00:00:00"/>
        <d v="1988-02-07T00:00:00"/>
        <d v="1988-10-20T00:00:00"/>
        <d v="1988-10-21T00:00:00"/>
        <d v="1995-12-01T00:00:00"/>
        <d v="1995-03-03T00:00:00"/>
        <d v="1986-11-01T00:00:00"/>
        <d v="1992-10-01T00:00:00"/>
        <d v="1993-05-09T00:00:00"/>
        <d v="1990-11-05T00:00:00"/>
        <d v="1987-01-14T00:00:00"/>
        <d v="1987-11-24T00:00:00"/>
        <d v="1987-11-25T00:00:00"/>
        <d v="1987-11-26T00:00:00"/>
        <d v="1988-10-24T00:00:00"/>
        <d v="1988-10-25T00:00:00"/>
        <d v="1988-10-26T00:00:00"/>
        <d v="1988-10-27T00:00:00"/>
        <d v="1988-10-28T00:00:00"/>
        <d v="1995-03-04T00:00:00"/>
        <d v="1995-03-05T00:00:00"/>
        <d v="1988-10-22T00:00:00"/>
        <d v="1988-10-23T00:00:00"/>
        <d v="1988-10-29T00:00:00"/>
        <d v="1988-10-30T00:00:00"/>
        <d v="1988-10-31T00:00:00"/>
        <d v="1988-11-01T00:00:00"/>
        <d v="1999-03-02T00:00:00"/>
        <d v="1999-03-03T00:00:00"/>
        <d v="1998-01-14T00:00:00"/>
        <d v="1998-01-15T00:00:00"/>
        <d v="1998-01-16T00:00:00"/>
        <d v="1997-12-30T00:00:00"/>
        <d v="1979-02-21T00:00:00"/>
        <d v="1980-01-06T00:00:00"/>
        <d v="1979-11-13T00:00:00"/>
        <d v="1989-04-05T00:00:00"/>
        <d v="1989-04-06T00:00:00"/>
        <d v="1989-04-07T00:00:00"/>
        <d v="1989-04-08T00:00:00"/>
        <d v="1989-04-09T00:00:00"/>
        <d v="1989-04-10T00:00:00"/>
        <d v="1989-04-11T00:00:00"/>
        <d v="1999-02-02T00:00:00"/>
      </sharedItems>
      <fieldGroup par="15"/>
    </cacheField>
    <cacheField name="Salary" numFmtId="0">
      <sharedItems containsSemiMixedTypes="0" containsString="0" containsNumber="1" containsInteger="1" minValue="5950" maxValue="49000" count="27">
        <n v="21875"/>
        <n v="17500"/>
        <n v="7000"/>
        <n v="12250"/>
        <n v="21000"/>
        <n v="12425"/>
        <n v="13825"/>
        <n v="14875"/>
        <n v="15750"/>
        <n v="19250"/>
        <n v="49000"/>
        <n v="10500"/>
        <n v="5950"/>
        <n v="7875"/>
        <n v="13125"/>
        <n v="9625"/>
        <n v="14175"/>
        <n v="8750"/>
        <n v="9275"/>
        <n v="11725"/>
        <n v="24500"/>
        <n v="13300"/>
        <n v="11375"/>
        <n v="20125"/>
        <n v="14000"/>
        <n v="22750"/>
        <n v="17325"/>
      </sharedItems>
      <fieldGroup base="8">
        <rangePr autoStart="0" autoEnd="0" startNum="5000" endNum="50000" groupInterval="5000"/>
        <groupItems count="11">
          <s v="&lt;5000"/>
          <s v="5000-9999"/>
          <s v="10000-14999"/>
          <s v="15000-19999"/>
          <s v="20000-24999"/>
          <s v="25000-29999"/>
          <s v="30000-34999"/>
          <s v="35000-39999"/>
          <s v="40000-44999"/>
          <s v="45000-50000"/>
          <s v="&gt;50000"/>
        </groupItems>
      </fieldGroup>
    </cacheField>
    <cacheField name="DA" numFmtId="0">
      <sharedItems containsSemiMixedTypes="0" containsString="0" containsNumber="1" containsInteger="1" minValue="500" maxValue="10000"/>
    </cacheField>
    <cacheField name="HRA" numFmtId="0">
      <sharedItems containsSemiMixedTypes="0" containsString="0" containsNumber="1" containsInteger="1" minValue="350" maxValue="1000"/>
    </cacheField>
    <cacheField name="Inc" numFmtId="0">
      <sharedItems containsSemiMixedTypes="0" containsString="0" containsNumber="1" containsInteger="1" minValue="0" maxValue="47000"/>
    </cacheField>
    <cacheField name="Gross" numFmtId="0">
      <sharedItems containsSemiMixedTypes="0" containsString="0" containsNumber="1" containsInteger="1" minValue="9450" maxValue="70000"/>
    </cacheField>
    <cacheField name="Tax" numFmtId="0">
      <sharedItems containsSemiMixedTypes="0" containsString="0" containsNumber="1" minValue="472.5" maxValue="10500"/>
    </cacheField>
    <cacheField name="Net" numFmtId="0">
      <sharedItems containsSemiMixedTypes="0" containsString="0" containsNumber="1" minValue="8977.5" maxValue="59500"/>
    </cacheField>
    <cacheField name="Years (Hiredate)" numFmtId="0" databaseField="0">
      <fieldGroup base="7">
        <rangePr groupBy="years" startDate="1977-01-01T00:00:00" endDate="1999-12-13T00:00:00"/>
        <groupItems count="25">
          <s v="&lt;01-01-1977"/>
          <s v="1977"/>
          <s v="1978"/>
          <s v="1979"/>
          <s v="1980"/>
          <s v="1981"/>
          <s v="1982"/>
          <s v="1983"/>
          <s v="1984"/>
          <s v="1985"/>
          <s v="1986"/>
          <s v="1987"/>
          <s v="1988"/>
          <s v="1989"/>
          <s v="1990"/>
          <s v="1991"/>
          <s v="1992"/>
          <s v="1993"/>
          <s v="1994"/>
          <s v="1995"/>
          <s v="1996"/>
          <s v="1997"/>
          <s v="1998"/>
          <s v="1999"/>
          <s v="&gt;13-12-1999"/>
        </groupItems>
      </fieldGroup>
    </cacheField>
  </cacheFields>
  <extLst>
    <ext xmlns:x14="http://schemas.microsoft.com/office/spreadsheetml/2009/9/main" uri="{725AE2AE-9491-48be-B2B4-4EB974FC3084}">
      <x14:pivotCacheDefinition pivotCacheId="1803620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s v="Raja"/>
    <s v="Raymondekar"/>
    <x v="0"/>
    <x v="0"/>
    <x v="0"/>
    <x v="0"/>
    <x v="0"/>
    <x v="0"/>
    <n v="1000"/>
    <n v="500"/>
    <n v="1000"/>
    <n v="24375"/>
    <n v="3656.25"/>
    <n v="20718.75"/>
  </r>
  <r>
    <n v="2"/>
    <s v="Suman"/>
    <s v="Shinde"/>
    <x v="1"/>
    <x v="0"/>
    <x v="1"/>
    <x v="1"/>
    <x v="0"/>
    <x v="1"/>
    <n v="1000"/>
    <n v="1000"/>
    <n v="0"/>
    <n v="19500"/>
    <n v="2925"/>
    <n v="16575"/>
  </r>
  <r>
    <n v="3"/>
    <s v="Kuldeep"/>
    <s v="Sharma"/>
    <x v="2"/>
    <x v="1"/>
    <x v="2"/>
    <x v="2"/>
    <x v="1"/>
    <x v="2"/>
    <n v="500"/>
    <n v="350"/>
    <n v="3000"/>
    <n v="10850"/>
    <n v="1085"/>
    <n v="9765"/>
  </r>
  <r>
    <n v="4"/>
    <s v="Beena"/>
    <s v="Mavadia"/>
    <x v="3"/>
    <x v="2"/>
    <x v="0"/>
    <x v="3"/>
    <x v="2"/>
    <x v="3"/>
    <n v="3000"/>
    <n v="500"/>
    <n v="0"/>
    <n v="15750"/>
    <n v="2362.5"/>
    <n v="13387.5"/>
  </r>
  <r>
    <n v="5"/>
    <s v="Seema"/>
    <s v="Ranganathan"/>
    <x v="4"/>
    <x v="3"/>
    <x v="0"/>
    <x v="4"/>
    <x v="3"/>
    <x v="4"/>
    <n v="4000"/>
    <n v="500"/>
    <n v="5000"/>
    <n v="30500"/>
    <n v="4575"/>
    <n v="25925"/>
  </r>
  <r>
    <n v="6"/>
    <s v="Julie"/>
    <s v="D'Souza"/>
    <x v="5"/>
    <x v="3"/>
    <x v="0"/>
    <x v="5"/>
    <x v="4"/>
    <x v="5"/>
    <n v="4000"/>
    <n v="500"/>
    <n v="0"/>
    <n v="16925"/>
    <n v="2538.75"/>
    <n v="14386.25"/>
  </r>
  <r>
    <n v="7"/>
    <s v="Deepak"/>
    <s v="Jain"/>
    <x v="6"/>
    <x v="4"/>
    <x v="3"/>
    <x v="6"/>
    <x v="5"/>
    <x v="6"/>
    <n v="5000"/>
    <n v="750"/>
    <n v="7000"/>
    <n v="26575"/>
    <n v="3986.25"/>
    <n v="22588.75"/>
  </r>
  <r>
    <n v="8"/>
    <s v="Neena"/>
    <s v="Mukherjee"/>
    <x v="7"/>
    <x v="3"/>
    <x v="0"/>
    <x v="7"/>
    <x v="3"/>
    <x v="5"/>
    <n v="4000"/>
    <n v="500"/>
    <n v="0"/>
    <n v="16925"/>
    <n v="2538.75"/>
    <n v="14386.25"/>
  </r>
  <r>
    <n v="9"/>
    <s v="Pankaj"/>
    <s v="Sutradhar"/>
    <x v="8"/>
    <x v="0"/>
    <x v="0"/>
    <x v="8"/>
    <x v="6"/>
    <x v="7"/>
    <n v="1000"/>
    <n v="500"/>
    <n v="9000"/>
    <n v="25375"/>
    <n v="3806.25"/>
    <n v="21568.75"/>
  </r>
  <r>
    <n v="10"/>
    <s v="Andre"/>
    <s v="Fernendes"/>
    <x v="9"/>
    <x v="2"/>
    <x v="1"/>
    <x v="9"/>
    <x v="7"/>
    <x v="8"/>
    <n v="3000"/>
    <n v="1000"/>
    <n v="0"/>
    <n v="19750"/>
    <n v="2962.5"/>
    <n v="16787.5"/>
  </r>
  <r>
    <n v="11"/>
    <s v="Sujay"/>
    <s v="Madhrani"/>
    <x v="10"/>
    <x v="5"/>
    <x v="3"/>
    <x v="6"/>
    <x v="8"/>
    <x v="7"/>
    <n v="6000"/>
    <n v="750"/>
    <n v="11000"/>
    <n v="32625"/>
    <n v="4893.75"/>
    <n v="27731.25"/>
  </r>
  <r>
    <n v="12"/>
    <s v="Shilpa"/>
    <s v="Lele"/>
    <x v="11"/>
    <x v="1"/>
    <x v="0"/>
    <x v="10"/>
    <x v="9"/>
    <x v="4"/>
    <n v="500"/>
    <n v="500"/>
    <n v="0"/>
    <n v="22000"/>
    <n v="3300"/>
    <n v="18700"/>
  </r>
  <r>
    <n v="13"/>
    <s v="Meera"/>
    <s v="Lalwani"/>
    <x v="12"/>
    <x v="5"/>
    <x v="1"/>
    <x v="11"/>
    <x v="10"/>
    <x v="9"/>
    <n v="6000"/>
    <n v="1000"/>
    <n v="13000"/>
    <n v="39250"/>
    <n v="5887.5"/>
    <n v="33362.5"/>
  </r>
  <r>
    <n v="14"/>
    <s v="Sheetal"/>
    <s v="Desai"/>
    <x v="13"/>
    <x v="6"/>
    <x v="2"/>
    <x v="12"/>
    <x v="11"/>
    <x v="10"/>
    <n v="10000"/>
    <n v="350"/>
    <n v="0"/>
    <n v="59350"/>
    <n v="8902.5"/>
    <n v="50447.5"/>
  </r>
  <r>
    <n v="15"/>
    <s v="K. Sita"/>
    <s v="Narayanan"/>
    <x v="14"/>
    <x v="4"/>
    <x v="0"/>
    <x v="10"/>
    <x v="12"/>
    <x v="7"/>
    <n v="5000"/>
    <n v="500"/>
    <n v="15000"/>
    <n v="35375"/>
    <n v="5306.25"/>
    <n v="30068.75"/>
  </r>
  <r>
    <n v="16"/>
    <s v="Priya"/>
    <s v="Shirodkar"/>
    <x v="15"/>
    <x v="4"/>
    <x v="0"/>
    <x v="13"/>
    <x v="13"/>
    <x v="7"/>
    <n v="5000"/>
    <n v="500"/>
    <n v="0"/>
    <n v="20375"/>
    <n v="3056.25"/>
    <n v="17318.75"/>
  </r>
  <r>
    <n v="17"/>
    <s v="Aalok"/>
    <s v="Trivedi"/>
    <x v="16"/>
    <x v="1"/>
    <x v="1"/>
    <x v="1"/>
    <x v="9"/>
    <x v="8"/>
    <n v="500"/>
    <n v="1000"/>
    <n v="17000"/>
    <n v="34250"/>
    <n v="5137.5"/>
    <n v="29112.5"/>
  </r>
  <r>
    <n v="18"/>
    <s v="Aakash"/>
    <s v="Dixit"/>
    <x v="17"/>
    <x v="1"/>
    <x v="3"/>
    <x v="14"/>
    <x v="9"/>
    <x v="8"/>
    <n v="500"/>
    <n v="750"/>
    <n v="0"/>
    <n v="17000"/>
    <n v="2550"/>
    <n v="14450"/>
  </r>
  <r>
    <n v="19"/>
    <s v="Parvati"/>
    <s v="Khanna"/>
    <x v="18"/>
    <x v="2"/>
    <x v="0"/>
    <x v="5"/>
    <x v="14"/>
    <x v="11"/>
    <n v="3000"/>
    <n v="500"/>
    <n v="19000"/>
    <n v="33000"/>
    <n v="4950"/>
    <n v="28050"/>
  </r>
  <r>
    <n v="20"/>
    <s v="Farhan"/>
    <s v="Sadiq"/>
    <x v="19"/>
    <x v="2"/>
    <x v="0"/>
    <x v="13"/>
    <x v="15"/>
    <x v="12"/>
    <n v="3000"/>
    <n v="500"/>
    <n v="0"/>
    <n v="9450"/>
    <n v="472.5"/>
    <n v="8977.5"/>
  </r>
  <r>
    <n v="21"/>
    <s v="Satinder Kaur"/>
    <s v="Sasan"/>
    <x v="20"/>
    <x v="2"/>
    <x v="1"/>
    <x v="15"/>
    <x v="16"/>
    <x v="13"/>
    <n v="3000"/>
    <n v="1000"/>
    <n v="21000"/>
    <n v="32875"/>
    <n v="4931.25"/>
    <n v="27943.75"/>
  </r>
  <r>
    <n v="22"/>
    <s v="Suchita"/>
    <s v="Panchal"/>
    <x v="21"/>
    <x v="2"/>
    <x v="3"/>
    <x v="14"/>
    <x v="17"/>
    <x v="13"/>
    <n v="3000"/>
    <n v="750"/>
    <n v="0"/>
    <n v="11625"/>
    <n v="1162.5"/>
    <n v="10462.5"/>
  </r>
  <r>
    <n v="23"/>
    <s v="Shazia"/>
    <s v="Sheikh"/>
    <x v="22"/>
    <x v="2"/>
    <x v="3"/>
    <x v="6"/>
    <x v="18"/>
    <x v="13"/>
    <n v="3000"/>
    <n v="750"/>
    <n v="23000"/>
    <n v="34625"/>
    <n v="5193.75"/>
    <n v="29431.25"/>
  </r>
  <r>
    <n v="24"/>
    <s v="Pooja"/>
    <s v="Nimkar"/>
    <x v="23"/>
    <x v="0"/>
    <x v="3"/>
    <x v="14"/>
    <x v="19"/>
    <x v="7"/>
    <n v="1000"/>
    <n v="750"/>
    <n v="0"/>
    <n v="16625"/>
    <n v="2493.75"/>
    <n v="14131.25"/>
  </r>
  <r>
    <n v="25"/>
    <s v="Jasbinder"/>
    <s v="Khurana"/>
    <x v="24"/>
    <x v="3"/>
    <x v="2"/>
    <x v="16"/>
    <x v="20"/>
    <x v="13"/>
    <n v="4000"/>
    <n v="350"/>
    <n v="25000"/>
    <n v="37225"/>
    <n v="5583.75"/>
    <n v="31641.25"/>
  </r>
  <r>
    <n v="26"/>
    <s v="Bharat"/>
    <s v="Shetty"/>
    <x v="25"/>
    <x v="0"/>
    <x v="1"/>
    <x v="1"/>
    <x v="21"/>
    <x v="9"/>
    <n v="1000"/>
    <n v="1000"/>
    <n v="0"/>
    <n v="21250"/>
    <n v="3187.5"/>
    <n v="18062.5"/>
  </r>
  <r>
    <n v="27"/>
    <s v="Rishi"/>
    <s v="Malik"/>
    <x v="26"/>
    <x v="0"/>
    <x v="2"/>
    <x v="17"/>
    <x v="22"/>
    <x v="14"/>
    <n v="1000"/>
    <n v="350"/>
    <n v="27000"/>
    <n v="41475"/>
    <n v="6221.25"/>
    <n v="35253.75"/>
  </r>
  <r>
    <n v="28"/>
    <s v="Mala"/>
    <s v="Bhaduri"/>
    <x v="27"/>
    <x v="3"/>
    <x v="3"/>
    <x v="18"/>
    <x v="23"/>
    <x v="11"/>
    <n v="4000"/>
    <n v="750"/>
    <n v="0"/>
    <n v="15250"/>
    <n v="2287.5"/>
    <n v="12962.5"/>
  </r>
  <r>
    <n v="29"/>
    <s v="Hajra"/>
    <s v="Hoonjan"/>
    <x v="28"/>
    <x v="1"/>
    <x v="0"/>
    <x v="13"/>
    <x v="24"/>
    <x v="15"/>
    <n v="500"/>
    <n v="500"/>
    <n v="29000"/>
    <n v="39625"/>
    <n v="5943.75"/>
    <n v="33681.25"/>
  </r>
  <r>
    <n v="30"/>
    <s v="Aalam"/>
    <s v="Qureshi"/>
    <x v="29"/>
    <x v="4"/>
    <x v="1"/>
    <x v="15"/>
    <x v="25"/>
    <x v="16"/>
    <n v="5000"/>
    <n v="1000"/>
    <n v="0"/>
    <n v="20175"/>
    <n v="3026.25"/>
    <n v="17148.75"/>
  </r>
  <r>
    <n v="31"/>
    <s v="Giriraj"/>
    <s v="Gupta"/>
    <x v="30"/>
    <x v="3"/>
    <x v="0"/>
    <x v="7"/>
    <x v="21"/>
    <x v="8"/>
    <n v="4000"/>
    <n v="500"/>
    <n v="31000"/>
    <n v="51250"/>
    <n v="7687.5"/>
    <n v="43562.5"/>
  </r>
  <r>
    <n v="32"/>
    <s v="Ankur"/>
    <s v="Joshi"/>
    <x v="31"/>
    <x v="7"/>
    <x v="2"/>
    <x v="16"/>
    <x v="21"/>
    <x v="8"/>
    <n v="8000"/>
    <n v="350"/>
    <n v="0"/>
    <n v="24100"/>
    <n v="3615"/>
    <n v="20485"/>
  </r>
  <r>
    <n v="33"/>
    <s v="Tapan"/>
    <s v="Ghoshal"/>
    <x v="32"/>
    <x v="7"/>
    <x v="0"/>
    <x v="8"/>
    <x v="26"/>
    <x v="2"/>
    <n v="8000"/>
    <n v="500"/>
    <n v="33000"/>
    <n v="48500"/>
    <n v="7275"/>
    <n v="41225"/>
  </r>
  <r>
    <n v="34"/>
    <s v="Zarina"/>
    <s v="Vora"/>
    <x v="33"/>
    <x v="7"/>
    <x v="0"/>
    <x v="19"/>
    <x v="27"/>
    <x v="17"/>
    <n v="8000"/>
    <n v="500"/>
    <n v="0"/>
    <n v="17250"/>
    <n v="2587.5"/>
    <n v="14662.5"/>
  </r>
  <r>
    <n v="35"/>
    <s v="Arun"/>
    <s v="Joshi"/>
    <x v="34"/>
    <x v="2"/>
    <x v="2"/>
    <x v="16"/>
    <x v="28"/>
    <x v="18"/>
    <n v="3000"/>
    <n v="350"/>
    <n v="35000"/>
    <n v="47625"/>
    <n v="7143.75"/>
    <n v="40481.25"/>
  </r>
  <r>
    <n v="36"/>
    <s v="Pooja"/>
    <s v="Khetan"/>
    <x v="35"/>
    <x v="4"/>
    <x v="3"/>
    <x v="20"/>
    <x v="29"/>
    <x v="19"/>
    <n v="5000"/>
    <n v="750"/>
    <n v="0"/>
    <n v="17475"/>
    <n v="2621.25"/>
    <n v="14853.75"/>
  </r>
  <r>
    <n v="37"/>
    <s v="Shilpa"/>
    <s v="Parikh"/>
    <x v="36"/>
    <x v="5"/>
    <x v="2"/>
    <x v="21"/>
    <x v="21"/>
    <x v="20"/>
    <n v="6000"/>
    <n v="350"/>
    <n v="37000"/>
    <n v="67850"/>
    <n v="10177.5"/>
    <n v="57672.5"/>
  </r>
  <r>
    <n v="38"/>
    <s v="Chitra"/>
    <s v="Pednekar"/>
    <x v="37"/>
    <x v="5"/>
    <x v="0"/>
    <x v="22"/>
    <x v="21"/>
    <x v="20"/>
    <n v="6000"/>
    <n v="500"/>
    <n v="0"/>
    <n v="31000"/>
    <n v="4650"/>
    <n v="26350"/>
  </r>
  <r>
    <n v="39"/>
    <s v="Sheetal"/>
    <s v="Dodhia"/>
    <x v="38"/>
    <x v="5"/>
    <x v="0"/>
    <x v="3"/>
    <x v="21"/>
    <x v="20"/>
    <n v="6000"/>
    <n v="500"/>
    <n v="39000"/>
    <n v="70000"/>
    <n v="10500"/>
    <n v="59500"/>
  </r>
  <r>
    <n v="40"/>
    <s v="Richa"/>
    <s v="Raje"/>
    <x v="39"/>
    <x v="0"/>
    <x v="2"/>
    <x v="16"/>
    <x v="27"/>
    <x v="11"/>
    <n v="1000"/>
    <n v="350"/>
    <n v="0"/>
    <n v="11850"/>
    <n v="1185"/>
    <n v="10665"/>
  </r>
  <r>
    <n v="41"/>
    <s v="Kirtikar"/>
    <s v="Sardesai"/>
    <x v="40"/>
    <x v="1"/>
    <x v="1"/>
    <x v="9"/>
    <x v="30"/>
    <x v="13"/>
    <n v="500"/>
    <n v="1000"/>
    <n v="41000"/>
    <n v="50375"/>
    <n v="7556.25"/>
    <n v="42818.75"/>
  </r>
  <r>
    <n v="42"/>
    <s v="Pooja"/>
    <s v="Gokhale"/>
    <x v="41"/>
    <x v="3"/>
    <x v="1"/>
    <x v="11"/>
    <x v="27"/>
    <x v="21"/>
    <n v="4000"/>
    <n v="1000"/>
    <n v="0"/>
    <n v="18300"/>
    <n v="2745"/>
    <n v="15555"/>
  </r>
  <r>
    <n v="43"/>
    <s v="Piyush"/>
    <s v="Surti"/>
    <x v="42"/>
    <x v="4"/>
    <x v="3"/>
    <x v="18"/>
    <x v="25"/>
    <x v="8"/>
    <n v="5000"/>
    <n v="750"/>
    <n v="43000"/>
    <n v="64500"/>
    <n v="9675"/>
    <n v="54825"/>
  </r>
  <r>
    <n v="44"/>
    <s v="Shaheen"/>
    <s v="Khan"/>
    <x v="43"/>
    <x v="4"/>
    <x v="1"/>
    <x v="1"/>
    <x v="31"/>
    <x v="6"/>
    <n v="5000"/>
    <n v="1000"/>
    <n v="0"/>
    <n v="19825"/>
    <n v="2973.75"/>
    <n v="16851.25"/>
  </r>
  <r>
    <n v="45"/>
    <s v="Kinnari"/>
    <s v="Mehta"/>
    <x v="44"/>
    <x v="3"/>
    <x v="0"/>
    <x v="0"/>
    <x v="26"/>
    <x v="22"/>
    <n v="4000"/>
    <n v="500"/>
    <n v="45000"/>
    <n v="60875"/>
    <n v="9131.25"/>
    <n v="51743.75"/>
  </r>
  <r>
    <n v="46"/>
    <s v="Jeena"/>
    <s v="Baig"/>
    <x v="45"/>
    <x v="0"/>
    <x v="0"/>
    <x v="19"/>
    <x v="27"/>
    <x v="8"/>
    <n v="1000"/>
    <n v="500"/>
    <n v="0"/>
    <n v="17250"/>
    <n v="2587.5"/>
    <n v="14662.5"/>
  </r>
  <r>
    <n v="47"/>
    <s v="Vicky"/>
    <s v="Joshi"/>
    <x v="46"/>
    <x v="1"/>
    <x v="0"/>
    <x v="4"/>
    <x v="32"/>
    <x v="8"/>
    <n v="500"/>
    <n v="500"/>
    <n v="47000"/>
    <n v="63750"/>
    <n v="9562.5"/>
    <n v="54187.5"/>
  </r>
  <r>
    <n v="48"/>
    <s v="Neha"/>
    <s v="Joshi"/>
    <x v="47"/>
    <x v="7"/>
    <x v="3"/>
    <x v="23"/>
    <x v="25"/>
    <x v="8"/>
    <n v="8000"/>
    <n v="750"/>
    <n v="0"/>
    <n v="24500"/>
    <n v="3675"/>
    <n v="20825"/>
  </r>
  <r>
    <n v="49"/>
    <s v="Rakesh"/>
    <s v="Kumar"/>
    <x v="48"/>
    <x v="7"/>
    <x v="2"/>
    <x v="12"/>
    <x v="25"/>
    <x v="8"/>
    <n v="8000"/>
    <n v="350"/>
    <n v="0"/>
    <n v="24100"/>
    <n v="3615"/>
    <n v="20485"/>
  </r>
  <r>
    <n v="50"/>
    <s v="Ruheal"/>
    <s v="Baig"/>
    <x v="49"/>
    <x v="4"/>
    <x v="3"/>
    <x v="23"/>
    <x v="25"/>
    <x v="8"/>
    <n v="5000"/>
    <n v="750"/>
    <n v="0"/>
    <n v="21500"/>
    <n v="3225"/>
    <n v="18275"/>
  </r>
  <r>
    <n v="51"/>
    <s v="Mario"/>
    <s v="Fernandes"/>
    <x v="50"/>
    <x v="0"/>
    <x v="0"/>
    <x v="10"/>
    <x v="33"/>
    <x v="8"/>
    <n v="1000"/>
    <n v="500"/>
    <n v="0"/>
    <n v="17250"/>
    <n v="2587.5"/>
    <n v="14662.5"/>
  </r>
  <r>
    <n v="52"/>
    <s v="Heena"/>
    <s v="Godbole"/>
    <x v="51"/>
    <x v="7"/>
    <x v="0"/>
    <x v="19"/>
    <x v="34"/>
    <x v="9"/>
    <n v="8000"/>
    <n v="500"/>
    <n v="0"/>
    <n v="27750"/>
    <n v="4162.5"/>
    <n v="23587.5"/>
  </r>
  <r>
    <n v="53"/>
    <s v="Mehul"/>
    <s v="Sheth"/>
    <x v="52"/>
    <x v="7"/>
    <x v="3"/>
    <x v="24"/>
    <x v="35"/>
    <x v="8"/>
    <n v="8000"/>
    <n v="750"/>
    <n v="0"/>
    <n v="24500"/>
    <n v="3675"/>
    <n v="20825"/>
  </r>
  <r>
    <n v="54"/>
    <s v="Vishal"/>
    <s v="Virsinghani"/>
    <x v="53"/>
    <x v="7"/>
    <x v="1"/>
    <x v="25"/>
    <x v="36"/>
    <x v="8"/>
    <n v="8000"/>
    <n v="1000"/>
    <n v="0"/>
    <n v="24750"/>
    <n v="3712.5"/>
    <n v="21037.5"/>
  </r>
  <r>
    <n v="55"/>
    <s v="Lalita"/>
    <s v="Rao"/>
    <x v="54"/>
    <x v="7"/>
    <x v="1"/>
    <x v="26"/>
    <x v="37"/>
    <x v="8"/>
    <n v="8000"/>
    <n v="1000"/>
    <n v="0"/>
    <n v="24750"/>
    <n v="3712.5"/>
    <n v="21037.5"/>
  </r>
  <r>
    <n v="56"/>
    <s v="Kajal"/>
    <s v="Joglekar"/>
    <x v="55"/>
    <x v="0"/>
    <x v="3"/>
    <x v="24"/>
    <x v="38"/>
    <x v="7"/>
    <n v="1000"/>
    <n v="750"/>
    <n v="0"/>
    <n v="16625"/>
    <n v="2493.75"/>
    <n v="14131.25"/>
  </r>
  <r>
    <n v="57"/>
    <s v="Katti"/>
    <s v="Surti"/>
    <x v="56"/>
    <x v="0"/>
    <x v="2"/>
    <x v="27"/>
    <x v="39"/>
    <x v="7"/>
    <n v="1000"/>
    <n v="350"/>
    <n v="0"/>
    <n v="16225"/>
    <n v="2433.75"/>
    <n v="13791.25"/>
  </r>
  <r>
    <n v="58"/>
    <s v="Maya"/>
    <s v="Panchal"/>
    <x v="57"/>
    <x v="2"/>
    <x v="0"/>
    <x v="7"/>
    <x v="40"/>
    <x v="1"/>
    <n v="3000"/>
    <n v="500"/>
    <n v="0"/>
    <n v="21000"/>
    <n v="3150"/>
    <n v="17850"/>
  </r>
  <r>
    <n v="59"/>
    <s v="Disha"/>
    <s v="Parmar"/>
    <x v="58"/>
    <x v="1"/>
    <x v="2"/>
    <x v="17"/>
    <x v="41"/>
    <x v="9"/>
    <n v="500"/>
    <n v="350"/>
    <n v="0"/>
    <n v="20100"/>
    <n v="3015"/>
    <n v="17085"/>
  </r>
  <r>
    <n v="60"/>
    <s v="Geeta"/>
    <s v="Darekar"/>
    <x v="59"/>
    <x v="2"/>
    <x v="2"/>
    <x v="28"/>
    <x v="42"/>
    <x v="9"/>
    <n v="3000"/>
    <n v="350"/>
    <n v="0"/>
    <n v="22600"/>
    <n v="3390"/>
    <n v="19210"/>
  </r>
  <r>
    <n v="61"/>
    <s v="Anuradha"/>
    <s v="Zha"/>
    <x v="60"/>
    <x v="1"/>
    <x v="0"/>
    <x v="7"/>
    <x v="43"/>
    <x v="9"/>
    <n v="500"/>
    <n v="500"/>
    <n v="0"/>
    <n v="20250"/>
    <n v="3037.5"/>
    <n v="17212.5"/>
  </r>
  <r>
    <n v="62"/>
    <s v="Asha"/>
    <s v="Trivedi"/>
    <x v="61"/>
    <x v="0"/>
    <x v="0"/>
    <x v="4"/>
    <x v="44"/>
    <x v="9"/>
    <n v="1000"/>
    <n v="500"/>
    <n v="0"/>
    <n v="20750"/>
    <n v="3112.5"/>
    <n v="17637.5"/>
  </r>
  <r>
    <n v="63"/>
    <s v="Waheda"/>
    <s v="Sheikh"/>
    <x v="62"/>
    <x v="3"/>
    <x v="0"/>
    <x v="10"/>
    <x v="45"/>
    <x v="1"/>
    <n v="4000"/>
    <n v="500"/>
    <n v="0"/>
    <n v="22000"/>
    <n v="3300"/>
    <n v="18700"/>
  </r>
  <r>
    <n v="64"/>
    <s v="Veena"/>
    <s v="Patil"/>
    <x v="63"/>
    <x v="4"/>
    <x v="2"/>
    <x v="2"/>
    <x v="46"/>
    <x v="1"/>
    <n v="5000"/>
    <n v="350"/>
    <n v="0"/>
    <n v="22850"/>
    <n v="3427.5"/>
    <n v="19422.5"/>
  </r>
  <r>
    <n v="65"/>
    <s v="Timsi"/>
    <s v="Desai"/>
    <x v="64"/>
    <x v="7"/>
    <x v="1"/>
    <x v="11"/>
    <x v="47"/>
    <x v="1"/>
    <n v="8000"/>
    <n v="1000"/>
    <n v="0"/>
    <n v="26500"/>
    <n v="3975"/>
    <n v="22525"/>
  </r>
  <r>
    <n v="66"/>
    <s v="Parul"/>
    <s v="Shah"/>
    <x v="65"/>
    <x v="4"/>
    <x v="0"/>
    <x v="7"/>
    <x v="48"/>
    <x v="1"/>
    <n v="5000"/>
    <n v="500"/>
    <n v="0"/>
    <n v="23000"/>
    <n v="3450"/>
    <n v="19550"/>
  </r>
  <r>
    <n v="67"/>
    <s v="Uday"/>
    <s v="Naik"/>
    <x v="66"/>
    <x v="4"/>
    <x v="0"/>
    <x v="19"/>
    <x v="49"/>
    <x v="23"/>
    <n v="5000"/>
    <n v="500"/>
    <n v="0"/>
    <n v="25625"/>
    <n v="3843.75"/>
    <n v="21781.25"/>
  </r>
  <r>
    <n v="68"/>
    <s v="Mandakini"/>
    <s v="Desai"/>
    <x v="67"/>
    <x v="0"/>
    <x v="0"/>
    <x v="3"/>
    <x v="35"/>
    <x v="24"/>
    <n v="1000"/>
    <n v="500"/>
    <n v="0"/>
    <n v="15500"/>
    <n v="2325"/>
    <n v="13175"/>
  </r>
  <r>
    <n v="69"/>
    <s v="Pravin"/>
    <s v="Joshi"/>
    <x v="68"/>
    <x v="4"/>
    <x v="0"/>
    <x v="3"/>
    <x v="36"/>
    <x v="24"/>
    <n v="5000"/>
    <n v="500"/>
    <n v="0"/>
    <n v="19500"/>
    <n v="2925"/>
    <n v="16575"/>
  </r>
  <r>
    <n v="70"/>
    <s v="Reeta"/>
    <s v="Naik"/>
    <x v="69"/>
    <x v="2"/>
    <x v="1"/>
    <x v="11"/>
    <x v="50"/>
    <x v="24"/>
    <n v="3000"/>
    <n v="1000"/>
    <n v="0"/>
    <n v="18000"/>
    <n v="2700"/>
    <n v="15300"/>
  </r>
  <r>
    <n v="71"/>
    <s v="Surendra"/>
    <s v="Godse"/>
    <x v="70"/>
    <x v="3"/>
    <x v="3"/>
    <x v="29"/>
    <x v="51"/>
    <x v="24"/>
    <n v="4000"/>
    <n v="750"/>
    <n v="0"/>
    <n v="18750"/>
    <n v="2812.5"/>
    <n v="15937.5"/>
  </r>
  <r>
    <n v="72"/>
    <s v="Yamini"/>
    <s v="Gupta"/>
    <x v="71"/>
    <x v="3"/>
    <x v="2"/>
    <x v="21"/>
    <x v="52"/>
    <x v="1"/>
    <n v="4000"/>
    <n v="350"/>
    <n v="0"/>
    <n v="21850"/>
    <n v="3277.5"/>
    <n v="18572.5"/>
  </r>
  <r>
    <n v="73"/>
    <s v="Laveena"/>
    <s v="Shenoy"/>
    <x v="72"/>
    <x v="7"/>
    <x v="0"/>
    <x v="13"/>
    <x v="53"/>
    <x v="1"/>
    <n v="8000"/>
    <n v="500"/>
    <n v="0"/>
    <n v="26000"/>
    <n v="3900"/>
    <n v="22100"/>
  </r>
  <r>
    <n v="74"/>
    <s v="Nita"/>
    <s v="Pandhya"/>
    <x v="73"/>
    <x v="0"/>
    <x v="1"/>
    <x v="9"/>
    <x v="45"/>
    <x v="1"/>
    <n v="1000"/>
    <n v="1000"/>
    <n v="0"/>
    <n v="19500"/>
    <n v="2925"/>
    <n v="16575"/>
  </r>
  <r>
    <n v="75"/>
    <s v="Suraj"/>
    <s v="Saksena"/>
    <x v="74"/>
    <x v="1"/>
    <x v="1"/>
    <x v="11"/>
    <x v="46"/>
    <x v="1"/>
    <n v="500"/>
    <n v="1000"/>
    <n v="0"/>
    <n v="19000"/>
    <n v="2850"/>
    <n v="16150"/>
  </r>
  <r>
    <n v="76"/>
    <s v="Nayeem"/>
    <s v="Khan"/>
    <x v="75"/>
    <x v="7"/>
    <x v="3"/>
    <x v="29"/>
    <x v="47"/>
    <x v="1"/>
    <n v="8000"/>
    <n v="750"/>
    <n v="0"/>
    <n v="26250"/>
    <n v="3937.5"/>
    <n v="22312.5"/>
  </r>
  <r>
    <n v="77"/>
    <s v="Drishti"/>
    <s v="Shah"/>
    <x v="76"/>
    <x v="3"/>
    <x v="0"/>
    <x v="3"/>
    <x v="48"/>
    <x v="1"/>
    <n v="4000"/>
    <n v="500"/>
    <n v="0"/>
    <n v="22000"/>
    <n v="3300"/>
    <n v="18700"/>
  </r>
  <r>
    <n v="78"/>
    <s v="Deep"/>
    <s v="Chhaya"/>
    <x v="77"/>
    <x v="0"/>
    <x v="3"/>
    <x v="18"/>
    <x v="49"/>
    <x v="1"/>
    <n v="1000"/>
    <n v="750"/>
    <n v="0"/>
    <n v="19250"/>
    <n v="2887.5"/>
    <n v="16362.5"/>
  </r>
  <r>
    <n v="79"/>
    <s v="Sagar"/>
    <s v="Bidkar"/>
    <x v="78"/>
    <x v="2"/>
    <x v="0"/>
    <x v="3"/>
    <x v="54"/>
    <x v="1"/>
    <n v="3000"/>
    <n v="500"/>
    <n v="0"/>
    <n v="21000"/>
    <n v="3150"/>
    <n v="17850"/>
  </r>
  <r>
    <n v="80"/>
    <s v="Dayanand"/>
    <s v="Gandhi"/>
    <x v="79"/>
    <x v="2"/>
    <x v="0"/>
    <x v="0"/>
    <x v="55"/>
    <x v="1"/>
    <n v="3000"/>
    <n v="500"/>
    <n v="0"/>
    <n v="21000"/>
    <n v="3150"/>
    <n v="17850"/>
  </r>
  <r>
    <n v="81"/>
    <s v="Tara"/>
    <s v="Phule"/>
    <x v="80"/>
    <x v="7"/>
    <x v="2"/>
    <x v="27"/>
    <x v="56"/>
    <x v="1"/>
    <n v="8000"/>
    <n v="350"/>
    <n v="0"/>
    <n v="25850"/>
    <n v="3877.5"/>
    <n v="21972.5"/>
  </r>
  <r>
    <n v="82"/>
    <s v="Kalpana"/>
    <s v="Shirishkar"/>
    <x v="81"/>
    <x v="3"/>
    <x v="1"/>
    <x v="1"/>
    <x v="57"/>
    <x v="1"/>
    <n v="4000"/>
    <n v="1000"/>
    <n v="0"/>
    <n v="22500"/>
    <n v="3375"/>
    <n v="19125"/>
  </r>
  <r>
    <n v="83"/>
    <s v="Kunal"/>
    <s v="Shah"/>
    <x v="82"/>
    <x v="7"/>
    <x v="0"/>
    <x v="22"/>
    <x v="58"/>
    <x v="2"/>
    <n v="8000"/>
    <n v="500"/>
    <n v="0"/>
    <n v="15500"/>
    <n v="2325"/>
    <n v="13175"/>
  </r>
  <r>
    <n v="84"/>
    <s v="Pinky"/>
    <s v="Robert"/>
    <x v="83"/>
    <x v="3"/>
    <x v="1"/>
    <x v="11"/>
    <x v="59"/>
    <x v="2"/>
    <n v="4000"/>
    <n v="1000"/>
    <n v="0"/>
    <n v="12000"/>
    <n v="1200"/>
    <n v="10800"/>
  </r>
  <r>
    <n v="85"/>
    <s v="Ruby"/>
    <s v="Joseph"/>
    <x v="84"/>
    <x v="3"/>
    <x v="0"/>
    <x v="7"/>
    <x v="60"/>
    <x v="2"/>
    <n v="4000"/>
    <n v="500"/>
    <n v="0"/>
    <n v="11500"/>
    <n v="1150"/>
    <n v="10350"/>
  </r>
  <r>
    <n v="86"/>
    <s v="Sonia"/>
    <s v="Sasan"/>
    <x v="85"/>
    <x v="7"/>
    <x v="0"/>
    <x v="10"/>
    <x v="61"/>
    <x v="1"/>
    <n v="8000"/>
    <n v="500"/>
    <n v="0"/>
    <n v="26000"/>
    <n v="3900"/>
    <n v="22100"/>
  </r>
  <r>
    <n v="87"/>
    <s v="Jignesh"/>
    <s v="Tripathi"/>
    <x v="86"/>
    <x v="2"/>
    <x v="2"/>
    <x v="2"/>
    <x v="62"/>
    <x v="1"/>
    <n v="3000"/>
    <n v="350"/>
    <n v="0"/>
    <n v="20850"/>
    <n v="3127.5"/>
    <n v="17722.5"/>
  </r>
  <r>
    <n v="88"/>
    <s v="Vinit"/>
    <s v="Shrivastava"/>
    <x v="87"/>
    <x v="2"/>
    <x v="3"/>
    <x v="6"/>
    <x v="63"/>
    <x v="13"/>
    <n v="3000"/>
    <n v="750"/>
    <n v="0"/>
    <n v="11625"/>
    <n v="1162.5"/>
    <n v="10462.5"/>
  </r>
  <r>
    <n v="89"/>
    <s v="Tejal"/>
    <s v="Patel"/>
    <x v="88"/>
    <x v="0"/>
    <x v="0"/>
    <x v="22"/>
    <x v="64"/>
    <x v="25"/>
    <n v="1000"/>
    <n v="500"/>
    <n v="0"/>
    <n v="24250"/>
    <n v="3637.5"/>
    <n v="20612.5"/>
  </r>
  <r>
    <n v="90"/>
    <s v="Priyanka"/>
    <s v="Mehta"/>
    <x v="89"/>
    <x v="3"/>
    <x v="0"/>
    <x v="13"/>
    <x v="65"/>
    <x v="25"/>
    <n v="4000"/>
    <n v="500"/>
    <n v="0"/>
    <n v="27250"/>
    <n v="4087.5"/>
    <n v="23162.5"/>
  </r>
  <r>
    <n v="91"/>
    <s v="Niki"/>
    <s v="Digaria"/>
    <x v="90"/>
    <x v="0"/>
    <x v="1"/>
    <x v="11"/>
    <x v="66"/>
    <x v="25"/>
    <n v="1000"/>
    <n v="1000"/>
    <n v="0"/>
    <n v="24750"/>
    <n v="3712.5"/>
    <n v="21037.5"/>
  </r>
  <r>
    <n v="92"/>
    <s v="Payal"/>
    <s v="Singhani"/>
    <x v="91"/>
    <x v="2"/>
    <x v="1"/>
    <x v="25"/>
    <x v="67"/>
    <x v="26"/>
    <n v="3000"/>
    <n v="1000"/>
    <n v="0"/>
    <n v="21325"/>
    <n v="3198.75"/>
    <n v="18126.25"/>
  </r>
  <r>
    <n v="93"/>
    <s v="Harsha"/>
    <s v="Trivedi"/>
    <x v="92"/>
    <x v="0"/>
    <x v="2"/>
    <x v="17"/>
    <x v="68"/>
    <x v="26"/>
    <n v="1000"/>
    <n v="350"/>
    <n v="0"/>
    <n v="18675"/>
    <n v="2801.25"/>
    <n v="15873.75"/>
  </r>
  <r>
    <n v="94"/>
    <s v="Radhika"/>
    <s v="Kulkarni"/>
    <x v="93"/>
    <x v="2"/>
    <x v="3"/>
    <x v="20"/>
    <x v="69"/>
    <x v="26"/>
    <n v="3000"/>
    <n v="750"/>
    <n v="0"/>
    <n v="21075"/>
    <n v="3161.25"/>
    <n v="17913.75"/>
  </r>
  <r>
    <n v="95"/>
    <s v="Kabir"/>
    <s v="Vora"/>
    <x v="94"/>
    <x v="2"/>
    <x v="2"/>
    <x v="17"/>
    <x v="70"/>
    <x v="26"/>
    <n v="3000"/>
    <n v="350"/>
    <n v="0"/>
    <n v="20675"/>
    <n v="3101.25"/>
    <n v="17573.75"/>
  </r>
  <r>
    <n v="96"/>
    <s v="Beena"/>
    <s v="Sharma"/>
    <x v="95"/>
    <x v="3"/>
    <x v="3"/>
    <x v="24"/>
    <x v="71"/>
    <x v="26"/>
    <n v="4000"/>
    <n v="750"/>
    <n v="0"/>
    <n v="22075"/>
    <n v="3311.25"/>
    <n v="18763.75"/>
  </r>
  <r>
    <n v="97"/>
    <s v="Pushpa"/>
    <s v="Raut"/>
    <x v="96"/>
    <x v="3"/>
    <x v="2"/>
    <x v="28"/>
    <x v="72"/>
    <x v="26"/>
    <n v="4000"/>
    <n v="350"/>
    <n v="0"/>
    <n v="21675"/>
    <n v="3251.25"/>
    <n v="18423.75"/>
  </r>
  <r>
    <n v="98"/>
    <s v="Chetan"/>
    <s v="Dalvi"/>
    <x v="97"/>
    <x v="7"/>
    <x v="0"/>
    <x v="3"/>
    <x v="73"/>
    <x v="26"/>
    <n v="8000"/>
    <n v="500"/>
    <n v="0"/>
    <n v="25825"/>
    <n v="3873.75"/>
    <n v="21951.25"/>
  </r>
  <r>
    <n v="99"/>
    <s v="Indu"/>
    <s v="Shah"/>
    <x v="98"/>
    <x v="5"/>
    <x v="3"/>
    <x v="18"/>
    <x v="63"/>
    <x v="11"/>
    <n v="6000"/>
    <n v="750"/>
    <n v="0"/>
    <n v="17250"/>
    <n v="2587.5"/>
    <n v="14662.5"/>
  </r>
  <r>
    <n v="100"/>
    <s v="Rupesh"/>
    <s v="Sawant"/>
    <x v="99"/>
    <x v="5"/>
    <x v="2"/>
    <x v="2"/>
    <x v="74"/>
    <x v="13"/>
    <n v="6000"/>
    <n v="350"/>
    <n v="0"/>
    <n v="14225"/>
    <n v="1422.5"/>
    <n v="128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3930A6-0006-4DBB-9E84-6115678CDD8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3:AI4" firstHeaderRow="1" firstDataRow="1" firstDataCol="0"/>
  <pivotFields count="16">
    <pivotField showAll="0"/>
    <pivotField showAll="0"/>
    <pivotField showAll="0"/>
    <pivotField showAll="0">
      <items count="101">
        <item x="17"/>
        <item x="29"/>
        <item x="16"/>
        <item x="9"/>
        <item x="31"/>
        <item x="60"/>
        <item x="34"/>
        <item x="61"/>
        <item x="3"/>
        <item x="95"/>
        <item x="25"/>
        <item x="97"/>
        <item x="37"/>
        <item x="79"/>
        <item x="77"/>
        <item x="6"/>
        <item x="58"/>
        <item x="76"/>
        <item x="19"/>
        <item x="59"/>
        <item x="30"/>
        <item x="28"/>
        <item x="92"/>
        <item x="51"/>
        <item x="98"/>
        <item x="24"/>
        <item x="45"/>
        <item x="86"/>
        <item x="5"/>
        <item x="14"/>
        <item x="94"/>
        <item x="55"/>
        <item x="81"/>
        <item x="56"/>
        <item x="44"/>
        <item x="40"/>
        <item x="2"/>
        <item x="82"/>
        <item x="54"/>
        <item x="72"/>
        <item x="27"/>
        <item x="67"/>
        <item x="50"/>
        <item x="57"/>
        <item x="12"/>
        <item x="52"/>
        <item x="75"/>
        <item x="7"/>
        <item x="47"/>
        <item x="90"/>
        <item x="73"/>
        <item x="8"/>
        <item x="65"/>
        <item x="18"/>
        <item x="91"/>
        <item x="83"/>
        <item x="42"/>
        <item x="41"/>
        <item x="35"/>
        <item x="23"/>
        <item x="68"/>
        <item x="15"/>
        <item x="89"/>
        <item x="96"/>
        <item x="93"/>
        <item x="0"/>
        <item x="48"/>
        <item x="69"/>
        <item x="39"/>
        <item x="26"/>
        <item x="84"/>
        <item x="49"/>
        <item x="99"/>
        <item x="78"/>
        <item x="20"/>
        <item x="4"/>
        <item x="43"/>
        <item x="22"/>
        <item x="13"/>
        <item x="38"/>
        <item x="11"/>
        <item x="36"/>
        <item x="85"/>
        <item x="21"/>
        <item x="10"/>
        <item x="1"/>
        <item x="74"/>
        <item x="70"/>
        <item x="32"/>
        <item x="80"/>
        <item x="88"/>
        <item x="64"/>
        <item x="66"/>
        <item x="63"/>
        <item x="46"/>
        <item x="87"/>
        <item x="53"/>
        <item x="62"/>
        <item x="71"/>
        <item x="33"/>
        <item t="default"/>
      </items>
    </pivotField>
    <pivotField showAll="0">
      <items count="9">
        <item x="1"/>
        <item x="7"/>
        <item x="6"/>
        <item x="5"/>
        <item x="2"/>
        <item x="4"/>
        <item x="3"/>
        <item x="0"/>
        <item t="default"/>
      </items>
    </pivotField>
    <pivotField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dataField="1" showAll="0" defaultSubtotal="0">
      <items count="11">
        <item x="0"/>
        <item x="1"/>
        <item x="2"/>
        <item x="3"/>
        <item x="4"/>
        <item x="5"/>
        <item x="6"/>
        <item x="7"/>
        <item x="8"/>
        <item x="9"/>
        <item x="10"/>
      </items>
    </pivotField>
    <pivotField showAll="0"/>
    <pivotField showAll="0"/>
    <pivotField showAll="0"/>
    <pivotField showAll="0"/>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Items count="1">
    <i/>
  </rowItems>
  <colItems count="1">
    <i/>
  </colItems>
  <dataFields count="1">
    <dataField name="Sum of Salar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912243-38BA-4C97-91ED-7A448E2D2A9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W3:X9" firstHeaderRow="1" firstDataRow="1" firstDataCol="1"/>
  <pivotFields count="16">
    <pivotField showAll="0"/>
    <pivotField showAll="0"/>
    <pivotField showAll="0"/>
    <pivotField dataField="1" showAll="0">
      <items count="101">
        <item x="17"/>
        <item x="29"/>
        <item x="16"/>
        <item x="9"/>
        <item x="31"/>
        <item x="60"/>
        <item x="34"/>
        <item x="61"/>
        <item x="3"/>
        <item x="95"/>
        <item x="25"/>
        <item x="97"/>
        <item x="37"/>
        <item x="79"/>
        <item x="77"/>
        <item x="6"/>
        <item x="58"/>
        <item x="76"/>
        <item x="19"/>
        <item x="59"/>
        <item x="30"/>
        <item x="28"/>
        <item x="92"/>
        <item x="51"/>
        <item x="98"/>
        <item x="24"/>
        <item x="45"/>
        <item x="86"/>
        <item x="5"/>
        <item x="14"/>
        <item x="94"/>
        <item x="55"/>
        <item x="81"/>
        <item x="56"/>
        <item x="44"/>
        <item x="40"/>
        <item x="2"/>
        <item x="82"/>
        <item x="54"/>
        <item x="72"/>
        <item x="27"/>
        <item x="67"/>
        <item x="50"/>
        <item x="57"/>
        <item x="12"/>
        <item x="52"/>
        <item x="75"/>
        <item x="7"/>
        <item x="47"/>
        <item x="90"/>
        <item x="73"/>
        <item x="8"/>
        <item x="65"/>
        <item x="18"/>
        <item x="91"/>
        <item x="83"/>
        <item x="42"/>
        <item x="41"/>
        <item x="35"/>
        <item x="23"/>
        <item x="68"/>
        <item x="15"/>
        <item x="89"/>
        <item x="96"/>
        <item x="93"/>
        <item x="0"/>
        <item x="48"/>
        <item x="69"/>
        <item x="39"/>
        <item x="26"/>
        <item x="84"/>
        <item x="49"/>
        <item x="99"/>
        <item x="78"/>
        <item x="20"/>
        <item x="4"/>
        <item x="43"/>
        <item x="22"/>
        <item x="13"/>
        <item x="38"/>
        <item x="11"/>
        <item x="36"/>
        <item x="85"/>
        <item x="21"/>
        <item x="10"/>
        <item x="1"/>
        <item x="74"/>
        <item x="70"/>
        <item x="32"/>
        <item x="80"/>
        <item x="88"/>
        <item x="64"/>
        <item x="66"/>
        <item x="63"/>
        <item x="46"/>
        <item x="87"/>
        <item x="53"/>
        <item x="62"/>
        <item x="71"/>
        <item x="33"/>
        <item t="default"/>
      </items>
    </pivotField>
    <pivotField showAll="0">
      <items count="9">
        <item x="1"/>
        <item x="7"/>
        <item x="6"/>
        <item x="5"/>
        <item x="2"/>
        <item x="4"/>
        <item x="3"/>
        <item x="0"/>
        <item t="default"/>
      </items>
    </pivotField>
    <pivotField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axis="axisRow"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8"/>
  </rowFields>
  <rowItems count="6">
    <i>
      <x v="1"/>
    </i>
    <i>
      <x v="2"/>
    </i>
    <i>
      <x v="3"/>
    </i>
    <i>
      <x v="4"/>
    </i>
    <i>
      <x v="9"/>
    </i>
    <i t="grand">
      <x/>
    </i>
  </rowItems>
  <colItems count="1">
    <i/>
  </colItems>
  <dataFields count="1">
    <dataField name="Count of Emp Name" fld="3" subtotal="count" baseField="0" baseItem="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 chart="4" format="9">
      <pivotArea type="data" outline="0" fieldPosition="0">
        <references count="2">
          <reference field="4294967294" count="1" selected="0">
            <x v="0"/>
          </reference>
          <reference field="8" count="1" selected="0">
            <x v="2"/>
          </reference>
        </references>
      </pivotArea>
    </chartFormat>
    <chartFormat chart="4" format="10">
      <pivotArea type="data" outline="0" fieldPosition="0">
        <references count="2">
          <reference field="4294967294" count="1" selected="0">
            <x v="0"/>
          </reference>
          <reference field="8" count="1" selected="0">
            <x v="3"/>
          </reference>
        </references>
      </pivotArea>
    </chartFormat>
    <chartFormat chart="4" format="11">
      <pivotArea type="data" outline="0" fieldPosition="0">
        <references count="2">
          <reference field="4294967294" count="1" selected="0">
            <x v="0"/>
          </reference>
          <reference field="8" count="1" selected="0">
            <x v="4"/>
          </reference>
        </references>
      </pivotArea>
    </chartFormat>
    <chartFormat chart="4" format="12">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DFF49A-2980-4B8C-93AD-A5A43A13FC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25" firstHeaderRow="1" firstDataRow="1" firstDataCol="1"/>
  <pivotFields count="16">
    <pivotField showAll="0"/>
    <pivotField showAll="0"/>
    <pivotField showAll="0"/>
    <pivotField dataField="1" showAll="0"/>
    <pivotField showAll="0">
      <items count="9">
        <item x="1"/>
        <item x="7"/>
        <item x="6"/>
        <item x="5"/>
        <item x="2"/>
        <item x="4"/>
        <item x="3"/>
        <item x="0"/>
        <item t="default"/>
      </items>
    </pivotField>
    <pivotField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15"/>
  </rowFields>
  <rowItems count="22">
    <i>
      <x v="1"/>
    </i>
    <i>
      <x v="3"/>
    </i>
    <i>
      <x v="4"/>
    </i>
    <i>
      <x v="6"/>
    </i>
    <i>
      <x v="7"/>
    </i>
    <i>
      <x v="8"/>
    </i>
    <i>
      <x v="9"/>
    </i>
    <i>
      <x v="10"/>
    </i>
    <i>
      <x v="11"/>
    </i>
    <i>
      <x v="12"/>
    </i>
    <i>
      <x v="13"/>
    </i>
    <i>
      <x v="14"/>
    </i>
    <i>
      <x v="15"/>
    </i>
    <i>
      <x v="16"/>
    </i>
    <i>
      <x v="17"/>
    </i>
    <i>
      <x v="18"/>
    </i>
    <i>
      <x v="19"/>
    </i>
    <i>
      <x v="20"/>
    </i>
    <i>
      <x v="21"/>
    </i>
    <i>
      <x v="22"/>
    </i>
    <i>
      <x v="23"/>
    </i>
    <i t="grand">
      <x/>
    </i>
  </rowItems>
  <colItems count="1">
    <i/>
  </colItems>
  <dataFields count="1">
    <dataField name="Count of Emp 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19827-01F7-4313-8D97-A2981A92D7FC}" name="Repo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16">
    <pivotField showAll="0"/>
    <pivotField showAll="0"/>
    <pivotField showAll="0"/>
    <pivotField dataField="1" showAll="0"/>
    <pivotField axis="axisRow" showAll="0">
      <items count="9">
        <item x="1"/>
        <item x="7"/>
        <item x="6"/>
        <item x="5"/>
        <item x="2"/>
        <item x="4"/>
        <item x="3"/>
        <item x="0"/>
        <item t="default"/>
      </items>
    </pivotField>
    <pivotField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4"/>
  </rowFields>
  <rowItems count="9">
    <i>
      <x/>
    </i>
    <i>
      <x v="1"/>
    </i>
    <i>
      <x v="2"/>
    </i>
    <i>
      <x v="3"/>
    </i>
    <i>
      <x v="4"/>
    </i>
    <i>
      <x v="5"/>
    </i>
    <i>
      <x v="6"/>
    </i>
    <i>
      <x v="7"/>
    </i>
    <i t="grand">
      <x/>
    </i>
  </rowItems>
  <colItems count="1">
    <i/>
  </colItems>
  <dataFields count="1">
    <dataField name="Count of Emp 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14538C-F63E-4FE5-99E4-216B2B5D420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U37" firstHeaderRow="0" firstDataRow="1" firstDataCol="1"/>
  <pivotFields count="16">
    <pivotField showAll="0"/>
    <pivotField showAll="0"/>
    <pivotField showAll="0"/>
    <pivotField dataField="1" showAll="0">
      <items count="101">
        <item x="17"/>
        <item x="29"/>
        <item x="16"/>
        <item x="9"/>
        <item x="31"/>
        <item x="60"/>
        <item x="34"/>
        <item x="61"/>
        <item x="3"/>
        <item x="95"/>
        <item x="25"/>
        <item x="97"/>
        <item x="37"/>
        <item x="79"/>
        <item x="77"/>
        <item x="6"/>
        <item x="58"/>
        <item x="76"/>
        <item x="19"/>
        <item x="59"/>
        <item x="30"/>
        <item x="28"/>
        <item x="92"/>
        <item x="51"/>
        <item x="98"/>
        <item x="24"/>
        <item x="45"/>
        <item x="86"/>
        <item x="5"/>
        <item x="14"/>
        <item x="94"/>
        <item x="55"/>
        <item x="81"/>
        <item x="56"/>
        <item x="44"/>
        <item x="40"/>
        <item x="2"/>
        <item x="82"/>
        <item x="54"/>
        <item x="72"/>
        <item x="27"/>
        <item x="67"/>
        <item x="50"/>
        <item x="57"/>
        <item x="12"/>
        <item x="52"/>
        <item x="75"/>
        <item x="7"/>
        <item x="47"/>
        <item x="90"/>
        <item x="73"/>
        <item x="8"/>
        <item x="65"/>
        <item x="18"/>
        <item x="91"/>
        <item x="83"/>
        <item x="42"/>
        <item x="41"/>
        <item x="35"/>
        <item x="23"/>
        <item x="68"/>
        <item x="15"/>
        <item x="89"/>
        <item x="96"/>
        <item x="93"/>
        <item x="0"/>
        <item x="48"/>
        <item x="69"/>
        <item x="39"/>
        <item x="26"/>
        <item x="84"/>
        <item x="49"/>
        <item x="99"/>
        <item x="78"/>
        <item x="20"/>
        <item x="4"/>
        <item x="43"/>
        <item x="22"/>
        <item x="13"/>
        <item x="38"/>
        <item x="11"/>
        <item x="36"/>
        <item x="85"/>
        <item x="21"/>
        <item x="10"/>
        <item x="1"/>
        <item x="74"/>
        <item x="70"/>
        <item x="32"/>
        <item x="80"/>
        <item x="88"/>
        <item x="64"/>
        <item x="66"/>
        <item x="63"/>
        <item x="46"/>
        <item x="87"/>
        <item x="53"/>
        <item x="62"/>
        <item x="71"/>
        <item x="33"/>
        <item t="default"/>
      </items>
    </pivotField>
    <pivotField axis="axisRow" showAll="0">
      <items count="9">
        <item x="1"/>
        <item x="7"/>
        <item x="6"/>
        <item x="5"/>
        <item x="2"/>
        <item x="4"/>
        <item x="3"/>
        <item x="0"/>
        <item t="default"/>
      </items>
    </pivotField>
    <pivotField axis="axisRow"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2">
    <field x="5"/>
    <field x="4"/>
  </rowFields>
  <rowItems count="34">
    <i>
      <x/>
    </i>
    <i r="1">
      <x/>
    </i>
    <i r="1">
      <x v="1"/>
    </i>
    <i r="1">
      <x v="3"/>
    </i>
    <i r="1">
      <x v="4"/>
    </i>
    <i r="1">
      <x v="5"/>
    </i>
    <i r="1">
      <x v="6"/>
    </i>
    <i r="1">
      <x v="7"/>
    </i>
    <i>
      <x v="1"/>
    </i>
    <i r="1">
      <x/>
    </i>
    <i r="1">
      <x v="1"/>
    </i>
    <i r="1">
      <x v="3"/>
    </i>
    <i r="1">
      <x v="4"/>
    </i>
    <i r="1">
      <x v="5"/>
    </i>
    <i r="1">
      <x v="6"/>
    </i>
    <i r="1">
      <x v="7"/>
    </i>
    <i>
      <x v="2"/>
    </i>
    <i r="1">
      <x/>
    </i>
    <i r="1">
      <x v="1"/>
    </i>
    <i r="1">
      <x v="2"/>
    </i>
    <i r="1">
      <x v="3"/>
    </i>
    <i r="1">
      <x v="4"/>
    </i>
    <i r="1">
      <x v="5"/>
    </i>
    <i r="1">
      <x v="6"/>
    </i>
    <i r="1">
      <x v="7"/>
    </i>
    <i>
      <x v="3"/>
    </i>
    <i r="1">
      <x/>
    </i>
    <i r="1">
      <x v="1"/>
    </i>
    <i r="1">
      <x v="3"/>
    </i>
    <i r="1">
      <x v="4"/>
    </i>
    <i r="1">
      <x v="5"/>
    </i>
    <i r="1">
      <x v="6"/>
    </i>
    <i r="1">
      <x v="7"/>
    </i>
    <i t="grand">
      <x/>
    </i>
  </rowItems>
  <colFields count="1">
    <field x="-2"/>
  </colFields>
  <colItems count="4">
    <i>
      <x/>
    </i>
    <i i="1">
      <x v="1"/>
    </i>
    <i i="2">
      <x v="2"/>
    </i>
    <i i="3">
      <x v="3"/>
    </i>
  </colItems>
  <dataFields count="4">
    <dataField name="Count of Emp Name" fld="3" subtotal="count" baseField="0" baseItem="0"/>
    <dataField name="Sum of Salary" fld="8" baseField="0" baseItem="0"/>
    <dataField name="%Grand Total" fld="8" showDataAs="percentOfTotal" baseField="0" baseItem="0" numFmtId="10"/>
    <dataField name="%Parent Total" fld="8" baseField="5"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9595F0-D2F4-48A8-BC00-6623058F5A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M3:O12" firstHeaderRow="0" firstDataRow="1" firstDataCol="1"/>
  <pivotFields count="16">
    <pivotField showAll="0"/>
    <pivotField showAll="0"/>
    <pivotField showAll="0"/>
    <pivotField dataField="1" showAll="0">
      <items count="101">
        <item x="17"/>
        <item x="29"/>
        <item x="16"/>
        <item x="9"/>
        <item x="31"/>
        <item x="60"/>
        <item x="34"/>
        <item x="61"/>
        <item x="3"/>
        <item x="95"/>
        <item x="25"/>
        <item x="97"/>
        <item x="37"/>
        <item x="79"/>
        <item x="77"/>
        <item x="6"/>
        <item x="58"/>
        <item x="76"/>
        <item x="19"/>
        <item x="59"/>
        <item x="30"/>
        <item x="28"/>
        <item x="92"/>
        <item x="51"/>
        <item x="98"/>
        <item x="24"/>
        <item x="45"/>
        <item x="86"/>
        <item x="5"/>
        <item x="14"/>
        <item x="94"/>
        <item x="55"/>
        <item x="81"/>
        <item x="56"/>
        <item x="44"/>
        <item x="40"/>
        <item x="2"/>
        <item x="82"/>
        <item x="54"/>
        <item x="72"/>
        <item x="27"/>
        <item x="67"/>
        <item x="50"/>
        <item x="57"/>
        <item x="12"/>
        <item x="52"/>
        <item x="75"/>
        <item x="7"/>
        <item x="47"/>
        <item x="90"/>
        <item x="73"/>
        <item x="8"/>
        <item x="65"/>
        <item x="18"/>
        <item x="91"/>
        <item x="83"/>
        <item x="42"/>
        <item x="41"/>
        <item x="35"/>
        <item x="23"/>
        <item x="68"/>
        <item x="15"/>
        <item x="89"/>
        <item x="96"/>
        <item x="93"/>
        <item x="0"/>
        <item x="48"/>
        <item x="69"/>
        <item x="39"/>
        <item x="26"/>
        <item x="84"/>
        <item x="49"/>
        <item x="99"/>
        <item x="78"/>
        <item x="20"/>
        <item x="4"/>
        <item x="43"/>
        <item x="22"/>
        <item x="13"/>
        <item x="38"/>
        <item x="11"/>
        <item x="36"/>
        <item x="85"/>
        <item x="21"/>
        <item x="10"/>
        <item x="1"/>
        <item x="74"/>
        <item x="70"/>
        <item x="32"/>
        <item x="80"/>
        <item x="88"/>
        <item x="64"/>
        <item x="66"/>
        <item x="63"/>
        <item x="46"/>
        <item x="87"/>
        <item x="53"/>
        <item x="62"/>
        <item x="71"/>
        <item x="33"/>
        <item t="default"/>
      </items>
    </pivotField>
    <pivotField axis="axisRow" showAll="0">
      <items count="9">
        <item x="1"/>
        <item x="7"/>
        <item x="6"/>
        <item x="5"/>
        <item x="2"/>
        <item x="4"/>
        <item x="3"/>
        <item x="0"/>
        <item t="default"/>
      </items>
    </pivotField>
    <pivotField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4"/>
  </rowFields>
  <rowItems count="9">
    <i>
      <x/>
    </i>
    <i>
      <x v="1"/>
    </i>
    <i>
      <x v="2"/>
    </i>
    <i>
      <x v="3"/>
    </i>
    <i>
      <x v="4"/>
    </i>
    <i>
      <x v="5"/>
    </i>
    <i>
      <x v="6"/>
    </i>
    <i>
      <x v="7"/>
    </i>
    <i t="grand">
      <x/>
    </i>
  </rowItems>
  <colFields count="1">
    <field x="-2"/>
  </colFields>
  <colItems count="2">
    <i>
      <x/>
    </i>
    <i i="1">
      <x v="1"/>
    </i>
  </colItems>
  <dataFields count="2">
    <dataField name="Count of Emp Name" fld="3" subtotal="count" baseField="0" baseItem="0"/>
    <dataField name="Sum of Salary" fld="8" baseField="0" baseItem="0"/>
  </dataFields>
  <chartFormats count="2">
    <chartFormat chart="13" format="4"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3133AC-B3FD-4EAC-96A7-6B2DC9068C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K10" firstHeaderRow="1" firstDataRow="1" firstDataCol="1"/>
  <pivotFields count="16">
    <pivotField showAll="0"/>
    <pivotField showAll="0"/>
    <pivotField showAll="0"/>
    <pivotField axis="axisRow" showAll="0" measureFilter="1" sortType="ascending">
      <items count="101">
        <item x="17"/>
        <item x="29"/>
        <item x="16"/>
        <item x="9"/>
        <item x="31"/>
        <item x="60"/>
        <item x="34"/>
        <item x="61"/>
        <item x="3"/>
        <item x="95"/>
        <item x="25"/>
        <item x="97"/>
        <item x="37"/>
        <item x="79"/>
        <item x="77"/>
        <item x="6"/>
        <item x="58"/>
        <item x="76"/>
        <item x="19"/>
        <item x="59"/>
        <item x="30"/>
        <item x="28"/>
        <item x="92"/>
        <item x="51"/>
        <item x="98"/>
        <item x="24"/>
        <item x="45"/>
        <item x="86"/>
        <item x="5"/>
        <item x="14"/>
        <item x="94"/>
        <item x="55"/>
        <item x="81"/>
        <item x="56"/>
        <item x="44"/>
        <item x="40"/>
        <item x="2"/>
        <item x="82"/>
        <item x="54"/>
        <item x="72"/>
        <item x="27"/>
        <item x="67"/>
        <item x="50"/>
        <item x="57"/>
        <item x="12"/>
        <item x="52"/>
        <item x="75"/>
        <item x="7"/>
        <item x="47"/>
        <item x="90"/>
        <item x="73"/>
        <item x="8"/>
        <item x="65"/>
        <item x="18"/>
        <item x="91"/>
        <item x="83"/>
        <item x="42"/>
        <item x="41"/>
        <item x="35"/>
        <item x="23"/>
        <item x="68"/>
        <item x="15"/>
        <item x="89"/>
        <item x="96"/>
        <item x="93"/>
        <item x="0"/>
        <item x="48"/>
        <item x="69"/>
        <item x="39"/>
        <item x="26"/>
        <item x="84"/>
        <item x="49"/>
        <item x="99"/>
        <item x="78"/>
        <item x="20"/>
        <item x="4"/>
        <item x="43"/>
        <item x="22"/>
        <item x="13"/>
        <item x="38"/>
        <item x="11"/>
        <item x="36"/>
        <item x="85"/>
        <item x="21"/>
        <item x="10"/>
        <item x="1"/>
        <item x="74"/>
        <item x="70"/>
        <item x="32"/>
        <item x="80"/>
        <item x="88"/>
        <item x="64"/>
        <item x="66"/>
        <item x="63"/>
        <item x="46"/>
        <item x="87"/>
        <item x="53"/>
        <item x="62"/>
        <item x="71"/>
        <item x="33"/>
        <item t="default"/>
      </items>
      <autoSortScope>
        <pivotArea dataOnly="0" outline="0" fieldPosition="0">
          <references count="1">
            <reference field="4294967294" count="1" selected="0">
              <x v="0"/>
            </reference>
          </references>
        </pivotArea>
      </autoSortScope>
    </pivotField>
    <pivotField showAll="0">
      <items count="9">
        <item x="1"/>
        <item x="7"/>
        <item x="6"/>
        <item x="5"/>
        <item x="2"/>
        <item x="4"/>
        <item x="3"/>
        <item x="0"/>
        <item t="default"/>
      </items>
    </pivotField>
    <pivotField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3"/>
  </rowFields>
  <rowItems count="7">
    <i>
      <x v="18"/>
    </i>
    <i>
      <x v="37"/>
    </i>
    <i>
      <x v="55"/>
    </i>
    <i>
      <x v="70"/>
    </i>
    <i>
      <x v="36"/>
    </i>
    <i>
      <x v="88"/>
    </i>
    <i t="grand">
      <x/>
    </i>
  </rowItems>
  <colItems count="1">
    <i/>
  </colItems>
  <dataFields count="1">
    <dataField name="Sum of Salary" fld="8"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5B02D7-6497-4F7A-8143-4926428C11B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3:AG4" firstHeaderRow="1" firstDataRow="1" firstDataCol="0"/>
  <pivotFields count="16">
    <pivotField showAll="0"/>
    <pivotField showAll="0"/>
    <pivotField showAll="0"/>
    <pivotField dataField="1" showAll="0">
      <items count="101">
        <item x="17"/>
        <item x="29"/>
        <item x="16"/>
        <item x="9"/>
        <item x="31"/>
        <item x="60"/>
        <item x="34"/>
        <item x="61"/>
        <item x="3"/>
        <item x="95"/>
        <item x="25"/>
        <item x="97"/>
        <item x="37"/>
        <item x="79"/>
        <item x="77"/>
        <item x="6"/>
        <item x="58"/>
        <item x="76"/>
        <item x="19"/>
        <item x="59"/>
        <item x="30"/>
        <item x="28"/>
        <item x="92"/>
        <item x="51"/>
        <item x="98"/>
        <item x="24"/>
        <item x="45"/>
        <item x="86"/>
        <item x="5"/>
        <item x="14"/>
        <item x="94"/>
        <item x="55"/>
        <item x="81"/>
        <item x="56"/>
        <item x="44"/>
        <item x="40"/>
        <item x="2"/>
        <item x="82"/>
        <item x="54"/>
        <item x="72"/>
        <item x="27"/>
        <item x="67"/>
        <item x="50"/>
        <item x="57"/>
        <item x="12"/>
        <item x="52"/>
        <item x="75"/>
        <item x="7"/>
        <item x="47"/>
        <item x="90"/>
        <item x="73"/>
        <item x="8"/>
        <item x="65"/>
        <item x="18"/>
        <item x="91"/>
        <item x="83"/>
        <item x="42"/>
        <item x="41"/>
        <item x="35"/>
        <item x="23"/>
        <item x="68"/>
        <item x="15"/>
        <item x="89"/>
        <item x="96"/>
        <item x="93"/>
        <item x="0"/>
        <item x="48"/>
        <item x="69"/>
        <item x="39"/>
        <item x="26"/>
        <item x="84"/>
        <item x="49"/>
        <item x="99"/>
        <item x="78"/>
        <item x="20"/>
        <item x="4"/>
        <item x="43"/>
        <item x="22"/>
        <item x="13"/>
        <item x="38"/>
        <item x="11"/>
        <item x="36"/>
        <item x="85"/>
        <item x="21"/>
        <item x="10"/>
        <item x="1"/>
        <item x="74"/>
        <item x="70"/>
        <item x="32"/>
        <item x="80"/>
        <item x="88"/>
        <item x="64"/>
        <item x="66"/>
        <item x="63"/>
        <item x="46"/>
        <item x="87"/>
        <item x="53"/>
        <item x="62"/>
        <item x="71"/>
        <item x="33"/>
        <item t="default"/>
      </items>
    </pivotField>
    <pivotField showAll="0">
      <items count="9">
        <item x="1"/>
        <item x="7"/>
        <item x="6"/>
        <item x="5"/>
        <item x="2"/>
        <item x="4"/>
        <item x="3"/>
        <item x="0"/>
        <item t="default"/>
      </items>
    </pivotField>
    <pivotField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Items count="1">
    <i/>
  </rowItems>
  <colItems count="1">
    <i/>
  </colItems>
  <dataFields count="1">
    <dataField name="Count of Emp 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838DE0-603B-470F-963E-C28BD6832D1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3:AE25" firstHeaderRow="0" firstDataRow="1" firstDataCol="1"/>
  <pivotFields count="16">
    <pivotField showAll="0"/>
    <pivotField showAll="0"/>
    <pivotField showAll="0"/>
    <pivotField showAll="0">
      <items count="101">
        <item x="17"/>
        <item x="29"/>
        <item x="16"/>
        <item x="9"/>
        <item x="31"/>
        <item x="60"/>
        <item x="34"/>
        <item x="61"/>
        <item x="3"/>
        <item x="95"/>
        <item x="25"/>
        <item x="97"/>
        <item x="37"/>
        <item x="79"/>
        <item x="77"/>
        <item x="6"/>
        <item x="58"/>
        <item x="76"/>
        <item x="19"/>
        <item x="59"/>
        <item x="30"/>
        <item x="28"/>
        <item x="92"/>
        <item x="51"/>
        <item x="98"/>
        <item x="24"/>
        <item x="45"/>
        <item x="86"/>
        <item x="5"/>
        <item x="14"/>
        <item x="94"/>
        <item x="55"/>
        <item x="81"/>
        <item x="56"/>
        <item x="44"/>
        <item x="40"/>
        <item x="2"/>
        <item x="82"/>
        <item x="54"/>
        <item x="72"/>
        <item x="27"/>
        <item x="67"/>
        <item x="50"/>
        <item x="57"/>
        <item x="12"/>
        <item x="52"/>
        <item x="75"/>
        <item x="7"/>
        <item x="47"/>
        <item x="90"/>
        <item x="73"/>
        <item x="8"/>
        <item x="65"/>
        <item x="18"/>
        <item x="91"/>
        <item x="83"/>
        <item x="42"/>
        <item x="41"/>
        <item x="35"/>
        <item x="23"/>
        <item x="68"/>
        <item x="15"/>
        <item x="89"/>
        <item x="96"/>
        <item x="93"/>
        <item x="0"/>
        <item x="48"/>
        <item x="69"/>
        <item x="39"/>
        <item x="26"/>
        <item x="84"/>
        <item x="49"/>
        <item x="99"/>
        <item x="78"/>
        <item x="20"/>
        <item x="4"/>
        <item x="43"/>
        <item x="22"/>
        <item x="13"/>
        <item x="38"/>
        <item x="11"/>
        <item x="36"/>
        <item x="85"/>
        <item x="21"/>
        <item x="10"/>
        <item x="1"/>
        <item x="74"/>
        <item x="70"/>
        <item x="32"/>
        <item x="80"/>
        <item x="88"/>
        <item x="64"/>
        <item x="66"/>
        <item x="63"/>
        <item x="46"/>
        <item x="87"/>
        <item x="53"/>
        <item x="62"/>
        <item x="71"/>
        <item x="33"/>
        <item t="default"/>
      </items>
    </pivotField>
    <pivotField showAll="0">
      <items count="9">
        <item x="1"/>
        <item x="7"/>
        <item x="6"/>
        <item x="5"/>
        <item x="2"/>
        <item x="4"/>
        <item x="3"/>
        <item x="0"/>
        <item t="default"/>
      </items>
    </pivotField>
    <pivotField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15"/>
  </rowFields>
  <rowItems count="22">
    <i>
      <x v="1"/>
    </i>
    <i>
      <x v="3"/>
    </i>
    <i>
      <x v="4"/>
    </i>
    <i>
      <x v="6"/>
    </i>
    <i>
      <x v="7"/>
    </i>
    <i>
      <x v="8"/>
    </i>
    <i>
      <x v="9"/>
    </i>
    <i>
      <x v="10"/>
    </i>
    <i>
      <x v="11"/>
    </i>
    <i>
      <x v="12"/>
    </i>
    <i>
      <x v="13"/>
    </i>
    <i>
      <x v="14"/>
    </i>
    <i>
      <x v="15"/>
    </i>
    <i>
      <x v="16"/>
    </i>
    <i>
      <x v="17"/>
    </i>
    <i>
      <x v="18"/>
    </i>
    <i>
      <x v="19"/>
    </i>
    <i>
      <x v="20"/>
    </i>
    <i>
      <x v="21"/>
    </i>
    <i>
      <x v="22"/>
    </i>
    <i>
      <x v="23"/>
    </i>
    <i t="grand">
      <x/>
    </i>
  </rowItems>
  <colFields count="1">
    <field x="-2"/>
  </colFields>
  <colItems count="5">
    <i>
      <x/>
    </i>
    <i i="1">
      <x v="1"/>
    </i>
    <i i="2">
      <x v="2"/>
    </i>
    <i i="3">
      <x v="3"/>
    </i>
    <i i="4">
      <x v="4"/>
    </i>
  </colItems>
  <dataFields count="5">
    <dataField name="Total Salary" fld="8" baseField="15" baseItem="1"/>
    <dataField name="R. Total" fld="8" showDataAs="runTotal" baseField="15" baseItem="0"/>
    <dataField name="% R. Total" fld="8" baseField="15" baseItem="1" numFmtId="10">
      <extLst>
        <ext xmlns:x14="http://schemas.microsoft.com/office/spreadsheetml/2009/9/main" uri="{E15A36E0-9728-4e99-A89B-3F7291B0FE68}">
          <x14:dataField pivotShowAs="percentOfRunningTotal"/>
        </ext>
      </extLst>
    </dataField>
    <dataField name="Diff frm Prev" fld="8" showDataAs="difference" baseField="15" baseItem="1048828"/>
    <dataField name="Sum of Salary" fld="8" showDataAs="percentDiff" baseField="1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74E8B1-6C9F-487C-B757-04EA4A6B9C0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11" firstHeaderRow="1" firstDataRow="1" firstDataCol="1"/>
  <pivotFields count="16">
    <pivotField showAll="0"/>
    <pivotField showAll="0"/>
    <pivotField showAll="0"/>
    <pivotField axis="axisRow" showAll="0" measureFilter="1" sortType="descending">
      <items count="101">
        <item x="17"/>
        <item x="29"/>
        <item x="16"/>
        <item x="9"/>
        <item x="31"/>
        <item x="60"/>
        <item x="34"/>
        <item x="61"/>
        <item x="3"/>
        <item x="95"/>
        <item x="25"/>
        <item x="97"/>
        <item x="37"/>
        <item x="79"/>
        <item x="77"/>
        <item x="6"/>
        <item x="58"/>
        <item x="76"/>
        <item x="19"/>
        <item x="59"/>
        <item x="30"/>
        <item x="28"/>
        <item x="92"/>
        <item x="51"/>
        <item x="98"/>
        <item x="24"/>
        <item x="45"/>
        <item x="86"/>
        <item x="5"/>
        <item x="14"/>
        <item x="94"/>
        <item x="55"/>
        <item x="81"/>
        <item x="56"/>
        <item x="44"/>
        <item x="40"/>
        <item x="2"/>
        <item x="82"/>
        <item x="54"/>
        <item x="72"/>
        <item x="27"/>
        <item x="67"/>
        <item x="50"/>
        <item x="57"/>
        <item x="12"/>
        <item x="52"/>
        <item x="75"/>
        <item x="7"/>
        <item x="47"/>
        <item x="90"/>
        <item x="73"/>
        <item x="8"/>
        <item x="65"/>
        <item x="18"/>
        <item x="91"/>
        <item x="83"/>
        <item x="42"/>
        <item x="41"/>
        <item x="35"/>
        <item x="23"/>
        <item x="68"/>
        <item x="15"/>
        <item x="89"/>
        <item x="96"/>
        <item x="93"/>
        <item x="0"/>
        <item x="48"/>
        <item x="69"/>
        <item x="39"/>
        <item x="26"/>
        <item x="84"/>
        <item x="49"/>
        <item x="99"/>
        <item x="78"/>
        <item x="20"/>
        <item x="4"/>
        <item x="43"/>
        <item x="22"/>
        <item x="13"/>
        <item x="38"/>
        <item x="11"/>
        <item x="36"/>
        <item x="85"/>
        <item x="21"/>
        <item x="10"/>
        <item x="1"/>
        <item x="74"/>
        <item x="70"/>
        <item x="32"/>
        <item x="80"/>
        <item x="88"/>
        <item x="64"/>
        <item x="66"/>
        <item x="63"/>
        <item x="46"/>
        <item x="87"/>
        <item x="53"/>
        <item x="62"/>
        <item x="71"/>
        <item x="33"/>
        <item t="default"/>
      </items>
      <autoSortScope>
        <pivotArea dataOnly="0" outline="0" fieldPosition="0">
          <references count="1">
            <reference field="4294967294" count="1" selected="0">
              <x v="0"/>
            </reference>
          </references>
        </pivotArea>
      </autoSortScope>
    </pivotField>
    <pivotField showAll="0">
      <items count="9">
        <item x="1"/>
        <item x="7"/>
        <item x="6"/>
        <item x="5"/>
        <item x="2"/>
        <item x="4"/>
        <item x="3"/>
        <item x="0"/>
        <item t="default"/>
      </items>
    </pivotField>
    <pivotField showAll="0">
      <items count="5">
        <item x="1"/>
        <item x="0"/>
        <item x="2"/>
        <item x="3"/>
        <item t="default"/>
      </items>
    </pivotField>
    <pivotField showAll="0">
      <items count="31">
        <item x="7"/>
        <item x="22"/>
        <item x="8"/>
        <item x="17"/>
        <item x="23"/>
        <item x="11"/>
        <item x="27"/>
        <item x="12"/>
        <item x="1"/>
        <item x="9"/>
        <item x="3"/>
        <item x="0"/>
        <item x="25"/>
        <item x="26"/>
        <item x="2"/>
        <item x="13"/>
        <item x="10"/>
        <item x="4"/>
        <item x="19"/>
        <item x="16"/>
        <item x="5"/>
        <item x="18"/>
        <item x="21"/>
        <item x="24"/>
        <item x="14"/>
        <item x="29"/>
        <item x="15"/>
        <item x="6"/>
        <item x="20"/>
        <item x="28"/>
        <item t="default"/>
      </items>
    </pivotField>
    <pivotField numFmtId="15" showAll="0">
      <items count="76">
        <item x="0"/>
        <item x="7"/>
        <item x="64"/>
        <item x="66"/>
        <item x="2"/>
        <item x="65"/>
        <item x="19"/>
        <item x="21"/>
        <item x="9"/>
        <item x="10"/>
        <item x="11"/>
        <item x="12"/>
        <item x="13"/>
        <item x="8"/>
        <item x="14"/>
        <item x="37"/>
        <item x="41"/>
        <item x="42"/>
        <item x="43"/>
        <item x="44"/>
        <item x="32"/>
        <item x="4"/>
        <item x="25"/>
        <item x="33"/>
        <item x="34"/>
        <item x="52"/>
        <item x="53"/>
        <item x="45"/>
        <item x="46"/>
        <item x="47"/>
        <item x="48"/>
        <item x="49"/>
        <item x="54"/>
        <item x="55"/>
        <item x="56"/>
        <item x="57"/>
        <item x="67"/>
        <item x="68"/>
        <item x="69"/>
        <item x="70"/>
        <item x="71"/>
        <item x="72"/>
        <item x="73"/>
        <item x="3"/>
        <item x="5"/>
        <item x="40"/>
        <item x="31"/>
        <item x="27"/>
        <item x="28"/>
        <item x="22"/>
        <item x="38"/>
        <item x="39"/>
        <item x="29"/>
        <item x="36"/>
        <item x="50"/>
        <item x="51"/>
        <item x="23"/>
        <item x="35"/>
        <item x="24"/>
        <item x="30"/>
        <item x="26"/>
        <item x="63"/>
        <item x="60"/>
        <item x="61"/>
        <item x="62"/>
        <item x="74"/>
        <item x="1"/>
        <item x="58"/>
        <item x="59"/>
        <item x="20"/>
        <item x="15"/>
        <item x="16"/>
        <item x="17"/>
        <item x="18"/>
        <item x="6"/>
        <item t="default"/>
      </items>
    </pivotField>
    <pivotField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3"/>
  </rowFields>
  <rowItems count="8">
    <i>
      <x v="78"/>
    </i>
    <i>
      <x v="79"/>
    </i>
    <i>
      <x v="81"/>
    </i>
    <i>
      <x v="12"/>
    </i>
    <i>
      <x v="62"/>
    </i>
    <i>
      <x v="90"/>
    </i>
    <i>
      <x v="49"/>
    </i>
    <i t="grand">
      <x/>
    </i>
  </rowItems>
  <colItems count="1">
    <i/>
  </colItems>
  <dataFields count="1">
    <dataField name="Sum of Salary" fld="8"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6D0DE4-D1C7-43ED-83BB-CC5E73752AF8}" sourceName="Region">
  <pivotTables>
    <pivotTable tabId="16" name="PivotTable8"/>
    <pivotTable tabId="16" name="PivotTable2"/>
    <pivotTable tabId="16" name="PivotTable3"/>
    <pivotTable tabId="16" name="PivotTable4"/>
    <pivotTable tabId="16" name="PivotTable5"/>
    <pivotTable tabId="16" name="PivotTable6"/>
    <pivotTable tabId="16" name="PivotTable7"/>
    <pivotTable tabId="16" name="PivotTable9"/>
    <pivotTable tabId="16" name="Report"/>
    <pivotTable tabId="16" name="PivotTable10"/>
  </pivotTables>
  <data>
    <tabular pivotCacheId="1803620862">
      <items count="4">
        <i x="1" s="1"/>
        <i x="0"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42B83C7-49D7-4A7A-A908-C69F6E8B1A12}" sourceName="Branch">
  <pivotTables>
    <pivotTable tabId="16" name="PivotTable4"/>
    <pivotTable tabId="16" name="PivotTable2"/>
    <pivotTable tabId="16" name="PivotTable3"/>
    <pivotTable tabId="16" name="PivotTable5"/>
    <pivotTable tabId="16" name="PivotTable6"/>
    <pivotTable tabId="16" name="PivotTable7"/>
    <pivotTable tabId="16" name="PivotTable8"/>
    <pivotTable tabId="16" name="PivotTable9"/>
    <pivotTable tabId="16" name="Report"/>
    <pivotTable tabId="16" name="PivotTable10"/>
  </pivotTables>
  <data>
    <tabular pivotCacheId="1803620862">
      <items count="30">
        <i x="7" s="1"/>
        <i x="22" s="1"/>
        <i x="8" s="1"/>
        <i x="17" s="1"/>
        <i x="23" s="1"/>
        <i x="11" s="1"/>
        <i x="27" s="1"/>
        <i x="12" s="1"/>
        <i x="1" s="1"/>
        <i x="9" s="1"/>
        <i x="3" s="1"/>
        <i x="0" s="1"/>
        <i x="25" s="1"/>
        <i x="26" s="1"/>
        <i x="2" s="1"/>
        <i x="13" s="1"/>
        <i x="10" s="1"/>
        <i x="4" s="1"/>
        <i x="19" s="1"/>
        <i x="16" s="1"/>
        <i x="5" s="1"/>
        <i x="18" s="1"/>
        <i x="21" s="1"/>
        <i x="24" s="1"/>
        <i x="14" s="1"/>
        <i x="29" s="1"/>
        <i x="15" s="1"/>
        <i x="6" s="1"/>
        <i x="20" s="1"/>
        <i x="2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E3A0204-B9A6-483C-8960-CD4BBFB94FFD}" cache="Slicer_Region" caption="Region" rowHeight="209550"/>
  <slicer name="Branch" xr10:uid="{09218F9F-CAAB-4FFD-8153-00B3840F4882}" cache="Slicer_Branch" caption="Branch"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8C60C74-E39E-45E8-BFA7-E67B8ACED46E}" cache="Slicer_Region" caption="Region" rowHeight="209550"/>
  <slicer name="Branch 1" xr10:uid="{705780FB-00B8-41C0-9B56-B80C96E5B82D}" cache="Slicer_Branch" caption="Branch"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755814-9D38-422C-867D-25330869EE4E}" name="Edata" displayName="Edata" ref="A1:O101" totalsRowShown="0" headerRowDxfId="24" headerRowBorderDxfId="23" tableBorderDxfId="22" totalsRowBorderDxfId="21">
  <autoFilter ref="A1:O101" xr:uid="{00000000-0009-0000-0000-000000000000}"/>
  <tableColumns count="15">
    <tableColumn id="1" xr3:uid="{81956F30-F2F6-46A5-9698-3FF4A14F1434}" name="Empcode" dataDxfId="20"/>
    <tableColumn id="2" xr3:uid="{59EF943B-BA9F-4639-A192-0E669F8A7F55}" name="First Name" dataDxfId="19"/>
    <tableColumn id="3" xr3:uid="{05DD93C7-AA0C-41E0-BAB8-2D73C60549F8}" name="Last Name" dataDxfId="18"/>
    <tableColumn id="15" xr3:uid="{C6529C1D-D9AC-4EFD-B421-D1D437527CED}" name="Emp Name" dataDxfId="17">
      <calculatedColumnFormula>Edata[[#This Row],[First Name]]&amp;" "&amp;Edata[[#This Row],[Last Name]]</calculatedColumnFormula>
    </tableColumn>
    <tableColumn id="4" xr3:uid="{EC31690B-C616-45E5-9CA7-EFDF5EC47942}" name="Dept" dataDxfId="16"/>
    <tableColumn id="5" xr3:uid="{6F4F2292-407F-4F6C-8111-96D5DEAE4ABF}" name="Region" dataDxfId="15"/>
    <tableColumn id="6" xr3:uid="{282B89A8-5F43-4ECE-B3EF-5147FE6D3E80}" name="Branch" dataDxfId="14"/>
    <tableColumn id="7" xr3:uid="{797D201A-2D98-44D1-A39B-92B5CDC97EFD}" name="Hiredate" dataDxfId="13"/>
    <tableColumn id="8" xr3:uid="{4ADCAD83-64B6-4FA5-8361-2EA1B2CA8A8C}" name="Salary" dataDxfId="12"/>
    <tableColumn id="9" xr3:uid="{22D5615E-6530-416A-94E6-6042A1C82D5D}" name="DA" dataDxfId="11">
      <calculatedColumnFormula>VLOOKUP(Edata[[#This Row],[Dept]],Ddata[#All],2,0)</calculatedColumnFormula>
    </tableColumn>
    <tableColumn id="10" xr3:uid="{F63C6DF1-DC9A-443E-AC70-EEFA899BC723}" name="HRA" dataDxfId="10">
      <calculatedColumnFormula>VLOOKUP(Edata[[#This Row],[Region]],Rdata[#All],2,0)</calculatedColumnFormula>
    </tableColumn>
    <tableColumn id="14" xr3:uid="{C982B629-B92C-4409-949F-C55BF613B8D6}" name="Inc" dataDxfId="9">
      <calculatedColumnFormula>IFERROR(VLOOKUP(Edata[[#This Row],[Empcode]],Idata[],2,0),0)</calculatedColumnFormula>
    </tableColumn>
    <tableColumn id="11" xr3:uid="{98E4F87D-CADF-4B0A-98D6-81D0B577F935}" name="Gross" dataDxfId="8">
      <calculatedColumnFormula>SUM(Edata[[#This Row],[Salary]:[Inc]])</calculatedColumnFormula>
    </tableColumn>
    <tableColumn id="12" xr3:uid="{F9EBC6AF-92DD-42FF-8BDB-BDA53C7B3C2A}" name="Tax" dataDxfId="7">
      <calculatedColumnFormula>IF(Edata[[#This Row],[Gross]]&gt;=15000,15%,IF(Edata[[#This Row],[Gross]]&gt;=10000,10%,IF(Edata[[#This Row],[Gross]]&gt;=5000,5%,0)))*Edata[[#This Row],[Gross]]</calculatedColumnFormula>
    </tableColumn>
    <tableColumn id="13" xr3:uid="{6480A9E7-8E05-4724-BEF4-13F97ECE8164}" name="Net" dataDxfId="6">
      <calculatedColumnFormula>Edata[[#This Row],[Gross]]-Edata[[#This Row],[Tax]]</calculatedColumnFormula>
    </tableColumn>
  </tableColumns>
  <tableStyleInfo name="TableStyleMedium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E8510-64CE-459F-B25D-A0E88A8149B5}" name="Idata" displayName="Idata" ref="A1:B25" totalsRowShown="0">
  <autoFilter ref="A1:B25" xr:uid="{388E8510-64CE-459F-B25D-A0E88A8149B5}"/>
  <tableColumns count="2">
    <tableColumn id="1" xr3:uid="{99DBF784-95BB-445F-8E8C-EB52D843D97E}" name="Empcode"/>
    <tableColumn id="2" xr3:uid="{8FFBE4E2-AD67-4058-AD56-70948C371F7A}" name="Inc"/>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8998E-CD10-4D71-AB38-CA1EA709B2CF}" name="Rdata" displayName="Rdata" ref="A1:B5" totalsRowShown="0">
  <autoFilter ref="A1:B5" xr:uid="{2848998E-CD10-4D71-AB38-CA1EA709B2CF}"/>
  <tableColumns count="2">
    <tableColumn id="1" xr3:uid="{907E7C2E-DC25-48FA-8FA3-9D492139BFB0}" name="Region Name"/>
    <tableColumn id="2" xr3:uid="{496F5126-80AB-45A4-9E92-C581CFAD69AD}" name="HR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E50B49-A661-47D1-A1E5-59447A95A8E8}" name="Ddata" displayName="Ddata" ref="A1:B9" totalsRowShown="0" headerRowDxfId="5" headerRowBorderDxfId="4" tableBorderDxfId="3" totalsRowBorderDxfId="2">
  <autoFilter ref="A1:B9" xr:uid="{FEE50B49-A661-47D1-A1E5-59447A95A8E8}"/>
  <tableColumns count="2">
    <tableColumn id="1" xr3:uid="{0CEEA8B3-ADD8-46C6-A161-D8E414E4F124}" name="Dept" dataDxfId="1"/>
    <tableColumn id="2" xr3:uid="{70DDB3DB-C431-4DA4-8FB4-605A8DD333F4}" name="DA" dataDxfId="0"/>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8496-BC31-4095-91FD-D6CA73310DBC}">
  <dimension ref="A1:AI39"/>
  <sheetViews>
    <sheetView topLeftCell="H1" zoomScale="101" workbookViewId="0">
      <selection activeCell="AJ7" sqref="AJ7"/>
    </sheetView>
  </sheetViews>
  <sheetFormatPr defaultRowHeight="13.2" x14ac:dyDescent="0.25"/>
  <cols>
    <col min="1" max="1" width="13.33203125" bestFit="1" customWidth="1"/>
    <col min="2" max="2" width="18.6640625" bestFit="1" customWidth="1"/>
    <col min="4" max="4" width="13.33203125" bestFit="1" customWidth="1"/>
    <col min="5" max="5" width="18.6640625" bestFit="1" customWidth="1"/>
    <col min="7" max="7" width="14.33203125" bestFit="1" customWidth="1"/>
    <col min="8" max="8" width="13.21875" bestFit="1" customWidth="1"/>
    <col min="10" max="10" width="14.5546875" bestFit="1" customWidth="1"/>
    <col min="11" max="11" width="13.21875" bestFit="1" customWidth="1"/>
    <col min="13" max="13" width="13.33203125" bestFit="1" customWidth="1"/>
    <col min="14" max="14" width="18.6640625" bestFit="1" customWidth="1"/>
    <col min="15" max="15" width="13.21875" bestFit="1" customWidth="1"/>
    <col min="17" max="17" width="13.33203125" bestFit="1" customWidth="1"/>
    <col min="18" max="18" width="18.6640625" bestFit="1" customWidth="1"/>
    <col min="19" max="20" width="13.21875" bestFit="1" customWidth="1"/>
    <col min="21" max="21" width="13.5546875" bestFit="1" customWidth="1"/>
    <col min="23" max="23" width="13.33203125" bestFit="1" customWidth="1"/>
    <col min="24" max="24" width="18.6640625" bestFit="1" customWidth="1"/>
    <col min="25" max="25" width="13.5546875" bestFit="1" customWidth="1"/>
    <col min="26" max="26" width="13.33203125" bestFit="1" customWidth="1"/>
    <col min="27" max="27" width="11.33203125" bestFit="1" customWidth="1"/>
    <col min="28" max="28" width="8" bestFit="1" customWidth="1"/>
    <col min="29" max="29" width="10.109375" bestFit="1" customWidth="1"/>
    <col min="30" max="30" width="11.88671875" bestFit="1" customWidth="1"/>
    <col min="31" max="31" width="13.21875" bestFit="1" customWidth="1"/>
    <col min="33" max="33" width="18.6640625" bestFit="1" customWidth="1"/>
    <col min="35" max="35" width="13.21875" bestFit="1" customWidth="1"/>
    <col min="36" max="36" width="18.6640625" bestFit="1" customWidth="1"/>
  </cols>
  <sheetData>
    <row r="1" spans="1:35" x14ac:dyDescent="0.25">
      <c r="G1" t="s">
        <v>270</v>
      </c>
      <c r="J1" t="s">
        <v>285</v>
      </c>
      <c r="M1" t="s">
        <v>286</v>
      </c>
      <c r="Q1" t="s">
        <v>287</v>
      </c>
      <c r="W1" t="s">
        <v>291</v>
      </c>
      <c r="Z1" t="s">
        <v>297</v>
      </c>
    </row>
    <row r="3" spans="1:35" x14ac:dyDescent="0.25">
      <c r="A3" s="14" t="s">
        <v>246</v>
      </c>
      <c r="B3" t="s">
        <v>248</v>
      </c>
      <c r="D3" s="14" t="s">
        <v>246</v>
      </c>
      <c r="E3" t="s">
        <v>248</v>
      </c>
      <c r="G3" s="14" t="s">
        <v>246</v>
      </c>
      <c r="H3" t="s">
        <v>284</v>
      </c>
      <c r="J3" s="14" t="s">
        <v>246</v>
      </c>
      <c r="K3" t="s">
        <v>284</v>
      </c>
      <c r="M3" s="14" t="s">
        <v>246</v>
      </c>
      <c r="N3" t="s">
        <v>248</v>
      </c>
      <c r="O3" t="s">
        <v>284</v>
      </c>
      <c r="Q3" s="14" t="s">
        <v>246</v>
      </c>
      <c r="R3" t="s">
        <v>248</v>
      </c>
      <c r="S3" t="s">
        <v>284</v>
      </c>
      <c r="T3" t="s">
        <v>289</v>
      </c>
      <c r="U3" t="s">
        <v>290</v>
      </c>
      <c r="W3" s="14" t="s">
        <v>246</v>
      </c>
      <c r="X3" t="s">
        <v>248</v>
      </c>
      <c r="Z3" s="14" t="s">
        <v>246</v>
      </c>
      <c r="AA3" t="s">
        <v>298</v>
      </c>
      <c r="AB3" t="s">
        <v>299</v>
      </c>
      <c r="AC3" t="s">
        <v>300</v>
      </c>
      <c r="AD3" t="s">
        <v>301</v>
      </c>
      <c r="AE3" t="s">
        <v>284</v>
      </c>
      <c r="AG3" t="s">
        <v>248</v>
      </c>
      <c r="AI3" t="s">
        <v>284</v>
      </c>
    </row>
    <row r="4" spans="1:35" x14ac:dyDescent="0.25">
      <c r="A4" s="15" t="s">
        <v>20</v>
      </c>
      <c r="B4" s="19">
        <v>10</v>
      </c>
      <c r="D4" s="15" t="s">
        <v>249</v>
      </c>
      <c r="E4" s="19">
        <v>3</v>
      </c>
      <c r="G4" s="15" t="s">
        <v>279</v>
      </c>
      <c r="H4" s="19">
        <v>49000</v>
      </c>
      <c r="J4" s="15" t="s">
        <v>272</v>
      </c>
      <c r="K4" s="19">
        <v>5950</v>
      </c>
      <c r="M4" s="15" t="s">
        <v>20</v>
      </c>
      <c r="N4" s="19">
        <v>10</v>
      </c>
      <c r="O4" s="19">
        <v>148750</v>
      </c>
      <c r="Q4" s="15" t="s">
        <v>11</v>
      </c>
      <c r="R4" s="19">
        <v>20</v>
      </c>
      <c r="S4" s="19">
        <v>307125</v>
      </c>
      <c r="T4" s="17">
        <v>0.19765739385065886</v>
      </c>
      <c r="U4" s="17">
        <v>1</v>
      </c>
      <c r="W4" s="15" t="s">
        <v>292</v>
      </c>
      <c r="X4" s="19">
        <v>16</v>
      </c>
      <c r="Z4" s="15" t="s">
        <v>249</v>
      </c>
      <c r="AA4" s="19">
        <v>55125</v>
      </c>
      <c r="AB4" s="19">
        <v>55125</v>
      </c>
      <c r="AC4" s="17">
        <v>3.5476968127041333E-2</v>
      </c>
      <c r="AD4" s="19"/>
      <c r="AE4" s="17"/>
      <c r="AG4" s="19">
        <v>100</v>
      </c>
      <c r="AI4" s="19">
        <v>1553825</v>
      </c>
    </row>
    <row r="5" spans="1:35" x14ac:dyDescent="0.25">
      <c r="A5" s="15" t="s">
        <v>36</v>
      </c>
      <c r="B5" s="19">
        <v>16</v>
      </c>
      <c r="D5" s="15" t="s">
        <v>250</v>
      </c>
      <c r="E5" s="19">
        <v>3</v>
      </c>
      <c r="G5" s="15" t="s">
        <v>280</v>
      </c>
      <c r="H5" s="19">
        <v>24500</v>
      </c>
      <c r="J5" s="15" t="s">
        <v>274</v>
      </c>
      <c r="K5" s="19">
        <v>7000</v>
      </c>
      <c r="M5" s="15" t="s">
        <v>36</v>
      </c>
      <c r="N5" s="19">
        <v>16</v>
      </c>
      <c r="O5" s="19">
        <v>241325</v>
      </c>
      <c r="Q5" s="16" t="s">
        <v>20</v>
      </c>
      <c r="R5" s="19">
        <v>3</v>
      </c>
      <c r="S5" s="19">
        <v>41125</v>
      </c>
      <c r="T5" s="17">
        <v>2.646694447572925E-2</v>
      </c>
      <c r="U5" s="17">
        <v>0.13390313390313391</v>
      </c>
      <c r="W5" s="15" t="s">
        <v>293</v>
      </c>
      <c r="X5" s="19">
        <v>25</v>
      </c>
      <c r="Z5" s="15" t="s">
        <v>250</v>
      </c>
      <c r="AA5" s="19">
        <v>57750</v>
      </c>
      <c r="AB5" s="19">
        <v>112875</v>
      </c>
      <c r="AC5" s="17">
        <v>7.2643315688703677E-2</v>
      </c>
      <c r="AD5" s="19">
        <v>2625</v>
      </c>
      <c r="AE5" s="17">
        <v>4.7619047619047616E-2</v>
      </c>
    </row>
    <row r="6" spans="1:35" x14ac:dyDescent="0.25">
      <c r="A6" s="15" t="s">
        <v>17</v>
      </c>
      <c r="B6" s="19">
        <v>1</v>
      </c>
      <c r="D6" s="15" t="s">
        <v>251</v>
      </c>
      <c r="E6" s="19">
        <v>2</v>
      </c>
      <c r="G6" s="15" t="s">
        <v>281</v>
      </c>
      <c r="H6" s="19">
        <v>24500</v>
      </c>
      <c r="J6" s="15" t="s">
        <v>276</v>
      </c>
      <c r="K6" s="19">
        <v>7000</v>
      </c>
      <c r="M6" s="15" t="s">
        <v>17</v>
      </c>
      <c r="N6" s="19">
        <v>1</v>
      </c>
      <c r="O6" s="19">
        <v>49000</v>
      </c>
      <c r="Q6" s="16" t="s">
        <v>36</v>
      </c>
      <c r="R6" s="19">
        <v>3</v>
      </c>
      <c r="S6" s="19">
        <v>49000</v>
      </c>
      <c r="T6" s="17">
        <v>3.1535082779592299E-2</v>
      </c>
      <c r="U6" s="17">
        <v>0.15954415954415954</v>
      </c>
      <c r="W6" s="15" t="s">
        <v>294</v>
      </c>
      <c r="X6" s="19">
        <v>48</v>
      </c>
      <c r="Z6" s="15" t="s">
        <v>251</v>
      </c>
      <c r="AA6" s="19">
        <v>37625</v>
      </c>
      <c r="AB6" s="19">
        <v>150500</v>
      </c>
      <c r="AC6" s="17">
        <v>9.6857754251604908E-2</v>
      </c>
      <c r="AD6" s="19">
        <v>-20125</v>
      </c>
      <c r="AE6" s="17">
        <v>-0.34848484848484851</v>
      </c>
    </row>
    <row r="7" spans="1:35" x14ac:dyDescent="0.25">
      <c r="A7" s="15" t="s">
        <v>14</v>
      </c>
      <c r="B7" s="19">
        <v>7</v>
      </c>
      <c r="D7" s="15" t="s">
        <v>252</v>
      </c>
      <c r="E7" s="19">
        <v>6</v>
      </c>
      <c r="G7" s="15" t="s">
        <v>271</v>
      </c>
      <c r="H7" s="19">
        <v>24500</v>
      </c>
      <c r="J7" s="15" t="s">
        <v>278</v>
      </c>
      <c r="K7" s="19">
        <v>7000</v>
      </c>
      <c r="M7" s="15" t="s">
        <v>14</v>
      </c>
      <c r="N7" s="19">
        <v>7</v>
      </c>
      <c r="O7" s="19">
        <v>126000</v>
      </c>
      <c r="Q7" s="16" t="s">
        <v>14</v>
      </c>
      <c r="R7" s="19">
        <v>1</v>
      </c>
      <c r="S7" s="19">
        <v>19250</v>
      </c>
      <c r="T7" s="17">
        <v>1.2388782520554116E-2</v>
      </c>
      <c r="U7" s="17">
        <v>6.2678062678062682E-2</v>
      </c>
      <c r="W7" s="15" t="s">
        <v>295</v>
      </c>
      <c r="X7" s="19">
        <v>10</v>
      </c>
      <c r="Z7" s="15" t="s">
        <v>252</v>
      </c>
      <c r="AA7" s="19">
        <v>124250</v>
      </c>
      <c r="AB7" s="19">
        <v>274750</v>
      </c>
      <c r="AC7" s="17">
        <v>0.17682171415699965</v>
      </c>
      <c r="AD7" s="19">
        <v>86625</v>
      </c>
      <c r="AE7" s="17">
        <v>2.3023255813953489</v>
      </c>
    </row>
    <row r="8" spans="1:35" x14ac:dyDescent="0.25">
      <c r="A8" s="15" t="s">
        <v>10</v>
      </c>
      <c r="B8" s="19">
        <v>18</v>
      </c>
      <c r="D8" s="15" t="s">
        <v>253</v>
      </c>
      <c r="E8" s="19">
        <v>3</v>
      </c>
      <c r="G8" s="15" t="s">
        <v>277</v>
      </c>
      <c r="H8" s="19">
        <v>22750</v>
      </c>
      <c r="J8" s="15" t="s">
        <v>273</v>
      </c>
      <c r="K8" s="19">
        <v>7000</v>
      </c>
      <c r="M8" s="15" t="s">
        <v>10</v>
      </c>
      <c r="N8" s="19">
        <v>18</v>
      </c>
      <c r="O8" s="19">
        <v>240450</v>
      </c>
      <c r="Q8" s="16" t="s">
        <v>10</v>
      </c>
      <c r="R8" s="19">
        <v>4</v>
      </c>
      <c r="S8" s="19">
        <v>54950</v>
      </c>
      <c r="T8" s="17">
        <v>3.5364342831399935E-2</v>
      </c>
      <c r="U8" s="17">
        <v>0.17891737891737891</v>
      </c>
      <c r="W8" s="15" t="s">
        <v>296</v>
      </c>
      <c r="X8" s="19">
        <v>1</v>
      </c>
      <c r="Z8" s="15" t="s">
        <v>253</v>
      </c>
      <c r="AA8" s="19">
        <v>52500</v>
      </c>
      <c r="AB8" s="19">
        <v>327250</v>
      </c>
      <c r="AC8" s="17">
        <v>0.21060930284941998</v>
      </c>
      <c r="AD8" s="19">
        <v>-71750</v>
      </c>
      <c r="AE8" s="17">
        <v>-0.57746478873239437</v>
      </c>
    </row>
    <row r="9" spans="1:35" x14ac:dyDescent="0.25">
      <c r="A9" s="15" t="s">
        <v>223</v>
      </c>
      <c r="B9" s="19">
        <v>12</v>
      </c>
      <c r="D9" s="15" t="s">
        <v>254</v>
      </c>
      <c r="E9" s="19">
        <v>4</v>
      </c>
      <c r="G9" s="15" t="s">
        <v>283</v>
      </c>
      <c r="H9" s="19">
        <v>22750</v>
      </c>
      <c r="J9" s="15" t="s">
        <v>282</v>
      </c>
      <c r="K9" s="19">
        <v>7000</v>
      </c>
      <c r="M9" s="15" t="s">
        <v>223</v>
      </c>
      <c r="N9" s="19">
        <v>12</v>
      </c>
      <c r="O9" s="19">
        <v>183925</v>
      </c>
      <c r="Q9" s="16" t="s">
        <v>223</v>
      </c>
      <c r="R9" s="19">
        <v>2</v>
      </c>
      <c r="S9" s="19">
        <v>28000</v>
      </c>
      <c r="T9" s="17">
        <v>1.802004730262417E-2</v>
      </c>
      <c r="U9" s="17">
        <v>9.1168091168091173E-2</v>
      </c>
      <c r="W9" s="15" t="s">
        <v>247</v>
      </c>
      <c r="X9" s="19">
        <v>100</v>
      </c>
      <c r="Z9" s="15" t="s">
        <v>254</v>
      </c>
      <c r="AA9" s="19">
        <v>98000</v>
      </c>
      <c r="AB9" s="19">
        <v>425250</v>
      </c>
      <c r="AC9" s="17">
        <v>0.27367946840860458</v>
      </c>
      <c r="AD9" s="19">
        <v>45500</v>
      </c>
      <c r="AE9" s="17">
        <v>0.8666666666666667</v>
      </c>
    </row>
    <row r="10" spans="1:35" x14ac:dyDescent="0.25">
      <c r="A10" s="15" t="s">
        <v>27</v>
      </c>
      <c r="B10" s="19">
        <v>18</v>
      </c>
      <c r="D10" s="15" t="s">
        <v>255</v>
      </c>
      <c r="E10" s="19">
        <v>1</v>
      </c>
      <c r="G10" s="15" t="s">
        <v>275</v>
      </c>
      <c r="H10" s="19">
        <v>22750</v>
      </c>
      <c r="J10" s="15" t="s">
        <v>247</v>
      </c>
      <c r="K10" s="19">
        <v>40950</v>
      </c>
      <c r="M10" s="15" t="s">
        <v>27</v>
      </c>
      <c r="N10" s="19">
        <v>18</v>
      </c>
      <c r="O10" s="19">
        <v>260050</v>
      </c>
      <c r="Q10" s="16" t="s">
        <v>27</v>
      </c>
      <c r="R10" s="19">
        <v>3</v>
      </c>
      <c r="S10" s="19">
        <v>37800</v>
      </c>
      <c r="T10" s="17">
        <v>2.4327063858542629E-2</v>
      </c>
      <c r="U10" s="17">
        <v>0.12307692307692308</v>
      </c>
      <c r="Z10" s="15" t="s">
        <v>255</v>
      </c>
      <c r="AA10" s="19">
        <v>14875</v>
      </c>
      <c r="AB10" s="19">
        <v>440125</v>
      </c>
      <c r="AC10" s="17">
        <v>0.28325261853812367</v>
      </c>
      <c r="AD10" s="19">
        <v>-83125</v>
      </c>
      <c r="AE10" s="17">
        <v>-0.8482142857142857</v>
      </c>
    </row>
    <row r="11" spans="1:35" x14ac:dyDescent="0.25">
      <c r="A11" s="15" t="s">
        <v>0</v>
      </c>
      <c r="B11" s="19">
        <v>18</v>
      </c>
      <c r="D11" s="15" t="s">
        <v>256</v>
      </c>
      <c r="E11" s="19">
        <v>2</v>
      </c>
      <c r="G11" s="15" t="s">
        <v>247</v>
      </c>
      <c r="H11" s="19">
        <v>190750</v>
      </c>
      <c r="M11" s="15" t="s">
        <v>0</v>
      </c>
      <c r="N11" s="19">
        <v>18</v>
      </c>
      <c r="O11" s="19">
        <v>304325</v>
      </c>
      <c r="Q11" s="16" t="s">
        <v>0</v>
      </c>
      <c r="R11" s="19">
        <v>4</v>
      </c>
      <c r="S11" s="19">
        <v>77000</v>
      </c>
      <c r="T11" s="17">
        <v>4.9555130082216466E-2</v>
      </c>
      <c r="U11" s="17">
        <v>0.25071225071225073</v>
      </c>
      <c r="Z11" s="15" t="s">
        <v>256</v>
      </c>
      <c r="AA11" s="19">
        <v>26250</v>
      </c>
      <c r="AB11" s="19">
        <v>466375</v>
      </c>
      <c r="AC11" s="17">
        <v>0.3001464128843338</v>
      </c>
      <c r="AD11" s="19">
        <v>11375</v>
      </c>
      <c r="AE11" s="17">
        <v>0.76470588235294112</v>
      </c>
    </row>
    <row r="12" spans="1:35" x14ac:dyDescent="0.25">
      <c r="A12" s="15" t="s">
        <v>247</v>
      </c>
      <c r="B12" s="19">
        <v>100</v>
      </c>
      <c r="D12" s="15" t="s">
        <v>257</v>
      </c>
      <c r="E12" s="19">
        <v>4</v>
      </c>
      <c r="M12" s="15" t="s">
        <v>247</v>
      </c>
      <c r="N12" s="19">
        <v>100</v>
      </c>
      <c r="O12" s="19">
        <v>1553825</v>
      </c>
      <c r="Q12" s="15" t="s">
        <v>56</v>
      </c>
      <c r="R12" s="19">
        <v>40</v>
      </c>
      <c r="S12" s="19">
        <v>633500</v>
      </c>
      <c r="T12" s="17">
        <v>0.40770357022187181</v>
      </c>
      <c r="U12" s="17">
        <v>1</v>
      </c>
      <c r="Z12" s="15" t="s">
        <v>257</v>
      </c>
      <c r="AA12" s="19">
        <v>77000</v>
      </c>
      <c r="AB12" s="19">
        <v>543375</v>
      </c>
      <c r="AC12" s="17">
        <v>0.34970154296655026</v>
      </c>
      <c r="AD12" s="19">
        <v>50750</v>
      </c>
      <c r="AE12" s="17">
        <v>1.9333333333333333</v>
      </c>
    </row>
    <row r="13" spans="1:35" x14ac:dyDescent="0.25">
      <c r="D13" s="15" t="s">
        <v>258</v>
      </c>
      <c r="E13" s="19">
        <v>25</v>
      </c>
      <c r="Q13" s="16" t="s">
        <v>20</v>
      </c>
      <c r="R13" s="19">
        <v>4</v>
      </c>
      <c r="S13" s="19">
        <v>65625</v>
      </c>
      <c r="T13" s="17">
        <v>4.2234485865525397E-2</v>
      </c>
      <c r="U13" s="17">
        <v>0.10359116022099447</v>
      </c>
      <c r="Z13" s="15" t="s">
        <v>258</v>
      </c>
      <c r="AA13" s="19">
        <v>422975</v>
      </c>
      <c r="AB13" s="19">
        <v>966350</v>
      </c>
      <c r="AC13" s="17">
        <v>0.62191688253181665</v>
      </c>
      <c r="AD13" s="19">
        <v>345975</v>
      </c>
      <c r="AE13" s="17">
        <v>4.4931818181818182</v>
      </c>
    </row>
    <row r="14" spans="1:35" x14ac:dyDescent="0.25">
      <c r="D14" s="15" t="s">
        <v>259</v>
      </c>
      <c r="E14" s="19">
        <v>9</v>
      </c>
      <c r="Q14" s="16" t="s">
        <v>36</v>
      </c>
      <c r="R14" s="19">
        <v>7</v>
      </c>
      <c r="S14" s="19">
        <v>94325</v>
      </c>
      <c r="T14" s="17">
        <v>6.070503435071517E-2</v>
      </c>
      <c r="U14" s="17">
        <v>0.1488950276243094</v>
      </c>
      <c r="Z14" s="15" t="s">
        <v>259</v>
      </c>
      <c r="AA14" s="19">
        <v>154700</v>
      </c>
      <c r="AB14" s="19">
        <v>1121050</v>
      </c>
      <c r="AC14" s="17">
        <v>0.72147764387881519</v>
      </c>
      <c r="AD14" s="19">
        <v>-268275</v>
      </c>
      <c r="AE14" s="17">
        <v>-0.63425734381464627</v>
      </c>
    </row>
    <row r="15" spans="1:35" x14ac:dyDescent="0.25">
      <c r="D15" s="15" t="s">
        <v>260</v>
      </c>
      <c r="E15" s="19">
        <v>3</v>
      </c>
      <c r="Q15" s="16" t="s">
        <v>14</v>
      </c>
      <c r="R15" s="19">
        <v>2</v>
      </c>
      <c r="S15" s="19">
        <v>49000</v>
      </c>
      <c r="T15" s="17">
        <v>3.1535082779592299E-2</v>
      </c>
      <c r="U15" s="17">
        <v>7.7348066298342538E-2</v>
      </c>
      <c r="Z15" s="15" t="s">
        <v>260</v>
      </c>
      <c r="AA15" s="19">
        <v>45150</v>
      </c>
      <c r="AB15" s="19">
        <v>1166200</v>
      </c>
      <c r="AC15" s="17">
        <v>0.75053497015429671</v>
      </c>
      <c r="AD15" s="19">
        <v>-109550</v>
      </c>
      <c r="AE15" s="17">
        <v>-0.70814479638009054</v>
      </c>
    </row>
    <row r="16" spans="1:35" x14ac:dyDescent="0.25">
      <c r="D16" s="15" t="s">
        <v>261</v>
      </c>
      <c r="E16" s="19">
        <v>4</v>
      </c>
      <c r="Q16" s="16" t="s">
        <v>10</v>
      </c>
      <c r="R16" s="19">
        <v>6</v>
      </c>
      <c r="S16" s="19">
        <v>81200</v>
      </c>
      <c r="T16" s="17">
        <v>5.2258137177610089E-2</v>
      </c>
      <c r="U16" s="17">
        <v>0.1281767955801105</v>
      </c>
      <c r="Z16" s="15" t="s">
        <v>261</v>
      </c>
      <c r="AA16" s="19">
        <v>48300</v>
      </c>
      <c r="AB16" s="19">
        <v>1214500</v>
      </c>
      <c r="AC16" s="17">
        <v>0.78161955175132336</v>
      </c>
      <c r="AD16" s="19">
        <v>3150</v>
      </c>
      <c r="AE16" s="17">
        <v>6.9767441860465115E-2</v>
      </c>
    </row>
    <row r="17" spans="4:31" x14ac:dyDescent="0.25">
      <c r="D17" s="15" t="s">
        <v>262</v>
      </c>
      <c r="E17" s="19">
        <v>3</v>
      </c>
      <c r="Q17" s="16" t="s">
        <v>223</v>
      </c>
      <c r="R17" s="19">
        <v>5</v>
      </c>
      <c r="S17" s="19">
        <v>81375</v>
      </c>
      <c r="T17" s="17">
        <v>5.2370762473251495E-2</v>
      </c>
      <c r="U17" s="17">
        <v>0.12845303867403315</v>
      </c>
      <c r="Z17" s="15" t="s">
        <v>262</v>
      </c>
      <c r="AA17" s="19">
        <v>37275</v>
      </c>
      <c r="AB17" s="19">
        <v>1251775</v>
      </c>
      <c r="AC17" s="17">
        <v>0.80560873972294178</v>
      </c>
      <c r="AD17" s="19">
        <v>-11025</v>
      </c>
      <c r="AE17" s="17">
        <v>-0.22826086956521738</v>
      </c>
    </row>
    <row r="18" spans="4:31" x14ac:dyDescent="0.25">
      <c r="D18" s="15" t="s">
        <v>263</v>
      </c>
      <c r="E18" s="19">
        <v>1</v>
      </c>
      <c r="Q18" s="16" t="s">
        <v>27</v>
      </c>
      <c r="R18" s="19">
        <v>9</v>
      </c>
      <c r="S18" s="19">
        <v>137725</v>
      </c>
      <c r="T18" s="17">
        <v>8.8636107669782638E-2</v>
      </c>
      <c r="U18" s="17">
        <v>0.21740331491712708</v>
      </c>
      <c r="Z18" s="15" t="s">
        <v>263</v>
      </c>
      <c r="AA18" s="19">
        <v>14875</v>
      </c>
      <c r="AB18" s="19">
        <v>1266650</v>
      </c>
      <c r="AC18" s="17">
        <v>0.81518188985246087</v>
      </c>
      <c r="AD18" s="19">
        <v>-22400</v>
      </c>
      <c r="AE18" s="17">
        <v>-0.60093896713615025</v>
      </c>
    </row>
    <row r="19" spans="4:31" x14ac:dyDescent="0.25">
      <c r="D19" s="15" t="s">
        <v>264</v>
      </c>
      <c r="E19" s="19">
        <v>1</v>
      </c>
      <c r="Q19" s="16" t="s">
        <v>0</v>
      </c>
      <c r="R19" s="19">
        <v>7</v>
      </c>
      <c r="S19" s="19">
        <v>124250</v>
      </c>
      <c r="T19" s="17">
        <v>7.9963959905394746E-2</v>
      </c>
      <c r="U19" s="17">
        <v>0.19613259668508287</v>
      </c>
      <c r="Z19" s="15" t="s">
        <v>264</v>
      </c>
      <c r="AA19" s="19">
        <v>11725</v>
      </c>
      <c r="AB19" s="19">
        <v>1278375</v>
      </c>
      <c r="AC19" s="17">
        <v>0.82272778466043472</v>
      </c>
      <c r="AD19" s="19">
        <v>-3150</v>
      </c>
      <c r="AE19" s="17">
        <v>-0.21176470588235294</v>
      </c>
    </row>
    <row r="20" spans="4:31" x14ac:dyDescent="0.25">
      <c r="D20" s="15" t="s">
        <v>265</v>
      </c>
      <c r="E20" s="19">
        <v>7</v>
      </c>
      <c r="Q20" s="15" t="s">
        <v>125</v>
      </c>
      <c r="R20" s="19">
        <v>20</v>
      </c>
      <c r="S20" s="19">
        <v>336000</v>
      </c>
      <c r="T20" s="17">
        <v>0.21624056763149002</v>
      </c>
      <c r="U20" s="17">
        <v>1</v>
      </c>
      <c r="Z20" s="15" t="s">
        <v>265</v>
      </c>
      <c r="AA20" s="19">
        <v>98000</v>
      </c>
      <c r="AB20" s="19">
        <v>1376375</v>
      </c>
      <c r="AC20" s="17">
        <v>0.88579795021961938</v>
      </c>
      <c r="AD20" s="19">
        <v>86275</v>
      </c>
      <c r="AE20" s="17">
        <v>7.3582089552238807</v>
      </c>
    </row>
    <row r="21" spans="4:31" x14ac:dyDescent="0.25">
      <c r="D21" s="15" t="s">
        <v>266</v>
      </c>
      <c r="E21" s="19">
        <v>1</v>
      </c>
      <c r="Q21" s="16" t="s">
        <v>20</v>
      </c>
      <c r="R21" s="19">
        <v>2</v>
      </c>
      <c r="S21" s="19">
        <v>26250</v>
      </c>
      <c r="T21" s="17">
        <v>1.6893794346210158E-2</v>
      </c>
      <c r="U21" s="17">
        <v>7.8125E-2</v>
      </c>
      <c r="Z21" s="15" t="s">
        <v>266</v>
      </c>
      <c r="AA21" s="19">
        <v>9625</v>
      </c>
      <c r="AB21" s="19">
        <v>1386000</v>
      </c>
      <c r="AC21" s="17">
        <v>0.89199234147989637</v>
      </c>
      <c r="AD21" s="19">
        <v>-88375</v>
      </c>
      <c r="AE21" s="17">
        <v>-0.9017857142857143</v>
      </c>
    </row>
    <row r="22" spans="4:31" x14ac:dyDescent="0.25">
      <c r="D22" s="15" t="s">
        <v>267</v>
      </c>
      <c r="E22" s="19">
        <v>5</v>
      </c>
      <c r="Q22" s="16" t="s">
        <v>36</v>
      </c>
      <c r="R22" s="19">
        <v>3</v>
      </c>
      <c r="S22" s="19">
        <v>49000</v>
      </c>
      <c r="T22" s="17">
        <v>3.1535082779592299E-2</v>
      </c>
      <c r="U22" s="17">
        <v>0.14583333333333334</v>
      </c>
      <c r="Z22" s="15" t="s">
        <v>267</v>
      </c>
      <c r="AA22" s="19">
        <v>44625</v>
      </c>
      <c r="AB22" s="19">
        <v>1430625</v>
      </c>
      <c r="AC22" s="17">
        <v>0.92071179186845364</v>
      </c>
      <c r="AD22" s="19">
        <v>35000</v>
      </c>
      <c r="AE22" s="17">
        <v>3.6363636363636362</v>
      </c>
    </row>
    <row r="23" spans="4:31" x14ac:dyDescent="0.25">
      <c r="D23" s="15" t="s">
        <v>268</v>
      </c>
      <c r="E23" s="19">
        <v>3</v>
      </c>
      <c r="Q23" s="16" t="s">
        <v>17</v>
      </c>
      <c r="R23" s="19">
        <v>1</v>
      </c>
      <c r="S23" s="19">
        <v>49000</v>
      </c>
      <c r="T23" s="17">
        <v>3.1535082779592299E-2</v>
      </c>
      <c r="U23" s="17">
        <v>0.14583333333333334</v>
      </c>
      <c r="Z23" s="15" t="s">
        <v>268</v>
      </c>
      <c r="AA23" s="19">
        <v>42000</v>
      </c>
      <c r="AB23" s="19">
        <v>1472625</v>
      </c>
      <c r="AC23" s="17">
        <v>0.94774186282238992</v>
      </c>
      <c r="AD23" s="19">
        <v>-2625</v>
      </c>
      <c r="AE23" s="17">
        <v>-5.8823529411764705E-2</v>
      </c>
    </row>
    <row r="24" spans="4:31" x14ac:dyDescent="0.25">
      <c r="D24" s="15" t="s">
        <v>269</v>
      </c>
      <c r="E24" s="19">
        <v>10</v>
      </c>
      <c r="Q24" s="16" t="s">
        <v>14</v>
      </c>
      <c r="R24" s="19">
        <v>2</v>
      </c>
      <c r="S24" s="19">
        <v>32375</v>
      </c>
      <c r="T24" s="17">
        <v>2.0835679693659195E-2</v>
      </c>
      <c r="U24" s="17">
        <v>9.6354166666666671E-2</v>
      </c>
      <c r="Z24" s="15" t="s">
        <v>269</v>
      </c>
      <c r="AA24" s="19">
        <v>81200</v>
      </c>
      <c r="AB24" s="19">
        <v>1553825</v>
      </c>
      <c r="AC24" s="17">
        <v>1</v>
      </c>
      <c r="AD24" s="19">
        <v>39200</v>
      </c>
      <c r="AE24" s="17">
        <v>0.93333333333333335</v>
      </c>
    </row>
    <row r="25" spans="4:31" x14ac:dyDescent="0.25">
      <c r="D25" s="15" t="s">
        <v>247</v>
      </c>
      <c r="E25" s="19">
        <v>100</v>
      </c>
      <c r="Q25" s="16" t="s">
        <v>10</v>
      </c>
      <c r="R25" s="19">
        <v>4</v>
      </c>
      <c r="S25" s="19">
        <v>63350</v>
      </c>
      <c r="T25" s="17">
        <v>4.0770357022187183E-2</v>
      </c>
      <c r="U25" s="17">
        <v>0.18854166666666666</v>
      </c>
      <c r="Z25" s="15" t="s">
        <v>247</v>
      </c>
      <c r="AA25" s="19">
        <v>1553825</v>
      </c>
      <c r="AB25" s="19"/>
      <c r="AC25" s="17"/>
      <c r="AD25" s="19"/>
      <c r="AE25" s="17"/>
    </row>
    <row r="26" spans="4:31" x14ac:dyDescent="0.25">
      <c r="Q26" s="16" t="s">
        <v>223</v>
      </c>
      <c r="R26" s="19">
        <v>1</v>
      </c>
      <c r="S26" s="19">
        <v>17500</v>
      </c>
      <c r="T26" s="17">
        <v>1.1262529564140106E-2</v>
      </c>
      <c r="U26" s="17">
        <v>5.2083333333333336E-2</v>
      </c>
    </row>
    <row r="27" spans="4:31" x14ac:dyDescent="0.25">
      <c r="Q27" s="16" t="s">
        <v>27</v>
      </c>
      <c r="R27" s="19">
        <v>3</v>
      </c>
      <c r="S27" s="19">
        <v>42700</v>
      </c>
      <c r="T27" s="17">
        <v>2.7480572136501857E-2</v>
      </c>
      <c r="U27" s="17">
        <v>0.12708333333333333</v>
      </c>
    </row>
    <row r="28" spans="4:31" x14ac:dyDescent="0.25">
      <c r="Q28" s="16" t="s">
        <v>0</v>
      </c>
      <c r="R28" s="19">
        <v>4</v>
      </c>
      <c r="S28" s="19">
        <v>55825</v>
      </c>
      <c r="T28" s="17">
        <v>3.5927469309606941E-2</v>
      </c>
      <c r="U28" s="17">
        <v>0.16614583333333333</v>
      </c>
    </row>
    <row r="29" spans="4:31" x14ac:dyDescent="0.25">
      <c r="Q29" s="15" t="s">
        <v>161</v>
      </c>
      <c r="R29" s="19">
        <v>20</v>
      </c>
      <c r="S29" s="19">
        <v>277200</v>
      </c>
      <c r="T29" s="17">
        <v>0.17839846829597927</v>
      </c>
      <c r="U29" s="17">
        <v>1</v>
      </c>
    </row>
    <row r="30" spans="4:31" x14ac:dyDescent="0.25">
      <c r="Q30" s="16" t="s">
        <v>20</v>
      </c>
      <c r="R30" s="19">
        <v>1</v>
      </c>
      <c r="S30" s="19">
        <v>15750</v>
      </c>
      <c r="T30" s="17">
        <v>1.0136276607726095E-2</v>
      </c>
      <c r="U30" s="17">
        <v>5.6818181818181816E-2</v>
      </c>
    </row>
    <row r="31" spans="4:31" x14ac:dyDescent="0.25">
      <c r="Q31" s="16" t="s">
        <v>36</v>
      </c>
      <c r="R31" s="19">
        <v>3</v>
      </c>
      <c r="S31" s="19">
        <v>49000</v>
      </c>
      <c r="T31" s="17">
        <v>3.1535082779592299E-2</v>
      </c>
      <c r="U31" s="17">
        <v>0.17676767676767677</v>
      </c>
    </row>
    <row r="32" spans="4:31" x14ac:dyDescent="0.25">
      <c r="Q32" s="16" t="s">
        <v>14</v>
      </c>
      <c r="R32" s="19">
        <v>2</v>
      </c>
      <c r="S32" s="19">
        <v>25375</v>
      </c>
      <c r="T32" s="17">
        <v>1.6330667868003152E-2</v>
      </c>
      <c r="U32" s="17">
        <v>9.1540404040404047E-2</v>
      </c>
    </row>
    <row r="33" spans="17:21" x14ac:dyDescent="0.25">
      <c r="Q33" s="16" t="s">
        <v>10</v>
      </c>
      <c r="R33" s="19">
        <v>4</v>
      </c>
      <c r="S33" s="19">
        <v>40950</v>
      </c>
      <c r="T33" s="17">
        <v>2.6354319180087848E-2</v>
      </c>
      <c r="U33" s="17">
        <v>0.14772727272727273</v>
      </c>
    </row>
    <row r="34" spans="17:21" x14ac:dyDescent="0.25">
      <c r="Q34" s="16" t="s">
        <v>223</v>
      </c>
      <c r="R34" s="19">
        <v>4</v>
      </c>
      <c r="S34" s="19">
        <v>57050</v>
      </c>
      <c r="T34" s="17">
        <v>3.6715846379096743E-2</v>
      </c>
      <c r="U34" s="17">
        <v>0.2058080808080808</v>
      </c>
    </row>
    <row r="35" spans="17:21" x14ac:dyDescent="0.25">
      <c r="Q35" s="16" t="s">
        <v>27</v>
      </c>
      <c r="R35" s="19">
        <v>3</v>
      </c>
      <c r="S35" s="19">
        <v>41825</v>
      </c>
      <c r="T35" s="17">
        <v>2.6917445658294854E-2</v>
      </c>
      <c r="U35" s="17">
        <v>0.15088383838383837</v>
      </c>
    </row>
    <row r="36" spans="17:21" x14ac:dyDescent="0.25">
      <c r="Q36" s="16" t="s">
        <v>0</v>
      </c>
      <c r="R36" s="19">
        <v>3</v>
      </c>
      <c r="S36" s="19">
        <v>47250</v>
      </c>
      <c r="T36" s="17">
        <v>3.0408829823178284E-2</v>
      </c>
      <c r="U36" s="17">
        <v>0.17045454545454544</v>
      </c>
    </row>
    <row r="37" spans="17:21" x14ac:dyDescent="0.25">
      <c r="Q37" s="15" t="s">
        <v>247</v>
      </c>
      <c r="R37" s="19">
        <v>100</v>
      </c>
      <c r="S37" s="19">
        <v>1553825</v>
      </c>
      <c r="T37" s="17">
        <v>1</v>
      </c>
      <c r="U37" s="17"/>
    </row>
    <row r="39" spans="17:21" x14ac:dyDescent="0.25">
      <c r="U39" t="s">
        <v>288</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5F1D4-10BD-42CB-AEFC-F75A980A62AB}">
  <dimension ref="A1:U3"/>
  <sheetViews>
    <sheetView showGridLines="0" zoomScale="76" workbookViewId="0">
      <selection activeCell="T1" sqref="T1"/>
    </sheetView>
  </sheetViews>
  <sheetFormatPr defaultRowHeight="13.2" x14ac:dyDescent="0.25"/>
  <sheetData>
    <row r="1" spans="1:21" ht="35.4" customHeight="1" x14ac:dyDescent="0.4">
      <c r="A1" s="18" t="s">
        <v>302</v>
      </c>
      <c r="B1" s="12"/>
      <c r="C1" s="12"/>
      <c r="D1" s="12"/>
      <c r="E1" s="12"/>
      <c r="F1" s="12"/>
      <c r="G1" s="12"/>
      <c r="H1" s="12"/>
      <c r="I1" s="12"/>
      <c r="J1" s="12"/>
      <c r="K1" s="12"/>
      <c r="L1" s="12"/>
      <c r="M1" s="12"/>
      <c r="N1" s="12"/>
      <c r="O1" s="12"/>
      <c r="P1" s="12"/>
      <c r="Q1" s="12"/>
      <c r="R1" s="12"/>
      <c r="S1" s="12"/>
      <c r="T1" s="12"/>
      <c r="U1" s="12"/>
    </row>
    <row r="3" spans="1:21" x14ac:dyDescent="0.25">
      <c r="H3">
        <f>Report!AI19</f>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R101"/>
  <sheetViews>
    <sheetView showGridLines="0" tabSelected="1" zoomScale="125" workbookViewId="0">
      <selection activeCell="F12" sqref="F12"/>
    </sheetView>
  </sheetViews>
  <sheetFormatPr defaultRowHeight="13.2" x14ac:dyDescent="0.25"/>
  <cols>
    <col min="1" max="1" width="12" customWidth="1"/>
    <col min="2" max="2" width="12.33203125" customWidth="1"/>
    <col min="3" max="3" width="12.44140625" customWidth="1"/>
    <col min="4" max="4" width="9.33203125" bestFit="1" customWidth="1"/>
    <col min="5" max="5" width="9.6640625" customWidth="1"/>
    <col min="6" max="6" width="11" customWidth="1"/>
    <col min="7" max="7" width="11.33203125" customWidth="1"/>
    <col min="8" max="8" width="10.88671875" customWidth="1"/>
  </cols>
  <sheetData>
    <row r="1" spans="1:18" x14ac:dyDescent="0.25">
      <c r="A1" s="5" t="s">
        <v>1</v>
      </c>
      <c r="B1" s="6" t="s">
        <v>2</v>
      </c>
      <c r="C1" s="6" t="s">
        <v>3</v>
      </c>
      <c r="D1" s="6" t="s">
        <v>243</v>
      </c>
      <c r="E1" s="6" t="s">
        <v>4</v>
      </c>
      <c r="F1" s="6" t="s">
        <v>5</v>
      </c>
      <c r="G1" s="6" t="s">
        <v>222</v>
      </c>
      <c r="H1" s="6" t="s">
        <v>6</v>
      </c>
      <c r="I1" s="7" t="s">
        <v>7</v>
      </c>
      <c r="J1" s="6" t="s">
        <v>224</v>
      </c>
      <c r="K1" s="6" t="s">
        <v>225</v>
      </c>
      <c r="L1" s="6" t="s">
        <v>234</v>
      </c>
      <c r="M1" s="6" t="s">
        <v>226</v>
      </c>
      <c r="N1" s="6" t="s">
        <v>227</v>
      </c>
      <c r="O1" s="6" t="s">
        <v>228</v>
      </c>
    </row>
    <row r="2" spans="1:18" x14ac:dyDescent="0.25">
      <c r="A2" s="3">
        <v>1</v>
      </c>
      <c r="B2" s="1" t="s">
        <v>54</v>
      </c>
      <c r="C2" s="1" t="s">
        <v>55</v>
      </c>
      <c r="D2" s="1" t="str">
        <f>Edata[[#This Row],[First Name]]&amp;" "&amp;Edata[[#This Row],[Last Name]]</f>
        <v>Raja Raymondekar</v>
      </c>
      <c r="E2" s="1" t="s">
        <v>0</v>
      </c>
      <c r="F2" s="1" t="s">
        <v>56</v>
      </c>
      <c r="G2" s="1" t="s">
        <v>191</v>
      </c>
      <c r="H2" s="2">
        <v>28126</v>
      </c>
      <c r="I2" s="4">
        <v>21875</v>
      </c>
      <c r="J2" s="6">
        <f>VLOOKUP(Edata[[#This Row],[Dept]],Ddata[#All],2,0)</f>
        <v>1000</v>
      </c>
      <c r="K2" s="6">
        <f>VLOOKUP(Edata[[#This Row],[Region]],Rdata[#All],2,0)</f>
        <v>500</v>
      </c>
      <c r="L2" s="6">
        <f>IFERROR(VLOOKUP(Edata[[#This Row],[Empcode]],Idata[],2,0),0)</f>
        <v>1000</v>
      </c>
      <c r="M2" s="6">
        <f>SUM(Edata[[#This Row],[Salary]:[Inc]])</f>
        <v>24375</v>
      </c>
      <c r="N2" s="6">
        <f>IF(Edata[[#This Row],[Gross]]&gt;=15000,15%,IF(Edata[[#This Row],[Gross]]&gt;=10000,10%,IF(Edata[[#This Row],[Gross]]&gt;=5000,5%,0)))*Edata[[#This Row],[Gross]]</f>
        <v>3656.25</v>
      </c>
      <c r="O2" s="6">
        <f>Edata[[#This Row],[Gross]]-Edata[[#This Row],[Tax]]</f>
        <v>20718.75</v>
      </c>
    </row>
    <row r="3" spans="1:18" x14ac:dyDescent="0.25">
      <c r="A3" s="3">
        <v>2</v>
      </c>
      <c r="B3" s="1" t="s">
        <v>123</v>
      </c>
      <c r="C3" s="1" t="s">
        <v>124</v>
      </c>
      <c r="D3" s="1" t="str">
        <f>Edata[[#This Row],[First Name]]&amp;" "&amp;Edata[[#This Row],[Last Name]]</f>
        <v>Suman Shinde</v>
      </c>
      <c r="E3" s="1" t="s">
        <v>0</v>
      </c>
      <c r="F3" s="1" t="s">
        <v>11</v>
      </c>
      <c r="G3" s="1" t="s">
        <v>193</v>
      </c>
      <c r="H3" s="2">
        <v>28126</v>
      </c>
      <c r="I3" s="4">
        <v>17500</v>
      </c>
      <c r="J3" s="1">
        <f>VLOOKUP(Edata[[#This Row],[Dept]],Ddata[#All],2,0)</f>
        <v>1000</v>
      </c>
      <c r="K3" s="1">
        <f>VLOOKUP(Edata[[#This Row],[Region]],Rdata[#All],2,0)</f>
        <v>1000</v>
      </c>
      <c r="L3" s="1">
        <f>IFERROR(VLOOKUP(Edata[[#This Row],[Empcode]],Idata[],2,0),0)</f>
        <v>0</v>
      </c>
      <c r="M3" s="1">
        <f>SUM(Edata[[#This Row],[Salary]:[Inc]])</f>
        <v>19500</v>
      </c>
      <c r="N3" s="1">
        <f>IF(Edata[[#This Row],[Gross]]&gt;=15000,15%,IF(Edata[[#This Row],[Gross]]&gt;=10000,10%,IF(Edata[[#This Row],[Gross]]&gt;=5000,5%,0)))*Edata[[#This Row],[Gross]]</f>
        <v>2925</v>
      </c>
      <c r="O3" s="1">
        <f>Edata[[#This Row],[Gross]]-Edata[[#This Row],[Tax]]</f>
        <v>16575</v>
      </c>
      <c r="Q3" t="s">
        <v>237</v>
      </c>
    </row>
    <row r="4" spans="1:18" x14ac:dyDescent="0.25">
      <c r="A4" s="3">
        <v>3</v>
      </c>
      <c r="B4" s="1" t="s">
        <v>112</v>
      </c>
      <c r="C4" s="1" t="s">
        <v>113</v>
      </c>
      <c r="D4" s="1" t="str">
        <f>Edata[[#This Row],[First Name]]&amp;" "&amp;Edata[[#This Row],[Last Name]]</f>
        <v>Kuldeep Sharma</v>
      </c>
      <c r="E4" s="1" t="s">
        <v>20</v>
      </c>
      <c r="F4" s="1" t="s">
        <v>125</v>
      </c>
      <c r="G4" s="1" t="s">
        <v>192</v>
      </c>
      <c r="H4" s="2">
        <v>36220</v>
      </c>
      <c r="I4" s="4">
        <v>7000</v>
      </c>
      <c r="J4" s="1">
        <f>VLOOKUP(Edata[[#This Row],[Dept]],Ddata[#All],2,0)</f>
        <v>500</v>
      </c>
      <c r="K4" s="1">
        <f>VLOOKUP(Edata[[#This Row],[Region]],Rdata[#All],2,0)</f>
        <v>350</v>
      </c>
      <c r="L4" s="1">
        <f>IFERROR(VLOOKUP(Edata[[#This Row],[Empcode]],Idata[],2,0),0)</f>
        <v>3000</v>
      </c>
      <c r="M4" s="1">
        <f>SUM(Edata[[#This Row],[Salary]:[Inc]])</f>
        <v>10850</v>
      </c>
      <c r="N4" s="1">
        <f>IF(Edata[[#This Row],[Gross]]&gt;=15000,15%,IF(Edata[[#This Row],[Gross]]&gt;=10000,10%,IF(Edata[[#This Row],[Gross]]&gt;=5000,5%,0)))*Edata[[#This Row],[Gross]]</f>
        <v>1085</v>
      </c>
      <c r="O4" s="1">
        <f>Edata[[#This Row],[Gross]]-Edata[[#This Row],[Tax]]</f>
        <v>9765</v>
      </c>
    </row>
    <row r="5" spans="1:18" x14ac:dyDescent="0.25">
      <c r="A5" s="3">
        <v>4</v>
      </c>
      <c r="B5" s="1" t="s">
        <v>8</v>
      </c>
      <c r="C5" s="1" t="s">
        <v>9</v>
      </c>
      <c r="D5" s="1" t="str">
        <f>Edata[[#This Row],[First Name]]&amp;" "&amp;Edata[[#This Row],[Last Name]]</f>
        <v>Beena Mavadia</v>
      </c>
      <c r="E5" s="1" t="s">
        <v>10</v>
      </c>
      <c r="F5" s="1" t="s">
        <v>56</v>
      </c>
      <c r="G5" s="1" t="s">
        <v>194</v>
      </c>
      <c r="H5" s="2">
        <v>29183</v>
      </c>
      <c r="I5" s="4">
        <v>12250</v>
      </c>
      <c r="J5" s="1">
        <f>VLOOKUP(Edata[[#This Row],[Dept]],Ddata[#All],2,0)</f>
        <v>3000</v>
      </c>
      <c r="K5" s="1">
        <f>VLOOKUP(Edata[[#This Row],[Region]],Rdata[#All],2,0)</f>
        <v>500</v>
      </c>
      <c r="L5" s="1">
        <f>IFERROR(VLOOKUP(Edata[[#This Row],[Empcode]],Idata[],2,0),0)</f>
        <v>0</v>
      </c>
      <c r="M5" s="1">
        <f>SUM(Edata[[#This Row],[Salary]:[Inc]])</f>
        <v>15750</v>
      </c>
      <c r="N5" s="1">
        <f>IF(Edata[[#This Row],[Gross]]&gt;=15000,15%,IF(Edata[[#This Row],[Gross]]&gt;=10000,10%,IF(Edata[[#This Row],[Gross]]&gt;=5000,5%,0)))*Edata[[#This Row],[Gross]]</f>
        <v>2362.5</v>
      </c>
      <c r="O5" s="1">
        <f>Edata[[#This Row],[Gross]]-Edata[[#This Row],[Tax]]</f>
        <v>13387.5</v>
      </c>
    </row>
    <row r="6" spans="1:18" x14ac:dyDescent="0.25">
      <c r="A6" s="3">
        <v>5</v>
      </c>
      <c r="B6" s="1" t="s">
        <v>57</v>
      </c>
      <c r="C6" s="1" t="s">
        <v>58</v>
      </c>
      <c r="D6" s="1" t="str">
        <f>Edata[[#This Row],[First Name]]&amp;" "&amp;Edata[[#This Row],[Last Name]]</f>
        <v>Seema Ranganathan</v>
      </c>
      <c r="E6" s="1" t="s">
        <v>27</v>
      </c>
      <c r="F6" s="1" t="s">
        <v>56</v>
      </c>
      <c r="G6" s="1" t="s">
        <v>195</v>
      </c>
      <c r="H6" s="2">
        <v>32755</v>
      </c>
      <c r="I6" s="4">
        <v>21000</v>
      </c>
      <c r="J6" s="1">
        <f>VLOOKUP(Edata[[#This Row],[Dept]],Ddata[#All],2,0)</f>
        <v>4000</v>
      </c>
      <c r="K6" s="1">
        <f>VLOOKUP(Edata[[#This Row],[Region]],Rdata[#All],2,0)</f>
        <v>500</v>
      </c>
      <c r="L6" s="1">
        <f>IFERROR(VLOOKUP(Edata[[#This Row],[Empcode]],Idata[],2,0),0)</f>
        <v>5000</v>
      </c>
      <c r="M6" s="1">
        <f>SUM(Edata[[#This Row],[Salary]:[Inc]])</f>
        <v>30500</v>
      </c>
      <c r="N6" s="1">
        <f>IF(Edata[[#This Row],[Gross]]&gt;=15000,15%,IF(Edata[[#This Row],[Gross]]&gt;=10000,10%,IF(Edata[[#This Row],[Gross]]&gt;=5000,5%,0)))*Edata[[#This Row],[Gross]]</f>
        <v>4575</v>
      </c>
      <c r="O6" s="1">
        <f>Edata[[#This Row],[Gross]]-Edata[[#This Row],[Tax]]</f>
        <v>25925</v>
      </c>
      <c r="Q6" t="s">
        <v>227</v>
      </c>
    </row>
    <row r="7" spans="1:18" x14ac:dyDescent="0.25">
      <c r="A7" s="3">
        <v>6</v>
      </c>
      <c r="B7" s="1" t="s">
        <v>159</v>
      </c>
      <c r="C7" s="1" t="s">
        <v>160</v>
      </c>
      <c r="D7" s="1" t="str">
        <f>Edata[[#This Row],[First Name]]&amp;" "&amp;Edata[[#This Row],[Last Name]]</f>
        <v>Julie D'Souza</v>
      </c>
      <c r="E7" s="1" t="s">
        <v>27</v>
      </c>
      <c r="F7" s="1" t="s">
        <v>56</v>
      </c>
      <c r="G7" s="1" t="s">
        <v>197</v>
      </c>
      <c r="H7" s="2">
        <v>32390</v>
      </c>
      <c r="I7" s="4">
        <v>12425</v>
      </c>
      <c r="J7" s="1">
        <f>VLOOKUP(Edata[[#This Row],[Dept]],Ddata[#All],2,0)</f>
        <v>4000</v>
      </c>
      <c r="K7" s="1">
        <f>VLOOKUP(Edata[[#This Row],[Region]],Rdata[#All],2,0)</f>
        <v>500</v>
      </c>
      <c r="L7" s="1">
        <f>IFERROR(VLOOKUP(Edata[[#This Row],[Empcode]],Idata[],2,0),0)</f>
        <v>0</v>
      </c>
      <c r="M7" s="1">
        <f>SUM(Edata[[#This Row],[Salary]:[Inc]])</f>
        <v>16925</v>
      </c>
      <c r="N7" s="1">
        <f>IF(Edata[[#This Row],[Gross]]&gt;=15000,15%,IF(Edata[[#This Row],[Gross]]&gt;=10000,10%,IF(Edata[[#This Row],[Gross]]&gt;=5000,5%,0)))*Edata[[#This Row],[Gross]]</f>
        <v>2538.75</v>
      </c>
      <c r="O7" s="1">
        <f>Edata[[#This Row],[Gross]]-Edata[[#This Row],[Tax]]</f>
        <v>14386.25</v>
      </c>
      <c r="Q7" t="s">
        <v>235</v>
      </c>
      <c r="R7">
        <v>0</v>
      </c>
    </row>
    <row r="8" spans="1:18" x14ac:dyDescent="0.25">
      <c r="A8" s="3">
        <v>7</v>
      </c>
      <c r="B8" s="1" t="s">
        <v>32</v>
      </c>
      <c r="C8" s="1" t="s">
        <v>33</v>
      </c>
      <c r="D8" s="1" t="str">
        <f>Edata[[#This Row],[First Name]]&amp;" "&amp;Edata[[#This Row],[Last Name]]</f>
        <v>Deepak Jain</v>
      </c>
      <c r="E8" s="1" t="s">
        <v>223</v>
      </c>
      <c r="F8" s="1" t="s">
        <v>161</v>
      </c>
      <c r="G8" s="1" t="s">
        <v>196</v>
      </c>
      <c r="H8" s="2">
        <v>33102</v>
      </c>
      <c r="I8" s="4">
        <v>13825</v>
      </c>
      <c r="J8" s="1">
        <f>VLOOKUP(Edata[[#This Row],[Dept]],Ddata[#All],2,0)</f>
        <v>5000</v>
      </c>
      <c r="K8" s="1">
        <f>VLOOKUP(Edata[[#This Row],[Region]],Rdata[#All],2,0)</f>
        <v>750</v>
      </c>
      <c r="L8" s="1">
        <f>IFERROR(VLOOKUP(Edata[[#This Row],[Empcode]],Idata[],2,0),0)</f>
        <v>7000</v>
      </c>
      <c r="M8" s="1">
        <f>SUM(Edata[[#This Row],[Salary]:[Inc]])</f>
        <v>26575</v>
      </c>
      <c r="N8" s="1">
        <f>IF(Edata[[#This Row],[Gross]]&gt;=15000,15%,IF(Edata[[#This Row],[Gross]]&gt;=10000,10%,IF(Edata[[#This Row],[Gross]]&gt;=5000,5%,0)))*Edata[[#This Row],[Gross]]</f>
        <v>3986.25</v>
      </c>
      <c r="O8" s="1">
        <f>Edata[[#This Row],[Gross]]-Edata[[#This Row],[Tax]]</f>
        <v>22588.75</v>
      </c>
      <c r="Q8" t="s">
        <v>238</v>
      </c>
      <c r="R8" s="13">
        <v>0.05</v>
      </c>
    </row>
    <row r="9" spans="1:18" x14ac:dyDescent="0.25">
      <c r="A9" s="3">
        <v>8</v>
      </c>
      <c r="B9" s="1" t="s">
        <v>59</v>
      </c>
      <c r="C9" s="1" t="s">
        <v>60</v>
      </c>
      <c r="D9" s="1" t="str">
        <f>Edata[[#This Row],[First Name]]&amp;" "&amp;Edata[[#This Row],[Last Name]]</f>
        <v>Neena Mukherjee</v>
      </c>
      <c r="E9" s="1" t="s">
        <v>27</v>
      </c>
      <c r="F9" s="1" t="s">
        <v>56</v>
      </c>
      <c r="G9" s="1" t="s">
        <v>198</v>
      </c>
      <c r="H9" s="2">
        <v>32755</v>
      </c>
      <c r="I9" s="4">
        <v>12425</v>
      </c>
      <c r="J9" s="1">
        <f>VLOOKUP(Edata[[#This Row],[Dept]],Ddata[#All],2,0)</f>
        <v>4000</v>
      </c>
      <c r="K9" s="1">
        <f>VLOOKUP(Edata[[#This Row],[Region]],Rdata[#All],2,0)</f>
        <v>500</v>
      </c>
      <c r="L9" s="1">
        <f>IFERROR(VLOOKUP(Edata[[#This Row],[Empcode]],Idata[],2,0),0)</f>
        <v>0</v>
      </c>
      <c r="M9" s="1">
        <f>SUM(Edata[[#This Row],[Salary]:[Inc]])</f>
        <v>16925</v>
      </c>
      <c r="N9" s="1">
        <f>IF(Edata[[#This Row],[Gross]]&gt;=15000,15%,IF(Edata[[#This Row],[Gross]]&gt;=10000,10%,IF(Edata[[#This Row],[Gross]]&gt;=5000,5%,0)))*Edata[[#This Row],[Gross]]</f>
        <v>2538.75</v>
      </c>
      <c r="O9" s="1">
        <f>Edata[[#This Row],[Gross]]-Edata[[#This Row],[Tax]]</f>
        <v>14386.25</v>
      </c>
      <c r="Q9" t="s">
        <v>239</v>
      </c>
      <c r="R9" s="13">
        <v>0.1</v>
      </c>
    </row>
    <row r="10" spans="1:18" x14ac:dyDescent="0.25">
      <c r="A10" s="3">
        <v>9</v>
      </c>
      <c r="B10" s="1" t="s">
        <v>61</v>
      </c>
      <c r="C10" s="1" t="s">
        <v>62</v>
      </c>
      <c r="D10" s="1" t="str">
        <f>Edata[[#This Row],[First Name]]&amp;" "&amp;Edata[[#This Row],[Last Name]]</f>
        <v>Pankaj Sutradhar</v>
      </c>
      <c r="E10" s="1" t="s">
        <v>0</v>
      </c>
      <c r="F10" s="1" t="s">
        <v>56</v>
      </c>
      <c r="G10" s="1" t="s">
        <v>199</v>
      </c>
      <c r="H10" s="2">
        <v>36506</v>
      </c>
      <c r="I10" s="4">
        <v>14875</v>
      </c>
      <c r="J10" s="1">
        <f>VLOOKUP(Edata[[#This Row],[Dept]],Ddata[#All],2,0)</f>
        <v>1000</v>
      </c>
      <c r="K10" s="1">
        <f>VLOOKUP(Edata[[#This Row],[Region]],Rdata[#All],2,0)</f>
        <v>500</v>
      </c>
      <c r="L10" s="1">
        <f>IFERROR(VLOOKUP(Edata[[#This Row],[Empcode]],Idata[],2,0),0)</f>
        <v>9000</v>
      </c>
      <c r="M10" s="1">
        <f>SUM(Edata[[#This Row],[Salary]:[Inc]])</f>
        <v>25375</v>
      </c>
      <c r="N10" s="1">
        <f>IF(Edata[[#This Row],[Gross]]&gt;=15000,15%,IF(Edata[[#This Row],[Gross]]&gt;=10000,10%,IF(Edata[[#This Row],[Gross]]&gt;=5000,5%,0)))*Edata[[#This Row],[Gross]]</f>
        <v>3806.25</v>
      </c>
      <c r="O10" s="1">
        <f>Edata[[#This Row],[Gross]]-Edata[[#This Row],[Tax]]</f>
        <v>21568.75</v>
      </c>
      <c r="Q10" t="s">
        <v>236</v>
      </c>
      <c r="R10" s="13">
        <v>0.15</v>
      </c>
    </row>
    <row r="11" spans="1:18" x14ac:dyDescent="0.25">
      <c r="A11" s="3">
        <v>10</v>
      </c>
      <c r="B11" s="1" t="s">
        <v>63</v>
      </c>
      <c r="C11" s="1" t="s">
        <v>64</v>
      </c>
      <c r="D11" s="1" t="str">
        <f>Edata[[#This Row],[First Name]]&amp;" "&amp;Edata[[#This Row],[Last Name]]</f>
        <v>Andre Fernendes</v>
      </c>
      <c r="E11" s="1" t="s">
        <v>10</v>
      </c>
      <c r="F11" s="1" t="s">
        <v>11</v>
      </c>
      <c r="G11" s="1" t="s">
        <v>200</v>
      </c>
      <c r="H11" s="2">
        <v>28326</v>
      </c>
      <c r="I11" s="4">
        <v>15750</v>
      </c>
      <c r="J11" s="1">
        <f>VLOOKUP(Edata[[#This Row],[Dept]],Ddata[#All],2,0)</f>
        <v>3000</v>
      </c>
      <c r="K11" s="1">
        <f>VLOOKUP(Edata[[#This Row],[Region]],Rdata[#All],2,0)</f>
        <v>1000</v>
      </c>
      <c r="L11" s="1">
        <f>IFERROR(VLOOKUP(Edata[[#This Row],[Empcode]],Idata[],2,0),0)</f>
        <v>0</v>
      </c>
      <c r="M11" s="1">
        <f>SUM(Edata[[#This Row],[Salary]:[Inc]])</f>
        <v>19750</v>
      </c>
      <c r="N11" s="1">
        <f>IF(Edata[[#This Row],[Gross]]&gt;=15000,15%,IF(Edata[[#This Row],[Gross]]&gt;=10000,10%,IF(Edata[[#This Row],[Gross]]&gt;=5000,5%,0)))*Edata[[#This Row],[Gross]]</f>
        <v>2962.5</v>
      </c>
      <c r="O11" s="1">
        <f>Edata[[#This Row],[Gross]]-Edata[[#This Row],[Tax]]</f>
        <v>16787.5</v>
      </c>
      <c r="Q11" t="s">
        <v>241</v>
      </c>
    </row>
    <row r="12" spans="1:18" x14ac:dyDescent="0.25">
      <c r="A12" s="3">
        <v>11</v>
      </c>
      <c r="B12" s="1" t="s">
        <v>12</v>
      </c>
      <c r="C12" s="1" t="s">
        <v>13</v>
      </c>
      <c r="D12" s="1" t="str">
        <f>Edata[[#This Row],[First Name]]&amp;" "&amp;Edata[[#This Row],[Last Name]]</f>
        <v>Sujay Madhrani</v>
      </c>
      <c r="E12" s="1" t="s">
        <v>14</v>
      </c>
      <c r="F12" s="1" t="s">
        <v>161</v>
      </c>
      <c r="G12" s="1" t="s">
        <v>196</v>
      </c>
      <c r="H12" s="2">
        <v>31402</v>
      </c>
      <c r="I12" s="4">
        <v>14875</v>
      </c>
      <c r="J12" s="1">
        <f>VLOOKUP(Edata[[#This Row],[Dept]],Ddata[#All],2,0)</f>
        <v>6000</v>
      </c>
      <c r="K12" s="1">
        <f>VLOOKUP(Edata[[#This Row],[Region]],Rdata[#All],2,0)</f>
        <v>750</v>
      </c>
      <c r="L12" s="1">
        <f>IFERROR(VLOOKUP(Edata[[#This Row],[Empcode]],Idata[],2,0),0)</f>
        <v>11000</v>
      </c>
      <c r="M12" s="1">
        <f>SUM(Edata[[#This Row],[Salary]:[Inc]])</f>
        <v>32625</v>
      </c>
      <c r="N12" s="1">
        <f>IF(Edata[[#This Row],[Gross]]&gt;=15000,15%,IF(Edata[[#This Row],[Gross]]&gt;=10000,10%,IF(Edata[[#This Row],[Gross]]&gt;=5000,5%,0)))*Edata[[#This Row],[Gross]]</f>
        <v>4893.75</v>
      </c>
      <c r="O12" s="1">
        <f>Edata[[#This Row],[Gross]]-Edata[[#This Row],[Tax]]</f>
        <v>27731.25</v>
      </c>
      <c r="Q12" t="s">
        <v>240</v>
      </c>
    </row>
    <row r="13" spans="1:18" x14ac:dyDescent="0.25">
      <c r="A13" s="3">
        <v>12</v>
      </c>
      <c r="B13" s="1" t="s">
        <v>162</v>
      </c>
      <c r="C13" s="1" t="s">
        <v>163</v>
      </c>
      <c r="D13" s="1" t="str">
        <f>Edata[[#This Row],[First Name]]&amp;" "&amp;Edata[[#This Row],[Last Name]]</f>
        <v>Shilpa Lele</v>
      </c>
      <c r="E13" s="1" t="s">
        <v>20</v>
      </c>
      <c r="F13" s="1" t="s">
        <v>56</v>
      </c>
      <c r="G13" s="1" t="s">
        <v>201</v>
      </c>
      <c r="H13" s="2">
        <v>30376</v>
      </c>
      <c r="I13" s="4">
        <v>21000</v>
      </c>
      <c r="J13" s="1">
        <f>VLOOKUP(Edata[[#This Row],[Dept]],Ddata[#All],2,0)</f>
        <v>500</v>
      </c>
      <c r="K13" s="1">
        <f>VLOOKUP(Edata[[#This Row],[Region]],Rdata[#All],2,0)</f>
        <v>500</v>
      </c>
      <c r="L13" s="1">
        <f>IFERROR(VLOOKUP(Edata[[#This Row],[Empcode]],Idata[],2,0),0)</f>
        <v>0</v>
      </c>
      <c r="M13" s="1">
        <f>SUM(Edata[[#This Row],[Salary]:[Inc]])</f>
        <v>22000</v>
      </c>
      <c r="N13" s="1">
        <f>IF(Edata[[#This Row],[Gross]]&gt;=15000,15%,IF(Edata[[#This Row],[Gross]]&gt;=10000,10%,IF(Edata[[#This Row],[Gross]]&gt;=5000,5%,0)))*Edata[[#This Row],[Gross]]</f>
        <v>3300</v>
      </c>
      <c r="O13" s="1">
        <f>Edata[[#This Row],[Gross]]-Edata[[#This Row],[Tax]]</f>
        <v>18700</v>
      </c>
    </row>
    <row r="14" spans="1:18" x14ac:dyDescent="0.25">
      <c r="A14" s="3">
        <v>13</v>
      </c>
      <c r="B14" s="1" t="s">
        <v>65</v>
      </c>
      <c r="C14" s="1" t="s">
        <v>66</v>
      </c>
      <c r="D14" s="1" t="str">
        <f>Edata[[#This Row],[First Name]]&amp;" "&amp;Edata[[#This Row],[Last Name]]</f>
        <v>Meera Lalwani</v>
      </c>
      <c r="E14" s="1" t="s">
        <v>14</v>
      </c>
      <c r="F14" s="1" t="s">
        <v>11</v>
      </c>
      <c r="G14" s="1" t="s">
        <v>202</v>
      </c>
      <c r="H14" s="2">
        <v>31027</v>
      </c>
      <c r="I14" s="4">
        <v>19250</v>
      </c>
      <c r="J14" s="1">
        <f>VLOOKUP(Edata[[#This Row],[Dept]],Ddata[#All],2,0)</f>
        <v>6000</v>
      </c>
      <c r="K14" s="1">
        <f>VLOOKUP(Edata[[#This Row],[Region]],Rdata[#All],2,0)</f>
        <v>1000</v>
      </c>
      <c r="L14" s="1">
        <f>IFERROR(VLOOKUP(Edata[[#This Row],[Empcode]],Idata[],2,0),0)</f>
        <v>13000</v>
      </c>
      <c r="M14" s="1">
        <f>SUM(Edata[[#This Row],[Salary]:[Inc]])</f>
        <v>39250</v>
      </c>
      <c r="N14" s="1">
        <f>IF(Edata[[#This Row],[Gross]]&gt;=15000,15%,IF(Edata[[#This Row],[Gross]]&gt;=10000,10%,IF(Edata[[#This Row],[Gross]]&gt;=5000,5%,0)))*Edata[[#This Row],[Gross]]</f>
        <v>5887.5</v>
      </c>
      <c r="O14" s="1">
        <f>Edata[[#This Row],[Gross]]-Edata[[#This Row],[Tax]]</f>
        <v>33362.5</v>
      </c>
    </row>
    <row r="15" spans="1:18" x14ac:dyDescent="0.25">
      <c r="A15" s="3">
        <v>14</v>
      </c>
      <c r="B15" s="1" t="s">
        <v>15</v>
      </c>
      <c r="C15" s="1" t="s">
        <v>16</v>
      </c>
      <c r="D15" s="1" t="str">
        <f>Edata[[#This Row],[First Name]]&amp;" "&amp;Edata[[#This Row],[Last Name]]</f>
        <v>Sheetal Desai</v>
      </c>
      <c r="E15" s="1" t="s">
        <v>17</v>
      </c>
      <c r="F15" s="1" t="s">
        <v>125</v>
      </c>
      <c r="G15" s="1" t="s">
        <v>203</v>
      </c>
      <c r="H15" s="2">
        <v>31028</v>
      </c>
      <c r="I15" s="4">
        <v>49000</v>
      </c>
      <c r="J15" s="1">
        <f>VLOOKUP(Edata[[#This Row],[Dept]],Ddata[#All],2,0)</f>
        <v>10000</v>
      </c>
      <c r="K15" s="1">
        <f>VLOOKUP(Edata[[#This Row],[Region]],Rdata[#All],2,0)</f>
        <v>350</v>
      </c>
      <c r="L15" s="1">
        <f>IFERROR(VLOOKUP(Edata[[#This Row],[Empcode]],Idata[],2,0),0)</f>
        <v>0</v>
      </c>
      <c r="M15" s="1">
        <f>SUM(Edata[[#This Row],[Salary]:[Inc]])</f>
        <v>59350</v>
      </c>
      <c r="N15" s="1">
        <f>IF(Edata[[#This Row],[Gross]]&gt;=15000,15%,IF(Edata[[#This Row],[Gross]]&gt;=10000,10%,IF(Edata[[#This Row],[Gross]]&gt;=5000,5%,0)))*Edata[[#This Row],[Gross]]</f>
        <v>8902.5</v>
      </c>
      <c r="O15" s="1">
        <f>Edata[[#This Row],[Gross]]-Edata[[#This Row],[Tax]]</f>
        <v>50447.5</v>
      </c>
      <c r="Q15" t="s">
        <v>228</v>
      </c>
    </row>
    <row r="16" spans="1:18" x14ac:dyDescent="0.25">
      <c r="A16" s="3">
        <v>15</v>
      </c>
      <c r="B16" s="1" t="s">
        <v>126</v>
      </c>
      <c r="C16" s="1" t="s">
        <v>127</v>
      </c>
      <c r="D16" s="1" t="str">
        <f>Edata[[#This Row],[First Name]]&amp;" "&amp;Edata[[#This Row],[Last Name]]</f>
        <v>K. Sita Narayanan</v>
      </c>
      <c r="E16" s="1" t="s">
        <v>223</v>
      </c>
      <c r="F16" s="1" t="s">
        <v>56</v>
      </c>
      <c r="G16" s="1" t="s">
        <v>201</v>
      </c>
      <c r="H16" s="2">
        <v>31029</v>
      </c>
      <c r="I16" s="4">
        <v>14875</v>
      </c>
      <c r="J16" s="1">
        <f>VLOOKUP(Edata[[#This Row],[Dept]],Ddata[#All],2,0)</f>
        <v>5000</v>
      </c>
      <c r="K16" s="1">
        <f>VLOOKUP(Edata[[#This Row],[Region]],Rdata[#All],2,0)</f>
        <v>500</v>
      </c>
      <c r="L16" s="1">
        <f>IFERROR(VLOOKUP(Edata[[#This Row],[Empcode]],Idata[],2,0),0)</f>
        <v>15000</v>
      </c>
      <c r="M16" s="1">
        <f>SUM(Edata[[#This Row],[Salary]:[Inc]])</f>
        <v>35375</v>
      </c>
      <c r="N16" s="1">
        <f>IF(Edata[[#This Row],[Gross]]&gt;=15000,15%,IF(Edata[[#This Row],[Gross]]&gt;=10000,10%,IF(Edata[[#This Row],[Gross]]&gt;=5000,5%,0)))*Edata[[#This Row],[Gross]]</f>
        <v>5306.25</v>
      </c>
      <c r="O16" s="1">
        <f>Edata[[#This Row],[Gross]]-Edata[[#This Row],[Tax]]</f>
        <v>30068.75</v>
      </c>
      <c r="Q16" t="s">
        <v>242</v>
      </c>
    </row>
    <row r="17" spans="1:17" x14ac:dyDescent="0.25">
      <c r="A17" s="3">
        <v>16</v>
      </c>
      <c r="B17" s="1" t="s">
        <v>67</v>
      </c>
      <c r="C17" s="1" t="s">
        <v>68</v>
      </c>
      <c r="D17" s="1" t="str">
        <f>Edata[[#This Row],[First Name]]&amp;" "&amp;Edata[[#This Row],[Last Name]]</f>
        <v>Priya Shirodkar</v>
      </c>
      <c r="E17" s="1" t="s">
        <v>223</v>
      </c>
      <c r="F17" s="1" t="s">
        <v>56</v>
      </c>
      <c r="G17" s="1" t="s">
        <v>204</v>
      </c>
      <c r="H17" s="2">
        <v>31030</v>
      </c>
      <c r="I17" s="4">
        <v>14875</v>
      </c>
      <c r="J17" s="1">
        <f>VLOOKUP(Edata[[#This Row],[Dept]],Ddata[#All],2,0)</f>
        <v>5000</v>
      </c>
      <c r="K17" s="1">
        <f>VLOOKUP(Edata[[#This Row],[Region]],Rdata[#All],2,0)</f>
        <v>500</v>
      </c>
      <c r="L17" s="1">
        <f>IFERROR(VLOOKUP(Edata[[#This Row],[Empcode]],Idata[],2,0),0)</f>
        <v>0</v>
      </c>
      <c r="M17" s="1">
        <f>SUM(Edata[[#This Row],[Salary]:[Inc]])</f>
        <v>20375</v>
      </c>
      <c r="N17" s="1">
        <f>IF(Edata[[#This Row],[Gross]]&gt;=15000,15%,IF(Edata[[#This Row],[Gross]]&gt;=10000,10%,IF(Edata[[#This Row],[Gross]]&gt;=5000,5%,0)))*Edata[[#This Row],[Gross]]</f>
        <v>3056.25</v>
      </c>
      <c r="O17" s="1">
        <f>Edata[[#This Row],[Gross]]-Edata[[#This Row],[Tax]]</f>
        <v>17318.75</v>
      </c>
    </row>
    <row r="18" spans="1:17" x14ac:dyDescent="0.25">
      <c r="A18" s="3">
        <v>17</v>
      </c>
      <c r="B18" s="1" t="s">
        <v>69</v>
      </c>
      <c r="C18" s="1" t="s">
        <v>70</v>
      </c>
      <c r="D18" s="1" t="str">
        <f>Edata[[#This Row],[First Name]]&amp;" "&amp;Edata[[#This Row],[Last Name]]</f>
        <v>Aalok Trivedi</v>
      </c>
      <c r="E18" s="1" t="s">
        <v>20</v>
      </c>
      <c r="F18" s="1" t="s">
        <v>11</v>
      </c>
      <c r="G18" s="1" t="s">
        <v>193</v>
      </c>
      <c r="H18" s="2">
        <v>30376</v>
      </c>
      <c r="I18" s="4">
        <v>15750</v>
      </c>
      <c r="J18" s="1">
        <f>VLOOKUP(Edata[[#This Row],[Dept]],Ddata[#All],2,0)</f>
        <v>500</v>
      </c>
      <c r="K18" s="1">
        <f>VLOOKUP(Edata[[#This Row],[Region]],Rdata[#All],2,0)</f>
        <v>1000</v>
      </c>
      <c r="L18" s="1">
        <f>IFERROR(VLOOKUP(Edata[[#This Row],[Empcode]],Idata[],2,0),0)</f>
        <v>17000</v>
      </c>
      <c r="M18" s="1">
        <f>SUM(Edata[[#This Row],[Salary]:[Inc]])</f>
        <v>34250</v>
      </c>
      <c r="N18" s="1">
        <f>IF(Edata[[#This Row],[Gross]]&gt;=15000,15%,IF(Edata[[#This Row],[Gross]]&gt;=10000,10%,IF(Edata[[#This Row],[Gross]]&gt;=5000,5%,0)))*Edata[[#This Row],[Gross]]</f>
        <v>5137.5</v>
      </c>
      <c r="O18" s="1">
        <f>Edata[[#This Row],[Gross]]-Edata[[#This Row],[Tax]]</f>
        <v>29112.5</v>
      </c>
      <c r="Q18" t="s">
        <v>244</v>
      </c>
    </row>
    <row r="19" spans="1:17" x14ac:dyDescent="0.25">
      <c r="A19" s="3">
        <v>18</v>
      </c>
      <c r="B19" s="1" t="s">
        <v>18</v>
      </c>
      <c r="C19" s="1" t="s">
        <v>19</v>
      </c>
      <c r="D19" s="1" t="str">
        <f>Edata[[#This Row],[First Name]]&amp;" "&amp;Edata[[#This Row],[Last Name]]</f>
        <v>Aakash Dixit</v>
      </c>
      <c r="E19" s="1" t="s">
        <v>20</v>
      </c>
      <c r="F19" s="1" t="s">
        <v>161</v>
      </c>
      <c r="G19" s="1" t="s">
        <v>205</v>
      </c>
      <c r="H19" s="2">
        <v>30376</v>
      </c>
      <c r="I19" s="4">
        <v>15750</v>
      </c>
      <c r="J19" s="1">
        <f>VLOOKUP(Edata[[#This Row],[Dept]],Ddata[#All],2,0)</f>
        <v>500</v>
      </c>
      <c r="K19" s="1">
        <f>VLOOKUP(Edata[[#This Row],[Region]],Rdata[#All],2,0)</f>
        <v>750</v>
      </c>
      <c r="L19" s="1">
        <f>IFERROR(VLOOKUP(Edata[[#This Row],[Empcode]],Idata[],2,0),0)</f>
        <v>0</v>
      </c>
      <c r="M19" s="1">
        <f>SUM(Edata[[#This Row],[Salary]:[Inc]])</f>
        <v>17000</v>
      </c>
      <c r="N19" s="1">
        <f>IF(Edata[[#This Row],[Gross]]&gt;=15000,15%,IF(Edata[[#This Row],[Gross]]&gt;=10000,10%,IF(Edata[[#This Row],[Gross]]&gt;=5000,5%,0)))*Edata[[#This Row],[Gross]]</f>
        <v>2550</v>
      </c>
      <c r="O19" s="1">
        <f>Edata[[#This Row],[Gross]]-Edata[[#This Row],[Tax]]</f>
        <v>14450</v>
      </c>
      <c r="Q19" t="s">
        <v>245</v>
      </c>
    </row>
    <row r="20" spans="1:17" x14ac:dyDescent="0.25">
      <c r="A20" s="3">
        <v>19</v>
      </c>
      <c r="B20" s="1" t="s">
        <v>164</v>
      </c>
      <c r="C20" s="1" t="s">
        <v>165</v>
      </c>
      <c r="D20" s="1" t="str">
        <f>Edata[[#This Row],[First Name]]&amp;" "&amp;Edata[[#This Row],[Last Name]]</f>
        <v>Parvati Khanna</v>
      </c>
      <c r="E20" s="1" t="s">
        <v>10</v>
      </c>
      <c r="F20" s="1" t="s">
        <v>56</v>
      </c>
      <c r="G20" s="1" t="s">
        <v>197</v>
      </c>
      <c r="H20" s="2">
        <v>31637</v>
      </c>
      <c r="I20" s="4">
        <v>10500</v>
      </c>
      <c r="J20" s="1">
        <f>VLOOKUP(Edata[[#This Row],[Dept]],Ddata[#All],2,0)</f>
        <v>3000</v>
      </c>
      <c r="K20" s="1">
        <f>VLOOKUP(Edata[[#This Row],[Region]],Rdata[#All],2,0)</f>
        <v>500</v>
      </c>
      <c r="L20" s="1">
        <f>IFERROR(VLOOKUP(Edata[[#This Row],[Empcode]],Idata[],2,0),0)</f>
        <v>19000</v>
      </c>
      <c r="M20" s="1">
        <f>SUM(Edata[[#This Row],[Salary]:[Inc]])</f>
        <v>33000</v>
      </c>
      <c r="N20" s="1">
        <f>IF(Edata[[#This Row],[Gross]]&gt;=15000,15%,IF(Edata[[#This Row],[Gross]]&gt;=10000,10%,IF(Edata[[#This Row],[Gross]]&gt;=5000,5%,0)))*Edata[[#This Row],[Gross]]</f>
        <v>4950</v>
      </c>
      <c r="O20" s="1">
        <f>Edata[[#This Row],[Gross]]-Edata[[#This Row],[Tax]]</f>
        <v>28050</v>
      </c>
    </row>
    <row r="21" spans="1:17" x14ac:dyDescent="0.25">
      <c r="A21" s="3">
        <v>20</v>
      </c>
      <c r="B21" s="1" t="s">
        <v>71</v>
      </c>
      <c r="C21" s="1" t="s">
        <v>72</v>
      </c>
      <c r="D21" s="1" t="str">
        <f>Edata[[#This Row],[First Name]]&amp;" "&amp;Edata[[#This Row],[Last Name]]</f>
        <v>Farhan Sadiq</v>
      </c>
      <c r="E21" s="1" t="s">
        <v>10</v>
      </c>
      <c r="F21" s="1" t="s">
        <v>56</v>
      </c>
      <c r="G21" s="1" t="s">
        <v>204</v>
      </c>
      <c r="H21" s="2">
        <v>36316</v>
      </c>
      <c r="I21" s="4">
        <v>5950</v>
      </c>
      <c r="J21" s="1">
        <f>VLOOKUP(Edata[[#This Row],[Dept]],Ddata[#All],2,0)</f>
        <v>3000</v>
      </c>
      <c r="K21" s="1">
        <f>VLOOKUP(Edata[[#This Row],[Region]],Rdata[#All],2,0)</f>
        <v>500</v>
      </c>
      <c r="L21" s="1">
        <f>IFERROR(VLOOKUP(Edata[[#This Row],[Empcode]],Idata[],2,0),0)</f>
        <v>0</v>
      </c>
      <c r="M21" s="1">
        <f>SUM(Edata[[#This Row],[Salary]:[Inc]])</f>
        <v>9450</v>
      </c>
      <c r="N21" s="1">
        <f>IF(Edata[[#This Row],[Gross]]&gt;=15000,15%,IF(Edata[[#This Row],[Gross]]&gt;=10000,10%,IF(Edata[[#This Row],[Gross]]&gt;=5000,5%,0)))*Edata[[#This Row],[Gross]]</f>
        <v>472.5</v>
      </c>
      <c r="O21" s="1">
        <f>Edata[[#This Row],[Gross]]-Edata[[#This Row],[Tax]]</f>
        <v>8977.5</v>
      </c>
    </row>
    <row r="22" spans="1:17" x14ac:dyDescent="0.25">
      <c r="A22" s="3">
        <v>21</v>
      </c>
      <c r="B22" s="1" t="s">
        <v>73</v>
      </c>
      <c r="C22" s="1" t="s">
        <v>74</v>
      </c>
      <c r="D22" s="1" t="str">
        <f>Edata[[#This Row],[First Name]]&amp;" "&amp;Edata[[#This Row],[Last Name]]</f>
        <v>Satinder Kaur Sasan</v>
      </c>
      <c r="E22" s="1" t="s">
        <v>10</v>
      </c>
      <c r="F22" s="1" t="s">
        <v>11</v>
      </c>
      <c r="G22" s="1" t="s">
        <v>206</v>
      </c>
      <c r="H22" s="2">
        <v>36317</v>
      </c>
      <c r="I22" s="4">
        <v>7875</v>
      </c>
      <c r="J22" s="1">
        <f>VLOOKUP(Edata[[#This Row],[Dept]],Ddata[#All],2,0)</f>
        <v>3000</v>
      </c>
      <c r="K22" s="1">
        <f>VLOOKUP(Edata[[#This Row],[Region]],Rdata[#All],2,0)</f>
        <v>1000</v>
      </c>
      <c r="L22" s="1">
        <f>IFERROR(VLOOKUP(Edata[[#This Row],[Empcode]],Idata[],2,0),0)</f>
        <v>21000</v>
      </c>
      <c r="M22" s="1">
        <f>SUM(Edata[[#This Row],[Salary]:[Inc]])</f>
        <v>32875</v>
      </c>
      <c r="N22" s="1">
        <f>IF(Edata[[#This Row],[Gross]]&gt;=15000,15%,IF(Edata[[#This Row],[Gross]]&gt;=10000,10%,IF(Edata[[#This Row],[Gross]]&gt;=5000,5%,0)))*Edata[[#This Row],[Gross]]</f>
        <v>4931.25</v>
      </c>
      <c r="O22" s="1">
        <f>Edata[[#This Row],[Gross]]-Edata[[#This Row],[Tax]]</f>
        <v>27943.75</v>
      </c>
    </row>
    <row r="23" spans="1:17" x14ac:dyDescent="0.25">
      <c r="A23" s="3">
        <v>22</v>
      </c>
      <c r="B23" s="1" t="s">
        <v>21</v>
      </c>
      <c r="C23" s="1" t="s">
        <v>22</v>
      </c>
      <c r="D23" s="1" t="str">
        <f>Edata[[#This Row],[First Name]]&amp;" "&amp;Edata[[#This Row],[Last Name]]</f>
        <v>Suchita Panchal</v>
      </c>
      <c r="E23" s="1" t="s">
        <v>10</v>
      </c>
      <c r="F23" s="1" t="s">
        <v>161</v>
      </c>
      <c r="G23" s="1" t="s">
        <v>205</v>
      </c>
      <c r="H23" s="2">
        <v>36318</v>
      </c>
      <c r="I23" s="4">
        <v>7875</v>
      </c>
      <c r="J23" s="1">
        <f>VLOOKUP(Edata[[#This Row],[Dept]],Ddata[#All],2,0)</f>
        <v>3000</v>
      </c>
      <c r="K23" s="1">
        <f>VLOOKUP(Edata[[#This Row],[Region]],Rdata[#All],2,0)</f>
        <v>750</v>
      </c>
      <c r="L23" s="1">
        <f>IFERROR(VLOOKUP(Edata[[#This Row],[Empcode]],Idata[],2,0),0)</f>
        <v>0</v>
      </c>
      <c r="M23" s="1">
        <f>SUM(Edata[[#This Row],[Salary]:[Inc]])</f>
        <v>11625</v>
      </c>
      <c r="N23" s="1">
        <f>IF(Edata[[#This Row],[Gross]]&gt;=15000,15%,IF(Edata[[#This Row],[Gross]]&gt;=10000,10%,IF(Edata[[#This Row],[Gross]]&gt;=5000,5%,0)))*Edata[[#This Row],[Gross]]</f>
        <v>1162.5</v>
      </c>
      <c r="O23" s="1">
        <f>Edata[[#This Row],[Gross]]-Edata[[#This Row],[Tax]]</f>
        <v>10462.5</v>
      </c>
    </row>
    <row r="24" spans="1:17" x14ac:dyDescent="0.25">
      <c r="A24" s="3">
        <v>23</v>
      </c>
      <c r="B24" s="1" t="s">
        <v>166</v>
      </c>
      <c r="C24" s="1" t="s">
        <v>99</v>
      </c>
      <c r="D24" s="1" t="str">
        <f>Edata[[#This Row],[First Name]]&amp;" "&amp;Edata[[#This Row],[Last Name]]</f>
        <v>Shazia Sheikh</v>
      </c>
      <c r="E24" s="1" t="s">
        <v>10</v>
      </c>
      <c r="F24" s="1" t="s">
        <v>161</v>
      </c>
      <c r="G24" s="1" t="s">
        <v>196</v>
      </c>
      <c r="H24" s="2">
        <v>36319</v>
      </c>
      <c r="I24" s="4">
        <v>7875</v>
      </c>
      <c r="J24" s="1">
        <f>VLOOKUP(Edata[[#This Row],[Dept]],Ddata[#All],2,0)</f>
        <v>3000</v>
      </c>
      <c r="K24" s="1">
        <f>VLOOKUP(Edata[[#This Row],[Region]],Rdata[#All],2,0)</f>
        <v>750</v>
      </c>
      <c r="L24" s="1">
        <f>IFERROR(VLOOKUP(Edata[[#This Row],[Empcode]],Idata[],2,0),0)</f>
        <v>23000</v>
      </c>
      <c r="M24" s="1">
        <f>SUM(Edata[[#This Row],[Salary]:[Inc]])</f>
        <v>34625</v>
      </c>
      <c r="N24" s="1">
        <f>IF(Edata[[#This Row],[Gross]]&gt;=15000,15%,IF(Edata[[#This Row],[Gross]]&gt;=10000,10%,IF(Edata[[#This Row],[Gross]]&gt;=5000,5%,0)))*Edata[[#This Row],[Gross]]</f>
        <v>5193.75</v>
      </c>
      <c r="O24" s="1">
        <f>Edata[[#This Row],[Gross]]-Edata[[#This Row],[Tax]]</f>
        <v>29431.25</v>
      </c>
    </row>
    <row r="25" spans="1:17" x14ac:dyDescent="0.25">
      <c r="A25" s="3">
        <v>24</v>
      </c>
      <c r="B25" s="1" t="s">
        <v>28</v>
      </c>
      <c r="C25" s="1" t="s">
        <v>167</v>
      </c>
      <c r="D25" s="1" t="str">
        <f>Edata[[#This Row],[First Name]]&amp;" "&amp;Edata[[#This Row],[Last Name]]</f>
        <v>Pooja Nimkar</v>
      </c>
      <c r="E25" s="1" t="s">
        <v>0</v>
      </c>
      <c r="F25" s="1" t="s">
        <v>161</v>
      </c>
      <c r="G25" s="1" t="s">
        <v>205</v>
      </c>
      <c r="H25" s="2">
        <v>29362</v>
      </c>
      <c r="I25" s="4">
        <v>14875</v>
      </c>
      <c r="J25" s="1">
        <f>VLOOKUP(Edata[[#This Row],[Dept]],Ddata[#All],2,0)</f>
        <v>1000</v>
      </c>
      <c r="K25" s="1">
        <f>VLOOKUP(Edata[[#This Row],[Region]],Rdata[#All],2,0)</f>
        <v>750</v>
      </c>
      <c r="L25" s="1">
        <f>IFERROR(VLOOKUP(Edata[[#This Row],[Empcode]],Idata[],2,0),0)</f>
        <v>0</v>
      </c>
      <c r="M25" s="1">
        <f>SUM(Edata[[#This Row],[Salary]:[Inc]])</f>
        <v>16625</v>
      </c>
      <c r="N25" s="1">
        <f>IF(Edata[[#This Row],[Gross]]&gt;=15000,15%,IF(Edata[[#This Row],[Gross]]&gt;=10000,10%,IF(Edata[[#This Row],[Gross]]&gt;=5000,5%,0)))*Edata[[#This Row],[Gross]]</f>
        <v>2493.75</v>
      </c>
      <c r="O25" s="1">
        <f>Edata[[#This Row],[Gross]]-Edata[[#This Row],[Tax]]</f>
        <v>14131.25</v>
      </c>
    </row>
    <row r="26" spans="1:17" x14ac:dyDescent="0.25">
      <c r="A26" s="3">
        <v>25</v>
      </c>
      <c r="B26" s="1" t="s">
        <v>168</v>
      </c>
      <c r="C26" s="1" t="s">
        <v>169</v>
      </c>
      <c r="D26" s="1" t="str">
        <f>Edata[[#This Row],[First Name]]&amp;" "&amp;Edata[[#This Row],[Last Name]]</f>
        <v>Jasbinder Khurana</v>
      </c>
      <c r="E26" s="1" t="s">
        <v>27</v>
      </c>
      <c r="F26" s="1" t="s">
        <v>125</v>
      </c>
      <c r="G26" s="1" t="s">
        <v>207</v>
      </c>
      <c r="H26" s="2">
        <v>36274</v>
      </c>
      <c r="I26" s="4">
        <v>7875</v>
      </c>
      <c r="J26" s="1">
        <f>VLOOKUP(Edata[[#This Row],[Dept]],Ddata[#All],2,0)</f>
        <v>4000</v>
      </c>
      <c r="K26" s="1">
        <f>VLOOKUP(Edata[[#This Row],[Region]],Rdata[#All],2,0)</f>
        <v>350</v>
      </c>
      <c r="L26" s="1">
        <f>IFERROR(VLOOKUP(Edata[[#This Row],[Empcode]],Idata[],2,0),0)</f>
        <v>25000</v>
      </c>
      <c r="M26" s="1">
        <f>SUM(Edata[[#This Row],[Salary]:[Inc]])</f>
        <v>37225</v>
      </c>
      <c r="N26" s="1">
        <f>IF(Edata[[#This Row],[Gross]]&gt;=15000,15%,IF(Edata[[#This Row],[Gross]]&gt;=10000,10%,IF(Edata[[#This Row],[Gross]]&gt;=5000,5%,0)))*Edata[[#This Row],[Gross]]</f>
        <v>5583.75</v>
      </c>
      <c r="O26" s="1">
        <f>Edata[[#This Row],[Gross]]-Edata[[#This Row],[Tax]]</f>
        <v>31641.25</v>
      </c>
    </row>
    <row r="27" spans="1:17" x14ac:dyDescent="0.25">
      <c r="A27" s="3">
        <v>26</v>
      </c>
      <c r="B27" s="1" t="s">
        <v>128</v>
      </c>
      <c r="C27" s="1" t="s">
        <v>129</v>
      </c>
      <c r="D27" s="1" t="str">
        <f>Edata[[#This Row],[First Name]]&amp;" "&amp;Edata[[#This Row],[Last Name]]</f>
        <v>Bharat Shetty</v>
      </c>
      <c r="E27" s="1" t="s">
        <v>0</v>
      </c>
      <c r="F27" s="1" t="s">
        <v>11</v>
      </c>
      <c r="G27" s="1" t="s">
        <v>193</v>
      </c>
      <c r="H27" s="2">
        <v>30225</v>
      </c>
      <c r="I27" s="4">
        <v>19250</v>
      </c>
      <c r="J27" s="1">
        <f>VLOOKUP(Edata[[#This Row],[Dept]],Ddata[#All],2,0)</f>
        <v>1000</v>
      </c>
      <c r="K27" s="1">
        <f>VLOOKUP(Edata[[#This Row],[Region]],Rdata[#All],2,0)</f>
        <v>1000</v>
      </c>
      <c r="L27" s="1">
        <f>IFERROR(VLOOKUP(Edata[[#This Row],[Empcode]],Idata[],2,0),0)</f>
        <v>0</v>
      </c>
      <c r="M27" s="1">
        <f>SUM(Edata[[#This Row],[Salary]:[Inc]])</f>
        <v>21250</v>
      </c>
      <c r="N27" s="1">
        <f>IF(Edata[[#This Row],[Gross]]&gt;=15000,15%,IF(Edata[[#This Row],[Gross]]&gt;=10000,10%,IF(Edata[[#This Row],[Gross]]&gt;=5000,5%,0)))*Edata[[#This Row],[Gross]]</f>
        <v>3187.5</v>
      </c>
      <c r="O27" s="1">
        <f>Edata[[#This Row],[Gross]]-Edata[[#This Row],[Tax]]</f>
        <v>18062.5</v>
      </c>
    </row>
    <row r="28" spans="1:17" x14ac:dyDescent="0.25">
      <c r="A28" s="3">
        <v>27</v>
      </c>
      <c r="B28" s="1" t="s">
        <v>23</v>
      </c>
      <c r="C28" s="1" t="s">
        <v>24</v>
      </c>
      <c r="D28" s="1" t="str">
        <f>Edata[[#This Row],[First Name]]&amp;" "&amp;Edata[[#This Row],[Last Name]]</f>
        <v>Rishi Malik</v>
      </c>
      <c r="E28" s="1" t="s">
        <v>0</v>
      </c>
      <c r="F28" s="1" t="s">
        <v>125</v>
      </c>
      <c r="G28" s="1" t="s">
        <v>208</v>
      </c>
      <c r="H28" s="2">
        <v>33787</v>
      </c>
      <c r="I28" s="4">
        <v>13125</v>
      </c>
      <c r="J28" s="1">
        <f>VLOOKUP(Edata[[#This Row],[Dept]],Ddata[#All],2,0)</f>
        <v>1000</v>
      </c>
      <c r="K28" s="1">
        <f>VLOOKUP(Edata[[#This Row],[Region]],Rdata[#All],2,0)</f>
        <v>350</v>
      </c>
      <c r="L28" s="1">
        <f>IFERROR(VLOOKUP(Edata[[#This Row],[Empcode]],Idata[],2,0),0)</f>
        <v>27000</v>
      </c>
      <c r="M28" s="1">
        <f>SUM(Edata[[#This Row],[Salary]:[Inc]])</f>
        <v>41475</v>
      </c>
      <c r="N28" s="1">
        <f>IF(Edata[[#This Row],[Gross]]&gt;=15000,15%,IF(Edata[[#This Row],[Gross]]&gt;=10000,10%,IF(Edata[[#This Row],[Gross]]&gt;=5000,5%,0)))*Edata[[#This Row],[Gross]]</f>
        <v>6221.25</v>
      </c>
      <c r="O28" s="1">
        <f>Edata[[#This Row],[Gross]]-Edata[[#This Row],[Tax]]</f>
        <v>35253.75</v>
      </c>
    </row>
    <row r="29" spans="1:17" x14ac:dyDescent="0.25">
      <c r="A29" s="3">
        <v>28</v>
      </c>
      <c r="B29" s="1" t="s">
        <v>130</v>
      </c>
      <c r="C29" s="1" t="s">
        <v>131</v>
      </c>
      <c r="D29" s="1" t="str">
        <f>Edata[[#This Row],[First Name]]&amp;" "&amp;Edata[[#This Row],[Last Name]]</f>
        <v>Mala Bhaduri</v>
      </c>
      <c r="E29" s="1" t="s">
        <v>27</v>
      </c>
      <c r="F29" s="1" t="s">
        <v>161</v>
      </c>
      <c r="G29" s="1" t="s">
        <v>209</v>
      </c>
      <c r="H29" s="2">
        <v>34777</v>
      </c>
      <c r="I29" s="4">
        <v>10500</v>
      </c>
      <c r="J29" s="1">
        <f>VLOOKUP(Edata[[#This Row],[Dept]],Ddata[#All],2,0)</f>
        <v>4000</v>
      </c>
      <c r="K29" s="1">
        <f>VLOOKUP(Edata[[#This Row],[Region]],Rdata[#All],2,0)</f>
        <v>750</v>
      </c>
      <c r="L29" s="1">
        <f>IFERROR(VLOOKUP(Edata[[#This Row],[Empcode]],Idata[],2,0),0)</f>
        <v>0</v>
      </c>
      <c r="M29" s="1">
        <f>SUM(Edata[[#This Row],[Salary]:[Inc]])</f>
        <v>15250</v>
      </c>
      <c r="N29" s="1">
        <f>IF(Edata[[#This Row],[Gross]]&gt;=15000,15%,IF(Edata[[#This Row],[Gross]]&gt;=10000,10%,IF(Edata[[#This Row],[Gross]]&gt;=5000,5%,0)))*Edata[[#This Row],[Gross]]</f>
        <v>2287.5</v>
      </c>
      <c r="O29" s="1">
        <f>Edata[[#This Row],[Gross]]-Edata[[#This Row],[Tax]]</f>
        <v>12962.5</v>
      </c>
    </row>
    <row r="30" spans="1:17" x14ac:dyDescent="0.25">
      <c r="A30" s="3">
        <v>29</v>
      </c>
      <c r="B30" s="1" t="s">
        <v>170</v>
      </c>
      <c r="C30" s="1" t="s">
        <v>171</v>
      </c>
      <c r="D30" s="1" t="str">
        <f>Edata[[#This Row],[First Name]]&amp;" "&amp;Edata[[#This Row],[Last Name]]</f>
        <v>Hajra Hoonjan</v>
      </c>
      <c r="E30" s="1" t="s">
        <v>20</v>
      </c>
      <c r="F30" s="1" t="s">
        <v>56</v>
      </c>
      <c r="G30" s="1" t="s">
        <v>204</v>
      </c>
      <c r="H30" s="2">
        <v>35189</v>
      </c>
      <c r="I30" s="4">
        <v>9625</v>
      </c>
      <c r="J30" s="1">
        <f>VLOOKUP(Edata[[#This Row],[Dept]],Ddata[#All],2,0)</f>
        <v>500</v>
      </c>
      <c r="K30" s="1">
        <f>VLOOKUP(Edata[[#This Row],[Region]],Rdata[#All],2,0)</f>
        <v>500</v>
      </c>
      <c r="L30" s="1">
        <f>IFERROR(VLOOKUP(Edata[[#This Row],[Empcode]],Idata[],2,0),0)</f>
        <v>29000</v>
      </c>
      <c r="M30" s="1">
        <f>SUM(Edata[[#This Row],[Salary]:[Inc]])</f>
        <v>39625</v>
      </c>
      <c r="N30" s="1">
        <f>IF(Edata[[#This Row],[Gross]]&gt;=15000,15%,IF(Edata[[#This Row],[Gross]]&gt;=10000,10%,IF(Edata[[#This Row],[Gross]]&gt;=5000,5%,0)))*Edata[[#This Row],[Gross]]</f>
        <v>5943.75</v>
      </c>
      <c r="O30" s="1">
        <f>Edata[[#This Row],[Gross]]-Edata[[#This Row],[Tax]]</f>
        <v>33681.25</v>
      </c>
    </row>
    <row r="31" spans="1:17" x14ac:dyDescent="0.25">
      <c r="A31" s="3">
        <v>30</v>
      </c>
      <c r="B31" s="1" t="s">
        <v>75</v>
      </c>
      <c r="C31" s="1" t="s">
        <v>76</v>
      </c>
      <c r="D31" s="1" t="str">
        <f>Edata[[#This Row],[First Name]]&amp;" "&amp;Edata[[#This Row],[Last Name]]</f>
        <v>Aalam Qureshi</v>
      </c>
      <c r="E31" s="1" t="s">
        <v>223</v>
      </c>
      <c r="F31" s="1" t="s">
        <v>11</v>
      </c>
      <c r="G31" s="1" t="s">
        <v>206</v>
      </c>
      <c r="H31" s="2">
        <v>32435</v>
      </c>
      <c r="I31" s="4">
        <v>14175</v>
      </c>
      <c r="J31" s="1">
        <f>VLOOKUP(Edata[[#This Row],[Dept]],Ddata[#All],2,0)</f>
        <v>5000</v>
      </c>
      <c r="K31" s="1">
        <f>VLOOKUP(Edata[[#This Row],[Region]],Rdata[#All],2,0)</f>
        <v>1000</v>
      </c>
      <c r="L31" s="1">
        <f>IFERROR(VLOOKUP(Edata[[#This Row],[Empcode]],Idata[],2,0),0)</f>
        <v>0</v>
      </c>
      <c r="M31" s="1">
        <f>SUM(Edata[[#This Row],[Salary]:[Inc]])</f>
        <v>20175</v>
      </c>
      <c r="N31" s="1">
        <f>IF(Edata[[#This Row],[Gross]]&gt;=15000,15%,IF(Edata[[#This Row],[Gross]]&gt;=10000,10%,IF(Edata[[#This Row],[Gross]]&gt;=5000,5%,0)))*Edata[[#This Row],[Gross]]</f>
        <v>3026.25</v>
      </c>
      <c r="O31" s="1">
        <f>Edata[[#This Row],[Gross]]-Edata[[#This Row],[Tax]]</f>
        <v>17148.75</v>
      </c>
    </row>
    <row r="32" spans="1:17" x14ac:dyDescent="0.25">
      <c r="A32" s="3">
        <v>31</v>
      </c>
      <c r="B32" s="1" t="s">
        <v>25</v>
      </c>
      <c r="C32" s="1" t="s">
        <v>26</v>
      </c>
      <c r="D32" s="1" t="str">
        <f>Edata[[#This Row],[First Name]]&amp;" "&amp;Edata[[#This Row],[Last Name]]</f>
        <v>Giriraj Gupta</v>
      </c>
      <c r="E32" s="1" t="s">
        <v>27</v>
      </c>
      <c r="F32" s="1" t="s">
        <v>56</v>
      </c>
      <c r="G32" s="1" t="s">
        <v>198</v>
      </c>
      <c r="H32" s="2">
        <v>30225</v>
      </c>
      <c r="I32" s="4">
        <v>15750</v>
      </c>
      <c r="J32" s="1">
        <f>VLOOKUP(Edata[[#This Row],[Dept]],Ddata[#All],2,0)</f>
        <v>4000</v>
      </c>
      <c r="K32" s="1">
        <f>VLOOKUP(Edata[[#This Row],[Region]],Rdata[#All],2,0)</f>
        <v>500</v>
      </c>
      <c r="L32" s="1">
        <f>IFERROR(VLOOKUP(Edata[[#This Row],[Empcode]],Idata[],2,0),0)</f>
        <v>31000</v>
      </c>
      <c r="M32" s="1">
        <f>SUM(Edata[[#This Row],[Salary]:[Inc]])</f>
        <v>51250</v>
      </c>
      <c r="N32" s="1">
        <f>IF(Edata[[#This Row],[Gross]]&gt;=15000,15%,IF(Edata[[#This Row],[Gross]]&gt;=10000,10%,IF(Edata[[#This Row],[Gross]]&gt;=5000,5%,0)))*Edata[[#This Row],[Gross]]</f>
        <v>7687.5</v>
      </c>
      <c r="O32" s="1">
        <f>Edata[[#This Row],[Gross]]-Edata[[#This Row],[Tax]]</f>
        <v>43562.5</v>
      </c>
    </row>
    <row r="33" spans="1:15" x14ac:dyDescent="0.25">
      <c r="A33" s="3">
        <v>32</v>
      </c>
      <c r="B33" s="1" t="s">
        <v>77</v>
      </c>
      <c r="C33" s="1" t="s">
        <v>78</v>
      </c>
      <c r="D33" s="1" t="str">
        <f>Edata[[#This Row],[First Name]]&amp;" "&amp;Edata[[#This Row],[Last Name]]</f>
        <v>Ankur Joshi</v>
      </c>
      <c r="E33" s="1" t="s">
        <v>36</v>
      </c>
      <c r="F33" s="1" t="s">
        <v>125</v>
      </c>
      <c r="G33" s="1" t="s">
        <v>207</v>
      </c>
      <c r="H33" s="2">
        <v>30225</v>
      </c>
      <c r="I33" s="4">
        <v>15750</v>
      </c>
      <c r="J33" s="1">
        <f>VLOOKUP(Edata[[#This Row],[Dept]],Ddata[#All],2,0)</f>
        <v>8000</v>
      </c>
      <c r="K33" s="1">
        <f>VLOOKUP(Edata[[#This Row],[Region]],Rdata[#All],2,0)</f>
        <v>350</v>
      </c>
      <c r="L33" s="1">
        <f>IFERROR(VLOOKUP(Edata[[#This Row],[Empcode]],Idata[],2,0),0)</f>
        <v>0</v>
      </c>
      <c r="M33" s="1">
        <f>SUM(Edata[[#This Row],[Salary]:[Inc]])</f>
        <v>24100</v>
      </c>
      <c r="N33" s="1">
        <f>IF(Edata[[#This Row],[Gross]]&gt;=15000,15%,IF(Edata[[#This Row],[Gross]]&gt;=10000,10%,IF(Edata[[#This Row],[Gross]]&gt;=5000,5%,0)))*Edata[[#This Row],[Gross]]</f>
        <v>3615</v>
      </c>
      <c r="O33" s="1">
        <f>Edata[[#This Row],[Gross]]-Edata[[#This Row],[Tax]]</f>
        <v>20485</v>
      </c>
    </row>
    <row r="34" spans="1:15" x14ac:dyDescent="0.25">
      <c r="A34" s="3">
        <v>33</v>
      </c>
      <c r="B34" s="1" t="s">
        <v>132</v>
      </c>
      <c r="C34" s="1" t="s">
        <v>133</v>
      </c>
      <c r="D34" s="1" t="str">
        <f>Edata[[#This Row],[First Name]]&amp;" "&amp;Edata[[#This Row],[Last Name]]</f>
        <v>Tapan Ghoshal</v>
      </c>
      <c r="E34" s="1" t="s">
        <v>36</v>
      </c>
      <c r="F34" s="1" t="s">
        <v>56</v>
      </c>
      <c r="G34" s="1" t="s">
        <v>199</v>
      </c>
      <c r="H34" s="2">
        <v>35618</v>
      </c>
      <c r="I34" s="4">
        <v>7000</v>
      </c>
      <c r="J34" s="1">
        <f>VLOOKUP(Edata[[#This Row],[Dept]],Ddata[#All],2,0)</f>
        <v>8000</v>
      </c>
      <c r="K34" s="1">
        <f>VLOOKUP(Edata[[#This Row],[Region]],Rdata[#All],2,0)</f>
        <v>500</v>
      </c>
      <c r="L34" s="1">
        <f>IFERROR(VLOOKUP(Edata[[#This Row],[Empcode]],Idata[],2,0),0)</f>
        <v>33000</v>
      </c>
      <c r="M34" s="1">
        <f>SUM(Edata[[#This Row],[Salary]:[Inc]])</f>
        <v>48500</v>
      </c>
      <c r="N34" s="1">
        <f>IF(Edata[[#This Row],[Gross]]&gt;=15000,15%,IF(Edata[[#This Row],[Gross]]&gt;=10000,10%,IF(Edata[[#This Row],[Gross]]&gt;=5000,5%,0)))*Edata[[#This Row],[Gross]]</f>
        <v>7275</v>
      </c>
      <c r="O34" s="1">
        <f>Edata[[#This Row],[Gross]]-Edata[[#This Row],[Tax]]</f>
        <v>41225</v>
      </c>
    </row>
    <row r="35" spans="1:15" x14ac:dyDescent="0.25">
      <c r="A35" s="3">
        <v>34</v>
      </c>
      <c r="B35" s="1" t="s">
        <v>79</v>
      </c>
      <c r="C35" s="1" t="s">
        <v>80</v>
      </c>
      <c r="D35" s="1" t="str">
        <f>Edata[[#This Row],[First Name]]&amp;" "&amp;Edata[[#This Row],[Last Name]]</f>
        <v>Zarina Vora</v>
      </c>
      <c r="E35" s="1" t="s">
        <v>36</v>
      </c>
      <c r="F35" s="1" t="s">
        <v>56</v>
      </c>
      <c r="G35" s="1" t="s">
        <v>210</v>
      </c>
      <c r="H35" s="2">
        <v>33510</v>
      </c>
      <c r="I35" s="4">
        <v>8750</v>
      </c>
      <c r="J35" s="1">
        <f>VLOOKUP(Edata[[#This Row],[Dept]],Ddata[#All],2,0)</f>
        <v>8000</v>
      </c>
      <c r="K35" s="1">
        <f>VLOOKUP(Edata[[#This Row],[Region]],Rdata[#All],2,0)</f>
        <v>500</v>
      </c>
      <c r="L35" s="1">
        <f>IFERROR(VLOOKUP(Edata[[#This Row],[Empcode]],Idata[],2,0),0)</f>
        <v>0</v>
      </c>
      <c r="M35" s="1">
        <f>SUM(Edata[[#This Row],[Salary]:[Inc]])</f>
        <v>17250</v>
      </c>
      <c r="N35" s="1">
        <f>IF(Edata[[#This Row],[Gross]]&gt;=15000,15%,IF(Edata[[#This Row],[Gross]]&gt;=10000,10%,IF(Edata[[#This Row],[Gross]]&gt;=5000,5%,0)))*Edata[[#This Row],[Gross]]</f>
        <v>2587.5</v>
      </c>
      <c r="O35" s="1">
        <f>Edata[[#This Row],[Gross]]-Edata[[#This Row],[Tax]]</f>
        <v>14662.5</v>
      </c>
    </row>
    <row r="36" spans="1:15" x14ac:dyDescent="0.25">
      <c r="A36" s="3">
        <v>35</v>
      </c>
      <c r="B36" s="1" t="s">
        <v>81</v>
      </c>
      <c r="C36" s="1" t="s">
        <v>78</v>
      </c>
      <c r="D36" s="1" t="str">
        <f>Edata[[#This Row],[First Name]]&amp;" "&amp;Edata[[#This Row],[Last Name]]</f>
        <v>Arun Joshi</v>
      </c>
      <c r="E36" s="1" t="s">
        <v>10</v>
      </c>
      <c r="F36" s="1" t="s">
        <v>125</v>
      </c>
      <c r="G36" s="1" t="s">
        <v>207</v>
      </c>
      <c r="H36" s="2">
        <v>33729</v>
      </c>
      <c r="I36" s="4">
        <v>9275</v>
      </c>
      <c r="J36" s="1">
        <f>VLOOKUP(Edata[[#This Row],[Dept]],Ddata[#All],2,0)</f>
        <v>3000</v>
      </c>
      <c r="K36" s="1">
        <f>VLOOKUP(Edata[[#This Row],[Region]],Rdata[#All],2,0)</f>
        <v>350</v>
      </c>
      <c r="L36" s="1">
        <f>IFERROR(VLOOKUP(Edata[[#This Row],[Empcode]],Idata[],2,0),0)</f>
        <v>35000</v>
      </c>
      <c r="M36" s="1">
        <f>SUM(Edata[[#This Row],[Salary]:[Inc]])</f>
        <v>47625</v>
      </c>
      <c r="N36" s="1">
        <f>IF(Edata[[#This Row],[Gross]]&gt;=15000,15%,IF(Edata[[#This Row],[Gross]]&gt;=10000,10%,IF(Edata[[#This Row],[Gross]]&gt;=5000,5%,0)))*Edata[[#This Row],[Gross]]</f>
        <v>7143.75</v>
      </c>
      <c r="O36" s="1">
        <f>Edata[[#This Row],[Gross]]-Edata[[#This Row],[Tax]]</f>
        <v>40481.25</v>
      </c>
    </row>
    <row r="37" spans="1:15" x14ac:dyDescent="0.25">
      <c r="A37" s="3">
        <v>36</v>
      </c>
      <c r="B37" s="1" t="s">
        <v>28</v>
      </c>
      <c r="C37" s="1" t="s">
        <v>134</v>
      </c>
      <c r="D37" s="1" t="str">
        <f>Edata[[#This Row],[First Name]]&amp;" "&amp;Edata[[#This Row],[Last Name]]</f>
        <v>Pooja Khetan</v>
      </c>
      <c r="E37" s="1" t="s">
        <v>223</v>
      </c>
      <c r="F37" s="1" t="s">
        <v>161</v>
      </c>
      <c r="G37" s="1" t="s">
        <v>211</v>
      </c>
      <c r="H37" s="2">
        <v>34580</v>
      </c>
      <c r="I37" s="4">
        <v>11725</v>
      </c>
      <c r="J37" s="1">
        <f>VLOOKUP(Edata[[#This Row],[Dept]],Ddata[#All],2,0)</f>
        <v>5000</v>
      </c>
      <c r="K37" s="1">
        <f>VLOOKUP(Edata[[#This Row],[Region]],Rdata[#All],2,0)</f>
        <v>750</v>
      </c>
      <c r="L37" s="1">
        <f>IFERROR(VLOOKUP(Edata[[#This Row],[Empcode]],Idata[],2,0),0)</f>
        <v>0</v>
      </c>
      <c r="M37" s="1">
        <f>SUM(Edata[[#This Row],[Salary]:[Inc]])</f>
        <v>17475</v>
      </c>
      <c r="N37" s="1">
        <f>IF(Edata[[#This Row],[Gross]]&gt;=15000,15%,IF(Edata[[#This Row],[Gross]]&gt;=10000,10%,IF(Edata[[#This Row],[Gross]]&gt;=5000,5%,0)))*Edata[[#This Row],[Gross]]</f>
        <v>2621.25</v>
      </c>
      <c r="O37" s="1">
        <f>Edata[[#This Row],[Gross]]-Edata[[#This Row],[Tax]]</f>
        <v>14853.75</v>
      </c>
    </row>
    <row r="38" spans="1:15" x14ac:dyDescent="0.25">
      <c r="A38" s="3">
        <v>37</v>
      </c>
      <c r="B38" s="1" t="s">
        <v>162</v>
      </c>
      <c r="C38" s="1" t="s">
        <v>172</v>
      </c>
      <c r="D38" s="1" t="str">
        <f>Edata[[#This Row],[First Name]]&amp;" "&amp;Edata[[#This Row],[Last Name]]</f>
        <v>Shilpa Parikh</v>
      </c>
      <c r="E38" s="1" t="s">
        <v>14</v>
      </c>
      <c r="F38" s="1" t="s">
        <v>125</v>
      </c>
      <c r="G38" s="1" t="s">
        <v>212</v>
      </c>
      <c r="H38" s="2">
        <v>30225</v>
      </c>
      <c r="I38" s="4">
        <v>24500</v>
      </c>
      <c r="J38" s="1">
        <f>VLOOKUP(Edata[[#This Row],[Dept]],Ddata[#All],2,0)</f>
        <v>6000</v>
      </c>
      <c r="K38" s="1">
        <f>VLOOKUP(Edata[[#This Row],[Region]],Rdata[#All],2,0)</f>
        <v>350</v>
      </c>
      <c r="L38" s="1">
        <f>IFERROR(VLOOKUP(Edata[[#This Row],[Empcode]],Idata[],2,0),0)</f>
        <v>37000</v>
      </c>
      <c r="M38" s="1">
        <f>SUM(Edata[[#This Row],[Salary]:[Inc]])</f>
        <v>67850</v>
      </c>
      <c r="N38" s="1">
        <f>IF(Edata[[#This Row],[Gross]]&gt;=15000,15%,IF(Edata[[#This Row],[Gross]]&gt;=10000,10%,IF(Edata[[#This Row],[Gross]]&gt;=5000,5%,0)))*Edata[[#This Row],[Gross]]</f>
        <v>10177.5</v>
      </c>
      <c r="O38" s="1">
        <f>Edata[[#This Row],[Gross]]-Edata[[#This Row],[Tax]]</f>
        <v>57672.5</v>
      </c>
    </row>
    <row r="39" spans="1:15" x14ac:dyDescent="0.25">
      <c r="A39" s="3">
        <v>38</v>
      </c>
      <c r="B39" s="1" t="s">
        <v>135</v>
      </c>
      <c r="C39" s="1" t="s">
        <v>136</v>
      </c>
      <c r="D39" s="1" t="str">
        <f>Edata[[#This Row],[First Name]]&amp;" "&amp;Edata[[#This Row],[Last Name]]</f>
        <v>Chitra Pednekar</v>
      </c>
      <c r="E39" s="1" t="s">
        <v>14</v>
      </c>
      <c r="F39" s="1" t="s">
        <v>56</v>
      </c>
      <c r="G39" s="1" t="s">
        <v>213</v>
      </c>
      <c r="H39" s="2">
        <v>30225</v>
      </c>
      <c r="I39" s="4">
        <v>24500</v>
      </c>
      <c r="J39" s="1">
        <f>VLOOKUP(Edata[[#This Row],[Dept]],Ddata[#All],2,0)</f>
        <v>6000</v>
      </c>
      <c r="K39" s="1">
        <f>VLOOKUP(Edata[[#This Row],[Region]],Rdata[#All],2,0)</f>
        <v>500</v>
      </c>
      <c r="L39" s="1">
        <f>IFERROR(VLOOKUP(Edata[[#This Row],[Empcode]],Idata[],2,0),0)</f>
        <v>0</v>
      </c>
      <c r="M39" s="1">
        <f>SUM(Edata[[#This Row],[Salary]:[Inc]])</f>
        <v>31000</v>
      </c>
      <c r="N39" s="1">
        <f>IF(Edata[[#This Row],[Gross]]&gt;=15000,15%,IF(Edata[[#This Row],[Gross]]&gt;=10000,10%,IF(Edata[[#This Row],[Gross]]&gt;=5000,5%,0)))*Edata[[#This Row],[Gross]]</f>
        <v>4650</v>
      </c>
      <c r="O39" s="1">
        <f>Edata[[#This Row],[Gross]]-Edata[[#This Row],[Tax]]</f>
        <v>26350</v>
      </c>
    </row>
    <row r="40" spans="1:15" x14ac:dyDescent="0.25">
      <c r="A40" s="3">
        <v>39</v>
      </c>
      <c r="B40" s="1" t="s">
        <v>15</v>
      </c>
      <c r="C40" s="1" t="s">
        <v>82</v>
      </c>
      <c r="D40" s="1" t="str">
        <f>Edata[[#This Row],[First Name]]&amp;" "&amp;Edata[[#This Row],[Last Name]]</f>
        <v>Sheetal Dodhia</v>
      </c>
      <c r="E40" s="1" t="s">
        <v>14</v>
      </c>
      <c r="F40" s="1" t="s">
        <v>56</v>
      </c>
      <c r="G40" s="1" t="s">
        <v>214</v>
      </c>
      <c r="H40" s="2">
        <v>30225</v>
      </c>
      <c r="I40" s="4">
        <v>24500</v>
      </c>
      <c r="J40" s="1">
        <f>VLOOKUP(Edata[[#This Row],[Dept]],Ddata[#All],2,0)</f>
        <v>6000</v>
      </c>
      <c r="K40" s="1">
        <f>VLOOKUP(Edata[[#This Row],[Region]],Rdata[#All],2,0)</f>
        <v>500</v>
      </c>
      <c r="L40" s="1">
        <f>IFERROR(VLOOKUP(Edata[[#This Row],[Empcode]],Idata[],2,0),0)</f>
        <v>39000</v>
      </c>
      <c r="M40" s="1">
        <f>SUM(Edata[[#This Row],[Salary]:[Inc]])</f>
        <v>70000</v>
      </c>
      <c r="N40" s="1">
        <f>IF(Edata[[#This Row],[Gross]]&gt;=15000,15%,IF(Edata[[#This Row],[Gross]]&gt;=10000,10%,IF(Edata[[#This Row],[Gross]]&gt;=5000,5%,0)))*Edata[[#This Row],[Gross]]</f>
        <v>10500</v>
      </c>
      <c r="O40" s="1">
        <f>Edata[[#This Row],[Gross]]-Edata[[#This Row],[Tax]]</f>
        <v>59500</v>
      </c>
    </row>
    <row r="41" spans="1:15" x14ac:dyDescent="0.25">
      <c r="A41" s="3">
        <v>40</v>
      </c>
      <c r="B41" s="1" t="s">
        <v>83</v>
      </c>
      <c r="C41" s="1" t="s">
        <v>84</v>
      </c>
      <c r="D41" s="1" t="str">
        <f>Edata[[#This Row],[First Name]]&amp;" "&amp;Edata[[#This Row],[Last Name]]</f>
        <v>Richa Raje</v>
      </c>
      <c r="E41" s="1" t="s">
        <v>0</v>
      </c>
      <c r="F41" s="1" t="s">
        <v>125</v>
      </c>
      <c r="G41" s="1" t="s">
        <v>207</v>
      </c>
      <c r="H41" s="2">
        <v>33510</v>
      </c>
      <c r="I41" s="4">
        <v>10500</v>
      </c>
      <c r="J41" s="1">
        <f>VLOOKUP(Edata[[#This Row],[Dept]],Ddata[#All],2,0)</f>
        <v>1000</v>
      </c>
      <c r="K41" s="1">
        <f>VLOOKUP(Edata[[#This Row],[Region]],Rdata[#All],2,0)</f>
        <v>350</v>
      </c>
      <c r="L41" s="1">
        <f>IFERROR(VLOOKUP(Edata[[#This Row],[Empcode]],Idata[],2,0),0)</f>
        <v>0</v>
      </c>
      <c r="M41" s="1">
        <f>SUM(Edata[[#This Row],[Salary]:[Inc]])</f>
        <v>11850</v>
      </c>
      <c r="N41" s="1">
        <f>IF(Edata[[#This Row],[Gross]]&gt;=15000,15%,IF(Edata[[#This Row],[Gross]]&gt;=10000,10%,IF(Edata[[#This Row],[Gross]]&gt;=5000,5%,0)))*Edata[[#This Row],[Gross]]</f>
        <v>1185</v>
      </c>
      <c r="O41" s="1">
        <f>Edata[[#This Row],[Gross]]-Edata[[#This Row],[Tax]]</f>
        <v>10665</v>
      </c>
    </row>
    <row r="42" spans="1:15" x14ac:dyDescent="0.25">
      <c r="A42" s="3">
        <v>41</v>
      </c>
      <c r="B42" s="1" t="s">
        <v>137</v>
      </c>
      <c r="C42" s="1" t="s">
        <v>138</v>
      </c>
      <c r="D42" s="1" t="str">
        <f>Edata[[#This Row],[First Name]]&amp;" "&amp;Edata[[#This Row],[Last Name]]</f>
        <v>Kirtikar Sardesai</v>
      </c>
      <c r="E42" s="1" t="s">
        <v>20</v>
      </c>
      <c r="F42" s="1" t="s">
        <v>11</v>
      </c>
      <c r="G42" s="1" t="s">
        <v>200</v>
      </c>
      <c r="H42" s="2">
        <v>35595</v>
      </c>
      <c r="I42" s="4">
        <v>7875</v>
      </c>
      <c r="J42" s="1">
        <f>VLOOKUP(Edata[[#This Row],[Dept]],Ddata[#All],2,0)</f>
        <v>500</v>
      </c>
      <c r="K42" s="1">
        <f>VLOOKUP(Edata[[#This Row],[Region]],Rdata[#All],2,0)</f>
        <v>1000</v>
      </c>
      <c r="L42" s="1">
        <f>IFERROR(VLOOKUP(Edata[[#This Row],[Empcode]],Idata[],2,0),0)</f>
        <v>41000</v>
      </c>
      <c r="M42" s="1">
        <f>SUM(Edata[[#This Row],[Salary]:[Inc]])</f>
        <v>50375</v>
      </c>
      <c r="N42" s="1">
        <f>IF(Edata[[#This Row],[Gross]]&gt;=15000,15%,IF(Edata[[#This Row],[Gross]]&gt;=10000,10%,IF(Edata[[#This Row],[Gross]]&gt;=5000,5%,0)))*Edata[[#This Row],[Gross]]</f>
        <v>7556.25</v>
      </c>
      <c r="O42" s="1">
        <f>Edata[[#This Row],[Gross]]-Edata[[#This Row],[Tax]]</f>
        <v>42818.75</v>
      </c>
    </row>
    <row r="43" spans="1:15" x14ac:dyDescent="0.25">
      <c r="A43" s="3">
        <v>42</v>
      </c>
      <c r="B43" s="1" t="s">
        <v>28</v>
      </c>
      <c r="C43" s="1" t="s">
        <v>29</v>
      </c>
      <c r="D43" s="1" t="str">
        <f>Edata[[#This Row],[First Name]]&amp;" "&amp;Edata[[#This Row],[Last Name]]</f>
        <v>Pooja Gokhale</v>
      </c>
      <c r="E43" s="1" t="s">
        <v>27</v>
      </c>
      <c r="F43" s="1" t="s">
        <v>11</v>
      </c>
      <c r="G43" s="1" t="s">
        <v>202</v>
      </c>
      <c r="H43" s="2">
        <v>33510</v>
      </c>
      <c r="I43" s="4">
        <v>13300</v>
      </c>
      <c r="J43" s="1">
        <f>VLOOKUP(Edata[[#This Row],[Dept]],Ddata[#All],2,0)</f>
        <v>4000</v>
      </c>
      <c r="K43" s="1">
        <f>VLOOKUP(Edata[[#This Row],[Region]],Rdata[#All],2,0)</f>
        <v>1000</v>
      </c>
      <c r="L43" s="1">
        <f>IFERROR(VLOOKUP(Edata[[#This Row],[Empcode]],Idata[],2,0),0)</f>
        <v>0</v>
      </c>
      <c r="M43" s="1">
        <f>SUM(Edata[[#This Row],[Salary]:[Inc]])</f>
        <v>18300</v>
      </c>
      <c r="N43" s="1">
        <f>IF(Edata[[#This Row],[Gross]]&gt;=15000,15%,IF(Edata[[#This Row],[Gross]]&gt;=10000,10%,IF(Edata[[#This Row],[Gross]]&gt;=5000,5%,0)))*Edata[[#This Row],[Gross]]</f>
        <v>2745</v>
      </c>
      <c r="O43" s="1">
        <f>Edata[[#This Row],[Gross]]-Edata[[#This Row],[Tax]]</f>
        <v>15555</v>
      </c>
    </row>
    <row r="44" spans="1:15" x14ac:dyDescent="0.25">
      <c r="A44" s="3">
        <v>43</v>
      </c>
      <c r="B44" s="1" t="s">
        <v>30</v>
      </c>
      <c r="C44" s="1" t="s">
        <v>31</v>
      </c>
      <c r="D44" s="1" t="str">
        <f>Edata[[#This Row],[First Name]]&amp;" "&amp;Edata[[#This Row],[Last Name]]</f>
        <v>Piyush Surti</v>
      </c>
      <c r="E44" s="1" t="s">
        <v>223</v>
      </c>
      <c r="F44" s="1" t="s">
        <v>161</v>
      </c>
      <c r="G44" s="1" t="s">
        <v>209</v>
      </c>
      <c r="H44" s="2">
        <v>32435</v>
      </c>
      <c r="I44" s="4">
        <v>15750</v>
      </c>
      <c r="J44" s="1">
        <f>VLOOKUP(Edata[[#This Row],[Dept]],Ddata[#All],2,0)</f>
        <v>5000</v>
      </c>
      <c r="K44" s="1">
        <f>VLOOKUP(Edata[[#This Row],[Region]],Rdata[#All],2,0)</f>
        <v>750</v>
      </c>
      <c r="L44" s="1">
        <f>IFERROR(VLOOKUP(Edata[[#This Row],[Empcode]],Idata[],2,0),0)</f>
        <v>43000</v>
      </c>
      <c r="M44" s="1">
        <f>SUM(Edata[[#This Row],[Salary]:[Inc]])</f>
        <v>64500</v>
      </c>
      <c r="N44" s="1">
        <f>IF(Edata[[#This Row],[Gross]]&gt;=15000,15%,IF(Edata[[#This Row],[Gross]]&gt;=10000,10%,IF(Edata[[#This Row],[Gross]]&gt;=5000,5%,0)))*Edata[[#This Row],[Gross]]</f>
        <v>9675</v>
      </c>
      <c r="O44" s="1">
        <f>Edata[[#This Row],[Gross]]-Edata[[#This Row],[Tax]]</f>
        <v>54825</v>
      </c>
    </row>
    <row r="45" spans="1:15" x14ac:dyDescent="0.25">
      <c r="A45" s="3">
        <v>44</v>
      </c>
      <c r="B45" s="1" t="s">
        <v>173</v>
      </c>
      <c r="C45" s="1" t="s">
        <v>174</v>
      </c>
      <c r="D45" s="1" t="str">
        <f>Edata[[#This Row],[First Name]]&amp;" "&amp;Edata[[#This Row],[Last Name]]</f>
        <v>Shaheen Khan</v>
      </c>
      <c r="E45" s="1" t="s">
        <v>223</v>
      </c>
      <c r="F45" s="1" t="s">
        <v>11</v>
      </c>
      <c r="G45" s="1" t="s">
        <v>193</v>
      </c>
      <c r="H45" s="2">
        <v>33194</v>
      </c>
      <c r="I45" s="4">
        <v>13825</v>
      </c>
      <c r="J45" s="1">
        <f>VLOOKUP(Edata[[#This Row],[Dept]],Ddata[#All],2,0)</f>
        <v>5000</v>
      </c>
      <c r="K45" s="1">
        <f>VLOOKUP(Edata[[#This Row],[Region]],Rdata[#All],2,0)</f>
        <v>1000</v>
      </c>
      <c r="L45" s="1">
        <f>IFERROR(VLOOKUP(Edata[[#This Row],[Empcode]],Idata[],2,0),0)</f>
        <v>0</v>
      </c>
      <c r="M45" s="1">
        <f>SUM(Edata[[#This Row],[Salary]:[Inc]])</f>
        <v>19825</v>
      </c>
      <c r="N45" s="1">
        <f>IF(Edata[[#This Row],[Gross]]&gt;=15000,15%,IF(Edata[[#This Row],[Gross]]&gt;=10000,10%,IF(Edata[[#This Row],[Gross]]&gt;=5000,5%,0)))*Edata[[#This Row],[Gross]]</f>
        <v>2973.75</v>
      </c>
      <c r="O45" s="1">
        <f>Edata[[#This Row],[Gross]]-Edata[[#This Row],[Tax]]</f>
        <v>16851.25</v>
      </c>
    </row>
    <row r="46" spans="1:15" x14ac:dyDescent="0.25">
      <c r="A46" s="3">
        <v>45</v>
      </c>
      <c r="B46" s="1" t="s">
        <v>85</v>
      </c>
      <c r="C46" s="1" t="s">
        <v>86</v>
      </c>
      <c r="D46" s="1" t="str">
        <f>Edata[[#This Row],[First Name]]&amp;" "&amp;Edata[[#This Row],[Last Name]]</f>
        <v>Kinnari Mehta</v>
      </c>
      <c r="E46" s="1" t="s">
        <v>27</v>
      </c>
      <c r="F46" s="1" t="s">
        <v>56</v>
      </c>
      <c r="G46" s="1" t="s">
        <v>191</v>
      </c>
      <c r="H46" s="2">
        <v>35618</v>
      </c>
      <c r="I46" s="4">
        <v>11375</v>
      </c>
      <c r="J46" s="1">
        <f>VLOOKUP(Edata[[#This Row],[Dept]],Ddata[#All],2,0)</f>
        <v>4000</v>
      </c>
      <c r="K46" s="1">
        <f>VLOOKUP(Edata[[#This Row],[Region]],Rdata[#All],2,0)</f>
        <v>500</v>
      </c>
      <c r="L46" s="1">
        <f>IFERROR(VLOOKUP(Edata[[#This Row],[Empcode]],Idata[],2,0),0)</f>
        <v>45000</v>
      </c>
      <c r="M46" s="1">
        <f>SUM(Edata[[#This Row],[Salary]:[Inc]])</f>
        <v>60875</v>
      </c>
      <c r="N46" s="1">
        <f>IF(Edata[[#This Row],[Gross]]&gt;=15000,15%,IF(Edata[[#This Row],[Gross]]&gt;=10000,10%,IF(Edata[[#This Row],[Gross]]&gt;=5000,5%,0)))*Edata[[#This Row],[Gross]]</f>
        <v>9131.25</v>
      </c>
      <c r="O46" s="1">
        <f>Edata[[#This Row],[Gross]]-Edata[[#This Row],[Tax]]</f>
        <v>51743.75</v>
      </c>
    </row>
    <row r="47" spans="1:15" x14ac:dyDescent="0.25">
      <c r="A47" s="3">
        <v>46</v>
      </c>
      <c r="B47" s="1" t="s">
        <v>87</v>
      </c>
      <c r="C47" s="1" t="s">
        <v>88</v>
      </c>
      <c r="D47" s="1" t="str">
        <f>Edata[[#This Row],[First Name]]&amp;" "&amp;Edata[[#This Row],[Last Name]]</f>
        <v>Jeena Baig</v>
      </c>
      <c r="E47" s="1" t="s">
        <v>0</v>
      </c>
      <c r="F47" s="1" t="s">
        <v>56</v>
      </c>
      <c r="G47" s="1" t="s">
        <v>210</v>
      </c>
      <c r="H47" s="2">
        <v>33510</v>
      </c>
      <c r="I47" s="4">
        <v>15750</v>
      </c>
      <c r="J47" s="1">
        <f>VLOOKUP(Edata[[#This Row],[Dept]],Ddata[#All],2,0)</f>
        <v>1000</v>
      </c>
      <c r="K47" s="1">
        <f>VLOOKUP(Edata[[#This Row],[Region]],Rdata[#All],2,0)</f>
        <v>500</v>
      </c>
      <c r="L47" s="1">
        <f>IFERROR(VLOOKUP(Edata[[#This Row],[Empcode]],Idata[],2,0),0)</f>
        <v>0</v>
      </c>
      <c r="M47" s="1">
        <f>SUM(Edata[[#This Row],[Salary]:[Inc]])</f>
        <v>17250</v>
      </c>
      <c r="N47" s="1">
        <f>IF(Edata[[#This Row],[Gross]]&gt;=15000,15%,IF(Edata[[#This Row],[Gross]]&gt;=10000,10%,IF(Edata[[#This Row],[Gross]]&gt;=5000,5%,0)))*Edata[[#This Row],[Gross]]</f>
        <v>2587.5</v>
      </c>
      <c r="O47" s="1">
        <f>Edata[[#This Row],[Gross]]-Edata[[#This Row],[Tax]]</f>
        <v>14662.5</v>
      </c>
    </row>
    <row r="48" spans="1:15" x14ac:dyDescent="0.25">
      <c r="A48" s="3">
        <v>47</v>
      </c>
      <c r="B48" s="1" t="s">
        <v>89</v>
      </c>
      <c r="C48" s="1" t="s">
        <v>78</v>
      </c>
      <c r="D48" s="1" t="str">
        <f>Edata[[#This Row],[First Name]]&amp;" "&amp;Edata[[#This Row],[Last Name]]</f>
        <v>Vicky Joshi</v>
      </c>
      <c r="E48" s="1" t="s">
        <v>20</v>
      </c>
      <c r="F48" s="1" t="s">
        <v>56</v>
      </c>
      <c r="G48" s="1" t="s">
        <v>195</v>
      </c>
      <c r="H48" s="2">
        <v>32180</v>
      </c>
      <c r="I48" s="4">
        <v>15750</v>
      </c>
      <c r="J48" s="1">
        <f>VLOOKUP(Edata[[#This Row],[Dept]],Ddata[#All],2,0)</f>
        <v>500</v>
      </c>
      <c r="K48" s="1">
        <f>VLOOKUP(Edata[[#This Row],[Region]],Rdata[#All],2,0)</f>
        <v>500</v>
      </c>
      <c r="L48" s="1">
        <f>IFERROR(VLOOKUP(Edata[[#This Row],[Empcode]],Idata[],2,0),0)</f>
        <v>47000</v>
      </c>
      <c r="M48" s="1">
        <f>SUM(Edata[[#This Row],[Salary]:[Inc]])</f>
        <v>63750</v>
      </c>
      <c r="N48" s="1">
        <f>IF(Edata[[#This Row],[Gross]]&gt;=15000,15%,IF(Edata[[#This Row],[Gross]]&gt;=10000,10%,IF(Edata[[#This Row],[Gross]]&gt;=5000,5%,0)))*Edata[[#This Row],[Gross]]</f>
        <v>9562.5</v>
      </c>
      <c r="O48" s="1">
        <f>Edata[[#This Row],[Gross]]-Edata[[#This Row],[Tax]]</f>
        <v>54187.5</v>
      </c>
    </row>
    <row r="49" spans="1:15" x14ac:dyDescent="0.25">
      <c r="A49" s="3">
        <v>48</v>
      </c>
      <c r="B49" s="1" t="s">
        <v>175</v>
      </c>
      <c r="C49" s="1" t="s">
        <v>78</v>
      </c>
      <c r="D49" s="1" t="str">
        <f>Edata[[#This Row],[First Name]]&amp;" "&amp;Edata[[#This Row],[Last Name]]</f>
        <v>Neha Joshi</v>
      </c>
      <c r="E49" s="1" t="s">
        <v>36</v>
      </c>
      <c r="F49" s="1" t="s">
        <v>161</v>
      </c>
      <c r="G49" s="1" t="s">
        <v>215</v>
      </c>
      <c r="H49" s="2">
        <v>32435</v>
      </c>
      <c r="I49" s="4">
        <v>15750</v>
      </c>
      <c r="J49" s="1">
        <f>VLOOKUP(Edata[[#This Row],[Dept]],Ddata[#All],2,0)</f>
        <v>8000</v>
      </c>
      <c r="K49" s="1">
        <f>VLOOKUP(Edata[[#This Row],[Region]],Rdata[#All],2,0)</f>
        <v>750</v>
      </c>
      <c r="L49" s="1">
        <f>IFERROR(VLOOKUP(Edata[[#This Row],[Empcode]],Idata[],2,0),0)</f>
        <v>0</v>
      </c>
      <c r="M49" s="1">
        <f>SUM(Edata[[#This Row],[Salary]:[Inc]])</f>
        <v>24500</v>
      </c>
      <c r="N49" s="1">
        <f>IF(Edata[[#This Row],[Gross]]&gt;=15000,15%,IF(Edata[[#This Row],[Gross]]&gt;=10000,10%,IF(Edata[[#This Row],[Gross]]&gt;=5000,5%,0)))*Edata[[#This Row],[Gross]]</f>
        <v>3675</v>
      </c>
      <c r="O49" s="1">
        <f>Edata[[#This Row],[Gross]]-Edata[[#This Row],[Tax]]</f>
        <v>20825</v>
      </c>
    </row>
    <row r="50" spans="1:15" x14ac:dyDescent="0.25">
      <c r="A50" s="3">
        <v>49</v>
      </c>
      <c r="B50" s="1" t="s">
        <v>139</v>
      </c>
      <c r="C50" s="1" t="s">
        <v>140</v>
      </c>
      <c r="D50" s="1" t="str">
        <f>Edata[[#This Row],[First Name]]&amp;" "&amp;Edata[[#This Row],[Last Name]]</f>
        <v>Rakesh Kumar</v>
      </c>
      <c r="E50" s="1" t="s">
        <v>36</v>
      </c>
      <c r="F50" s="1" t="s">
        <v>125</v>
      </c>
      <c r="G50" s="1" t="s">
        <v>203</v>
      </c>
      <c r="H50" s="2">
        <v>32435</v>
      </c>
      <c r="I50" s="4">
        <v>15750</v>
      </c>
      <c r="J50" s="1">
        <f>VLOOKUP(Edata[[#This Row],[Dept]],Ddata[#All],2,0)</f>
        <v>8000</v>
      </c>
      <c r="K50" s="1">
        <f>VLOOKUP(Edata[[#This Row],[Region]],Rdata[#All],2,0)</f>
        <v>350</v>
      </c>
      <c r="L50" s="1">
        <f>IFERROR(VLOOKUP(Edata[[#This Row],[Empcode]],Idata[],2,0),0)</f>
        <v>0</v>
      </c>
      <c r="M50" s="1">
        <f>SUM(Edata[[#This Row],[Salary]:[Inc]])</f>
        <v>24100</v>
      </c>
      <c r="N50" s="1">
        <f>IF(Edata[[#This Row],[Gross]]&gt;=15000,15%,IF(Edata[[#This Row],[Gross]]&gt;=10000,10%,IF(Edata[[#This Row],[Gross]]&gt;=5000,5%,0)))*Edata[[#This Row],[Gross]]</f>
        <v>3615</v>
      </c>
      <c r="O50" s="1">
        <f>Edata[[#This Row],[Gross]]-Edata[[#This Row],[Tax]]</f>
        <v>20485</v>
      </c>
    </row>
    <row r="51" spans="1:15" x14ac:dyDescent="0.25">
      <c r="A51" s="3">
        <v>50</v>
      </c>
      <c r="B51" s="1" t="s">
        <v>176</v>
      </c>
      <c r="C51" s="1" t="s">
        <v>88</v>
      </c>
      <c r="D51" s="1" t="str">
        <f>Edata[[#This Row],[First Name]]&amp;" "&amp;Edata[[#This Row],[Last Name]]</f>
        <v>Ruheal Baig</v>
      </c>
      <c r="E51" s="1" t="s">
        <v>223</v>
      </c>
      <c r="F51" s="1" t="s">
        <v>161</v>
      </c>
      <c r="G51" s="1" t="s">
        <v>215</v>
      </c>
      <c r="H51" s="2">
        <v>32435</v>
      </c>
      <c r="I51" s="4">
        <v>15750</v>
      </c>
      <c r="J51" s="1">
        <f>VLOOKUP(Edata[[#This Row],[Dept]],Ddata[#All],2,0)</f>
        <v>5000</v>
      </c>
      <c r="K51" s="1">
        <f>VLOOKUP(Edata[[#This Row],[Region]],Rdata[#All],2,0)</f>
        <v>750</v>
      </c>
      <c r="L51" s="1">
        <f>IFERROR(VLOOKUP(Edata[[#This Row],[Empcode]],Idata[],2,0),0)</f>
        <v>0</v>
      </c>
      <c r="M51" s="1">
        <f>SUM(Edata[[#This Row],[Salary]:[Inc]])</f>
        <v>21500</v>
      </c>
      <c r="N51" s="1">
        <f>IF(Edata[[#This Row],[Gross]]&gt;=15000,15%,IF(Edata[[#This Row],[Gross]]&gt;=10000,10%,IF(Edata[[#This Row],[Gross]]&gt;=5000,5%,0)))*Edata[[#This Row],[Gross]]</f>
        <v>3225</v>
      </c>
      <c r="O51" s="1">
        <f>Edata[[#This Row],[Gross]]-Edata[[#This Row],[Tax]]</f>
        <v>18275</v>
      </c>
    </row>
    <row r="52" spans="1:15" x14ac:dyDescent="0.25">
      <c r="A52" s="3">
        <v>51</v>
      </c>
      <c r="B52" s="1" t="s">
        <v>90</v>
      </c>
      <c r="C52" s="1" t="s">
        <v>91</v>
      </c>
      <c r="D52" s="1" t="str">
        <f>Edata[[#This Row],[First Name]]&amp;" "&amp;Edata[[#This Row],[Last Name]]</f>
        <v>Mario Fernandes</v>
      </c>
      <c r="E52" s="1" t="s">
        <v>0</v>
      </c>
      <c r="F52" s="1" t="s">
        <v>56</v>
      </c>
      <c r="G52" s="1" t="s">
        <v>201</v>
      </c>
      <c r="H52" s="2">
        <v>32436</v>
      </c>
      <c r="I52" s="4">
        <v>15750</v>
      </c>
      <c r="J52" s="1">
        <f>VLOOKUP(Edata[[#This Row],[Dept]],Ddata[#All],2,0)</f>
        <v>1000</v>
      </c>
      <c r="K52" s="1">
        <f>VLOOKUP(Edata[[#This Row],[Region]],Rdata[#All],2,0)</f>
        <v>500</v>
      </c>
      <c r="L52" s="1">
        <f>IFERROR(VLOOKUP(Edata[[#This Row],[Empcode]],Idata[],2,0),0)</f>
        <v>0</v>
      </c>
      <c r="M52" s="1">
        <f>SUM(Edata[[#This Row],[Salary]:[Inc]])</f>
        <v>17250</v>
      </c>
      <c r="N52" s="1">
        <f>IF(Edata[[#This Row],[Gross]]&gt;=15000,15%,IF(Edata[[#This Row],[Gross]]&gt;=10000,10%,IF(Edata[[#This Row],[Gross]]&gt;=5000,5%,0)))*Edata[[#This Row],[Gross]]</f>
        <v>2587.5</v>
      </c>
      <c r="O52" s="1">
        <f>Edata[[#This Row],[Gross]]-Edata[[#This Row],[Tax]]</f>
        <v>14662.5</v>
      </c>
    </row>
    <row r="53" spans="1:15" x14ac:dyDescent="0.25">
      <c r="A53" s="3">
        <v>52</v>
      </c>
      <c r="B53" s="1" t="s">
        <v>92</v>
      </c>
      <c r="C53" s="1" t="s">
        <v>93</v>
      </c>
      <c r="D53" s="1" t="str">
        <f>Edata[[#This Row],[First Name]]&amp;" "&amp;Edata[[#This Row],[Last Name]]</f>
        <v>Heena Godbole</v>
      </c>
      <c r="E53" s="1" t="s">
        <v>36</v>
      </c>
      <c r="F53" s="1" t="s">
        <v>56</v>
      </c>
      <c r="G53" s="1" t="s">
        <v>210</v>
      </c>
      <c r="H53" s="2">
        <v>32437</v>
      </c>
      <c r="I53" s="4">
        <v>19250</v>
      </c>
      <c r="J53" s="1">
        <f>VLOOKUP(Edata[[#This Row],[Dept]],Ddata[#All],2,0)</f>
        <v>8000</v>
      </c>
      <c r="K53" s="1">
        <f>VLOOKUP(Edata[[#This Row],[Region]],Rdata[#All],2,0)</f>
        <v>500</v>
      </c>
      <c r="L53" s="1">
        <f>IFERROR(VLOOKUP(Edata[[#This Row],[Empcode]],Idata[],2,0),0)</f>
        <v>0</v>
      </c>
      <c r="M53" s="1">
        <f>SUM(Edata[[#This Row],[Salary]:[Inc]])</f>
        <v>27750</v>
      </c>
      <c r="N53" s="1">
        <f>IF(Edata[[#This Row],[Gross]]&gt;=15000,15%,IF(Edata[[#This Row],[Gross]]&gt;=10000,10%,IF(Edata[[#This Row],[Gross]]&gt;=5000,5%,0)))*Edata[[#This Row],[Gross]]</f>
        <v>4162.5</v>
      </c>
      <c r="O53" s="1">
        <f>Edata[[#This Row],[Gross]]-Edata[[#This Row],[Tax]]</f>
        <v>23587.5</v>
      </c>
    </row>
    <row r="54" spans="1:15" x14ac:dyDescent="0.25">
      <c r="A54" s="3">
        <v>53</v>
      </c>
      <c r="B54" s="1" t="s">
        <v>177</v>
      </c>
      <c r="C54" s="1" t="s">
        <v>178</v>
      </c>
      <c r="D54" s="1" t="str">
        <f>Edata[[#This Row],[First Name]]&amp;" "&amp;Edata[[#This Row],[Last Name]]</f>
        <v>Mehul Sheth</v>
      </c>
      <c r="E54" s="1" t="s">
        <v>36</v>
      </c>
      <c r="F54" s="1" t="s">
        <v>161</v>
      </c>
      <c r="G54" s="1" t="s">
        <v>216</v>
      </c>
      <c r="H54" s="2">
        <v>35034</v>
      </c>
      <c r="I54" s="4">
        <v>15750</v>
      </c>
      <c r="J54" s="1">
        <f>VLOOKUP(Edata[[#This Row],[Dept]],Ddata[#All],2,0)</f>
        <v>8000</v>
      </c>
      <c r="K54" s="1">
        <f>VLOOKUP(Edata[[#This Row],[Region]],Rdata[#All],2,0)</f>
        <v>750</v>
      </c>
      <c r="L54" s="1">
        <f>IFERROR(VLOOKUP(Edata[[#This Row],[Empcode]],Idata[],2,0),0)</f>
        <v>0</v>
      </c>
      <c r="M54" s="1">
        <f>SUM(Edata[[#This Row],[Salary]:[Inc]])</f>
        <v>24500</v>
      </c>
      <c r="N54" s="1">
        <f>IF(Edata[[#This Row],[Gross]]&gt;=15000,15%,IF(Edata[[#This Row],[Gross]]&gt;=10000,10%,IF(Edata[[#This Row],[Gross]]&gt;=5000,5%,0)))*Edata[[#This Row],[Gross]]</f>
        <v>3675</v>
      </c>
      <c r="O54" s="1">
        <f>Edata[[#This Row],[Gross]]-Edata[[#This Row],[Tax]]</f>
        <v>20825</v>
      </c>
    </row>
    <row r="55" spans="1:15" x14ac:dyDescent="0.25">
      <c r="A55" s="3">
        <v>54</v>
      </c>
      <c r="B55" s="1" t="s">
        <v>34</v>
      </c>
      <c r="C55" s="1" t="s">
        <v>35</v>
      </c>
      <c r="D55" s="1" t="str">
        <f>Edata[[#This Row],[First Name]]&amp;" "&amp;Edata[[#This Row],[Last Name]]</f>
        <v>Vishal Virsinghani</v>
      </c>
      <c r="E55" s="1" t="s">
        <v>36</v>
      </c>
      <c r="F55" s="1" t="s">
        <v>11</v>
      </c>
      <c r="G55" s="1" t="s">
        <v>217</v>
      </c>
      <c r="H55" s="2">
        <v>34761</v>
      </c>
      <c r="I55" s="4">
        <v>15750</v>
      </c>
      <c r="J55" s="1">
        <f>VLOOKUP(Edata[[#This Row],[Dept]],Ddata[#All],2,0)</f>
        <v>8000</v>
      </c>
      <c r="K55" s="1">
        <f>VLOOKUP(Edata[[#This Row],[Region]],Rdata[#All],2,0)</f>
        <v>1000</v>
      </c>
      <c r="L55" s="1">
        <f>IFERROR(VLOOKUP(Edata[[#This Row],[Empcode]],Idata[],2,0),0)</f>
        <v>0</v>
      </c>
      <c r="M55" s="1">
        <f>SUM(Edata[[#This Row],[Salary]:[Inc]])</f>
        <v>24750</v>
      </c>
      <c r="N55" s="1">
        <f>IF(Edata[[#This Row],[Gross]]&gt;=15000,15%,IF(Edata[[#This Row],[Gross]]&gt;=10000,10%,IF(Edata[[#This Row],[Gross]]&gt;=5000,5%,0)))*Edata[[#This Row],[Gross]]</f>
        <v>3712.5</v>
      </c>
      <c r="O55" s="1">
        <f>Edata[[#This Row],[Gross]]-Edata[[#This Row],[Tax]]</f>
        <v>21037.5</v>
      </c>
    </row>
    <row r="56" spans="1:15" x14ac:dyDescent="0.25">
      <c r="A56" s="3">
        <v>55</v>
      </c>
      <c r="B56" s="1" t="s">
        <v>37</v>
      </c>
      <c r="C56" s="1" t="s">
        <v>38</v>
      </c>
      <c r="D56" s="1" t="str">
        <f>Edata[[#This Row],[First Name]]&amp;" "&amp;Edata[[#This Row],[Last Name]]</f>
        <v>Lalita Rao</v>
      </c>
      <c r="E56" s="1" t="s">
        <v>36</v>
      </c>
      <c r="F56" s="1" t="s">
        <v>11</v>
      </c>
      <c r="G56" s="1" t="s">
        <v>218</v>
      </c>
      <c r="H56" s="2">
        <v>31717</v>
      </c>
      <c r="I56" s="4">
        <v>15750</v>
      </c>
      <c r="J56" s="1">
        <f>VLOOKUP(Edata[[#This Row],[Dept]],Ddata[#All],2,0)</f>
        <v>8000</v>
      </c>
      <c r="K56" s="1">
        <f>VLOOKUP(Edata[[#This Row],[Region]],Rdata[#All],2,0)</f>
        <v>1000</v>
      </c>
      <c r="L56" s="1">
        <f>IFERROR(VLOOKUP(Edata[[#This Row],[Empcode]],Idata[],2,0),0)</f>
        <v>0</v>
      </c>
      <c r="M56" s="1">
        <f>SUM(Edata[[#This Row],[Salary]:[Inc]])</f>
        <v>24750</v>
      </c>
      <c r="N56" s="1">
        <f>IF(Edata[[#This Row],[Gross]]&gt;=15000,15%,IF(Edata[[#This Row],[Gross]]&gt;=10000,10%,IF(Edata[[#This Row],[Gross]]&gt;=5000,5%,0)))*Edata[[#This Row],[Gross]]</f>
        <v>3712.5</v>
      </c>
      <c r="O56" s="1">
        <f>Edata[[#This Row],[Gross]]-Edata[[#This Row],[Tax]]</f>
        <v>21037.5</v>
      </c>
    </row>
    <row r="57" spans="1:15" x14ac:dyDescent="0.25">
      <c r="A57" s="3">
        <v>56</v>
      </c>
      <c r="B57" s="1" t="s">
        <v>179</v>
      </c>
      <c r="C57" s="1" t="s">
        <v>180</v>
      </c>
      <c r="D57" s="1" t="str">
        <f>Edata[[#This Row],[First Name]]&amp;" "&amp;Edata[[#This Row],[Last Name]]</f>
        <v>Kajal Joglekar</v>
      </c>
      <c r="E57" s="1" t="s">
        <v>0</v>
      </c>
      <c r="F57" s="1" t="s">
        <v>161</v>
      </c>
      <c r="G57" s="1" t="s">
        <v>216</v>
      </c>
      <c r="H57" s="2">
        <v>33878</v>
      </c>
      <c r="I57" s="4">
        <v>14875</v>
      </c>
      <c r="J57" s="1">
        <f>VLOOKUP(Edata[[#This Row],[Dept]],Ddata[#All],2,0)</f>
        <v>1000</v>
      </c>
      <c r="K57" s="1">
        <f>VLOOKUP(Edata[[#This Row],[Region]],Rdata[#All],2,0)</f>
        <v>750</v>
      </c>
      <c r="L57" s="1">
        <f>IFERROR(VLOOKUP(Edata[[#This Row],[Empcode]],Idata[],2,0),0)</f>
        <v>0</v>
      </c>
      <c r="M57" s="1">
        <f>SUM(Edata[[#This Row],[Salary]:[Inc]])</f>
        <v>16625</v>
      </c>
      <c r="N57" s="1">
        <f>IF(Edata[[#This Row],[Gross]]&gt;=15000,15%,IF(Edata[[#This Row],[Gross]]&gt;=10000,10%,IF(Edata[[#This Row],[Gross]]&gt;=5000,5%,0)))*Edata[[#This Row],[Gross]]</f>
        <v>2493.75</v>
      </c>
      <c r="O57" s="1">
        <f>Edata[[#This Row],[Gross]]-Edata[[#This Row],[Tax]]</f>
        <v>14131.25</v>
      </c>
    </row>
    <row r="58" spans="1:15" x14ac:dyDescent="0.25">
      <c r="A58" s="3">
        <v>57</v>
      </c>
      <c r="B58" s="1" t="s">
        <v>141</v>
      </c>
      <c r="C58" s="1" t="s">
        <v>31</v>
      </c>
      <c r="D58" s="1" t="str">
        <f>Edata[[#This Row],[First Name]]&amp;" "&amp;Edata[[#This Row],[Last Name]]</f>
        <v>Katti Surti</v>
      </c>
      <c r="E58" s="1" t="s">
        <v>0</v>
      </c>
      <c r="F58" s="1" t="s">
        <v>125</v>
      </c>
      <c r="G58" s="1" t="s">
        <v>219</v>
      </c>
      <c r="H58" s="2">
        <v>34098</v>
      </c>
      <c r="I58" s="4">
        <v>14875</v>
      </c>
      <c r="J58" s="1">
        <f>VLOOKUP(Edata[[#This Row],[Dept]],Ddata[#All],2,0)</f>
        <v>1000</v>
      </c>
      <c r="K58" s="1">
        <f>VLOOKUP(Edata[[#This Row],[Region]],Rdata[#All],2,0)</f>
        <v>350</v>
      </c>
      <c r="L58" s="1">
        <f>IFERROR(VLOOKUP(Edata[[#This Row],[Empcode]],Idata[],2,0),0)</f>
        <v>0</v>
      </c>
      <c r="M58" s="1">
        <f>SUM(Edata[[#This Row],[Salary]:[Inc]])</f>
        <v>16225</v>
      </c>
      <c r="N58" s="1">
        <f>IF(Edata[[#This Row],[Gross]]&gt;=15000,15%,IF(Edata[[#This Row],[Gross]]&gt;=10000,10%,IF(Edata[[#This Row],[Gross]]&gt;=5000,5%,0)))*Edata[[#This Row],[Gross]]</f>
        <v>2433.75</v>
      </c>
      <c r="O58" s="1">
        <f>Edata[[#This Row],[Gross]]-Edata[[#This Row],[Tax]]</f>
        <v>13791.25</v>
      </c>
    </row>
    <row r="59" spans="1:15" x14ac:dyDescent="0.25">
      <c r="A59" s="3">
        <v>58</v>
      </c>
      <c r="B59" s="1" t="s">
        <v>94</v>
      </c>
      <c r="C59" s="1" t="s">
        <v>22</v>
      </c>
      <c r="D59" s="1" t="str">
        <f>Edata[[#This Row],[First Name]]&amp;" "&amp;Edata[[#This Row],[Last Name]]</f>
        <v>Maya Panchal</v>
      </c>
      <c r="E59" s="1" t="s">
        <v>10</v>
      </c>
      <c r="F59" s="1" t="s">
        <v>56</v>
      </c>
      <c r="G59" s="1" t="s">
        <v>198</v>
      </c>
      <c r="H59" s="2">
        <v>33182</v>
      </c>
      <c r="I59" s="4">
        <v>17500</v>
      </c>
      <c r="J59" s="1">
        <f>VLOOKUP(Edata[[#This Row],[Dept]],Ddata[#All],2,0)</f>
        <v>3000</v>
      </c>
      <c r="K59" s="1">
        <f>VLOOKUP(Edata[[#This Row],[Region]],Rdata[#All],2,0)</f>
        <v>500</v>
      </c>
      <c r="L59" s="1">
        <f>IFERROR(VLOOKUP(Edata[[#This Row],[Empcode]],Idata[],2,0),0)</f>
        <v>0</v>
      </c>
      <c r="M59" s="1">
        <f>SUM(Edata[[#This Row],[Salary]:[Inc]])</f>
        <v>21000</v>
      </c>
      <c r="N59" s="1">
        <f>IF(Edata[[#This Row],[Gross]]&gt;=15000,15%,IF(Edata[[#This Row],[Gross]]&gt;=10000,10%,IF(Edata[[#This Row],[Gross]]&gt;=5000,5%,0)))*Edata[[#This Row],[Gross]]</f>
        <v>3150</v>
      </c>
      <c r="O59" s="1">
        <f>Edata[[#This Row],[Gross]]-Edata[[#This Row],[Tax]]</f>
        <v>17850</v>
      </c>
    </row>
    <row r="60" spans="1:15" x14ac:dyDescent="0.25">
      <c r="A60" s="3">
        <v>59</v>
      </c>
      <c r="B60" s="1" t="s">
        <v>142</v>
      </c>
      <c r="C60" s="1" t="s">
        <v>143</v>
      </c>
      <c r="D60" s="1" t="str">
        <f>Edata[[#This Row],[First Name]]&amp;" "&amp;Edata[[#This Row],[Last Name]]</f>
        <v>Disha Parmar</v>
      </c>
      <c r="E60" s="1" t="s">
        <v>20</v>
      </c>
      <c r="F60" s="1" t="s">
        <v>125</v>
      </c>
      <c r="G60" s="1" t="s">
        <v>208</v>
      </c>
      <c r="H60" s="2">
        <v>31791</v>
      </c>
      <c r="I60" s="4">
        <v>19250</v>
      </c>
      <c r="J60" s="1">
        <f>VLOOKUP(Edata[[#This Row],[Dept]],Ddata[#All],2,0)</f>
        <v>500</v>
      </c>
      <c r="K60" s="1">
        <f>VLOOKUP(Edata[[#This Row],[Region]],Rdata[#All],2,0)</f>
        <v>350</v>
      </c>
      <c r="L60" s="1">
        <f>IFERROR(VLOOKUP(Edata[[#This Row],[Empcode]],Idata[],2,0),0)</f>
        <v>0</v>
      </c>
      <c r="M60" s="1">
        <f>SUM(Edata[[#This Row],[Salary]:[Inc]])</f>
        <v>20100</v>
      </c>
      <c r="N60" s="1">
        <f>IF(Edata[[#This Row],[Gross]]&gt;=15000,15%,IF(Edata[[#This Row],[Gross]]&gt;=10000,10%,IF(Edata[[#This Row],[Gross]]&gt;=5000,5%,0)))*Edata[[#This Row],[Gross]]</f>
        <v>3015</v>
      </c>
      <c r="O60" s="1">
        <f>Edata[[#This Row],[Gross]]-Edata[[#This Row],[Tax]]</f>
        <v>17085</v>
      </c>
    </row>
    <row r="61" spans="1:15" x14ac:dyDescent="0.25">
      <c r="A61" s="3">
        <v>60</v>
      </c>
      <c r="B61" s="1" t="s">
        <v>144</v>
      </c>
      <c r="C61" s="1" t="s">
        <v>145</v>
      </c>
      <c r="D61" s="1" t="str">
        <f>Edata[[#This Row],[First Name]]&amp;" "&amp;Edata[[#This Row],[Last Name]]</f>
        <v>Geeta Darekar</v>
      </c>
      <c r="E61" s="1" t="s">
        <v>10</v>
      </c>
      <c r="F61" s="1" t="s">
        <v>125</v>
      </c>
      <c r="G61" s="1" t="s">
        <v>220</v>
      </c>
      <c r="H61" s="2">
        <v>32105</v>
      </c>
      <c r="I61" s="4">
        <v>19250</v>
      </c>
      <c r="J61" s="1">
        <f>VLOOKUP(Edata[[#This Row],[Dept]],Ddata[#All],2,0)</f>
        <v>3000</v>
      </c>
      <c r="K61" s="1">
        <f>VLOOKUP(Edata[[#This Row],[Region]],Rdata[#All],2,0)</f>
        <v>350</v>
      </c>
      <c r="L61" s="1">
        <f>IFERROR(VLOOKUP(Edata[[#This Row],[Empcode]],Idata[],2,0),0)</f>
        <v>0</v>
      </c>
      <c r="M61" s="1">
        <f>SUM(Edata[[#This Row],[Salary]:[Inc]])</f>
        <v>22600</v>
      </c>
      <c r="N61" s="1">
        <f>IF(Edata[[#This Row],[Gross]]&gt;=15000,15%,IF(Edata[[#This Row],[Gross]]&gt;=10000,10%,IF(Edata[[#This Row],[Gross]]&gt;=5000,5%,0)))*Edata[[#This Row],[Gross]]</f>
        <v>3390</v>
      </c>
      <c r="O61" s="1">
        <f>Edata[[#This Row],[Gross]]-Edata[[#This Row],[Tax]]</f>
        <v>19210</v>
      </c>
    </row>
    <row r="62" spans="1:15" x14ac:dyDescent="0.25">
      <c r="A62" s="3">
        <v>61</v>
      </c>
      <c r="B62" s="1" t="s">
        <v>95</v>
      </c>
      <c r="C62" s="1" t="s">
        <v>96</v>
      </c>
      <c r="D62" s="1" t="str">
        <f>Edata[[#This Row],[First Name]]&amp;" "&amp;Edata[[#This Row],[Last Name]]</f>
        <v>Anuradha Zha</v>
      </c>
      <c r="E62" s="1" t="s">
        <v>20</v>
      </c>
      <c r="F62" s="1" t="s">
        <v>56</v>
      </c>
      <c r="G62" s="1" t="s">
        <v>198</v>
      </c>
      <c r="H62" s="2">
        <v>32106</v>
      </c>
      <c r="I62" s="4">
        <v>19250</v>
      </c>
      <c r="J62" s="1">
        <f>VLOOKUP(Edata[[#This Row],[Dept]],Ddata[#All],2,0)</f>
        <v>500</v>
      </c>
      <c r="K62" s="1">
        <f>VLOOKUP(Edata[[#This Row],[Region]],Rdata[#All],2,0)</f>
        <v>500</v>
      </c>
      <c r="L62" s="1">
        <f>IFERROR(VLOOKUP(Edata[[#This Row],[Empcode]],Idata[],2,0),0)</f>
        <v>0</v>
      </c>
      <c r="M62" s="1">
        <f>SUM(Edata[[#This Row],[Salary]:[Inc]])</f>
        <v>20250</v>
      </c>
      <c r="N62" s="1">
        <f>IF(Edata[[#This Row],[Gross]]&gt;=15000,15%,IF(Edata[[#This Row],[Gross]]&gt;=10000,10%,IF(Edata[[#This Row],[Gross]]&gt;=5000,5%,0)))*Edata[[#This Row],[Gross]]</f>
        <v>3037.5</v>
      </c>
      <c r="O62" s="1">
        <f>Edata[[#This Row],[Gross]]-Edata[[#This Row],[Tax]]</f>
        <v>17212.5</v>
      </c>
    </row>
    <row r="63" spans="1:15" x14ac:dyDescent="0.25">
      <c r="A63" s="3">
        <v>62</v>
      </c>
      <c r="B63" s="1" t="s">
        <v>97</v>
      </c>
      <c r="C63" s="1" t="s">
        <v>70</v>
      </c>
      <c r="D63" s="1" t="str">
        <f>Edata[[#This Row],[First Name]]&amp;" "&amp;Edata[[#This Row],[Last Name]]</f>
        <v>Asha Trivedi</v>
      </c>
      <c r="E63" s="1" t="s">
        <v>0</v>
      </c>
      <c r="F63" s="1" t="s">
        <v>56</v>
      </c>
      <c r="G63" s="1" t="s">
        <v>195</v>
      </c>
      <c r="H63" s="2">
        <v>32107</v>
      </c>
      <c r="I63" s="4">
        <v>19250</v>
      </c>
      <c r="J63" s="1">
        <f>VLOOKUP(Edata[[#This Row],[Dept]],Ddata[#All],2,0)</f>
        <v>1000</v>
      </c>
      <c r="K63" s="1">
        <f>VLOOKUP(Edata[[#This Row],[Region]],Rdata[#All],2,0)</f>
        <v>500</v>
      </c>
      <c r="L63" s="1">
        <f>IFERROR(VLOOKUP(Edata[[#This Row],[Empcode]],Idata[],2,0),0)</f>
        <v>0</v>
      </c>
      <c r="M63" s="1">
        <f>SUM(Edata[[#This Row],[Salary]:[Inc]])</f>
        <v>20750</v>
      </c>
      <c r="N63" s="1">
        <f>IF(Edata[[#This Row],[Gross]]&gt;=15000,15%,IF(Edata[[#This Row],[Gross]]&gt;=10000,10%,IF(Edata[[#This Row],[Gross]]&gt;=5000,5%,0)))*Edata[[#This Row],[Gross]]</f>
        <v>3112.5</v>
      </c>
      <c r="O63" s="1">
        <f>Edata[[#This Row],[Gross]]-Edata[[#This Row],[Tax]]</f>
        <v>17637.5</v>
      </c>
    </row>
    <row r="64" spans="1:15" x14ac:dyDescent="0.25">
      <c r="A64" s="3">
        <v>63</v>
      </c>
      <c r="B64" s="1" t="s">
        <v>98</v>
      </c>
      <c r="C64" s="1" t="s">
        <v>99</v>
      </c>
      <c r="D64" s="1" t="str">
        <f>Edata[[#This Row],[First Name]]&amp;" "&amp;Edata[[#This Row],[Last Name]]</f>
        <v>Waheda Sheikh</v>
      </c>
      <c r="E64" s="1" t="s">
        <v>27</v>
      </c>
      <c r="F64" s="1" t="s">
        <v>56</v>
      </c>
      <c r="G64" s="1" t="s">
        <v>201</v>
      </c>
      <c r="H64" s="2">
        <v>32440</v>
      </c>
      <c r="I64" s="4">
        <v>17500</v>
      </c>
      <c r="J64" s="1">
        <f>VLOOKUP(Edata[[#This Row],[Dept]],Ddata[#All],2,0)</f>
        <v>4000</v>
      </c>
      <c r="K64" s="1">
        <f>VLOOKUP(Edata[[#This Row],[Region]],Rdata[#All],2,0)</f>
        <v>500</v>
      </c>
      <c r="L64" s="1">
        <f>IFERROR(VLOOKUP(Edata[[#This Row],[Empcode]],Idata[],2,0),0)</f>
        <v>0</v>
      </c>
      <c r="M64" s="1">
        <f>SUM(Edata[[#This Row],[Salary]:[Inc]])</f>
        <v>22000</v>
      </c>
      <c r="N64" s="1">
        <f>IF(Edata[[#This Row],[Gross]]&gt;=15000,15%,IF(Edata[[#This Row],[Gross]]&gt;=10000,10%,IF(Edata[[#This Row],[Gross]]&gt;=5000,5%,0)))*Edata[[#This Row],[Gross]]</f>
        <v>3300</v>
      </c>
      <c r="O64" s="1">
        <f>Edata[[#This Row],[Gross]]-Edata[[#This Row],[Tax]]</f>
        <v>18700</v>
      </c>
    </row>
    <row r="65" spans="1:15" x14ac:dyDescent="0.25">
      <c r="A65" s="3">
        <v>64</v>
      </c>
      <c r="B65" s="1" t="s">
        <v>146</v>
      </c>
      <c r="C65" s="1" t="s">
        <v>147</v>
      </c>
      <c r="D65" s="1" t="str">
        <f>Edata[[#This Row],[First Name]]&amp;" "&amp;Edata[[#This Row],[Last Name]]</f>
        <v>Veena Patil</v>
      </c>
      <c r="E65" s="1" t="s">
        <v>223</v>
      </c>
      <c r="F65" s="1" t="s">
        <v>125</v>
      </c>
      <c r="G65" s="1" t="s">
        <v>192</v>
      </c>
      <c r="H65" s="2">
        <v>32441</v>
      </c>
      <c r="I65" s="4">
        <v>17500</v>
      </c>
      <c r="J65" s="1">
        <f>VLOOKUP(Edata[[#This Row],[Dept]],Ddata[#All],2,0)</f>
        <v>5000</v>
      </c>
      <c r="K65" s="1">
        <f>VLOOKUP(Edata[[#This Row],[Region]],Rdata[#All],2,0)</f>
        <v>350</v>
      </c>
      <c r="L65" s="1">
        <f>IFERROR(VLOOKUP(Edata[[#This Row],[Empcode]],Idata[],2,0),0)</f>
        <v>0</v>
      </c>
      <c r="M65" s="1">
        <f>SUM(Edata[[#This Row],[Salary]:[Inc]])</f>
        <v>22850</v>
      </c>
      <c r="N65" s="1">
        <f>IF(Edata[[#This Row],[Gross]]&gt;=15000,15%,IF(Edata[[#This Row],[Gross]]&gt;=10000,10%,IF(Edata[[#This Row],[Gross]]&gt;=5000,5%,0)))*Edata[[#This Row],[Gross]]</f>
        <v>3427.5</v>
      </c>
      <c r="O65" s="1">
        <f>Edata[[#This Row],[Gross]]-Edata[[#This Row],[Tax]]</f>
        <v>19422.5</v>
      </c>
    </row>
    <row r="66" spans="1:15" x14ac:dyDescent="0.25">
      <c r="A66" s="3">
        <v>65</v>
      </c>
      <c r="B66" s="1" t="s">
        <v>39</v>
      </c>
      <c r="C66" s="1" t="s">
        <v>16</v>
      </c>
      <c r="D66" s="1" t="str">
        <f>Edata[[#This Row],[First Name]]&amp;" "&amp;Edata[[#This Row],[Last Name]]</f>
        <v>Timsi Desai</v>
      </c>
      <c r="E66" s="1" t="s">
        <v>36</v>
      </c>
      <c r="F66" s="1" t="s">
        <v>11</v>
      </c>
      <c r="G66" s="1" t="s">
        <v>202</v>
      </c>
      <c r="H66" s="2">
        <v>32442</v>
      </c>
      <c r="I66" s="4">
        <v>17500</v>
      </c>
      <c r="J66" s="1">
        <f>VLOOKUP(Edata[[#This Row],[Dept]],Ddata[#All],2,0)</f>
        <v>8000</v>
      </c>
      <c r="K66" s="1">
        <f>VLOOKUP(Edata[[#This Row],[Region]],Rdata[#All],2,0)</f>
        <v>1000</v>
      </c>
      <c r="L66" s="1">
        <f>IFERROR(VLOOKUP(Edata[[#This Row],[Empcode]],Idata[],2,0),0)</f>
        <v>0</v>
      </c>
      <c r="M66" s="1">
        <f>SUM(Edata[[#This Row],[Salary]:[Inc]])</f>
        <v>26500</v>
      </c>
      <c r="N66" s="1">
        <f>IF(Edata[[#This Row],[Gross]]&gt;=15000,15%,IF(Edata[[#This Row],[Gross]]&gt;=10000,10%,IF(Edata[[#This Row],[Gross]]&gt;=5000,5%,0)))*Edata[[#This Row],[Gross]]</f>
        <v>3975</v>
      </c>
      <c r="O66" s="1">
        <f>Edata[[#This Row],[Gross]]-Edata[[#This Row],[Tax]]</f>
        <v>22525</v>
      </c>
    </row>
    <row r="67" spans="1:15" x14ac:dyDescent="0.25">
      <c r="A67" s="3">
        <v>66</v>
      </c>
      <c r="B67" s="1" t="s">
        <v>100</v>
      </c>
      <c r="C67" s="1" t="s">
        <v>101</v>
      </c>
      <c r="D67" s="1" t="str">
        <f>Edata[[#This Row],[First Name]]&amp;" "&amp;Edata[[#This Row],[Last Name]]</f>
        <v>Parul Shah</v>
      </c>
      <c r="E67" s="1" t="s">
        <v>223</v>
      </c>
      <c r="F67" s="1" t="s">
        <v>56</v>
      </c>
      <c r="G67" s="1" t="s">
        <v>198</v>
      </c>
      <c r="H67" s="2">
        <v>32443</v>
      </c>
      <c r="I67" s="4">
        <v>17500</v>
      </c>
      <c r="J67" s="1">
        <f>VLOOKUP(Edata[[#This Row],[Dept]],Ddata[#All],2,0)</f>
        <v>5000</v>
      </c>
      <c r="K67" s="1">
        <f>VLOOKUP(Edata[[#This Row],[Region]],Rdata[#All],2,0)</f>
        <v>500</v>
      </c>
      <c r="L67" s="1">
        <f>IFERROR(VLOOKUP(Edata[[#This Row],[Empcode]],Idata[],2,0),0)</f>
        <v>0</v>
      </c>
      <c r="M67" s="1">
        <f>SUM(Edata[[#This Row],[Salary]:[Inc]])</f>
        <v>23000</v>
      </c>
      <c r="N67" s="1">
        <f>IF(Edata[[#This Row],[Gross]]&gt;=15000,15%,IF(Edata[[#This Row],[Gross]]&gt;=10000,10%,IF(Edata[[#This Row],[Gross]]&gt;=5000,5%,0)))*Edata[[#This Row],[Gross]]</f>
        <v>3450</v>
      </c>
      <c r="O67" s="1">
        <f>Edata[[#This Row],[Gross]]-Edata[[#This Row],[Tax]]</f>
        <v>19550</v>
      </c>
    </row>
    <row r="68" spans="1:15" x14ac:dyDescent="0.25">
      <c r="A68" s="3">
        <v>67</v>
      </c>
      <c r="B68" s="1" t="s">
        <v>102</v>
      </c>
      <c r="C68" s="1" t="s">
        <v>41</v>
      </c>
      <c r="D68" s="1" t="str">
        <f>Edata[[#This Row],[First Name]]&amp;" "&amp;Edata[[#This Row],[Last Name]]</f>
        <v>Uday Naik</v>
      </c>
      <c r="E68" s="1" t="s">
        <v>223</v>
      </c>
      <c r="F68" s="1" t="s">
        <v>56</v>
      </c>
      <c r="G68" s="1" t="s">
        <v>210</v>
      </c>
      <c r="H68" s="2">
        <v>32444</v>
      </c>
      <c r="I68" s="4">
        <v>20125</v>
      </c>
      <c r="J68" s="1">
        <f>VLOOKUP(Edata[[#This Row],[Dept]],Ddata[#All],2,0)</f>
        <v>5000</v>
      </c>
      <c r="K68" s="1">
        <f>VLOOKUP(Edata[[#This Row],[Region]],Rdata[#All],2,0)</f>
        <v>500</v>
      </c>
      <c r="L68" s="1">
        <f>IFERROR(VLOOKUP(Edata[[#This Row],[Empcode]],Idata[],2,0),0)</f>
        <v>0</v>
      </c>
      <c r="M68" s="1">
        <f>SUM(Edata[[#This Row],[Salary]:[Inc]])</f>
        <v>25625</v>
      </c>
      <c r="N68" s="1">
        <f>IF(Edata[[#This Row],[Gross]]&gt;=15000,15%,IF(Edata[[#This Row],[Gross]]&gt;=10000,10%,IF(Edata[[#This Row],[Gross]]&gt;=5000,5%,0)))*Edata[[#This Row],[Gross]]</f>
        <v>3843.75</v>
      </c>
      <c r="O68" s="1">
        <f>Edata[[#This Row],[Gross]]-Edata[[#This Row],[Tax]]</f>
        <v>21781.25</v>
      </c>
    </row>
    <row r="69" spans="1:15" x14ac:dyDescent="0.25">
      <c r="A69" s="3">
        <v>68</v>
      </c>
      <c r="B69" s="1" t="s">
        <v>103</v>
      </c>
      <c r="C69" s="1" t="s">
        <v>16</v>
      </c>
      <c r="D69" s="1" t="str">
        <f>Edata[[#This Row],[First Name]]&amp;" "&amp;Edata[[#This Row],[Last Name]]</f>
        <v>Mandakini Desai</v>
      </c>
      <c r="E69" s="1" t="s">
        <v>0</v>
      </c>
      <c r="F69" s="1" t="s">
        <v>56</v>
      </c>
      <c r="G69" s="1" t="s">
        <v>214</v>
      </c>
      <c r="H69" s="2">
        <v>35034</v>
      </c>
      <c r="I69" s="4">
        <v>14000</v>
      </c>
      <c r="J69" s="1">
        <f>VLOOKUP(Edata[[#This Row],[Dept]],Ddata[#All],2,0)</f>
        <v>1000</v>
      </c>
      <c r="K69" s="1">
        <f>VLOOKUP(Edata[[#This Row],[Region]],Rdata[#All],2,0)</f>
        <v>500</v>
      </c>
      <c r="L69" s="1">
        <f>IFERROR(VLOOKUP(Edata[[#This Row],[Empcode]],Idata[],2,0),0)</f>
        <v>0</v>
      </c>
      <c r="M69" s="1">
        <f>SUM(Edata[[#This Row],[Salary]:[Inc]])</f>
        <v>15500</v>
      </c>
      <c r="N69" s="1">
        <f>IF(Edata[[#This Row],[Gross]]&gt;=15000,15%,IF(Edata[[#This Row],[Gross]]&gt;=10000,10%,IF(Edata[[#This Row],[Gross]]&gt;=5000,5%,0)))*Edata[[#This Row],[Gross]]</f>
        <v>2325</v>
      </c>
      <c r="O69" s="1">
        <f>Edata[[#This Row],[Gross]]-Edata[[#This Row],[Tax]]</f>
        <v>13175</v>
      </c>
    </row>
    <row r="70" spans="1:15" x14ac:dyDescent="0.25">
      <c r="A70" s="3">
        <v>69</v>
      </c>
      <c r="B70" s="1" t="s">
        <v>104</v>
      </c>
      <c r="C70" s="1" t="s">
        <v>78</v>
      </c>
      <c r="D70" s="1" t="str">
        <f>Edata[[#This Row],[First Name]]&amp;" "&amp;Edata[[#This Row],[Last Name]]</f>
        <v>Pravin Joshi</v>
      </c>
      <c r="E70" s="1" t="s">
        <v>223</v>
      </c>
      <c r="F70" s="1" t="s">
        <v>56</v>
      </c>
      <c r="G70" s="1" t="s">
        <v>214</v>
      </c>
      <c r="H70" s="2">
        <v>34761</v>
      </c>
      <c r="I70" s="4">
        <v>14000</v>
      </c>
      <c r="J70" s="1">
        <f>VLOOKUP(Edata[[#This Row],[Dept]],Ddata[#All],2,0)</f>
        <v>5000</v>
      </c>
      <c r="K70" s="1">
        <f>VLOOKUP(Edata[[#This Row],[Region]],Rdata[#All],2,0)</f>
        <v>500</v>
      </c>
      <c r="L70" s="1">
        <f>IFERROR(VLOOKUP(Edata[[#This Row],[Empcode]],Idata[],2,0),0)</f>
        <v>0</v>
      </c>
      <c r="M70" s="1">
        <f>SUM(Edata[[#This Row],[Salary]:[Inc]])</f>
        <v>19500</v>
      </c>
      <c r="N70" s="1">
        <f>IF(Edata[[#This Row],[Gross]]&gt;=15000,15%,IF(Edata[[#This Row],[Gross]]&gt;=10000,10%,IF(Edata[[#This Row],[Gross]]&gt;=5000,5%,0)))*Edata[[#This Row],[Gross]]</f>
        <v>2925</v>
      </c>
      <c r="O70" s="1">
        <f>Edata[[#This Row],[Gross]]-Edata[[#This Row],[Tax]]</f>
        <v>16575</v>
      </c>
    </row>
    <row r="71" spans="1:15" x14ac:dyDescent="0.25">
      <c r="A71" s="3">
        <v>70</v>
      </c>
      <c r="B71" s="1" t="s">
        <v>40</v>
      </c>
      <c r="C71" s="1" t="s">
        <v>41</v>
      </c>
      <c r="D71" s="1" t="str">
        <f>Edata[[#This Row],[First Name]]&amp;" "&amp;Edata[[#This Row],[Last Name]]</f>
        <v>Reeta Naik</v>
      </c>
      <c r="E71" s="1" t="s">
        <v>10</v>
      </c>
      <c r="F71" s="1" t="s">
        <v>11</v>
      </c>
      <c r="G71" s="1" t="s">
        <v>202</v>
      </c>
      <c r="H71" s="2">
        <v>34762</v>
      </c>
      <c r="I71" s="4">
        <v>14000</v>
      </c>
      <c r="J71" s="1">
        <f>VLOOKUP(Edata[[#This Row],[Dept]],Ddata[#All],2,0)</f>
        <v>3000</v>
      </c>
      <c r="K71" s="1">
        <f>VLOOKUP(Edata[[#This Row],[Region]],Rdata[#All],2,0)</f>
        <v>1000</v>
      </c>
      <c r="L71" s="1">
        <f>IFERROR(VLOOKUP(Edata[[#This Row],[Empcode]],Idata[],2,0),0)</f>
        <v>0</v>
      </c>
      <c r="M71" s="1">
        <f>SUM(Edata[[#This Row],[Salary]:[Inc]])</f>
        <v>18000</v>
      </c>
      <c r="N71" s="1">
        <f>IF(Edata[[#This Row],[Gross]]&gt;=15000,15%,IF(Edata[[#This Row],[Gross]]&gt;=10000,10%,IF(Edata[[#This Row],[Gross]]&gt;=5000,5%,0)))*Edata[[#This Row],[Gross]]</f>
        <v>2700</v>
      </c>
      <c r="O71" s="1">
        <f>Edata[[#This Row],[Gross]]-Edata[[#This Row],[Tax]]</f>
        <v>15300</v>
      </c>
    </row>
    <row r="72" spans="1:15" x14ac:dyDescent="0.25">
      <c r="A72" s="3">
        <v>71</v>
      </c>
      <c r="B72" s="1" t="s">
        <v>181</v>
      </c>
      <c r="C72" s="1" t="s">
        <v>182</v>
      </c>
      <c r="D72" s="1" t="str">
        <f>Edata[[#This Row],[First Name]]&amp;" "&amp;Edata[[#This Row],[Last Name]]</f>
        <v>Surendra Godse</v>
      </c>
      <c r="E72" s="1" t="s">
        <v>27</v>
      </c>
      <c r="F72" s="1" t="s">
        <v>161</v>
      </c>
      <c r="G72" s="1" t="s">
        <v>221</v>
      </c>
      <c r="H72" s="2">
        <v>34763</v>
      </c>
      <c r="I72" s="4">
        <v>14000</v>
      </c>
      <c r="J72" s="1">
        <f>VLOOKUP(Edata[[#This Row],[Dept]],Ddata[#All],2,0)</f>
        <v>4000</v>
      </c>
      <c r="K72" s="1">
        <f>VLOOKUP(Edata[[#This Row],[Region]],Rdata[#All],2,0)</f>
        <v>750</v>
      </c>
      <c r="L72" s="1">
        <f>IFERROR(VLOOKUP(Edata[[#This Row],[Empcode]],Idata[],2,0),0)</f>
        <v>0</v>
      </c>
      <c r="M72" s="1">
        <f>SUM(Edata[[#This Row],[Salary]:[Inc]])</f>
        <v>18750</v>
      </c>
      <c r="N72" s="1">
        <f>IF(Edata[[#This Row],[Gross]]&gt;=15000,15%,IF(Edata[[#This Row],[Gross]]&gt;=10000,10%,IF(Edata[[#This Row],[Gross]]&gt;=5000,5%,0)))*Edata[[#This Row],[Gross]]</f>
        <v>2812.5</v>
      </c>
      <c r="O72" s="1">
        <f>Edata[[#This Row],[Gross]]-Edata[[#This Row],[Tax]]</f>
        <v>15937.5</v>
      </c>
    </row>
    <row r="73" spans="1:15" x14ac:dyDescent="0.25">
      <c r="A73" s="3">
        <v>72</v>
      </c>
      <c r="B73" s="1" t="s">
        <v>148</v>
      </c>
      <c r="C73" s="1" t="s">
        <v>26</v>
      </c>
      <c r="D73" s="1" t="str">
        <f>Edata[[#This Row],[First Name]]&amp;" "&amp;Edata[[#This Row],[Last Name]]</f>
        <v>Yamini Gupta</v>
      </c>
      <c r="E73" s="1" t="s">
        <v>27</v>
      </c>
      <c r="F73" s="1" t="s">
        <v>125</v>
      </c>
      <c r="G73" s="1" t="s">
        <v>212</v>
      </c>
      <c r="H73" s="2">
        <v>32438</v>
      </c>
      <c r="I73" s="4">
        <v>17500</v>
      </c>
      <c r="J73" s="1">
        <f>VLOOKUP(Edata[[#This Row],[Dept]],Ddata[#All],2,0)</f>
        <v>4000</v>
      </c>
      <c r="K73" s="1">
        <f>VLOOKUP(Edata[[#This Row],[Region]],Rdata[#All],2,0)</f>
        <v>350</v>
      </c>
      <c r="L73" s="1">
        <f>IFERROR(VLOOKUP(Edata[[#This Row],[Empcode]],Idata[],2,0),0)</f>
        <v>0</v>
      </c>
      <c r="M73" s="1">
        <f>SUM(Edata[[#This Row],[Salary]:[Inc]])</f>
        <v>21850</v>
      </c>
      <c r="N73" s="1">
        <f>IF(Edata[[#This Row],[Gross]]&gt;=15000,15%,IF(Edata[[#This Row],[Gross]]&gt;=10000,10%,IF(Edata[[#This Row],[Gross]]&gt;=5000,5%,0)))*Edata[[#This Row],[Gross]]</f>
        <v>3277.5</v>
      </c>
      <c r="O73" s="1">
        <f>Edata[[#This Row],[Gross]]-Edata[[#This Row],[Tax]]</f>
        <v>18572.5</v>
      </c>
    </row>
    <row r="74" spans="1:15" x14ac:dyDescent="0.25">
      <c r="A74" s="3">
        <v>73</v>
      </c>
      <c r="B74" s="1" t="s">
        <v>105</v>
      </c>
      <c r="C74" s="1" t="s">
        <v>106</v>
      </c>
      <c r="D74" s="1" t="str">
        <f>Edata[[#This Row],[First Name]]&amp;" "&amp;Edata[[#This Row],[Last Name]]</f>
        <v>Laveena Shenoy</v>
      </c>
      <c r="E74" s="1" t="s">
        <v>36</v>
      </c>
      <c r="F74" s="1" t="s">
        <v>56</v>
      </c>
      <c r="G74" s="1" t="s">
        <v>204</v>
      </c>
      <c r="H74" s="2">
        <v>32439</v>
      </c>
      <c r="I74" s="4">
        <v>17500</v>
      </c>
      <c r="J74" s="1">
        <f>VLOOKUP(Edata[[#This Row],[Dept]],Ddata[#All],2,0)</f>
        <v>8000</v>
      </c>
      <c r="K74" s="1">
        <f>VLOOKUP(Edata[[#This Row],[Region]],Rdata[#All],2,0)</f>
        <v>500</v>
      </c>
      <c r="L74" s="1">
        <f>IFERROR(VLOOKUP(Edata[[#This Row],[Empcode]],Idata[],2,0),0)</f>
        <v>0</v>
      </c>
      <c r="M74" s="1">
        <f>SUM(Edata[[#This Row],[Salary]:[Inc]])</f>
        <v>26000</v>
      </c>
      <c r="N74" s="1">
        <f>IF(Edata[[#This Row],[Gross]]&gt;=15000,15%,IF(Edata[[#This Row],[Gross]]&gt;=10000,10%,IF(Edata[[#This Row],[Gross]]&gt;=5000,5%,0)))*Edata[[#This Row],[Gross]]</f>
        <v>3900</v>
      </c>
      <c r="O74" s="1">
        <f>Edata[[#This Row],[Gross]]-Edata[[#This Row],[Tax]]</f>
        <v>22100</v>
      </c>
    </row>
    <row r="75" spans="1:15" x14ac:dyDescent="0.25">
      <c r="A75" s="3">
        <v>74</v>
      </c>
      <c r="B75" s="1" t="s">
        <v>42</v>
      </c>
      <c r="C75" s="1" t="s">
        <v>43</v>
      </c>
      <c r="D75" s="1" t="str">
        <f>Edata[[#This Row],[First Name]]&amp;" "&amp;Edata[[#This Row],[Last Name]]</f>
        <v>Nita Pandhya</v>
      </c>
      <c r="E75" s="1" t="s">
        <v>0</v>
      </c>
      <c r="F75" s="1" t="s">
        <v>11</v>
      </c>
      <c r="G75" s="1" t="s">
        <v>200</v>
      </c>
      <c r="H75" s="2">
        <v>32440</v>
      </c>
      <c r="I75" s="4">
        <v>17500</v>
      </c>
      <c r="J75" s="1">
        <f>VLOOKUP(Edata[[#This Row],[Dept]],Ddata[#All],2,0)</f>
        <v>1000</v>
      </c>
      <c r="K75" s="1">
        <f>VLOOKUP(Edata[[#This Row],[Region]],Rdata[#All],2,0)</f>
        <v>1000</v>
      </c>
      <c r="L75" s="1">
        <f>IFERROR(VLOOKUP(Edata[[#This Row],[Empcode]],Idata[],2,0),0)</f>
        <v>0</v>
      </c>
      <c r="M75" s="1">
        <f>SUM(Edata[[#This Row],[Salary]:[Inc]])</f>
        <v>19500</v>
      </c>
      <c r="N75" s="1">
        <f>IF(Edata[[#This Row],[Gross]]&gt;=15000,15%,IF(Edata[[#This Row],[Gross]]&gt;=10000,10%,IF(Edata[[#This Row],[Gross]]&gt;=5000,5%,0)))*Edata[[#This Row],[Gross]]</f>
        <v>2925</v>
      </c>
      <c r="O75" s="1">
        <f>Edata[[#This Row],[Gross]]-Edata[[#This Row],[Tax]]</f>
        <v>16575</v>
      </c>
    </row>
    <row r="76" spans="1:15" x14ac:dyDescent="0.25">
      <c r="A76" s="3">
        <v>75</v>
      </c>
      <c r="B76" s="1" t="s">
        <v>44</v>
      </c>
      <c r="C76" s="1" t="s">
        <v>45</v>
      </c>
      <c r="D76" s="1" t="str">
        <f>Edata[[#This Row],[First Name]]&amp;" "&amp;Edata[[#This Row],[Last Name]]</f>
        <v>Suraj Saksena</v>
      </c>
      <c r="E76" s="1" t="s">
        <v>20</v>
      </c>
      <c r="F76" s="1" t="s">
        <v>11</v>
      </c>
      <c r="G76" s="1" t="s">
        <v>202</v>
      </c>
      <c r="H76" s="2">
        <v>32441</v>
      </c>
      <c r="I76" s="4">
        <v>17500</v>
      </c>
      <c r="J76" s="1">
        <f>VLOOKUP(Edata[[#This Row],[Dept]],Ddata[#All],2,0)</f>
        <v>500</v>
      </c>
      <c r="K76" s="1">
        <f>VLOOKUP(Edata[[#This Row],[Region]],Rdata[#All],2,0)</f>
        <v>1000</v>
      </c>
      <c r="L76" s="1">
        <f>IFERROR(VLOOKUP(Edata[[#This Row],[Empcode]],Idata[],2,0),0)</f>
        <v>0</v>
      </c>
      <c r="M76" s="1">
        <f>SUM(Edata[[#This Row],[Salary]:[Inc]])</f>
        <v>19000</v>
      </c>
      <c r="N76" s="1">
        <f>IF(Edata[[#This Row],[Gross]]&gt;=15000,15%,IF(Edata[[#This Row],[Gross]]&gt;=10000,10%,IF(Edata[[#This Row],[Gross]]&gt;=5000,5%,0)))*Edata[[#This Row],[Gross]]</f>
        <v>2850</v>
      </c>
      <c r="O76" s="1">
        <f>Edata[[#This Row],[Gross]]-Edata[[#This Row],[Tax]]</f>
        <v>16150</v>
      </c>
    </row>
    <row r="77" spans="1:15" x14ac:dyDescent="0.25">
      <c r="A77" s="3">
        <v>76</v>
      </c>
      <c r="B77" s="1" t="s">
        <v>183</v>
      </c>
      <c r="C77" s="1" t="s">
        <v>174</v>
      </c>
      <c r="D77" s="1" t="str">
        <f>Edata[[#This Row],[First Name]]&amp;" "&amp;Edata[[#This Row],[Last Name]]</f>
        <v>Nayeem Khan</v>
      </c>
      <c r="E77" s="1" t="s">
        <v>36</v>
      </c>
      <c r="F77" s="1" t="s">
        <v>161</v>
      </c>
      <c r="G77" s="1" t="s">
        <v>221</v>
      </c>
      <c r="H77" s="2">
        <v>32442</v>
      </c>
      <c r="I77" s="4">
        <v>17500</v>
      </c>
      <c r="J77" s="1">
        <f>VLOOKUP(Edata[[#This Row],[Dept]],Ddata[#All],2,0)</f>
        <v>8000</v>
      </c>
      <c r="K77" s="1">
        <f>VLOOKUP(Edata[[#This Row],[Region]],Rdata[#All],2,0)</f>
        <v>750</v>
      </c>
      <c r="L77" s="1">
        <f>IFERROR(VLOOKUP(Edata[[#This Row],[Empcode]],Idata[],2,0),0)</f>
        <v>0</v>
      </c>
      <c r="M77" s="1">
        <f>SUM(Edata[[#This Row],[Salary]:[Inc]])</f>
        <v>26250</v>
      </c>
      <c r="N77" s="1">
        <f>IF(Edata[[#This Row],[Gross]]&gt;=15000,15%,IF(Edata[[#This Row],[Gross]]&gt;=10000,10%,IF(Edata[[#This Row],[Gross]]&gt;=5000,5%,0)))*Edata[[#This Row],[Gross]]</f>
        <v>3937.5</v>
      </c>
      <c r="O77" s="1">
        <f>Edata[[#This Row],[Gross]]-Edata[[#This Row],[Tax]]</f>
        <v>22312.5</v>
      </c>
    </row>
    <row r="78" spans="1:15" x14ac:dyDescent="0.25">
      <c r="A78" s="3">
        <v>77</v>
      </c>
      <c r="B78" s="1" t="s">
        <v>107</v>
      </c>
      <c r="C78" s="1" t="s">
        <v>101</v>
      </c>
      <c r="D78" s="1" t="str">
        <f>Edata[[#This Row],[First Name]]&amp;" "&amp;Edata[[#This Row],[Last Name]]</f>
        <v>Drishti Shah</v>
      </c>
      <c r="E78" s="1" t="s">
        <v>27</v>
      </c>
      <c r="F78" s="1" t="s">
        <v>56</v>
      </c>
      <c r="G78" s="1" t="s">
        <v>194</v>
      </c>
      <c r="H78" s="2">
        <v>32443</v>
      </c>
      <c r="I78" s="4">
        <v>17500</v>
      </c>
      <c r="J78" s="1">
        <f>VLOOKUP(Edata[[#This Row],[Dept]],Ddata[#All],2,0)</f>
        <v>4000</v>
      </c>
      <c r="K78" s="1">
        <f>VLOOKUP(Edata[[#This Row],[Region]],Rdata[#All],2,0)</f>
        <v>500</v>
      </c>
      <c r="L78" s="1">
        <f>IFERROR(VLOOKUP(Edata[[#This Row],[Empcode]],Idata[],2,0),0)</f>
        <v>0</v>
      </c>
      <c r="M78" s="1">
        <f>SUM(Edata[[#This Row],[Salary]:[Inc]])</f>
        <v>22000</v>
      </c>
      <c r="N78" s="1">
        <f>IF(Edata[[#This Row],[Gross]]&gt;=15000,15%,IF(Edata[[#This Row],[Gross]]&gt;=10000,10%,IF(Edata[[#This Row],[Gross]]&gt;=5000,5%,0)))*Edata[[#This Row],[Gross]]</f>
        <v>3300</v>
      </c>
      <c r="O78" s="1">
        <f>Edata[[#This Row],[Gross]]-Edata[[#This Row],[Tax]]</f>
        <v>18700</v>
      </c>
    </row>
    <row r="79" spans="1:15" x14ac:dyDescent="0.25">
      <c r="A79" s="3">
        <v>78</v>
      </c>
      <c r="B79" s="1" t="s">
        <v>184</v>
      </c>
      <c r="C79" s="1" t="s">
        <v>185</v>
      </c>
      <c r="D79" s="1" t="str">
        <f>Edata[[#This Row],[First Name]]&amp;" "&amp;Edata[[#This Row],[Last Name]]</f>
        <v>Deep Chhaya</v>
      </c>
      <c r="E79" s="1" t="s">
        <v>0</v>
      </c>
      <c r="F79" s="1" t="s">
        <v>161</v>
      </c>
      <c r="G79" s="1" t="s">
        <v>209</v>
      </c>
      <c r="H79" s="2">
        <v>32444</v>
      </c>
      <c r="I79" s="4">
        <v>17500</v>
      </c>
      <c r="J79" s="1">
        <f>VLOOKUP(Edata[[#This Row],[Dept]],Ddata[#All],2,0)</f>
        <v>1000</v>
      </c>
      <c r="K79" s="1">
        <f>VLOOKUP(Edata[[#This Row],[Region]],Rdata[#All],2,0)</f>
        <v>750</v>
      </c>
      <c r="L79" s="1">
        <f>IFERROR(VLOOKUP(Edata[[#This Row],[Empcode]],Idata[],2,0),0)</f>
        <v>0</v>
      </c>
      <c r="M79" s="1">
        <f>SUM(Edata[[#This Row],[Salary]:[Inc]])</f>
        <v>19250</v>
      </c>
      <c r="N79" s="1">
        <f>IF(Edata[[#This Row],[Gross]]&gt;=15000,15%,IF(Edata[[#This Row],[Gross]]&gt;=10000,10%,IF(Edata[[#This Row],[Gross]]&gt;=5000,5%,0)))*Edata[[#This Row],[Gross]]</f>
        <v>2887.5</v>
      </c>
      <c r="O79" s="1">
        <f>Edata[[#This Row],[Gross]]-Edata[[#This Row],[Tax]]</f>
        <v>16362.5</v>
      </c>
    </row>
    <row r="80" spans="1:15" x14ac:dyDescent="0.25">
      <c r="A80" s="3">
        <v>79</v>
      </c>
      <c r="B80" s="1" t="s">
        <v>108</v>
      </c>
      <c r="C80" s="1" t="s">
        <v>109</v>
      </c>
      <c r="D80" s="1" t="str">
        <f>Edata[[#This Row],[First Name]]&amp;" "&amp;Edata[[#This Row],[Last Name]]</f>
        <v>Sagar Bidkar</v>
      </c>
      <c r="E80" s="1" t="s">
        <v>10</v>
      </c>
      <c r="F80" s="1" t="s">
        <v>56</v>
      </c>
      <c r="G80" s="1" t="s">
        <v>194</v>
      </c>
      <c r="H80" s="2">
        <v>32445</v>
      </c>
      <c r="I80" s="4">
        <v>17500</v>
      </c>
      <c r="J80" s="1">
        <f>VLOOKUP(Edata[[#This Row],[Dept]],Ddata[#All],2,0)</f>
        <v>3000</v>
      </c>
      <c r="K80" s="1">
        <f>VLOOKUP(Edata[[#This Row],[Region]],Rdata[#All],2,0)</f>
        <v>500</v>
      </c>
      <c r="L80" s="1">
        <f>IFERROR(VLOOKUP(Edata[[#This Row],[Empcode]],Idata[],2,0),0)</f>
        <v>0</v>
      </c>
      <c r="M80" s="1">
        <f>SUM(Edata[[#This Row],[Salary]:[Inc]])</f>
        <v>21000</v>
      </c>
      <c r="N80" s="1">
        <f>IF(Edata[[#This Row],[Gross]]&gt;=15000,15%,IF(Edata[[#This Row],[Gross]]&gt;=10000,10%,IF(Edata[[#This Row],[Gross]]&gt;=5000,5%,0)))*Edata[[#This Row],[Gross]]</f>
        <v>3150</v>
      </c>
      <c r="O80" s="1">
        <f>Edata[[#This Row],[Gross]]-Edata[[#This Row],[Tax]]</f>
        <v>17850</v>
      </c>
    </row>
    <row r="81" spans="1:15" x14ac:dyDescent="0.25">
      <c r="A81" s="3">
        <v>80</v>
      </c>
      <c r="B81" s="1" t="s">
        <v>110</v>
      </c>
      <c r="C81" s="1" t="s">
        <v>111</v>
      </c>
      <c r="D81" s="1" t="str">
        <f>Edata[[#This Row],[First Name]]&amp;" "&amp;Edata[[#This Row],[Last Name]]</f>
        <v>Dayanand Gandhi</v>
      </c>
      <c r="E81" s="1" t="s">
        <v>10</v>
      </c>
      <c r="F81" s="1" t="s">
        <v>56</v>
      </c>
      <c r="G81" s="1" t="s">
        <v>191</v>
      </c>
      <c r="H81" s="2">
        <v>32446</v>
      </c>
      <c r="I81" s="4">
        <v>17500</v>
      </c>
      <c r="J81" s="1">
        <f>VLOOKUP(Edata[[#This Row],[Dept]],Ddata[#All],2,0)</f>
        <v>3000</v>
      </c>
      <c r="K81" s="1">
        <f>VLOOKUP(Edata[[#This Row],[Region]],Rdata[#All],2,0)</f>
        <v>500</v>
      </c>
      <c r="L81" s="1">
        <f>IFERROR(VLOOKUP(Edata[[#This Row],[Empcode]],Idata[],2,0),0)</f>
        <v>0</v>
      </c>
      <c r="M81" s="1">
        <f>SUM(Edata[[#This Row],[Salary]:[Inc]])</f>
        <v>21000</v>
      </c>
      <c r="N81" s="1">
        <f>IF(Edata[[#This Row],[Gross]]&gt;=15000,15%,IF(Edata[[#This Row],[Gross]]&gt;=10000,10%,IF(Edata[[#This Row],[Gross]]&gt;=5000,5%,0)))*Edata[[#This Row],[Gross]]</f>
        <v>3150</v>
      </c>
      <c r="O81" s="1">
        <f>Edata[[#This Row],[Gross]]-Edata[[#This Row],[Tax]]</f>
        <v>17850</v>
      </c>
    </row>
    <row r="82" spans="1:15" x14ac:dyDescent="0.25">
      <c r="A82" s="3">
        <v>81</v>
      </c>
      <c r="B82" s="1" t="s">
        <v>149</v>
      </c>
      <c r="C82" s="1" t="s">
        <v>150</v>
      </c>
      <c r="D82" s="1" t="str">
        <f>Edata[[#This Row],[First Name]]&amp;" "&amp;Edata[[#This Row],[Last Name]]</f>
        <v>Tara Phule</v>
      </c>
      <c r="E82" s="1" t="s">
        <v>36</v>
      </c>
      <c r="F82" s="1" t="s">
        <v>125</v>
      </c>
      <c r="G82" s="1" t="s">
        <v>219</v>
      </c>
      <c r="H82" s="2">
        <v>32447</v>
      </c>
      <c r="I82" s="4">
        <v>17500</v>
      </c>
      <c r="J82" s="1">
        <f>VLOOKUP(Edata[[#This Row],[Dept]],Ddata[#All],2,0)</f>
        <v>8000</v>
      </c>
      <c r="K82" s="1">
        <f>VLOOKUP(Edata[[#This Row],[Region]],Rdata[#All],2,0)</f>
        <v>350</v>
      </c>
      <c r="L82" s="1">
        <f>IFERROR(VLOOKUP(Edata[[#This Row],[Empcode]],Idata[],2,0),0)</f>
        <v>0</v>
      </c>
      <c r="M82" s="1">
        <f>SUM(Edata[[#This Row],[Salary]:[Inc]])</f>
        <v>25850</v>
      </c>
      <c r="N82" s="1">
        <f>IF(Edata[[#This Row],[Gross]]&gt;=15000,15%,IF(Edata[[#This Row],[Gross]]&gt;=10000,10%,IF(Edata[[#This Row],[Gross]]&gt;=5000,5%,0)))*Edata[[#This Row],[Gross]]</f>
        <v>3877.5</v>
      </c>
      <c r="O82" s="1">
        <f>Edata[[#This Row],[Gross]]-Edata[[#This Row],[Tax]]</f>
        <v>21972.5</v>
      </c>
    </row>
    <row r="83" spans="1:15" x14ac:dyDescent="0.25">
      <c r="A83" s="3">
        <v>82</v>
      </c>
      <c r="B83" s="1" t="s">
        <v>46</v>
      </c>
      <c r="C83" s="1" t="s">
        <v>47</v>
      </c>
      <c r="D83" s="1" t="str">
        <f>Edata[[#This Row],[First Name]]&amp;" "&amp;Edata[[#This Row],[Last Name]]</f>
        <v>Kalpana Shirishkar</v>
      </c>
      <c r="E83" s="1" t="s">
        <v>27</v>
      </c>
      <c r="F83" s="1" t="s">
        <v>11</v>
      </c>
      <c r="G83" s="1" t="s">
        <v>193</v>
      </c>
      <c r="H83" s="2">
        <v>32448</v>
      </c>
      <c r="I83" s="4">
        <v>17500</v>
      </c>
      <c r="J83" s="1">
        <f>VLOOKUP(Edata[[#This Row],[Dept]],Ddata[#All],2,0)</f>
        <v>4000</v>
      </c>
      <c r="K83" s="1">
        <f>VLOOKUP(Edata[[#This Row],[Region]],Rdata[#All],2,0)</f>
        <v>1000</v>
      </c>
      <c r="L83" s="1">
        <f>IFERROR(VLOOKUP(Edata[[#This Row],[Empcode]],Idata[],2,0),0)</f>
        <v>0</v>
      </c>
      <c r="M83" s="1">
        <f>SUM(Edata[[#This Row],[Salary]:[Inc]])</f>
        <v>22500</v>
      </c>
      <c r="N83" s="1">
        <f>IF(Edata[[#This Row],[Gross]]&gt;=15000,15%,IF(Edata[[#This Row],[Gross]]&gt;=10000,10%,IF(Edata[[#This Row],[Gross]]&gt;=5000,5%,0)))*Edata[[#This Row],[Gross]]</f>
        <v>3375</v>
      </c>
      <c r="O83" s="1">
        <f>Edata[[#This Row],[Gross]]-Edata[[#This Row],[Tax]]</f>
        <v>19125</v>
      </c>
    </row>
    <row r="84" spans="1:15" x14ac:dyDescent="0.25">
      <c r="A84" s="3">
        <v>83</v>
      </c>
      <c r="B84" s="1" t="s">
        <v>114</v>
      </c>
      <c r="C84" s="1" t="s">
        <v>101</v>
      </c>
      <c r="D84" s="1" t="str">
        <f>Edata[[#This Row],[First Name]]&amp;" "&amp;Edata[[#This Row],[Last Name]]</f>
        <v>Kunal Shah</v>
      </c>
      <c r="E84" s="1" t="s">
        <v>36</v>
      </c>
      <c r="F84" s="1" t="s">
        <v>56</v>
      </c>
      <c r="G84" s="1" t="s">
        <v>213</v>
      </c>
      <c r="H84" s="2">
        <v>36221</v>
      </c>
      <c r="I84" s="4">
        <v>7000</v>
      </c>
      <c r="J84" s="1">
        <f>VLOOKUP(Edata[[#This Row],[Dept]],Ddata[#All],2,0)</f>
        <v>8000</v>
      </c>
      <c r="K84" s="1">
        <f>VLOOKUP(Edata[[#This Row],[Region]],Rdata[#All],2,0)</f>
        <v>500</v>
      </c>
      <c r="L84" s="1">
        <f>IFERROR(VLOOKUP(Edata[[#This Row],[Empcode]],Idata[],2,0),0)</f>
        <v>0</v>
      </c>
      <c r="M84" s="1">
        <f>SUM(Edata[[#This Row],[Salary]:[Inc]])</f>
        <v>15500</v>
      </c>
      <c r="N84" s="1">
        <f>IF(Edata[[#This Row],[Gross]]&gt;=15000,15%,IF(Edata[[#This Row],[Gross]]&gt;=10000,10%,IF(Edata[[#This Row],[Gross]]&gt;=5000,5%,0)))*Edata[[#This Row],[Gross]]</f>
        <v>2325</v>
      </c>
      <c r="O84" s="1">
        <f>Edata[[#This Row],[Gross]]-Edata[[#This Row],[Tax]]</f>
        <v>13175</v>
      </c>
    </row>
    <row r="85" spans="1:15" x14ac:dyDescent="0.25">
      <c r="A85" s="3">
        <v>84</v>
      </c>
      <c r="B85" s="1" t="s">
        <v>48</v>
      </c>
      <c r="C85" s="1" t="s">
        <v>49</v>
      </c>
      <c r="D85" s="1" t="str">
        <f>Edata[[#This Row],[First Name]]&amp;" "&amp;Edata[[#This Row],[Last Name]]</f>
        <v>Pinky Robert</v>
      </c>
      <c r="E85" s="1" t="s">
        <v>27</v>
      </c>
      <c r="F85" s="1" t="s">
        <v>11</v>
      </c>
      <c r="G85" s="1" t="s">
        <v>202</v>
      </c>
      <c r="H85" s="2">
        <v>36222</v>
      </c>
      <c r="I85" s="4">
        <v>7000</v>
      </c>
      <c r="J85" s="1">
        <f>VLOOKUP(Edata[[#This Row],[Dept]],Ddata[#All],2,0)</f>
        <v>4000</v>
      </c>
      <c r="K85" s="1">
        <f>VLOOKUP(Edata[[#This Row],[Region]],Rdata[#All],2,0)</f>
        <v>1000</v>
      </c>
      <c r="L85" s="1">
        <f>IFERROR(VLOOKUP(Edata[[#This Row],[Empcode]],Idata[],2,0),0)</f>
        <v>0</v>
      </c>
      <c r="M85" s="1">
        <f>SUM(Edata[[#This Row],[Salary]:[Inc]])</f>
        <v>12000</v>
      </c>
      <c r="N85" s="1">
        <f>IF(Edata[[#This Row],[Gross]]&gt;=15000,15%,IF(Edata[[#This Row],[Gross]]&gt;=10000,10%,IF(Edata[[#This Row],[Gross]]&gt;=5000,5%,0)))*Edata[[#This Row],[Gross]]</f>
        <v>1200</v>
      </c>
      <c r="O85" s="1">
        <f>Edata[[#This Row],[Gross]]-Edata[[#This Row],[Tax]]</f>
        <v>10800</v>
      </c>
    </row>
    <row r="86" spans="1:15" x14ac:dyDescent="0.25">
      <c r="A86" s="3">
        <v>85</v>
      </c>
      <c r="B86" s="1" t="s">
        <v>115</v>
      </c>
      <c r="C86" s="1" t="s">
        <v>116</v>
      </c>
      <c r="D86" s="1" t="str">
        <f>Edata[[#This Row],[First Name]]&amp;" "&amp;Edata[[#This Row],[Last Name]]</f>
        <v>Ruby Joseph</v>
      </c>
      <c r="E86" s="1" t="s">
        <v>27</v>
      </c>
      <c r="F86" s="1" t="s">
        <v>56</v>
      </c>
      <c r="G86" s="1" t="s">
        <v>198</v>
      </c>
      <c r="H86" s="2">
        <v>35809</v>
      </c>
      <c r="I86" s="4">
        <v>7000</v>
      </c>
      <c r="J86" s="1">
        <f>VLOOKUP(Edata[[#This Row],[Dept]],Ddata[#All],2,0)</f>
        <v>4000</v>
      </c>
      <c r="K86" s="1">
        <f>VLOOKUP(Edata[[#This Row],[Region]],Rdata[#All],2,0)</f>
        <v>500</v>
      </c>
      <c r="L86" s="1">
        <f>IFERROR(VLOOKUP(Edata[[#This Row],[Empcode]],Idata[],2,0),0)</f>
        <v>0</v>
      </c>
      <c r="M86" s="1">
        <f>SUM(Edata[[#This Row],[Salary]:[Inc]])</f>
        <v>11500</v>
      </c>
      <c r="N86" s="1">
        <f>IF(Edata[[#This Row],[Gross]]&gt;=15000,15%,IF(Edata[[#This Row],[Gross]]&gt;=10000,10%,IF(Edata[[#This Row],[Gross]]&gt;=5000,5%,0)))*Edata[[#This Row],[Gross]]</f>
        <v>1150</v>
      </c>
      <c r="O86" s="1">
        <f>Edata[[#This Row],[Gross]]-Edata[[#This Row],[Tax]]</f>
        <v>10350</v>
      </c>
    </row>
    <row r="87" spans="1:15" x14ac:dyDescent="0.25">
      <c r="A87" s="3">
        <v>86</v>
      </c>
      <c r="B87" s="1" t="s">
        <v>117</v>
      </c>
      <c r="C87" s="1" t="s">
        <v>74</v>
      </c>
      <c r="D87" s="1" t="str">
        <f>Edata[[#This Row],[First Name]]&amp;" "&amp;Edata[[#This Row],[Last Name]]</f>
        <v>Sonia Sasan</v>
      </c>
      <c r="E87" s="1" t="s">
        <v>36</v>
      </c>
      <c r="F87" s="1" t="s">
        <v>56</v>
      </c>
      <c r="G87" s="1" t="s">
        <v>201</v>
      </c>
      <c r="H87" s="2">
        <v>35810</v>
      </c>
      <c r="I87" s="4">
        <v>17500</v>
      </c>
      <c r="J87" s="1">
        <f>VLOOKUP(Edata[[#This Row],[Dept]],Ddata[#All],2,0)</f>
        <v>8000</v>
      </c>
      <c r="K87" s="1">
        <f>VLOOKUP(Edata[[#This Row],[Region]],Rdata[#All],2,0)</f>
        <v>500</v>
      </c>
      <c r="L87" s="1">
        <f>IFERROR(VLOOKUP(Edata[[#This Row],[Empcode]],Idata[],2,0),0)</f>
        <v>0</v>
      </c>
      <c r="M87" s="1">
        <f>SUM(Edata[[#This Row],[Salary]:[Inc]])</f>
        <v>26000</v>
      </c>
      <c r="N87" s="1">
        <f>IF(Edata[[#This Row],[Gross]]&gt;=15000,15%,IF(Edata[[#This Row],[Gross]]&gt;=10000,10%,IF(Edata[[#This Row],[Gross]]&gt;=5000,5%,0)))*Edata[[#This Row],[Gross]]</f>
        <v>3900</v>
      </c>
      <c r="O87" s="1">
        <f>Edata[[#This Row],[Gross]]-Edata[[#This Row],[Tax]]</f>
        <v>22100</v>
      </c>
    </row>
    <row r="88" spans="1:15" x14ac:dyDescent="0.25">
      <c r="A88" s="3">
        <v>87</v>
      </c>
      <c r="B88" s="1" t="s">
        <v>151</v>
      </c>
      <c r="C88" s="1" t="s">
        <v>152</v>
      </c>
      <c r="D88" s="1" t="str">
        <f>Edata[[#This Row],[First Name]]&amp;" "&amp;Edata[[#This Row],[Last Name]]</f>
        <v>Jignesh Tripathi</v>
      </c>
      <c r="E88" s="1" t="s">
        <v>10</v>
      </c>
      <c r="F88" s="1" t="s">
        <v>125</v>
      </c>
      <c r="G88" s="1" t="s">
        <v>192</v>
      </c>
      <c r="H88" s="2">
        <v>35811</v>
      </c>
      <c r="I88" s="4">
        <v>17500</v>
      </c>
      <c r="J88" s="1">
        <f>VLOOKUP(Edata[[#This Row],[Dept]],Ddata[#All],2,0)</f>
        <v>3000</v>
      </c>
      <c r="K88" s="1">
        <f>VLOOKUP(Edata[[#This Row],[Region]],Rdata[#All],2,0)</f>
        <v>350</v>
      </c>
      <c r="L88" s="1">
        <f>IFERROR(VLOOKUP(Edata[[#This Row],[Empcode]],Idata[],2,0),0)</f>
        <v>0</v>
      </c>
      <c r="M88" s="1">
        <f>SUM(Edata[[#This Row],[Salary]:[Inc]])</f>
        <v>20850</v>
      </c>
      <c r="N88" s="1">
        <f>IF(Edata[[#This Row],[Gross]]&gt;=15000,15%,IF(Edata[[#This Row],[Gross]]&gt;=10000,10%,IF(Edata[[#This Row],[Gross]]&gt;=5000,5%,0)))*Edata[[#This Row],[Gross]]</f>
        <v>3127.5</v>
      </c>
      <c r="O88" s="1">
        <f>Edata[[#This Row],[Gross]]-Edata[[#This Row],[Tax]]</f>
        <v>17722.5</v>
      </c>
    </row>
    <row r="89" spans="1:15" x14ac:dyDescent="0.25">
      <c r="A89" s="3">
        <v>88</v>
      </c>
      <c r="B89" s="1" t="s">
        <v>186</v>
      </c>
      <c r="C89" s="1" t="s">
        <v>187</v>
      </c>
      <c r="D89" s="1" t="str">
        <f>Edata[[#This Row],[First Name]]&amp;" "&amp;Edata[[#This Row],[Last Name]]</f>
        <v>Vinit Shrivastava</v>
      </c>
      <c r="E89" s="1" t="s">
        <v>10</v>
      </c>
      <c r="F89" s="1" t="s">
        <v>161</v>
      </c>
      <c r="G89" s="1" t="s">
        <v>196</v>
      </c>
      <c r="H89" s="2">
        <v>35794</v>
      </c>
      <c r="I89" s="4">
        <v>7875</v>
      </c>
      <c r="J89" s="1">
        <f>VLOOKUP(Edata[[#This Row],[Dept]],Ddata[#All],2,0)</f>
        <v>3000</v>
      </c>
      <c r="K89" s="1">
        <f>VLOOKUP(Edata[[#This Row],[Region]],Rdata[#All],2,0)</f>
        <v>750</v>
      </c>
      <c r="L89" s="1">
        <f>IFERROR(VLOOKUP(Edata[[#This Row],[Empcode]],Idata[],2,0),0)</f>
        <v>0</v>
      </c>
      <c r="M89" s="1">
        <f>SUM(Edata[[#This Row],[Salary]:[Inc]])</f>
        <v>11625</v>
      </c>
      <c r="N89" s="1">
        <f>IF(Edata[[#This Row],[Gross]]&gt;=15000,15%,IF(Edata[[#This Row],[Gross]]&gt;=10000,10%,IF(Edata[[#This Row],[Gross]]&gt;=5000,5%,0)))*Edata[[#This Row],[Gross]]</f>
        <v>1162.5</v>
      </c>
      <c r="O89" s="1">
        <f>Edata[[#This Row],[Gross]]-Edata[[#This Row],[Tax]]</f>
        <v>10462.5</v>
      </c>
    </row>
    <row r="90" spans="1:15" x14ac:dyDescent="0.25">
      <c r="A90" s="3">
        <v>89</v>
      </c>
      <c r="B90" s="1" t="s">
        <v>118</v>
      </c>
      <c r="C90" s="1" t="s">
        <v>119</v>
      </c>
      <c r="D90" s="1" t="str">
        <f>Edata[[#This Row],[First Name]]&amp;" "&amp;Edata[[#This Row],[Last Name]]</f>
        <v>Tejal Patel</v>
      </c>
      <c r="E90" s="1" t="s">
        <v>0</v>
      </c>
      <c r="F90" s="1" t="s">
        <v>56</v>
      </c>
      <c r="G90" s="1" t="s">
        <v>213</v>
      </c>
      <c r="H90" s="2">
        <v>28907</v>
      </c>
      <c r="I90" s="4">
        <v>22750</v>
      </c>
      <c r="J90" s="1">
        <f>VLOOKUP(Edata[[#This Row],[Dept]],Ddata[#All],2,0)</f>
        <v>1000</v>
      </c>
      <c r="K90" s="1">
        <f>VLOOKUP(Edata[[#This Row],[Region]],Rdata[#All],2,0)</f>
        <v>500</v>
      </c>
      <c r="L90" s="1">
        <f>IFERROR(VLOOKUP(Edata[[#This Row],[Empcode]],Idata[],2,0),0)</f>
        <v>0</v>
      </c>
      <c r="M90" s="1">
        <f>SUM(Edata[[#This Row],[Salary]:[Inc]])</f>
        <v>24250</v>
      </c>
      <c r="N90" s="1">
        <f>IF(Edata[[#This Row],[Gross]]&gt;=15000,15%,IF(Edata[[#This Row],[Gross]]&gt;=10000,10%,IF(Edata[[#This Row],[Gross]]&gt;=5000,5%,0)))*Edata[[#This Row],[Gross]]</f>
        <v>3637.5</v>
      </c>
      <c r="O90" s="1">
        <f>Edata[[#This Row],[Gross]]-Edata[[#This Row],[Tax]]</f>
        <v>20612.5</v>
      </c>
    </row>
    <row r="91" spans="1:15" x14ac:dyDescent="0.25">
      <c r="A91" s="3">
        <v>90</v>
      </c>
      <c r="B91" s="1" t="s">
        <v>120</v>
      </c>
      <c r="C91" s="1" t="s">
        <v>86</v>
      </c>
      <c r="D91" s="1" t="str">
        <f>Edata[[#This Row],[First Name]]&amp;" "&amp;Edata[[#This Row],[Last Name]]</f>
        <v>Priyanka Mehta</v>
      </c>
      <c r="E91" s="1" t="s">
        <v>27</v>
      </c>
      <c r="F91" s="1" t="s">
        <v>56</v>
      </c>
      <c r="G91" s="1" t="s">
        <v>204</v>
      </c>
      <c r="H91" s="2">
        <v>29226</v>
      </c>
      <c r="I91" s="4">
        <v>22750</v>
      </c>
      <c r="J91" s="1">
        <f>VLOOKUP(Edata[[#This Row],[Dept]],Ddata[#All],2,0)</f>
        <v>4000</v>
      </c>
      <c r="K91" s="1">
        <f>VLOOKUP(Edata[[#This Row],[Region]],Rdata[#All],2,0)</f>
        <v>500</v>
      </c>
      <c r="L91" s="1">
        <f>IFERROR(VLOOKUP(Edata[[#This Row],[Empcode]],Idata[],2,0),0)</f>
        <v>0</v>
      </c>
      <c r="M91" s="1">
        <f>SUM(Edata[[#This Row],[Salary]:[Inc]])</f>
        <v>27250</v>
      </c>
      <c r="N91" s="1">
        <f>IF(Edata[[#This Row],[Gross]]&gt;=15000,15%,IF(Edata[[#This Row],[Gross]]&gt;=10000,10%,IF(Edata[[#This Row],[Gross]]&gt;=5000,5%,0)))*Edata[[#This Row],[Gross]]</f>
        <v>4087.5</v>
      </c>
      <c r="O91" s="1">
        <f>Edata[[#This Row],[Gross]]-Edata[[#This Row],[Tax]]</f>
        <v>23162.5</v>
      </c>
    </row>
    <row r="92" spans="1:15" x14ac:dyDescent="0.25">
      <c r="A92" s="3">
        <v>91</v>
      </c>
      <c r="B92" s="1" t="s">
        <v>50</v>
      </c>
      <c r="C92" s="1" t="s">
        <v>51</v>
      </c>
      <c r="D92" s="1" t="str">
        <f>Edata[[#This Row],[First Name]]&amp;" "&amp;Edata[[#This Row],[Last Name]]</f>
        <v>Niki Digaria</v>
      </c>
      <c r="E92" s="1" t="s">
        <v>0</v>
      </c>
      <c r="F92" s="1" t="s">
        <v>11</v>
      </c>
      <c r="G92" s="1" t="s">
        <v>202</v>
      </c>
      <c r="H92" s="2">
        <v>29172</v>
      </c>
      <c r="I92" s="4">
        <v>22750</v>
      </c>
      <c r="J92" s="1">
        <f>VLOOKUP(Edata[[#This Row],[Dept]],Ddata[#All],2,0)</f>
        <v>1000</v>
      </c>
      <c r="K92" s="1">
        <f>VLOOKUP(Edata[[#This Row],[Region]],Rdata[#All],2,0)</f>
        <v>1000</v>
      </c>
      <c r="L92" s="1">
        <f>IFERROR(VLOOKUP(Edata[[#This Row],[Empcode]],Idata[],2,0),0)</f>
        <v>0</v>
      </c>
      <c r="M92" s="1">
        <f>SUM(Edata[[#This Row],[Salary]:[Inc]])</f>
        <v>24750</v>
      </c>
      <c r="N92" s="1">
        <f>IF(Edata[[#This Row],[Gross]]&gt;=15000,15%,IF(Edata[[#This Row],[Gross]]&gt;=10000,10%,IF(Edata[[#This Row],[Gross]]&gt;=5000,5%,0)))*Edata[[#This Row],[Gross]]</f>
        <v>3712.5</v>
      </c>
      <c r="O92" s="1">
        <f>Edata[[#This Row],[Gross]]-Edata[[#This Row],[Tax]]</f>
        <v>21037.5</v>
      </c>
    </row>
    <row r="93" spans="1:15" x14ac:dyDescent="0.25">
      <c r="A93" s="3">
        <v>92</v>
      </c>
      <c r="B93" s="1" t="s">
        <v>52</v>
      </c>
      <c r="C93" s="1" t="s">
        <v>53</v>
      </c>
      <c r="D93" s="1" t="str">
        <f>Edata[[#This Row],[First Name]]&amp;" "&amp;Edata[[#This Row],[Last Name]]</f>
        <v>Payal Singhani</v>
      </c>
      <c r="E93" s="1" t="s">
        <v>10</v>
      </c>
      <c r="F93" s="1" t="s">
        <v>11</v>
      </c>
      <c r="G93" s="1" t="s">
        <v>217</v>
      </c>
      <c r="H93" s="2">
        <v>32603</v>
      </c>
      <c r="I93" s="4">
        <v>17325</v>
      </c>
      <c r="J93" s="1">
        <f>VLOOKUP(Edata[[#This Row],[Dept]],Ddata[#All],2,0)</f>
        <v>3000</v>
      </c>
      <c r="K93" s="1">
        <f>VLOOKUP(Edata[[#This Row],[Region]],Rdata[#All],2,0)</f>
        <v>1000</v>
      </c>
      <c r="L93" s="1">
        <f>IFERROR(VLOOKUP(Edata[[#This Row],[Empcode]],Idata[],2,0),0)</f>
        <v>0</v>
      </c>
      <c r="M93" s="1">
        <f>SUM(Edata[[#This Row],[Salary]:[Inc]])</f>
        <v>21325</v>
      </c>
      <c r="N93" s="1">
        <f>IF(Edata[[#This Row],[Gross]]&gt;=15000,15%,IF(Edata[[#This Row],[Gross]]&gt;=10000,10%,IF(Edata[[#This Row],[Gross]]&gt;=5000,5%,0)))*Edata[[#This Row],[Gross]]</f>
        <v>3198.75</v>
      </c>
      <c r="O93" s="1">
        <f>Edata[[#This Row],[Gross]]-Edata[[#This Row],[Tax]]</f>
        <v>18126.25</v>
      </c>
    </row>
    <row r="94" spans="1:15" x14ac:dyDescent="0.25">
      <c r="A94" s="3">
        <v>93</v>
      </c>
      <c r="B94" s="1" t="s">
        <v>153</v>
      </c>
      <c r="C94" s="1" t="s">
        <v>70</v>
      </c>
      <c r="D94" s="1" t="str">
        <f>Edata[[#This Row],[First Name]]&amp;" "&amp;Edata[[#This Row],[Last Name]]</f>
        <v>Harsha Trivedi</v>
      </c>
      <c r="E94" s="1" t="s">
        <v>0</v>
      </c>
      <c r="F94" s="1" t="s">
        <v>125</v>
      </c>
      <c r="G94" s="1" t="s">
        <v>208</v>
      </c>
      <c r="H94" s="2">
        <v>32604</v>
      </c>
      <c r="I94" s="4">
        <v>17325</v>
      </c>
      <c r="J94" s="1">
        <f>VLOOKUP(Edata[[#This Row],[Dept]],Ddata[#All],2,0)</f>
        <v>1000</v>
      </c>
      <c r="K94" s="1">
        <f>VLOOKUP(Edata[[#This Row],[Region]],Rdata[#All],2,0)</f>
        <v>350</v>
      </c>
      <c r="L94" s="1">
        <f>IFERROR(VLOOKUP(Edata[[#This Row],[Empcode]],Idata[],2,0),0)</f>
        <v>0</v>
      </c>
      <c r="M94" s="1">
        <f>SUM(Edata[[#This Row],[Salary]:[Inc]])</f>
        <v>18675</v>
      </c>
      <c r="N94" s="1">
        <f>IF(Edata[[#This Row],[Gross]]&gt;=15000,15%,IF(Edata[[#This Row],[Gross]]&gt;=10000,10%,IF(Edata[[#This Row],[Gross]]&gt;=5000,5%,0)))*Edata[[#This Row],[Gross]]</f>
        <v>2801.25</v>
      </c>
      <c r="O94" s="1">
        <f>Edata[[#This Row],[Gross]]-Edata[[#This Row],[Tax]]</f>
        <v>15873.75</v>
      </c>
    </row>
    <row r="95" spans="1:15" x14ac:dyDescent="0.25">
      <c r="A95" s="3">
        <v>94</v>
      </c>
      <c r="B95" s="1" t="s">
        <v>188</v>
      </c>
      <c r="C95" s="1" t="s">
        <v>189</v>
      </c>
      <c r="D95" s="1" t="str">
        <f>Edata[[#This Row],[First Name]]&amp;" "&amp;Edata[[#This Row],[Last Name]]</f>
        <v>Radhika Kulkarni</v>
      </c>
      <c r="E95" s="1" t="s">
        <v>10</v>
      </c>
      <c r="F95" s="1" t="s">
        <v>161</v>
      </c>
      <c r="G95" s="1" t="s">
        <v>211</v>
      </c>
      <c r="H95" s="2">
        <v>32605</v>
      </c>
      <c r="I95" s="4">
        <v>17325</v>
      </c>
      <c r="J95" s="1">
        <f>VLOOKUP(Edata[[#This Row],[Dept]],Ddata[#All],2,0)</f>
        <v>3000</v>
      </c>
      <c r="K95" s="1">
        <f>VLOOKUP(Edata[[#This Row],[Region]],Rdata[#All],2,0)</f>
        <v>750</v>
      </c>
      <c r="L95" s="1">
        <f>IFERROR(VLOOKUP(Edata[[#This Row],[Empcode]],Idata[],2,0),0)</f>
        <v>0</v>
      </c>
      <c r="M95" s="1">
        <f>SUM(Edata[[#This Row],[Salary]:[Inc]])</f>
        <v>21075</v>
      </c>
      <c r="N95" s="1">
        <f>IF(Edata[[#This Row],[Gross]]&gt;=15000,15%,IF(Edata[[#This Row],[Gross]]&gt;=10000,10%,IF(Edata[[#This Row],[Gross]]&gt;=5000,5%,0)))*Edata[[#This Row],[Gross]]</f>
        <v>3161.25</v>
      </c>
      <c r="O95" s="1">
        <f>Edata[[#This Row],[Gross]]-Edata[[#This Row],[Tax]]</f>
        <v>17913.75</v>
      </c>
    </row>
    <row r="96" spans="1:15" x14ac:dyDescent="0.25">
      <c r="A96" s="3">
        <v>95</v>
      </c>
      <c r="B96" s="1" t="s">
        <v>154</v>
      </c>
      <c r="C96" s="1" t="s">
        <v>80</v>
      </c>
      <c r="D96" s="1" t="str">
        <f>Edata[[#This Row],[First Name]]&amp;" "&amp;Edata[[#This Row],[Last Name]]</f>
        <v>Kabir Vora</v>
      </c>
      <c r="E96" s="1" t="s">
        <v>10</v>
      </c>
      <c r="F96" s="1" t="s">
        <v>125</v>
      </c>
      <c r="G96" s="1" t="s">
        <v>208</v>
      </c>
      <c r="H96" s="2">
        <v>32606</v>
      </c>
      <c r="I96" s="4">
        <v>17325</v>
      </c>
      <c r="J96" s="1">
        <f>VLOOKUP(Edata[[#This Row],[Dept]],Ddata[#All],2,0)</f>
        <v>3000</v>
      </c>
      <c r="K96" s="1">
        <f>VLOOKUP(Edata[[#This Row],[Region]],Rdata[#All],2,0)</f>
        <v>350</v>
      </c>
      <c r="L96" s="1">
        <f>IFERROR(VLOOKUP(Edata[[#This Row],[Empcode]],Idata[],2,0),0)</f>
        <v>0</v>
      </c>
      <c r="M96" s="1">
        <f>SUM(Edata[[#This Row],[Salary]:[Inc]])</f>
        <v>20675</v>
      </c>
      <c r="N96" s="1">
        <f>IF(Edata[[#This Row],[Gross]]&gt;=15000,15%,IF(Edata[[#This Row],[Gross]]&gt;=10000,10%,IF(Edata[[#This Row],[Gross]]&gt;=5000,5%,0)))*Edata[[#This Row],[Gross]]</f>
        <v>3101.25</v>
      </c>
      <c r="O96" s="1">
        <f>Edata[[#This Row],[Gross]]-Edata[[#This Row],[Tax]]</f>
        <v>17573.75</v>
      </c>
    </row>
    <row r="97" spans="1:15" x14ac:dyDescent="0.25">
      <c r="A97" s="3">
        <v>96</v>
      </c>
      <c r="B97" s="1" t="s">
        <v>8</v>
      </c>
      <c r="C97" s="1" t="s">
        <v>113</v>
      </c>
      <c r="D97" s="1" t="str">
        <f>Edata[[#This Row],[First Name]]&amp;" "&amp;Edata[[#This Row],[Last Name]]</f>
        <v>Beena Sharma</v>
      </c>
      <c r="E97" s="1" t="s">
        <v>27</v>
      </c>
      <c r="F97" s="1" t="s">
        <v>161</v>
      </c>
      <c r="G97" s="1" t="s">
        <v>216</v>
      </c>
      <c r="H97" s="2">
        <v>32607</v>
      </c>
      <c r="I97" s="4">
        <v>17325</v>
      </c>
      <c r="J97" s="1">
        <f>VLOOKUP(Edata[[#This Row],[Dept]],Ddata[#All],2,0)</f>
        <v>4000</v>
      </c>
      <c r="K97" s="1">
        <f>VLOOKUP(Edata[[#This Row],[Region]],Rdata[#All],2,0)</f>
        <v>750</v>
      </c>
      <c r="L97" s="1">
        <f>IFERROR(VLOOKUP(Edata[[#This Row],[Empcode]],Idata[],2,0),0)</f>
        <v>0</v>
      </c>
      <c r="M97" s="1">
        <f>SUM(Edata[[#This Row],[Salary]:[Inc]])</f>
        <v>22075</v>
      </c>
      <c r="N97" s="1">
        <f>IF(Edata[[#This Row],[Gross]]&gt;=15000,15%,IF(Edata[[#This Row],[Gross]]&gt;=10000,10%,IF(Edata[[#This Row],[Gross]]&gt;=5000,5%,0)))*Edata[[#This Row],[Gross]]</f>
        <v>3311.25</v>
      </c>
      <c r="O97" s="1">
        <f>Edata[[#This Row],[Gross]]-Edata[[#This Row],[Tax]]</f>
        <v>18763.75</v>
      </c>
    </row>
    <row r="98" spans="1:15" x14ac:dyDescent="0.25">
      <c r="A98" s="3">
        <v>97</v>
      </c>
      <c r="B98" s="1" t="s">
        <v>155</v>
      </c>
      <c r="C98" s="1" t="s">
        <v>156</v>
      </c>
      <c r="D98" s="1" t="str">
        <f>Edata[[#This Row],[First Name]]&amp;" "&amp;Edata[[#This Row],[Last Name]]</f>
        <v>Pushpa Raut</v>
      </c>
      <c r="E98" s="1" t="s">
        <v>27</v>
      </c>
      <c r="F98" s="1" t="s">
        <v>125</v>
      </c>
      <c r="G98" s="1" t="s">
        <v>220</v>
      </c>
      <c r="H98" s="2">
        <v>32608</v>
      </c>
      <c r="I98" s="4">
        <v>17325</v>
      </c>
      <c r="J98" s="1">
        <f>VLOOKUP(Edata[[#This Row],[Dept]],Ddata[#All],2,0)</f>
        <v>4000</v>
      </c>
      <c r="K98" s="1">
        <f>VLOOKUP(Edata[[#This Row],[Region]],Rdata[#All],2,0)</f>
        <v>350</v>
      </c>
      <c r="L98" s="1">
        <f>IFERROR(VLOOKUP(Edata[[#This Row],[Empcode]],Idata[],2,0),0)</f>
        <v>0</v>
      </c>
      <c r="M98" s="1">
        <f>SUM(Edata[[#This Row],[Salary]:[Inc]])</f>
        <v>21675</v>
      </c>
      <c r="N98" s="1">
        <f>IF(Edata[[#This Row],[Gross]]&gt;=15000,15%,IF(Edata[[#This Row],[Gross]]&gt;=10000,10%,IF(Edata[[#This Row],[Gross]]&gt;=5000,5%,0)))*Edata[[#This Row],[Gross]]</f>
        <v>3251.25</v>
      </c>
      <c r="O98" s="1">
        <f>Edata[[#This Row],[Gross]]-Edata[[#This Row],[Tax]]</f>
        <v>18423.75</v>
      </c>
    </row>
    <row r="99" spans="1:15" x14ac:dyDescent="0.25">
      <c r="A99" s="3">
        <v>98</v>
      </c>
      <c r="B99" s="1" t="s">
        <v>121</v>
      </c>
      <c r="C99" s="1" t="s">
        <v>122</v>
      </c>
      <c r="D99" s="1" t="str">
        <f>Edata[[#This Row],[First Name]]&amp;" "&amp;Edata[[#This Row],[Last Name]]</f>
        <v>Chetan Dalvi</v>
      </c>
      <c r="E99" s="1" t="s">
        <v>36</v>
      </c>
      <c r="F99" s="1" t="s">
        <v>56</v>
      </c>
      <c r="G99" s="1" t="s">
        <v>194</v>
      </c>
      <c r="H99" s="2">
        <v>32609</v>
      </c>
      <c r="I99" s="4">
        <v>17325</v>
      </c>
      <c r="J99" s="1">
        <f>VLOOKUP(Edata[[#This Row],[Dept]],Ddata[#All],2,0)</f>
        <v>8000</v>
      </c>
      <c r="K99" s="1">
        <f>VLOOKUP(Edata[[#This Row],[Region]],Rdata[#All],2,0)</f>
        <v>500</v>
      </c>
      <c r="L99" s="1">
        <f>IFERROR(VLOOKUP(Edata[[#This Row],[Empcode]],Idata[],2,0),0)</f>
        <v>0</v>
      </c>
      <c r="M99" s="1">
        <f>SUM(Edata[[#This Row],[Salary]:[Inc]])</f>
        <v>25825</v>
      </c>
      <c r="N99" s="1">
        <f>IF(Edata[[#This Row],[Gross]]&gt;=15000,15%,IF(Edata[[#This Row],[Gross]]&gt;=10000,10%,IF(Edata[[#This Row],[Gross]]&gt;=5000,5%,0)))*Edata[[#This Row],[Gross]]</f>
        <v>3873.75</v>
      </c>
      <c r="O99" s="1">
        <f>Edata[[#This Row],[Gross]]-Edata[[#This Row],[Tax]]</f>
        <v>21951.25</v>
      </c>
    </row>
    <row r="100" spans="1:15" x14ac:dyDescent="0.25">
      <c r="A100" s="3">
        <v>99</v>
      </c>
      <c r="B100" s="1" t="s">
        <v>190</v>
      </c>
      <c r="C100" s="1" t="s">
        <v>101</v>
      </c>
      <c r="D100" s="1" t="str">
        <f>Edata[[#This Row],[First Name]]&amp;" "&amp;Edata[[#This Row],[Last Name]]</f>
        <v>Indu Shah</v>
      </c>
      <c r="E100" s="1" t="s">
        <v>14</v>
      </c>
      <c r="F100" s="1" t="s">
        <v>161</v>
      </c>
      <c r="G100" s="1" t="s">
        <v>209</v>
      </c>
      <c r="H100" s="2">
        <v>35794</v>
      </c>
      <c r="I100" s="4">
        <v>10500</v>
      </c>
      <c r="J100" s="1">
        <f>VLOOKUP(Edata[[#This Row],[Dept]],Ddata[#All],2,0)</f>
        <v>6000</v>
      </c>
      <c r="K100" s="1">
        <f>VLOOKUP(Edata[[#This Row],[Region]],Rdata[#All],2,0)</f>
        <v>750</v>
      </c>
      <c r="L100" s="1">
        <f>IFERROR(VLOOKUP(Edata[[#This Row],[Empcode]],Idata[],2,0),0)</f>
        <v>0</v>
      </c>
      <c r="M100" s="1">
        <f>SUM(Edata[[#This Row],[Salary]:[Inc]])</f>
        <v>17250</v>
      </c>
      <c r="N100" s="1">
        <f>IF(Edata[[#This Row],[Gross]]&gt;=15000,15%,IF(Edata[[#This Row],[Gross]]&gt;=10000,10%,IF(Edata[[#This Row],[Gross]]&gt;=5000,5%,0)))*Edata[[#This Row],[Gross]]</f>
        <v>2587.5</v>
      </c>
      <c r="O100" s="1">
        <f>Edata[[#This Row],[Gross]]-Edata[[#This Row],[Tax]]</f>
        <v>14662.5</v>
      </c>
    </row>
    <row r="101" spans="1:15" x14ac:dyDescent="0.25">
      <c r="A101" s="8">
        <v>100</v>
      </c>
      <c r="B101" s="9" t="s">
        <v>157</v>
      </c>
      <c r="C101" s="9" t="s">
        <v>158</v>
      </c>
      <c r="D101" s="9" t="str">
        <f>Edata[[#This Row],[First Name]]&amp;" "&amp;Edata[[#This Row],[Last Name]]</f>
        <v>Rupesh Sawant</v>
      </c>
      <c r="E101" s="9" t="s">
        <v>14</v>
      </c>
      <c r="F101" s="9" t="s">
        <v>125</v>
      </c>
      <c r="G101" s="9" t="s">
        <v>192</v>
      </c>
      <c r="H101" s="10">
        <v>36193</v>
      </c>
      <c r="I101" s="11">
        <v>7875</v>
      </c>
      <c r="J101" s="9">
        <f>VLOOKUP(Edata[[#This Row],[Dept]],Ddata[#All],2,0)</f>
        <v>6000</v>
      </c>
      <c r="K101" s="9">
        <f>VLOOKUP(Edata[[#This Row],[Region]],Rdata[#All],2,0)</f>
        <v>350</v>
      </c>
      <c r="L101" s="9">
        <f>IFERROR(VLOOKUP(Edata[[#This Row],[Empcode]],Idata[],2,0),0)</f>
        <v>0</v>
      </c>
      <c r="M101" s="9">
        <f>SUM(Edata[[#This Row],[Salary]:[Inc]])</f>
        <v>14225</v>
      </c>
      <c r="N101" s="9">
        <f>IF(Edata[[#This Row],[Gross]]&gt;=15000,15%,IF(Edata[[#This Row],[Gross]]&gt;=10000,10%,IF(Edata[[#This Row],[Gross]]&gt;=5000,5%,0)))*Edata[[#This Row],[Gross]]</f>
        <v>1422.5</v>
      </c>
      <c r="O101" s="9">
        <f>Edata[[#This Row],[Gross]]-Edata[[#This Row],[Tax]]</f>
        <v>12802.5</v>
      </c>
    </row>
  </sheetData>
  <phoneticPr fontId="0" type="noConversion"/>
  <printOptions headings="1" gridLines="1"/>
  <pageMargins left="0.75" right="0.75" top="1" bottom="1" header="0.5" footer="0.5"/>
  <pageSetup scale="90" orientation="landscape" horizontalDpi="300" verticalDpi="300" r:id="rId1"/>
  <headerFooter alignWithMargins="0">
    <oddFooter>&amp;L&amp;A&amp;C&amp;BPragati Software Pvt. Ltd. Confidential&amp;B&amp;RPage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28EEA-B177-40EF-B311-9D0E9AE52C33}">
  <dimension ref="A1:B25"/>
  <sheetViews>
    <sheetView showGridLines="0" workbookViewId="0">
      <selection activeCell="E19" sqref="E19"/>
    </sheetView>
  </sheetViews>
  <sheetFormatPr defaultRowHeight="13.2" x14ac:dyDescent="0.25"/>
  <cols>
    <col min="1" max="1" width="11" customWidth="1"/>
  </cols>
  <sheetData>
    <row r="1" spans="1:2" x14ac:dyDescent="0.25">
      <c r="A1" t="s">
        <v>1</v>
      </c>
      <c r="B1" t="s">
        <v>234</v>
      </c>
    </row>
    <row r="2" spans="1:2" x14ac:dyDescent="0.25">
      <c r="A2">
        <v>1</v>
      </c>
      <c r="B2">
        <v>1000</v>
      </c>
    </row>
    <row r="3" spans="1:2" x14ac:dyDescent="0.25">
      <c r="A3">
        <v>3</v>
      </c>
      <c r="B3">
        <v>3000</v>
      </c>
    </row>
    <row r="4" spans="1:2" x14ac:dyDescent="0.25">
      <c r="A4">
        <v>5</v>
      </c>
      <c r="B4">
        <v>5000</v>
      </c>
    </row>
    <row r="5" spans="1:2" x14ac:dyDescent="0.25">
      <c r="A5">
        <v>7</v>
      </c>
      <c r="B5">
        <v>7000</v>
      </c>
    </row>
    <row r="6" spans="1:2" x14ac:dyDescent="0.25">
      <c r="A6">
        <v>9</v>
      </c>
      <c r="B6">
        <v>9000</v>
      </c>
    </row>
    <row r="7" spans="1:2" x14ac:dyDescent="0.25">
      <c r="A7">
        <v>11</v>
      </c>
      <c r="B7">
        <v>11000</v>
      </c>
    </row>
    <row r="8" spans="1:2" x14ac:dyDescent="0.25">
      <c r="A8">
        <v>13</v>
      </c>
      <c r="B8">
        <v>13000</v>
      </c>
    </row>
    <row r="9" spans="1:2" x14ac:dyDescent="0.25">
      <c r="A9">
        <v>15</v>
      </c>
      <c r="B9">
        <v>15000</v>
      </c>
    </row>
    <row r="10" spans="1:2" x14ac:dyDescent="0.25">
      <c r="A10">
        <v>17</v>
      </c>
      <c r="B10">
        <v>17000</v>
      </c>
    </row>
    <row r="11" spans="1:2" x14ac:dyDescent="0.25">
      <c r="A11">
        <v>19</v>
      </c>
      <c r="B11">
        <v>19000</v>
      </c>
    </row>
    <row r="12" spans="1:2" x14ac:dyDescent="0.25">
      <c r="A12">
        <v>21</v>
      </c>
      <c r="B12">
        <v>21000</v>
      </c>
    </row>
    <row r="13" spans="1:2" x14ac:dyDescent="0.25">
      <c r="A13">
        <v>23</v>
      </c>
      <c r="B13">
        <v>23000</v>
      </c>
    </row>
    <row r="14" spans="1:2" x14ac:dyDescent="0.25">
      <c r="A14">
        <v>25</v>
      </c>
      <c r="B14">
        <v>25000</v>
      </c>
    </row>
    <row r="15" spans="1:2" x14ac:dyDescent="0.25">
      <c r="A15">
        <v>27</v>
      </c>
      <c r="B15">
        <v>27000</v>
      </c>
    </row>
    <row r="16" spans="1:2" x14ac:dyDescent="0.25">
      <c r="A16">
        <v>29</v>
      </c>
      <c r="B16">
        <v>29000</v>
      </c>
    </row>
    <row r="17" spans="1:2" x14ac:dyDescent="0.25">
      <c r="A17">
        <v>31</v>
      </c>
      <c r="B17">
        <v>31000</v>
      </c>
    </row>
    <row r="18" spans="1:2" x14ac:dyDescent="0.25">
      <c r="A18">
        <v>33</v>
      </c>
      <c r="B18">
        <v>33000</v>
      </c>
    </row>
    <row r="19" spans="1:2" x14ac:dyDescent="0.25">
      <c r="A19">
        <v>35</v>
      </c>
      <c r="B19">
        <v>35000</v>
      </c>
    </row>
    <row r="20" spans="1:2" x14ac:dyDescent="0.25">
      <c r="A20">
        <v>37</v>
      </c>
      <c r="B20">
        <v>37000</v>
      </c>
    </row>
    <row r="21" spans="1:2" x14ac:dyDescent="0.25">
      <c r="A21">
        <v>39</v>
      </c>
      <c r="B21">
        <v>39000</v>
      </c>
    </row>
    <row r="22" spans="1:2" x14ac:dyDescent="0.25">
      <c r="A22">
        <v>41</v>
      </c>
      <c r="B22">
        <v>41000</v>
      </c>
    </row>
    <row r="23" spans="1:2" x14ac:dyDescent="0.25">
      <c r="A23">
        <v>43</v>
      </c>
      <c r="B23">
        <v>43000</v>
      </c>
    </row>
    <row r="24" spans="1:2" x14ac:dyDescent="0.25">
      <c r="A24">
        <v>45</v>
      </c>
      <c r="B24">
        <v>45000</v>
      </c>
    </row>
    <row r="25" spans="1:2" x14ac:dyDescent="0.25">
      <c r="A25">
        <v>47</v>
      </c>
      <c r="B25">
        <v>47000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C2F1E-3497-45C2-A747-6CB67E7A5294}">
  <dimension ref="A1:B5"/>
  <sheetViews>
    <sheetView showGridLines="0" workbookViewId="0">
      <selection activeCell="A6" sqref="A6"/>
    </sheetView>
  </sheetViews>
  <sheetFormatPr defaultRowHeight="13.2" x14ac:dyDescent="0.25"/>
  <cols>
    <col min="1" max="1" width="11.88671875" customWidth="1"/>
  </cols>
  <sheetData>
    <row r="1" spans="1:2" x14ac:dyDescent="0.25">
      <c r="A1" t="s">
        <v>233</v>
      </c>
      <c r="B1" t="s">
        <v>225</v>
      </c>
    </row>
    <row r="2" spans="1:2" x14ac:dyDescent="0.25">
      <c r="A2" t="s">
        <v>229</v>
      </c>
      <c r="B2">
        <v>1000</v>
      </c>
    </row>
    <row r="3" spans="1:2" x14ac:dyDescent="0.25">
      <c r="A3" t="s">
        <v>230</v>
      </c>
      <c r="B3">
        <v>750</v>
      </c>
    </row>
    <row r="4" spans="1:2" x14ac:dyDescent="0.25">
      <c r="A4" t="s">
        <v>231</v>
      </c>
      <c r="B4">
        <v>500</v>
      </c>
    </row>
    <row r="5" spans="1:2" x14ac:dyDescent="0.25">
      <c r="A5" t="s">
        <v>232</v>
      </c>
      <c r="B5">
        <v>350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showGridLines="0" workbookViewId="0">
      <selection activeCell="C12" sqref="C12"/>
    </sheetView>
  </sheetViews>
  <sheetFormatPr defaultRowHeight="13.2" x14ac:dyDescent="0.25"/>
  <cols>
    <col min="1" max="1" width="9.33203125" bestFit="1" customWidth="1"/>
  </cols>
  <sheetData>
    <row r="1" spans="1:2" x14ac:dyDescent="0.25">
      <c r="A1" s="5" t="s">
        <v>4</v>
      </c>
      <c r="B1" s="7" t="s">
        <v>224</v>
      </c>
    </row>
    <row r="2" spans="1:2" x14ac:dyDescent="0.25">
      <c r="A2" s="3" t="s">
        <v>0</v>
      </c>
      <c r="B2" s="4">
        <v>1000</v>
      </c>
    </row>
    <row r="3" spans="1:2" x14ac:dyDescent="0.25">
      <c r="A3" s="3" t="s">
        <v>20</v>
      </c>
      <c r="B3" s="4">
        <v>500</v>
      </c>
    </row>
    <row r="4" spans="1:2" x14ac:dyDescent="0.25">
      <c r="A4" s="3" t="s">
        <v>10</v>
      </c>
      <c r="B4" s="4">
        <v>3000</v>
      </c>
    </row>
    <row r="5" spans="1:2" x14ac:dyDescent="0.25">
      <c r="A5" s="3" t="s">
        <v>27</v>
      </c>
      <c r="B5" s="4">
        <v>4000</v>
      </c>
    </row>
    <row r="6" spans="1:2" x14ac:dyDescent="0.25">
      <c r="A6" s="3" t="s">
        <v>223</v>
      </c>
      <c r="B6" s="4">
        <v>5000</v>
      </c>
    </row>
    <row r="7" spans="1:2" x14ac:dyDescent="0.25">
      <c r="A7" s="3" t="s">
        <v>14</v>
      </c>
      <c r="B7" s="4">
        <v>6000</v>
      </c>
    </row>
    <row r="8" spans="1:2" x14ac:dyDescent="0.25">
      <c r="A8" s="3" t="s">
        <v>17</v>
      </c>
      <c r="B8" s="4">
        <v>10000</v>
      </c>
    </row>
    <row r="9" spans="1:2" x14ac:dyDescent="0.25">
      <c r="A9" s="8" t="s">
        <v>36</v>
      </c>
      <c r="B9" s="11">
        <v>8000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Report</vt:lpstr>
      <vt:lpstr>Sheet4</vt:lpstr>
      <vt:lpstr>Emp Data</vt:lpstr>
      <vt:lpstr>Incentive</vt:lpstr>
      <vt:lpstr>Region</vt:lpstr>
      <vt:lpstr>Dept data</vt:lpstr>
      <vt:lpstr>'Emp Data'!Criteria</vt:lpstr>
    </vt:vector>
  </TitlesOfParts>
  <Company>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dc:creator>
  <cp:lastModifiedBy>Prachi Chandankhede</cp:lastModifiedBy>
  <cp:lastPrinted>2002-02-04T07:08:23Z</cp:lastPrinted>
  <dcterms:created xsi:type="dcterms:W3CDTF">2000-10-14T00:24:35Z</dcterms:created>
  <dcterms:modified xsi:type="dcterms:W3CDTF">2025-05-14T09:18:07Z</dcterms:modified>
</cp:coreProperties>
</file>