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sh K Jess\Downloads\ExcelR\Assignments\Excel\"/>
    </mc:Choice>
  </mc:AlternateContent>
  <xr:revisionPtr revIDLastSave="0" documentId="13_ncr:1_{F4BEB789-809B-4893-AFF8-64857AFE7D26}" xr6:coauthVersionLast="47" xr6:coauthVersionMax="47" xr10:uidLastSave="{00000000-0000-0000-0000-000000000000}"/>
  <bookViews>
    <workbookView xWindow="-108" yWindow="-108" windowWidth="23256" windowHeight="12456" activeTab="1" xr2:uid="{18E74621-BEBE-4C55-9A4A-6D7726ED6B75}"/>
  </bookViews>
  <sheets>
    <sheet name="Brainstorm" sheetId="4" r:id="rId1"/>
    <sheet name="Vlookup Advanced" sheetId="2" r:id="rId2"/>
  </sheets>
  <definedNames>
    <definedName name="mrp">Brainstorm!$F$13:$F$27</definedName>
    <definedName name="prd">Brainstorm!$D$13:$D$27</definedName>
    <definedName name="Product">'Vlookup Advanced'!$F$6:$G$10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4" l="1"/>
  <c r="E11" i="4"/>
  <c r="E10" i="4"/>
  <c r="D11" i="4"/>
  <c r="D10" i="4"/>
  <c r="C29" i="2"/>
  <c r="C30" i="2"/>
  <c r="C31" i="2"/>
  <c r="C32" i="2"/>
  <c r="C28" i="2"/>
  <c r="C9" i="2"/>
  <c r="C8" i="2"/>
  <c r="C7" i="2"/>
  <c r="C10" i="2"/>
  <c r="C6" i="2"/>
  <c r="D17" i="2"/>
  <c r="D18" i="2"/>
  <c r="D19" i="2"/>
  <c r="D20" i="2"/>
  <c r="D21" i="2"/>
  <c r="D22" i="2"/>
  <c r="D16" i="2"/>
  <c r="E32" i="2"/>
  <c r="E30" i="2"/>
  <c r="E31" i="2"/>
  <c r="E33" i="2"/>
  <c r="E34" i="2"/>
  <c r="E35" i="2"/>
  <c r="E36" i="2"/>
  <c r="E37" i="2"/>
  <c r="E28" i="2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E7" i="4"/>
  <c r="N6" i="4" a="1"/>
  <c r="N6" i="4" s="1"/>
  <c r="P6" i="4" a="1"/>
  <c r="P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<sst xmlns="http://schemas.openxmlformats.org/spreadsheetml/2006/main" count="128" uniqueCount="48">
  <si>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</si>
  <si>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</si>
  <si>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</si>
  <si>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</si>
  <si>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</si>
  <si>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</si>
  <si>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</si>
  <si>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</si>
  <si>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</si>
  <si>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</si>
  <si>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</si>
  <si>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</si>
  <si>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</si>
  <si>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</si>
  <si>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</si>
  <si>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</si>
  <si>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</si>
  <si>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</si>
  <si>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</si>
  <si>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</si>
  <si>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</si>
  <si>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</si>
  <si>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</si>
  <si>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</si>
  <si>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</si>
  <si>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</si>
  <si>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</si>
  <si>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</si>
  <si>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</si>
  <si>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</si>
  <si>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</si>
  <si>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</si>
  <si>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</si>
  <si>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</si>
  <si>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</si>
  <si>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</si>
  <si>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</si>
  <si>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</si>
  <si>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</si>
  <si>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</si>
  <si>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</si>
  <si>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</si>
  <si>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</si>
  <si>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</si>
  <si>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</si>
  <si>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Unique</t>
  </si>
  <si>
    <t>Concat</t>
  </si>
  <si>
    <t>Montana- 125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</si>
</sst>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5" borderId="1" xfId="0" applyFill="1" applyBorder="1"/>
    <xf numFmtId="165" fontId="0" fillId="0" borderId="1" xfId="1" applyNumberFormat="1" applyFont="1" applyBorder="1"/>
    <xf numFmtId="165" fontId="0" fillId="4" borderId="1" xfId="1" applyNumberFormat="1" applyFont="1" applyFill="1" applyBorder="1"/>
    <xf numFmtId="165" fontId="0" fillId="4" borderId="1" xfId="0" applyNumberFormat="1" applyFill="1" applyBorder="1"/>
    <xf numFmtId="10" fontId="0" fillId="4" borderId="1" xfId="2" applyNumberFormat="1" applyFont="1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518160</xdr:colOff>
      <xdr:row>4</xdr:row>
      <xdr:rowOff>7620</xdr:rowOff>
    </xdr:from>
    <xdr:to>
      <xdr:col>12</xdr:col>
      <xdr:colOff>45889</xdr:colOff>
      <xdr:row>10</xdr:row>
      <xdr:rowOff>91546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4900" y="84582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P27"/>
  <sheetViews>
    <sheetView topLeftCell="A4" workbookViewId="0">
      <selection activeCell="F9" sqref="F9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2.77734375" bestFit="1" customWidth="1"/>
    <col min="5" max="5" width="19.33203125" bestFit="1" customWidth="1"/>
    <col min="6" max="6" width="17.6640625" bestFit="1" customWidth="1"/>
    <col min="7" max="7" width="8.88671875" bestFit="1" customWidth="1"/>
    <col min="8" max="9" width="12.77734375" bestFit="1" customWidth="1"/>
    <col min="12" max="12" width="17.5546875" bestFit="1" customWidth="1"/>
    <col min="13" max="13" width="7.5546875" customWidth="1"/>
    <col min="16" max="17" width="21.5546875" bestFit="1" customWidth="1"/>
  </cols>
  <sheetData>
    <row r="2" spans="2:16" ht="15.6" x14ac:dyDescent="0.3">
      <c r="B2" s="9" t="s">
        <v>19</v>
      </c>
    </row>
    <row r="3" spans="2:16" ht="18" x14ac:dyDescent="0.35">
      <c r="B3" s="9" t="s">
        <v>20</v>
      </c>
      <c r="G3" s="10"/>
    </row>
    <row r="4" spans="2:16" ht="18" x14ac:dyDescent="0.35">
      <c r="B4" s="9" t="s">
        <v>21</v>
      </c>
      <c r="G4" s="10"/>
    </row>
    <row r="5" spans="2:16" ht="18" x14ac:dyDescent="0.35">
      <c r="G5" s="10"/>
      <c r="N5" s="17" t="s">
        <v>45</v>
      </c>
      <c r="O5" s="18"/>
      <c r="P5" s="19"/>
    </row>
    <row r="6" spans="2:16" x14ac:dyDescent="0.3">
      <c r="B6" s="11" t="s">
        <v>22</v>
      </c>
      <c r="C6" s="11" t="s">
        <v>23</v>
      </c>
      <c r="D6" s="11" t="s">
        <v>24</v>
      </c>
      <c r="E6" s="11" t="s">
        <v>25</v>
      </c>
      <c r="N6" s="1" t="str" cm="1">
        <f t="array" ref="N6:N10">_xlfn.UNIQUE(B14:B27)</f>
        <v>Government</v>
      </c>
      <c r="O6" s="1"/>
      <c r="P6" s="1" t="str" cm="1">
        <f t="array" ref="P6:P10">_xlfn.UNIQUE(C14:C27)</f>
        <v>Mexico</v>
      </c>
    </row>
    <row r="7" spans="2:16" x14ac:dyDescent="0.3">
      <c r="B7" s="1" t="s">
        <v>34</v>
      </c>
      <c r="C7" s="1" t="s">
        <v>36</v>
      </c>
      <c r="D7" s="14">
        <f>(SUMIFS(H13:H27,B13:B27,B7,C13:C27,C7))</f>
        <v>1810800</v>
      </c>
      <c r="E7" s="5">
        <f>COUNTA(_xlfn.UNIQUE(D14:D27))</f>
        <v>5</v>
      </c>
      <c r="N7" s="1" t="str">
        <v>Midmarket</v>
      </c>
      <c r="O7" s="1"/>
      <c r="P7" s="1" t="str">
        <v>United States of America</v>
      </c>
    </row>
    <row r="8" spans="2:16" x14ac:dyDescent="0.3">
      <c r="N8" s="1" t="str">
        <v>Channel Partners</v>
      </c>
      <c r="O8" s="1"/>
      <c r="P8" s="1" t="str">
        <v>Canada</v>
      </c>
    </row>
    <row r="9" spans="2:16" x14ac:dyDescent="0.3">
      <c r="C9" s="1"/>
      <c r="D9" s="1"/>
      <c r="E9" s="11" t="s">
        <v>26</v>
      </c>
      <c r="N9" s="1" t="str">
        <v>Enterprise</v>
      </c>
      <c r="O9" s="1"/>
      <c r="P9" s="1" t="str">
        <v>France</v>
      </c>
    </row>
    <row r="10" spans="2:16" x14ac:dyDescent="0.3">
      <c r="C10" s="11" t="s">
        <v>27</v>
      </c>
      <c r="D10" s="15">
        <f>MAX(F14:F27)</f>
        <v>260</v>
      </c>
      <c r="E10" s="5" t="str">
        <f>VLOOKUP(MAX(mrp),CHOOSE({1,2},mrp,prd),2,0)</f>
        <v>Amarilla</v>
      </c>
      <c r="N10" s="1" t="str">
        <v>Small Business</v>
      </c>
      <c r="O10" s="1"/>
      <c r="P10" s="1" t="str">
        <v>Germany</v>
      </c>
    </row>
    <row r="11" spans="2:16" x14ac:dyDescent="0.3">
      <c r="C11" s="11" t="s">
        <v>28</v>
      </c>
      <c r="D11" s="15">
        <f>MIN(F14:F27)</f>
        <v>5</v>
      </c>
      <c r="E11" s="5" t="str">
        <f>VLOOKUP(MIN(mrp),CHOOSE({1,2},mrp,prd),2,0)</f>
        <v>Montana</v>
      </c>
    </row>
    <row r="13" spans="2:16" x14ac:dyDescent="0.3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  <c r="K13" s="12" t="s">
        <v>1</v>
      </c>
      <c r="L13" s="12" t="s">
        <v>30</v>
      </c>
    </row>
    <row r="14" spans="2:16" x14ac:dyDescent="0.3">
      <c r="B14" s="1" t="s">
        <v>34</v>
      </c>
      <c r="C14" s="1" t="s">
        <v>35</v>
      </c>
      <c r="D14" s="1" t="s">
        <v>8</v>
      </c>
      <c r="E14" s="13">
        <v>2851</v>
      </c>
      <c r="F14" s="14">
        <f>VLOOKUP(D14,$K$13:$L$18,2,0)</f>
        <v>10</v>
      </c>
      <c r="G14" s="13">
        <v>350</v>
      </c>
      <c r="H14" s="14">
        <f>E14*G14</f>
        <v>997850</v>
      </c>
      <c r="I14" s="14">
        <f>H14-(E14*F14)</f>
        <v>969340</v>
      </c>
      <c r="K14" s="1" t="s">
        <v>8</v>
      </c>
      <c r="L14" s="1">
        <v>10</v>
      </c>
    </row>
    <row r="15" spans="2:16" x14ac:dyDescent="0.3">
      <c r="B15" s="1" t="s">
        <v>34</v>
      </c>
      <c r="C15" s="1" t="s">
        <v>36</v>
      </c>
      <c r="D15" s="1" t="s">
        <v>8</v>
      </c>
      <c r="E15" s="13">
        <v>3495</v>
      </c>
      <c r="F15" s="14">
        <f t="shared" ref="F15:F27" si="0">VLOOKUP(D15,$K$13:$L$18,2,0)</f>
        <v>10</v>
      </c>
      <c r="G15" s="13">
        <v>300</v>
      </c>
      <c r="H15" s="14">
        <f t="shared" ref="H15:H27" si="1">E15*G15</f>
        <v>1048500</v>
      </c>
      <c r="I15" s="14">
        <f t="shared" ref="I15:I27" si="2">H15-(E15*F15)</f>
        <v>1013550</v>
      </c>
      <c r="K15" s="1" t="s">
        <v>10</v>
      </c>
      <c r="L15" s="1">
        <v>120</v>
      </c>
    </row>
    <row r="16" spans="2:16" x14ac:dyDescent="0.3">
      <c r="B16" s="1" t="s">
        <v>37</v>
      </c>
      <c r="C16" s="1" t="s">
        <v>38</v>
      </c>
      <c r="D16" s="1" t="s">
        <v>8</v>
      </c>
      <c r="E16" s="13">
        <v>2632</v>
      </c>
      <c r="F16" s="14">
        <f t="shared" si="0"/>
        <v>10</v>
      </c>
      <c r="G16" s="13">
        <v>350</v>
      </c>
      <c r="H16" s="14">
        <f t="shared" si="1"/>
        <v>921200</v>
      </c>
      <c r="I16" s="14">
        <f t="shared" si="2"/>
        <v>894880</v>
      </c>
      <c r="K16" s="1" t="s">
        <v>4</v>
      </c>
      <c r="L16" s="1">
        <v>260</v>
      </c>
    </row>
    <row r="17" spans="2:12" x14ac:dyDescent="0.3">
      <c r="B17" s="1" t="s">
        <v>37</v>
      </c>
      <c r="C17" s="1" t="s">
        <v>38</v>
      </c>
      <c r="D17" s="1" t="s">
        <v>10</v>
      </c>
      <c r="E17" s="13">
        <v>2632</v>
      </c>
      <c r="F17" s="14">
        <f t="shared" si="0"/>
        <v>120</v>
      </c>
      <c r="G17" s="13">
        <v>350</v>
      </c>
      <c r="H17" s="14">
        <f t="shared" si="1"/>
        <v>921200</v>
      </c>
      <c r="I17" s="14">
        <f t="shared" si="2"/>
        <v>605360</v>
      </c>
      <c r="K17" s="1" t="s">
        <v>16</v>
      </c>
      <c r="L17" s="1">
        <v>5</v>
      </c>
    </row>
    <row r="18" spans="2:12" x14ac:dyDescent="0.3">
      <c r="B18" s="1" t="s">
        <v>37</v>
      </c>
      <c r="C18" s="1" t="s">
        <v>36</v>
      </c>
      <c r="D18" s="1" t="s">
        <v>10</v>
      </c>
      <c r="E18" s="13">
        <v>2574</v>
      </c>
      <c r="F18" s="14">
        <f t="shared" si="0"/>
        <v>120</v>
      </c>
      <c r="G18" s="13">
        <v>300</v>
      </c>
      <c r="H18" s="14">
        <f t="shared" si="1"/>
        <v>772200</v>
      </c>
      <c r="I18" s="14">
        <f t="shared" si="2"/>
        <v>463320</v>
      </c>
      <c r="K18" s="1" t="s">
        <v>41</v>
      </c>
      <c r="L18" s="1">
        <v>250</v>
      </c>
    </row>
    <row r="19" spans="2:12" x14ac:dyDescent="0.3">
      <c r="B19" s="1" t="s">
        <v>34</v>
      </c>
      <c r="C19" s="1" t="s">
        <v>35</v>
      </c>
      <c r="D19" s="1" t="s">
        <v>8</v>
      </c>
      <c r="E19" s="13">
        <v>2151</v>
      </c>
      <c r="F19" s="14">
        <f t="shared" si="0"/>
        <v>10</v>
      </c>
      <c r="G19" s="13">
        <v>350</v>
      </c>
      <c r="H19" s="14">
        <f t="shared" si="1"/>
        <v>752850</v>
      </c>
      <c r="I19" s="14">
        <f t="shared" si="2"/>
        <v>731340</v>
      </c>
    </row>
    <row r="20" spans="2:12" x14ac:dyDescent="0.3">
      <c r="B20" s="1" t="s">
        <v>37</v>
      </c>
      <c r="C20" s="1" t="s">
        <v>39</v>
      </c>
      <c r="D20" s="1" t="s">
        <v>4</v>
      </c>
      <c r="E20" s="13">
        <v>2475</v>
      </c>
      <c r="F20" s="14">
        <f t="shared" si="0"/>
        <v>260</v>
      </c>
      <c r="G20" s="13">
        <v>300</v>
      </c>
      <c r="H20" s="14">
        <f t="shared" si="1"/>
        <v>742500</v>
      </c>
      <c r="I20" s="14">
        <f t="shared" si="2"/>
        <v>99000</v>
      </c>
    </row>
    <row r="21" spans="2:12" x14ac:dyDescent="0.3">
      <c r="B21" s="1" t="s">
        <v>40</v>
      </c>
      <c r="C21" s="1" t="s">
        <v>38</v>
      </c>
      <c r="D21" s="1" t="s">
        <v>16</v>
      </c>
      <c r="E21" s="13">
        <v>2227.5</v>
      </c>
      <c r="F21" s="14">
        <f t="shared" si="0"/>
        <v>5</v>
      </c>
      <c r="G21" s="13">
        <v>350</v>
      </c>
      <c r="H21" s="14">
        <f t="shared" si="1"/>
        <v>779625</v>
      </c>
      <c r="I21" s="14">
        <f t="shared" si="2"/>
        <v>768487.5</v>
      </c>
    </row>
    <row r="22" spans="2:12" x14ac:dyDescent="0.3">
      <c r="B22" s="1" t="s">
        <v>34</v>
      </c>
      <c r="C22" s="1" t="s">
        <v>36</v>
      </c>
      <c r="D22" s="1" t="s">
        <v>41</v>
      </c>
      <c r="E22" s="13">
        <v>2541</v>
      </c>
      <c r="F22" s="14">
        <f t="shared" si="0"/>
        <v>250</v>
      </c>
      <c r="G22" s="13">
        <v>300</v>
      </c>
      <c r="H22" s="14">
        <f t="shared" si="1"/>
        <v>762300</v>
      </c>
      <c r="I22" s="14">
        <f t="shared" si="2"/>
        <v>127050</v>
      </c>
    </row>
    <row r="23" spans="2:12" x14ac:dyDescent="0.3">
      <c r="B23" s="1" t="s">
        <v>40</v>
      </c>
      <c r="C23" s="1" t="s">
        <v>42</v>
      </c>
      <c r="D23" s="1" t="s">
        <v>10</v>
      </c>
      <c r="E23" s="13">
        <v>2536</v>
      </c>
      <c r="F23" s="14">
        <f t="shared" si="0"/>
        <v>120</v>
      </c>
      <c r="G23" s="13">
        <v>300</v>
      </c>
      <c r="H23" s="14">
        <f t="shared" si="1"/>
        <v>760800</v>
      </c>
      <c r="I23" s="14">
        <f t="shared" si="2"/>
        <v>456480</v>
      </c>
    </row>
    <row r="24" spans="2:12" x14ac:dyDescent="0.3">
      <c r="B24" s="1" t="s">
        <v>37</v>
      </c>
      <c r="C24" s="1" t="s">
        <v>36</v>
      </c>
      <c r="D24" s="1" t="s">
        <v>8</v>
      </c>
      <c r="E24" s="13">
        <v>2007</v>
      </c>
      <c r="F24" s="14">
        <f t="shared" si="0"/>
        <v>10</v>
      </c>
      <c r="G24" s="13">
        <v>350</v>
      </c>
      <c r="H24" s="14">
        <f t="shared" si="1"/>
        <v>702450</v>
      </c>
      <c r="I24" s="14">
        <f t="shared" si="2"/>
        <v>682380</v>
      </c>
    </row>
    <row r="25" spans="2:12" x14ac:dyDescent="0.3">
      <c r="B25" s="1" t="s">
        <v>43</v>
      </c>
      <c r="C25" s="1" t="s">
        <v>36</v>
      </c>
      <c r="D25" s="1" t="s">
        <v>10</v>
      </c>
      <c r="E25" s="13">
        <v>2460</v>
      </c>
      <c r="F25" s="14">
        <f t="shared" si="0"/>
        <v>120</v>
      </c>
      <c r="G25" s="13">
        <v>300</v>
      </c>
      <c r="H25" s="14">
        <f t="shared" si="1"/>
        <v>738000</v>
      </c>
      <c r="I25" s="14">
        <f t="shared" si="2"/>
        <v>442800</v>
      </c>
    </row>
    <row r="26" spans="2:12" x14ac:dyDescent="0.3">
      <c r="B26" s="1" t="s">
        <v>44</v>
      </c>
      <c r="C26" s="1" t="s">
        <v>38</v>
      </c>
      <c r="D26" s="1" t="s">
        <v>16</v>
      </c>
      <c r="E26" s="13">
        <v>3802.5</v>
      </c>
      <c r="F26" s="14">
        <f t="shared" si="0"/>
        <v>5</v>
      </c>
      <c r="G26" s="13">
        <v>300</v>
      </c>
      <c r="H26" s="14">
        <f t="shared" si="1"/>
        <v>1140750</v>
      </c>
      <c r="I26" s="14">
        <f t="shared" si="2"/>
        <v>1121737.5</v>
      </c>
    </row>
    <row r="27" spans="2:12" x14ac:dyDescent="0.3">
      <c r="B27" s="1" t="s">
        <v>34</v>
      </c>
      <c r="C27" s="1" t="s">
        <v>38</v>
      </c>
      <c r="D27" s="1" t="s">
        <v>10</v>
      </c>
      <c r="E27" s="13">
        <v>3793.5</v>
      </c>
      <c r="F27" s="14">
        <f t="shared" si="0"/>
        <v>120</v>
      </c>
      <c r="G27" s="13">
        <v>300</v>
      </c>
      <c r="H27" s="14">
        <f t="shared" si="1"/>
        <v>1138050</v>
      </c>
      <c r="I27" s="14">
        <f t="shared" si="2"/>
        <v>682830</v>
      </c>
    </row>
  </sheetData>
  <mergeCells count="1">
    <mergeCell ref="N5:P5"/>
  </mergeCells>
  <dataValidations count="2">
    <dataValidation type="list" allowBlank="1" showInputMessage="1" showErrorMessage="1" sqref="B7" xr:uid="{9DBBEC67-A4BB-4BDC-8405-641890CE963A}">
      <formula1>$N$6:$N$10</formula1>
    </dataValidation>
    <dataValidation type="list" allowBlank="1" showInputMessage="1" showErrorMessage="1" sqref="C7" xr:uid="{684189B3-75F2-409B-BEA1-A3F4636514CE}">
      <formula1>$P$6:$P$10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abSelected="1" topLeftCell="A14" workbookViewId="0">
      <selection activeCell="E20" sqref="E20"/>
    </sheetView>
  </sheetViews>
  <sheetFormatPr defaultRowHeight="14.4" x14ac:dyDescent="0.3"/>
  <cols>
    <col min="2" max="2" width="33.21875" bestFit="1" customWidth="1"/>
    <col min="3" max="3" width="9.109375" bestFit="1" customWidth="1"/>
    <col min="5" max="5" width="13.5546875" bestFit="1" customWidth="1"/>
    <col min="6" max="6" width="9.6640625" bestFit="1" customWidth="1"/>
    <col min="7" max="7" width="9.44140625" bestFit="1" customWidth="1"/>
  </cols>
  <sheetData>
    <row r="3" spans="2:13" x14ac:dyDescent="0.3">
      <c r="B3" s="2" t="s">
        <v>0</v>
      </c>
    </row>
    <row r="4" spans="2:13" x14ac:dyDescent="0.3">
      <c r="B4" s="2"/>
    </row>
    <row r="5" spans="2:13" x14ac:dyDescent="0.3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3">
      <c r="B6" s="1" t="s">
        <v>3</v>
      </c>
      <c r="C6" s="1">
        <f>VLOOKUP(LEFT(B6,4),Product,2,0)</f>
        <v>2574</v>
      </c>
      <c r="F6" s="1" t="s">
        <v>4</v>
      </c>
      <c r="G6" s="1">
        <v>2475</v>
      </c>
    </row>
    <row r="7" spans="2:13" x14ac:dyDescent="0.3">
      <c r="B7" s="1" t="s">
        <v>5</v>
      </c>
      <c r="C7" s="1">
        <f>VLOOKUP(LEFT(B7,5),Product,2,0)</f>
        <v>2151</v>
      </c>
      <c r="F7" s="1" t="s">
        <v>16</v>
      </c>
      <c r="G7" s="1">
        <v>2227.5</v>
      </c>
    </row>
    <row r="8" spans="2:13" x14ac:dyDescent="0.3">
      <c r="B8" s="1" t="s">
        <v>7</v>
      </c>
      <c r="C8" s="1">
        <f>VLOOKUP(LEFT(B8,8),Product,2,0)</f>
        <v>2475</v>
      </c>
      <c r="F8" s="1" t="s">
        <v>8</v>
      </c>
      <c r="G8" s="1">
        <v>2151</v>
      </c>
    </row>
    <row r="9" spans="2:13" x14ac:dyDescent="0.3">
      <c r="B9" s="1" t="s">
        <v>47</v>
      </c>
      <c r="C9" s="1">
        <f>VLOOKUP(LEFT(B9,7),Product,2,0)</f>
        <v>2227.5</v>
      </c>
      <c r="F9" s="1" t="s">
        <v>10</v>
      </c>
      <c r="G9" s="1">
        <v>2574</v>
      </c>
    </row>
    <row r="10" spans="2:13" x14ac:dyDescent="0.3">
      <c r="B10" s="1" t="s">
        <v>11</v>
      </c>
      <c r="C10" s="1">
        <f>VLOOKUP(LEFT(B10,4),Product,2,0)</f>
        <v>2541</v>
      </c>
      <c r="F10" s="1" t="s">
        <v>12</v>
      </c>
      <c r="G10" s="1">
        <v>2541</v>
      </c>
    </row>
    <row r="12" spans="2:13" s="4" customFormat="1" x14ac:dyDescent="0.3"/>
    <row r="13" spans="2:13" x14ac:dyDescent="0.3">
      <c r="B13" s="2" t="s">
        <v>13</v>
      </c>
    </row>
    <row r="14" spans="2:13" x14ac:dyDescent="0.3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 x14ac:dyDescent="0.3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3">
      <c r="B16" s="1" t="s">
        <v>8</v>
      </c>
      <c r="C16" s="1">
        <v>1655.08</v>
      </c>
      <c r="D16" s="16">
        <f>IF(B16=$F$14,VLOOKUP(C16,$F$14:$G$20,2,1),IF(B16=$I$14,VLOOKUP(C16,$I$14:$J$20,2,1),VLOOKUP(C16,$L$14:$M$20,2,1)))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">
      <c r="B17" s="1" t="s">
        <v>4</v>
      </c>
      <c r="C17" s="1">
        <v>1822.59</v>
      </c>
      <c r="D17" s="16">
        <f t="shared" ref="D17:D22" si="0">IF(B17=$F$14,VLOOKUP(C17,$F$14:$G$20,2,1),IF(B17=$I$14,VLOOKUP(C17,$I$14:$J$20,2,1),VLOOKUP(C17,$L$14:$M$20,2,1)))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">
      <c r="B18" s="1" t="s">
        <v>4</v>
      </c>
      <c r="C18" s="1">
        <v>1730.54</v>
      </c>
      <c r="D18" s="16">
        <f t="shared" si="0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">
      <c r="B19" s="1" t="s">
        <v>6</v>
      </c>
      <c r="C19" s="1">
        <v>1685.6</v>
      </c>
      <c r="D19" s="16">
        <f t="shared" si="0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">
      <c r="B20" s="1" t="s">
        <v>8</v>
      </c>
      <c r="C20" s="1">
        <v>1685.6</v>
      </c>
      <c r="D20" s="16">
        <f t="shared" si="0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">
      <c r="B21" s="1" t="s">
        <v>16</v>
      </c>
      <c r="C21" s="1">
        <v>1763.8600000000001</v>
      </c>
      <c r="D21" s="16">
        <f t="shared" si="0"/>
        <v>7.0000000000000007E-2</v>
      </c>
    </row>
    <row r="22" spans="2:13" x14ac:dyDescent="0.3">
      <c r="B22" s="1" t="s">
        <v>8</v>
      </c>
      <c r="C22" s="1">
        <v>2293.1999999999998</v>
      </c>
      <c r="D22" s="16">
        <f t="shared" si="0"/>
        <v>0.15</v>
      </c>
    </row>
    <row r="24" spans="2:13" s="4" customFormat="1" x14ac:dyDescent="0.3"/>
    <row r="25" spans="2:13" x14ac:dyDescent="0.3">
      <c r="B25" s="2" t="s">
        <v>17</v>
      </c>
    </row>
    <row r="27" spans="2:13" x14ac:dyDescent="0.3">
      <c r="B27" s="3" t="s">
        <v>1</v>
      </c>
      <c r="C27" s="3" t="s">
        <v>2</v>
      </c>
      <c r="E27" s="3" t="s">
        <v>46</v>
      </c>
      <c r="F27" s="3" t="s">
        <v>1</v>
      </c>
      <c r="G27" s="3" t="s">
        <v>18</v>
      </c>
      <c r="H27" s="3" t="s">
        <v>2</v>
      </c>
    </row>
    <row r="28" spans="2:13" x14ac:dyDescent="0.3">
      <c r="B28" s="1" t="s">
        <v>3</v>
      </c>
      <c r="C28" s="1">
        <f>VLOOKUP(B28,$E$27:$H$37,4,0)</f>
        <v>2574</v>
      </c>
      <c r="E28" s="1" t="str">
        <f>_xlfn.CONCAT(F28," ","-"," ",G28)</f>
        <v>Paseo - 895</v>
      </c>
      <c r="F28" s="1" t="s">
        <v>8</v>
      </c>
      <c r="G28" s="8">
        <v>895</v>
      </c>
      <c r="H28" s="1">
        <v>2151</v>
      </c>
    </row>
    <row r="29" spans="2:13" x14ac:dyDescent="0.3">
      <c r="B29" s="1" t="s">
        <v>5</v>
      </c>
      <c r="C29" s="1">
        <f t="shared" ref="C29:C32" si="1">VLOOKUP(B29,$E$27:$H$37,4,0)</f>
        <v>2151</v>
      </c>
      <c r="E29" s="1" t="s">
        <v>9</v>
      </c>
      <c r="F29" s="1" t="s">
        <v>16</v>
      </c>
      <c r="G29" s="8">
        <v>125</v>
      </c>
      <c r="H29" s="1">
        <v>2227.5</v>
      </c>
    </row>
    <row r="30" spans="2:13" x14ac:dyDescent="0.3">
      <c r="B30" s="1" t="s">
        <v>7</v>
      </c>
      <c r="C30" s="1">
        <f t="shared" si="1"/>
        <v>2475</v>
      </c>
      <c r="E30" s="1" t="str">
        <f t="shared" ref="E30:E37" si="2">_xlfn.CONCAT(F30," ","-"," ",G30)</f>
        <v>Amarilla - 145</v>
      </c>
      <c r="F30" s="1" t="s">
        <v>4</v>
      </c>
      <c r="G30" s="8">
        <v>145</v>
      </c>
      <c r="H30" s="1">
        <v>2475</v>
      </c>
    </row>
    <row r="31" spans="2:13" x14ac:dyDescent="0.3">
      <c r="B31" s="1" t="s">
        <v>9</v>
      </c>
      <c r="C31" s="1">
        <f t="shared" si="1"/>
        <v>2227.5</v>
      </c>
      <c r="E31" s="1" t="str">
        <f t="shared" si="2"/>
        <v>Montana  - 848</v>
      </c>
      <c r="F31" s="1" t="s">
        <v>6</v>
      </c>
      <c r="G31" s="8">
        <v>848</v>
      </c>
      <c r="H31" s="8">
        <v>2537.25</v>
      </c>
    </row>
    <row r="32" spans="2:13" x14ac:dyDescent="0.3">
      <c r="B32" s="1" t="s">
        <v>11</v>
      </c>
      <c r="C32" s="1">
        <f t="shared" si="1"/>
        <v>2541</v>
      </c>
      <c r="E32" s="1" t="str">
        <f>_xlfn.CONCAT(F32," ","-"," ",G32)</f>
        <v>VTT - 777</v>
      </c>
      <c r="F32" s="1" t="s">
        <v>41</v>
      </c>
      <c r="G32" s="8">
        <v>777</v>
      </c>
      <c r="H32" s="1">
        <v>2541</v>
      </c>
    </row>
    <row r="33" spans="5:8" x14ac:dyDescent="0.3">
      <c r="E33" s="1" t="str">
        <f t="shared" si="2"/>
        <v>Velo - 235</v>
      </c>
      <c r="F33" s="1" t="s">
        <v>10</v>
      </c>
      <c r="G33" s="8">
        <v>235</v>
      </c>
      <c r="H33" s="1">
        <v>2574</v>
      </c>
    </row>
    <row r="34" spans="5:8" x14ac:dyDescent="0.3">
      <c r="E34" s="1" t="str">
        <f t="shared" si="2"/>
        <v>Paseo - 985</v>
      </c>
      <c r="F34" s="1" t="s">
        <v>8</v>
      </c>
      <c r="G34" s="8">
        <v>985</v>
      </c>
      <c r="H34" s="8">
        <v>2585.1</v>
      </c>
    </row>
    <row r="35" spans="5:8" x14ac:dyDescent="0.3">
      <c r="E35" s="1" t="str">
        <f t="shared" si="2"/>
        <v>Velo - 1122</v>
      </c>
      <c r="F35" s="1" t="s">
        <v>10</v>
      </c>
      <c r="G35" s="8">
        <v>1122</v>
      </c>
      <c r="H35" s="8">
        <v>2632.95</v>
      </c>
    </row>
    <row r="36" spans="5:8" x14ac:dyDescent="0.3">
      <c r="E36" s="1" t="str">
        <f t="shared" si="2"/>
        <v>VTT  - 1260</v>
      </c>
      <c r="F36" s="1" t="s">
        <v>12</v>
      </c>
      <c r="G36" s="8">
        <v>1260</v>
      </c>
      <c r="H36" s="8">
        <v>2680.8</v>
      </c>
    </row>
    <row r="37" spans="5:8" x14ac:dyDescent="0.3">
      <c r="E37" s="1" t="str">
        <f t="shared" si="2"/>
        <v>Amarilla - 1397</v>
      </c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Brainstorm</vt:lpstr>
      <vt:lpstr>Vlookup Advanced</vt:lpstr>
      <vt:lpstr>mrp</vt:lpstr>
      <vt:lpstr>prd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Adhish K Jess</cp:lastModifiedBy>
  <dcterms:created xsi:type="dcterms:W3CDTF">2022-07-27T07:17:57Z</dcterms:created>
  <dcterms:modified xsi:type="dcterms:W3CDTF">2023-06-16T14:36:22Z</dcterms:modified>
</cp:coreProperties>
</file>