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115" windowHeight="7935"/>
  </bookViews>
  <sheets>
    <sheet name="Reguler-D3-S1-S3" sheetId="2" r:id="rId1"/>
  </sheets>
  <calcPr calcId="144525"/>
</workbook>
</file>

<file path=xl/calcChain.xml><?xml version="1.0" encoding="utf-8"?>
<calcChain xmlns="http://schemas.openxmlformats.org/spreadsheetml/2006/main">
  <c r="E29" i="2" l="1"/>
  <c r="G29" i="2"/>
  <c r="I29" i="2"/>
  <c r="K29" i="2"/>
  <c r="M29" i="2"/>
  <c r="E30" i="2"/>
  <c r="G30" i="2"/>
  <c r="I30" i="2"/>
  <c r="K30" i="2"/>
  <c r="M30" i="2"/>
  <c r="N29" i="2" l="1"/>
  <c r="O29" i="2" s="1"/>
  <c r="P29" i="2" s="1"/>
  <c r="N30" i="2"/>
  <c r="O30" i="2" s="1"/>
  <c r="P30" i="2" s="1"/>
  <c r="E28" i="2"/>
  <c r="G28" i="2"/>
  <c r="I28" i="2"/>
  <c r="K28" i="2"/>
  <c r="M28" i="2"/>
  <c r="N28" i="2" l="1"/>
  <c r="O28" i="2" s="1"/>
  <c r="P28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G12" i="2" l="1"/>
  <c r="E12" i="2"/>
  <c r="G11" i="2"/>
  <c r="E11" i="2"/>
  <c r="G10" i="2"/>
  <c r="E10" i="2"/>
  <c r="M9" i="2"/>
  <c r="G9" i="2"/>
  <c r="E9" i="2"/>
  <c r="N10" i="2" l="1"/>
  <c r="O10" i="2" s="1"/>
  <c r="P10" i="2" s="1"/>
  <c r="N11" i="2"/>
  <c r="N9" i="2"/>
  <c r="O11" i="2" l="1"/>
  <c r="P11" i="2" s="1"/>
  <c r="O9" i="2"/>
  <c r="P9" i="2" s="1"/>
  <c r="N12" i="2"/>
  <c r="O12" i="2" l="1"/>
  <c r="P12" i="2" s="1"/>
  <c r="N13" i="2"/>
  <c r="O13" i="2" l="1"/>
  <c r="P13" i="2" s="1"/>
  <c r="N14" i="2"/>
  <c r="O14" i="2" l="1"/>
  <c r="P14" i="2" s="1"/>
  <c r="N15" i="2" l="1"/>
  <c r="O15" i="2" l="1"/>
  <c r="P15" i="2" s="1"/>
  <c r="N16" i="2"/>
  <c r="O16" i="2" l="1"/>
  <c r="P16" i="2" s="1"/>
  <c r="N17" i="2"/>
  <c r="O17" i="2" l="1"/>
  <c r="P17" i="2" s="1"/>
  <c r="N18" i="2"/>
  <c r="O18" i="2" l="1"/>
  <c r="P18" i="2" s="1"/>
  <c r="N19" i="2" l="1"/>
  <c r="O19" i="2" l="1"/>
  <c r="P19" i="2" s="1"/>
  <c r="N20" i="2"/>
  <c r="O20" i="2" l="1"/>
  <c r="P20" i="2" s="1"/>
  <c r="N21" i="2"/>
  <c r="O21" i="2" l="1"/>
  <c r="P21" i="2" s="1"/>
  <c r="N22" i="2"/>
  <c r="O22" i="2" l="1"/>
  <c r="P22" i="2" s="1"/>
  <c r="N23" i="2"/>
  <c r="O23" i="2" l="1"/>
  <c r="P23" i="2" s="1"/>
  <c r="N24" i="2"/>
  <c r="O24" i="2" l="1"/>
  <c r="P24" i="2" s="1"/>
  <c r="N25" i="2"/>
  <c r="O25" i="2" l="1"/>
  <c r="P25" i="2" s="1"/>
  <c r="N26" i="2"/>
  <c r="O26" i="2" l="1"/>
  <c r="P26" i="2" s="1"/>
  <c r="N27" i="2"/>
  <c r="O27" i="2" l="1"/>
  <c r="P27" i="2" s="1"/>
</calcChain>
</file>

<file path=xl/sharedStrings.xml><?xml version="1.0" encoding="utf-8"?>
<sst xmlns="http://schemas.openxmlformats.org/spreadsheetml/2006/main" count="67" uniqueCount="67">
  <si>
    <t xml:space="preserve">INPUT DATA NILAI MAHASISWA </t>
  </si>
  <si>
    <t xml:space="preserve">SEKOLAH TINGGI MANAJEMEN INFORMATIKA DAN KOMPUTER </t>
  </si>
  <si>
    <t>SENTRA PENDIDIKAN BISNIS SAMARINDA</t>
  </si>
  <si>
    <t>Jenjang/Prodi</t>
  </si>
  <si>
    <t>Kelas/Semester</t>
  </si>
  <si>
    <t>NO</t>
  </si>
  <si>
    <t>NAMA MAHASISWA</t>
  </si>
  <si>
    <t>NIM</t>
  </si>
  <si>
    <t>NILAI TGS</t>
  </si>
  <si>
    <t>UTS</t>
  </si>
  <si>
    <t>UAS</t>
  </si>
  <si>
    <t>ABSENSI</t>
  </si>
  <si>
    <t>ETIKA</t>
  </si>
  <si>
    <t>NA</t>
  </si>
  <si>
    <t>INDEKS</t>
  </si>
  <si>
    <t>BOBOT</t>
  </si>
  <si>
    <t>MATA KULIAH</t>
  </si>
  <si>
    <t>NAMA DOSEN PENGAMPU</t>
  </si>
  <si>
    <t>TAHUN AKADEMIK GANJIL 2015/2016</t>
  </si>
  <si>
    <t>ASHAR ABDUL AZIZ</t>
  </si>
  <si>
    <t>ACHMAD WAHYUDI</t>
  </si>
  <si>
    <t>AMAT BASSARI</t>
  </si>
  <si>
    <t>CANIGIA ARMANDO E.M</t>
  </si>
  <si>
    <t>HERDARMA SUHARISMAN</t>
  </si>
  <si>
    <t>MUHAMMAD ASRI ASYQORI</t>
  </si>
  <si>
    <t>RIZQI HUDAIBIH</t>
  </si>
  <si>
    <t>TITIK SURYANI</t>
  </si>
  <si>
    <t>VIDYA AMANDA DEWANTO</t>
  </si>
  <si>
    <t>ALI SADIKIN</t>
  </si>
  <si>
    <t>MUTIYA</t>
  </si>
  <si>
    <t>MUHAMMAD RISMAN</t>
  </si>
  <si>
    <t>MOHAMAD KHOIRUL ADI NUGROHO</t>
  </si>
  <si>
    <t>ADRIANUS ARDI</t>
  </si>
  <si>
    <t>AGUS DERMAWAN</t>
  </si>
  <si>
    <t>ARIF PUTRA UTAMA</t>
  </si>
  <si>
    <t>ERHAM NUR</t>
  </si>
  <si>
    <t>ISMAN BUDIANTORO</t>
  </si>
  <si>
    <t>M. RIZAL HADI</t>
  </si>
  <si>
    <t>RESVIE YOANDA ROSIDI</t>
  </si>
  <si>
    <t>SIGIT PRIHANGGODO</t>
  </si>
  <si>
    <t>YULIANA REZA SUSANTI</t>
  </si>
  <si>
    <t>2015.401.00001</t>
  </si>
  <si>
    <t>2015.401.00002</t>
  </si>
  <si>
    <t>2015.401.00003</t>
  </si>
  <si>
    <t>2015.401.00004</t>
  </si>
  <si>
    <t>2015.401.00005</t>
  </si>
  <si>
    <t>2015.401.00006</t>
  </si>
  <si>
    <t>2015.401.00007</t>
  </si>
  <si>
    <t>2015.401.00008</t>
  </si>
  <si>
    <t>2015.401.00009</t>
  </si>
  <si>
    <t>2015.401.00010</t>
  </si>
  <si>
    <t>2015.401.00011</t>
  </si>
  <si>
    <t>2015.401.00012</t>
  </si>
  <si>
    <t>2015.401.00013</t>
  </si>
  <si>
    <t>2014.401.00001</t>
  </si>
  <si>
    <t>2014.401.00002</t>
  </si>
  <si>
    <t>2014.401.00003</t>
  </si>
  <si>
    <t>2014.401.00005</t>
  </si>
  <si>
    <t>2014.401.00006</t>
  </si>
  <si>
    <t>2014.401.00007</t>
  </si>
  <si>
    <t>2014.401.00009</t>
  </si>
  <si>
    <t>2014.401.00010</t>
  </si>
  <si>
    <t>2014.401.00012</t>
  </si>
  <si>
    <t>Wisnu Pramono. E.S,.S,Kom</t>
  </si>
  <si>
    <t>: D3</t>
  </si>
  <si>
    <t>: D3 Reguler/I &amp; III</t>
  </si>
  <si>
    <t>Praktikum Pemrograman Berorientasi Objek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</si>
</sst>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2"/>
      <name val="Candara"/>
      <family val="2"/>
    </font>
    <font>
      <b/>
      <sz val="12"/>
      <color theme="1"/>
      <name val="Candara"/>
      <family val="2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Futura Md B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Protection="1"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1" fillId="0" borderId="5" xfId="0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5" fillId="0" borderId="6" xfId="0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9" fontId="5" fillId="0" borderId="6" xfId="0" applyNumberFormat="1" applyFont="1" applyFill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1" fontId="6" fillId="0" borderId="7" xfId="0" applyNumberFormat="1" applyFont="1" applyBorder="1" applyAlignment="1" applyProtection="1">
      <alignment horizontal="center" vertical="center"/>
      <protection hidden="1"/>
    </xf>
    <xf numFmtId="0" fontId="5" fillId="0" borderId="6" xfId="0" applyFont="1" applyFill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vertical="center"/>
    </xf>
    <xf numFmtId="3" fontId="6" fillId="0" borderId="7" xfId="0" quotePrefix="1" applyNumberFormat="1" applyFont="1" applyBorder="1" applyAlignment="1">
      <alignment horizontal="center" vertical="center"/>
    </xf>
    <xf numFmtId="3" fontId="6" fillId="0" borderId="8" xfId="0" quotePrefix="1" applyNumberFormat="1" applyFont="1" applyBorder="1" applyAlignment="1">
      <alignment horizontal="center" vertical="center"/>
    </xf>
    <xf numFmtId="0" fontId="1" fillId="0" borderId="4" xfId="0" applyFont="1" applyFill="1" applyBorder="1" applyAlignment="1" applyProtection="1">
      <alignment horizontal="left"/>
      <protection locked="0"/>
    </xf>
    <xf numFmtId="0" fontId="1" fillId="0" borderId="5" xfId="0" applyFont="1" applyFill="1" applyBorder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171452</xdr:colOff>
      <xdr:row>0</xdr:row>
      <xdr:rowOff>1</xdr:rowOff>
    </xdr:from>
    <xdr:to>
      <xdr:col>1</xdr:col>
      <xdr:colOff>748393</xdr:colOff>
      <xdr:row>3</xdr:row>
      <xdr:rowOff>208361</xdr:rowOff>
    </xdr:to>
    <xdr:pic>
      <xdr:nvPicPr>
        <xdr:cNvPr id="2" name="Picture 1" descr="Logo STMIK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2" y="1"/>
          <a:ext cx="844832" cy="887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GridLines="0" tabSelected="1" view="pageBreakPreview" zoomScale="96" zoomScaleNormal="85" zoomScaleSheetLayoutView="96" workbookViewId="0">
      <pane ySplit="8" topLeftCell="A9" activePane="bottomLeft" state="frozen"/>
      <selection pane="bottomLeft" activeCell="I13" sqref="I13"/>
    </sheetView>
  </sheetViews>
  <sheetFormatPr defaultRowHeight="15" x14ac:dyDescent="0.25"/>
  <cols>
    <col min="1" max="1" width="4" style="1" bestFit="1" customWidth="1"/>
    <col min="2" max="2" width="32" style="1" bestFit="1" customWidth="1"/>
    <col min="3" max="3" width="17" style="1" bestFit="1" customWidth="1"/>
    <col min="4" max="4" width="9.140625" style="1"/>
    <col min="5" max="5" width="5.5703125" style="1" bestFit="1" customWidth="1"/>
    <col min="6" max="6" width="6" style="1" customWidth="1"/>
    <col min="7" max="7" width="5.5703125" style="1" bestFit="1" customWidth="1"/>
    <col min="8" max="8" width="6.28515625" style="1" customWidth="1"/>
    <col min="9" max="9" width="5.5703125" style="1" bestFit="1" customWidth="1"/>
    <col min="10" max="10" width="9.140625" style="1"/>
    <col min="11" max="11" width="5.5703125" style="1" customWidth="1"/>
    <col min="12" max="12" width="6.28515625" style="1" bestFit="1" customWidth="1"/>
    <col min="13" max="13" width="4.42578125" style="1" bestFit="1" customWidth="1"/>
    <col min="14" max="14" width="5.140625" style="1" customWidth="1"/>
    <col min="15" max="17" width="9.140625" style="1"/>
    <col min="18" max="18" width="15" style="1" bestFit="1" customWidth="1"/>
    <col min="19" max="16384" width="9.140625" style="1"/>
  </cols>
  <sheetData>
    <row r="1" spans="1:16" ht="18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18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ht="18" x14ac:dyDescent="0.25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18" x14ac:dyDescent="0.25">
      <c r="A4" s="28" t="s">
        <v>18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ht="15.75" x14ac:dyDescent="0.25">
      <c r="A5" s="29" t="s">
        <v>16</v>
      </c>
      <c r="B5" s="30"/>
      <c r="C5" s="31" t="s">
        <v>66</v>
      </c>
      <c r="D5" s="31"/>
      <c r="E5" s="31"/>
      <c r="F5" s="31"/>
      <c r="G5" s="31"/>
      <c r="H5" s="31"/>
      <c r="I5" s="31"/>
      <c r="J5" s="2" t="s">
        <v>3</v>
      </c>
      <c r="K5" s="15"/>
      <c r="L5" s="32" t="s">
        <v>64</v>
      </c>
      <c r="M5" s="32"/>
      <c r="N5" s="32"/>
      <c r="O5" s="32"/>
      <c r="P5" s="33"/>
    </row>
    <row r="6" spans="1:16" ht="15.75" x14ac:dyDescent="0.25">
      <c r="A6" s="25" t="s">
        <v>17</v>
      </c>
      <c r="B6" s="26"/>
      <c r="C6" s="31" t="s">
        <v>63</v>
      </c>
      <c r="D6" s="31"/>
      <c r="E6" s="31"/>
      <c r="F6" s="31"/>
      <c r="G6" s="31"/>
      <c r="H6" s="31"/>
      <c r="I6" s="31"/>
      <c r="J6" s="3" t="s">
        <v>4</v>
      </c>
      <c r="K6" s="15"/>
      <c r="L6" s="32" t="s">
        <v>65</v>
      </c>
      <c r="M6" s="32"/>
      <c r="N6" s="32"/>
      <c r="O6" s="32"/>
      <c r="P6" s="33"/>
    </row>
    <row r="7" spans="1:16" ht="8.1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5.75" thickBot="1" x14ac:dyDescent="0.3">
      <c r="A8" s="5" t="s">
        <v>5</v>
      </c>
      <c r="B8" s="6" t="s">
        <v>6</v>
      </c>
      <c r="C8" s="5" t="s">
        <v>7</v>
      </c>
      <c r="D8" s="7" t="s">
        <v>8</v>
      </c>
      <c r="E8" s="9">
        <v>0.2</v>
      </c>
      <c r="F8" s="7" t="s">
        <v>9</v>
      </c>
      <c r="G8" s="9">
        <v>0.2</v>
      </c>
      <c r="H8" s="7" t="s">
        <v>10</v>
      </c>
      <c r="I8" s="9">
        <v>0.4</v>
      </c>
      <c r="J8" s="7" t="s">
        <v>11</v>
      </c>
      <c r="K8" s="9">
        <v>0.15</v>
      </c>
      <c r="L8" s="7" t="s">
        <v>12</v>
      </c>
      <c r="M8" s="9">
        <v>0.05</v>
      </c>
      <c r="N8" s="12" t="s">
        <v>13</v>
      </c>
      <c r="O8" s="9" t="s">
        <v>14</v>
      </c>
      <c r="P8" s="12" t="s">
        <v>15</v>
      </c>
    </row>
    <row r="9" spans="1:16" ht="15.75" thickTop="1" x14ac:dyDescent="0.25">
      <c r="A9" s="18">
        <v>1</v>
      </c>
      <c r="B9" s="22" t="s">
        <v>19</v>
      </c>
      <c r="C9" s="23" t="s">
        <v>41</v>
      </c>
      <c r="D9" s="20">
        <v>75</v>
      </c>
      <c r="E9" s="10">
        <f>D9*0.2</f>
        <v>15</v>
      </c>
      <c r="F9" s="8">
        <v>75</v>
      </c>
      <c r="G9" s="10">
        <f>F9*0.2</f>
        <v>15</v>
      </c>
      <c r="H9" s="8">
        <v>74</v>
      </c>
      <c r="I9" s="10">
        <f>H9*0.4</f>
        <v>29.6</v>
      </c>
      <c r="J9" s="8">
        <v>11</v>
      </c>
      <c r="K9" s="11">
        <f>J9*1.22</f>
        <v>13.42</v>
      </c>
      <c r="L9" s="8">
        <v>80</v>
      </c>
      <c r="M9" s="11">
        <f>(L9*5)/100</f>
        <v>4</v>
      </c>
      <c r="N9" s="11">
        <f>SUM(E9,G9,I9,K9,M9)</f>
        <v>77.02</v>
      </c>
      <c r="O9" s="10" t="str">
        <f>IF(N9&gt;90,"A",IF(N9&gt;80,"A-",IF(N9&gt;75,"B+",IF(N9&gt;70,"B",IF(N9&gt;65,"B-",IF(N9&gt;60,"C+",IF(N9&gt;55,"C",IF(N9&gt;50,"C-",IF(N9&gt;40,"D","E")))))))))</f>
        <v>B+</v>
      </c>
      <c r="P9" s="10" t="str">
        <f>IF(O9="A","4",IF(O9="A-","3,7",IF(O9="B+","3,3",IF(O9="B","3",IF(O9="B-","2,7",IF(O9="C+","2,3",IF(O9="C","2",IF(O9="C-","1,7",IF(O9="D","1","0")))))))))</f>
        <v>3,3</v>
      </c>
    </row>
    <row r="10" spans="1:16" x14ac:dyDescent="0.25">
      <c r="A10" s="19">
        <v>2</v>
      </c>
      <c r="B10" s="17" t="s">
        <v>20</v>
      </c>
      <c r="C10" s="24" t="s">
        <v>42</v>
      </c>
      <c r="D10" s="21">
        <v>77</v>
      </c>
      <c r="E10" s="13">
        <f t="shared" ref="E10:E26" si="0">D10*0.2</f>
        <v>15.4</v>
      </c>
      <c r="F10" s="14">
        <v>75</v>
      </c>
      <c r="G10" s="13">
        <f t="shared" ref="G10:G26" si="1">F10*0.2</f>
        <v>15</v>
      </c>
      <c r="H10" s="14">
        <v>85</v>
      </c>
      <c r="I10" s="10">
        <f t="shared" ref="I10:I26" si="2">H10*0.4</f>
        <v>34</v>
      </c>
      <c r="J10" s="8">
        <v>12</v>
      </c>
      <c r="K10" s="11">
        <f t="shared" ref="K10:K26" si="3">J10*1.22</f>
        <v>14.64</v>
      </c>
      <c r="L10" s="8">
        <v>80</v>
      </c>
      <c r="M10" s="11">
        <f t="shared" ref="M10:M26" si="4">(L10*5)/100</f>
        <v>4</v>
      </c>
      <c r="N10" s="11">
        <f t="shared" ref="N10:N26" si="5">SUM(E10,G10,I10,K10,M10)</f>
        <v>83.04</v>
      </c>
      <c r="O10" s="10" t="str">
        <f t="shared" ref="O10:O26" si="6">IF(N10&gt;90,"A",IF(N10&gt;80,"A-",IF(N10&gt;75,"B+",IF(N10&gt;70,"B",IF(N10&gt;65,"B-",IF(N10&gt;60,"C+",IF(N10&gt;55,"C",IF(N10&gt;50,"C-",IF(N10&gt;40,"D","E")))))))))</f>
        <v>A-</v>
      </c>
      <c r="P10" s="10" t="str">
        <f t="shared" ref="P10:P26" si="7">IF(O10="A","4",IF(O10="A-","3,7",IF(O10="B+","3,3",IF(O10="B","3",IF(O10="B-","2,7",IF(O10="C+","2,3",IF(O10="C","2",IF(O10="C-","1,7",IF(O10="D","1","0")))))))))</f>
        <v>3,7</v>
      </c>
    </row>
    <row r="11" spans="1:16" x14ac:dyDescent="0.25">
      <c r="A11" s="18">
        <v>3</v>
      </c>
      <c r="B11" s="16" t="s">
        <v>21</v>
      </c>
      <c r="C11" s="24" t="s">
        <v>43</v>
      </c>
      <c r="D11" s="21">
        <v>80</v>
      </c>
      <c r="E11" s="13">
        <f t="shared" si="0"/>
        <v>16</v>
      </c>
      <c r="F11" s="14">
        <v>77</v>
      </c>
      <c r="G11" s="13">
        <f t="shared" si="1"/>
        <v>15.4</v>
      </c>
      <c r="H11" s="14">
        <v>70</v>
      </c>
      <c r="I11" s="10">
        <f t="shared" si="2"/>
        <v>28</v>
      </c>
      <c r="J11" s="8">
        <v>12</v>
      </c>
      <c r="K11" s="11">
        <f t="shared" si="3"/>
        <v>14.64</v>
      </c>
      <c r="L11" s="8">
        <v>80</v>
      </c>
      <c r="M11" s="11">
        <f t="shared" si="4"/>
        <v>4</v>
      </c>
      <c r="N11" s="11">
        <f t="shared" si="5"/>
        <v>78.039999999999992</v>
      </c>
      <c r="O11" s="10" t="str">
        <f t="shared" si="6"/>
        <v>B+</v>
      </c>
      <c r="P11" s="10" t="str">
        <f t="shared" si="7"/>
        <v>3,3</v>
      </c>
    </row>
    <row r="12" spans="1:16" x14ac:dyDescent="0.25">
      <c r="A12" s="19">
        <v>4</v>
      </c>
      <c r="B12" s="16" t="s">
        <v>22</v>
      </c>
      <c r="C12" s="24" t="s">
        <v>44</v>
      </c>
      <c r="D12" s="21">
        <v>80</v>
      </c>
      <c r="E12" s="13">
        <f t="shared" si="0"/>
        <v>16</v>
      </c>
      <c r="F12" s="14">
        <v>80</v>
      </c>
      <c r="G12" s="13">
        <f t="shared" si="1"/>
        <v>16</v>
      </c>
      <c r="H12" s="14">
        <v>80</v>
      </c>
      <c r="I12" s="10">
        <f t="shared" si="2"/>
        <v>32</v>
      </c>
      <c r="J12" s="8">
        <v>12</v>
      </c>
      <c r="K12" s="11">
        <f t="shared" si="3"/>
        <v>14.64</v>
      </c>
      <c r="L12" s="8">
        <v>80</v>
      </c>
      <c r="M12" s="11">
        <f t="shared" si="4"/>
        <v>4</v>
      </c>
      <c r="N12" s="11">
        <f t="shared" si="5"/>
        <v>82.64</v>
      </c>
      <c r="O12" s="10" t="str">
        <f t="shared" si="6"/>
        <v>A-</v>
      </c>
      <c r="P12" s="10" t="str">
        <f t="shared" si="7"/>
        <v>3,7</v>
      </c>
    </row>
    <row r="13" spans="1:16" x14ac:dyDescent="0.25">
      <c r="A13" s="18">
        <v>5</v>
      </c>
      <c r="B13" s="16" t="s">
        <v>23</v>
      </c>
      <c r="C13" s="24" t="s">
        <v>45</v>
      </c>
      <c r="D13" s="21">
        <v>70</v>
      </c>
      <c r="E13" s="13">
        <f t="shared" si="0"/>
        <v>14</v>
      </c>
      <c r="F13" s="14">
        <v>82</v>
      </c>
      <c r="G13" s="13">
        <f t="shared" si="1"/>
        <v>16.400000000000002</v>
      </c>
      <c r="H13" s="14">
        <v>79</v>
      </c>
      <c r="I13" s="10">
        <f t="shared" si="2"/>
        <v>31.6</v>
      </c>
      <c r="J13" s="8">
        <v>12</v>
      </c>
      <c r="K13" s="11">
        <f t="shared" si="3"/>
        <v>14.64</v>
      </c>
      <c r="L13" s="8">
        <v>80</v>
      </c>
      <c r="M13" s="11">
        <f t="shared" si="4"/>
        <v>4</v>
      </c>
      <c r="N13" s="11">
        <f t="shared" si="5"/>
        <v>80.64</v>
      </c>
      <c r="O13" s="10" t="str">
        <f t="shared" si="6"/>
        <v>A-</v>
      </c>
      <c r="P13" s="10" t="str">
        <f t="shared" si="7"/>
        <v>3,7</v>
      </c>
    </row>
    <row r="14" spans="1:16" x14ac:dyDescent="0.25">
      <c r="A14" s="19">
        <v>6</v>
      </c>
      <c r="B14" s="16" t="s">
        <v>24</v>
      </c>
      <c r="C14" s="24" t="s">
        <v>46</v>
      </c>
      <c r="D14" s="21">
        <v>75</v>
      </c>
      <c r="E14" s="13">
        <f t="shared" si="0"/>
        <v>15</v>
      </c>
      <c r="F14" s="14">
        <v>80</v>
      </c>
      <c r="G14" s="13">
        <f t="shared" si="1"/>
        <v>16</v>
      </c>
      <c r="H14" s="14"/>
      <c r="I14" s="10">
        <f t="shared" si="2"/>
        <v>0</v>
      </c>
      <c r="J14" s="8">
        <v>12</v>
      </c>
      <c r="K14" s="11">
        <f t="shared" si="3"/>
        <v>14.64</v>
      </c>
      <c r="L14" s="8">
        <v>80</v>
      </c>
      <c r="M14" s="11">
        <f t="shared" si="4"/>
        <v>4</v>
      </c>
      <c r="N14" s="11">
        <f t="shared" si="5"/>
        <v>49.64</v>
      </c>
      <c r="O14" s="10" t="str">
        <f t="shared" si="6"/>
        <v>D</v>
      </c>
      <c r="P14" s="10" t="str">
        <f t="shared" si="7"/>
        <v>1</v>
      </c>
    </row>
    <row r="15" spans="1:16" x14ac:dyDescent="0.25">
      <c r="A15" s="18">
        <v>7</v>
      </c>
      <c r="B15" s="16" t="s">
        <v>25</v>
      </c>
      <c r="C15" s="24" t="s">
        <v>47</v>
      </c>
      <c r="D15" s="21">
        <v>75</v>
      </c>
      <c r="E15" s="13">
        <f t="shared" si="0"/>
        <v>15</v>
      </c>
      <c r="F15" s="14">
        <v>75</v>
      </c>
      <c r="G15" s="13">
        <f t="shared" si="1"/>
        <v>15</v>
      </c>
      <c r="H15" s="14">
        <v>82</v>
      </c>
      <c r="I15" s="10">
        <f t="shared" si="2"/>
        <v>32.800000000000004</v>
      </c>
      <c r="J15" s="8">
        <v>12</v>
      </c>
      <c r="K15" s="11">
        <f t="shared" si="3"/>
        <v>14.64</v>
      </c>
      <c r="L15" s="8">
        <v>80</v>
      </c>
      <c r="M15" s="11">
        <f t="shared" si="4"/>
        <v>4</v>
      </c>
      <c r="N15" s="11">
        <f t="shared" si="5"/>
        <v>81.44</v>
      </c>
      <c r="O15" s="10" t="str">
        <f t="shared" si="6"/>
        <v>A-</v>
      </c>
      <c r="P15" s="10" t="str">
        <f t="shared" si="7"/>
        <v>3,7</v>
      </c>
    </row>
    <row r="16" spans="1:16" x14ac:dyDescent="0.25">
      <c r="A16" s="19">
        <v>8</v>
      </c>
      <c r="B16" s="16" t="s">
        <v>26</v>
      </c>
      <c r="C16" s="24" t="s">
        <v>48</v>
      </c>
      <c r="D16" s="21">
        <v>77</v>
      </c>
      <c r="E16" s="13">
        <f t="shared" si="0"/>
        <v>15.4</v>
      </c>
      <c r="F16" s="14">
        <v>75</v>
      </c>
      <c r="G16" s="13">
        <f t="shared" si="1"/>
        <v>15</v>
      </c>
      <c r="H16" s="14">
        <v>80</v>
      </c>
      <c r="I16" s="10">
        <f t="shared" si="2"/>
        <v>32</v>
      </c>
      <c r="J16" s="8">
        <v>12</v>
      </c>
      <c r="K16" s="11">
        <f t="shared" si="3"/>
        <v>14.64</v>
      </c>
      <c r="L16" s="8">
        <v>80</v>
      </c>
      <c r="M16" s="11">
        <f t="shared" si="4"/>
        <v>4</v>
      </c>
      <c r="N16" s="11">
        <f t="shared" si="5"/>
        <v>81.039999999999992</v>
      </c>
      <c r="O16" s="10" t="str">
        <f t="shared" si="6"/>
        <v>A-</v>
      </c>
      <c r="P16" s="10" t="str">
        <f t="shared" si="7"/>
        <v>3,7</v>
      </c>
    </row>
    <row r="17" spans="1:16" x14ac:dyDescent="0.25">
      <c r="A17" s="18">
        <v>9</v>
      </c>
      <c r="B17" s="16" t="s">
        <v>27</v>
      </c>
      <c r="C17" s="24" t="s">
        <v>49</v>
      </c>
      <c r="D17" s="21">
        <v>78</v>
      </c>
      <c r="E17" s="13">
        <f t="shared" si="0"/>
        <v>15.600000000000001</v>
      </c>
      <c r="F17" s="14">
        <v>75</v>
      </c>
      <c r="G17" s="13">
        <f t="shared" si="1"/>
        <v>15</v>
      </c>
      <c r="H17" s="14">
        <v>75</v>
      </c>
      <c r="I17" s="10">
        <f t="shared" si="2"/>
        <v>30</v>
      </c>
      <c r="J17" s="8">
        <v>12</v>
      </c>
      <c r="K17" s="11">
        <f t="shared" si="3"/>
        <v>14.64</v>
      </c>
      <c r="L17" s="8">
        <v>80</v>
      </c>
      <c r="M17" s="11">
        <f t="shared" si="4"/>
        <v>4</v>
      </c>
      <c r="N17" s="11">
        <f t="shared" si="5"/>
        <v>79.240000000000009</v>
      </c>
      <c r="O17" s="10" t="str">
        <f t="shared" si="6"/>
        <v>B+</v>
      </c>
      <c r="P17" s="10" t="str">
        <f t="shared" si="7"/>
        <v>3,3</v>
      </c>
    </row>
    <row r="18" spans="1:16" x14ac:dyDescent="0.25">
      <c r="A18" s="19">
        <v>10</v>
      </c>
      <c r="B18" s="16" t="s">
        <v>28</v>
      </c>
      <c r="C18" s="24" t="s">
        <v>50</v>
      </c>
      <c r="D18" s="21"/>
      <c r="E18" s="13">
        <f t="shared" si="0"/>
        <v>0</v>
      </c>
      <c r="F18" s="14"/>
      <c r="G18" s="13">
        <f t="shared" si="1"/>
        <v>0</v>
      </c>
      <c r="H18" s="14"/>
      <c r="I18" s="10">
        <f t="shared" si="2"/>
        <v>0</v>
      </c>
      <c r="J18" s="8">
        <v>0</v>
      </c>
      <c r="K18" s="11">
        <f t="shared" si="3"/>
        <v>0</v>
      </c>
      <c r="L18" s="8">
        <v>80</v>
      </c>
      <c r="M18" s="11">
        <f t="shared" si="4"/>
        <v>4</v>
      </c>
      <c r="N18" s="11">
        <f t="shared" si="5"/>
        <v>4</v>
      </c>
      <c r="O18" s="10" t="str">
        <f t="shared" si="6"/>
        <v>E</v>
      </c>
      <c r="P18" s="10" t="str">
        <f t="shared" si="7"/>
        <v>0</v>
      </c>
    </row>
    <row r="19" spans="1:16" x14ac:dyDescent="0.25">
      <c r="A19" s="18">
        <v>11</v>
      </c>
      <c r="B19" s="16" t="s">
        <v>29</v>
      </c>
      <c r="C19" s="24" t="s">
        <v>51</v>
      </c>
      <c r="D19" s="21">
        <v>80</v>
      </c>
      <c r="E19" s="13">
        <f t="shared" si="0"/>
        <v>16</v>
      </c>
      <c r="F19" s="14">
        <v>75</v>
      </c>
      <c r="G19" s="13">
        <f t="shared" si="1"/>
        <v>15</v>
      </c>
      <c r="H19" s="14">
        <v>77</v>
      </c>
      <c r="I19" s="10">
        <f t="shared" si="2"/>
        <v>30.8</v>
      </c>
      <c r="J19" s="8">
        <v>12</v>
      </c>
      <c r="K19" s="11">
        <f t="shared" si="3"/>
        <v>14.64</v>
      </c>
      <c r="L19" s="8">
        <v>80</v>
      </c>
      <c r="M19" s="11">
        <f t="shared" si="4"/>
        <v>4</v>
      </c>
      <c r="N19" s="11">
        <f t="shared" si="5"/>
        <v>80.44</v>
      </c>
      <c r="O19" s="10" t="str">
        <f t="shared" si="6"/>
        <v>A-</v>
      </c>
      <c r="P19" s="10" t="str">
        <f t="shared" si="7"/>
        <v>3,7</v>
      </c>
    </row>
    <row r="20" spans="1:16" x14ac:dyDescent="0.25">
      <c r="A20" s="19">
        <v>12</v>
      </c>
      <c r="B20" s="16" t="s">
        <v>30</v>
      </c>
      <c r="C20" s="24" t="s">
        <v>52</v>
      </c>
      <c r="D20" s="21"/>
      <c r="E20" s="13">
        <f t="shared" si="0"/>
        <v>0</v>
      </c>
      <c r="F20" s="14"/>
      <c r="G20" s="13">
        <f t="shared" si="1"/>
        <v>0</v>
      </c>
      <c r="H20" s="14"/>
      <c r="I20" s="10">
        <f t="shared" si="2"/>
        <v>0</v>
      </c>
      <c r="J20" s="8">
        <v>2</v>
      </c>
      <c r="K20" s="11">
        <f t="shared" si="3"/>
        <v>2.44</v>
      </c>
      <c r="L20" s="8">
        <v>80</v>
      </c>
      <c r="M20" s="11">
        <f t="shared" si="4"/>
        <v>4</v>
      </c>
      <c r="N20" s="11">
        <f t="shared" si="5"/>
        <v>6.4399999999999995</v>
      </c>
      <c r="O20" s="10" t="str">
        <f t="shared" si="6"/>
        <v>E</v>
      </c>
      <c r="P20" s="10" t="str">
        <f t="shared" si="7"/>
        <v>0</v>
      </c>
    </row>
    <row r="21" spans="1:16" x14ac:dyDescent="0.25">
      <c r="A21" s="18">
        <v>13</v>
      </c>
      <c r="B21" s="16" t="s">
        <v>31</v>
      </c>
      <c r="C21" s="24" t="s">
        <v>53</v>
      </c>
      <c r="D21" s="21">
        <v>78</v>
      </c>
      <c r="E21" s="13">
        <f t="shared" si="0"/>
        <v>15.600000000000001</v>
      </c>
      <c r="F21" s="14">
        <v>77</v>
      </c>
      <c r="G21" s="13">
        <f t="shared" si="1"/>
        <v>15.4</v>
      </c>
      <c r="H21" s="14">
        <v>75</v>
      </c>
      <c r="I21" s="10">
        <f t="shared" si="2"/>
        <v>30</v>
      </c>
      <c r="J21" s="8">
        <v>11</v>
      </c>
      <c r="K21" s="11">
        <f t="shared" si="3"/>
        <v>13.42</v>
      </c>
      <c r="L21" s="8">
        <v>80</v>
      </c>
      <c r="M21" s="11">
        <f t="shared" si="4"/>
        <v>4</v>
      </c>
      <c r="N21" s="11">
        <f t="shared" si="5"/>
        <v>78.42</v>
      </c>
      <c r="O21" s="10" t="str">
        <f t="shared" si="6"/>
        <v>B+</v>
      </c>
      <c r="P21" s="10" t="str">
        <f t="shared" si="7"/>
        <v>3,3</v>
      </c>
    </row>
    <row r="22" spans="1:16" x14ac:dyDescent="0.25">
      <c r="A22" s="19">
        <v>14</v>
      </c>
      <c r="B22" s="16" t="s">
        <v>32</v>
      </c>
      <c r="C22" s="24" t="s">
        <v>54</v>
      </c>
      <c r="D22" s="21">
        <v>75</v>
      </c>
      <c r="E22" s="13">
        <f t="shared" si="0"/>
        <v>15</v>
      </c>
      <c r="F22" s="14">
        <v>80</v>
      </c>
      <c r="G22" s="13">
        <f t="shared" si="1"/>
        <v>16</v>
      </c>
      <c r="H22" s="14">
        <v>83</v>
      </c>
      <c r="I22" s="10">
        <f t="shared" si="2"/>
        <v>33.200000000000003</v>
      </c>
      <c r="J22" s="8">
        <v>12</v>
      </c>
      <c r="K22" s="11">
        <f t="shared" si="3"/>
        <v>14.64</v>
      </c>
      <c r="L22" s="8">
        <v>80</v>
      </c>
      <c r="M22" s="11">
        <f t="shared" si="4"/>
        <v>4</v>
      </c>
      <c r="N22" s="11">
        <f t="shared" si="5"/>
        <v>82.84</v>
      </c>
      <c r="O22" s="10" t="str">
        <f t="shared" si="6"/>
        <v>A-</v>
      </c>
      <c r="P22" s="10" t="str">
        <f t="shared" si="7"/>
        <v>3,7</v>
      </c>
    </row>
    <row r="23" spans="1:16" x14ac:dyDescent="0.25">
      <c r="A23" s="18">
        <v>15</v>
      </c>
      <c r="B23" s="16" t="s">
        <v>33</v>
      </c>
      <c r="C23" s="24" t="s">
        <v>55</v>
      </c>
      <c r="D23" s="21">
        <v>85</v>
      </c>
      <c r="E23" s="13">
        <f t="shared" si="0"/>
        <v>17</v>
      </c>
      <c r="F23" s="14">
        <v>85</v>
      </c>
      <c r="G23" s="13">
        <f t="shared" si="1"/>
        <v>17</v>
      </c>
      <c r="H23" s="14">
        <v>86</v>
      </c>
      <c r="I23" s="10">
        <f t="shared" si="2"/>
        <v>34.4</v>
      </c>
      <c r="J23" s="8">
        <v>12</v>
      </c>
      <c r="K23" s="11">
        <f t="shared" si="3"/>
        <v>14.64</v>
      </c>
      <c r="L23" s="8">
        <v>80</v>
      </c>
      <c r="M23" s="11">
        <f t="shared" si="4"/>
        <v>4</v>
      </c>
      <c r="N23" s="11">
        <f t="shared" si="5"/>
        <v>87.04</v>
      </c>
      <c r="O23" s="10" t="str">
        <f t="shared" si="6"/>
        <v>A-</v>
      </c>
      <c r="P23" s="10" t="str">
        <f t="shared" si="7"/>
        <v>3,7</v>
      </c>
    </row>
    <row r="24" spans="1:16" x14ac:dyDescent="0.25">
      <c r="A24" s="19">
        <v>16</v>
      </c>
      <c r="B24" s="16" t="s">
        <v>34</v>
      </c>
      <c r="C24" s="24" t="s">
        <v>56</v>
      </c>
      <c r="D24" s="21">
        <v>75</v>
      </c>
      <c r="E24" s="13">
        <f t="shared" si="0"/>
        <v>15</v>
      </c>
      <c r="F24" s="14">
        <v>83</v>
      </c>
      <c r="G24" s="13">
        <f t="shared" si="1"/>
        <v>16.600000000000001</v>
      </c>
      <c r="H24" s="14">
        <v>78</v>
      </c>
      <c r="I24" s="10">
        <f t="shared" si="2"/>
        <v>31.200000000000003</v>
      </c>
      <c r="J24" s="8">
        <v>9</v>
      </c>
      <c r="K24" s="11">
        <f t="shared" si="3"/>
        <v>10.98</v>
      </c>
      <c r="L24" s="8">
        <v>80</v>
      </c>
      <c r="M24" s="11">
        <f t="shared" si="4"/>
        <v>4</v>
      </c>
      <c r="N24" s="11">
        <f t="shared" si="5"/>
        <v>77.78</v>
      </c>
      <c r="O24" s="10" t="str">
        <f t="shared" si="6"/>
        <v>B+</v>
      </c>
      <c r="P24" s="10" t="str">
        <f t="shared" si="7"/>
        <v>3,3</v>
      </c>
    </row>
    <row r="25" spans="1:16" x14ac:dyDescent="0.25">
      <c r="A25" s="18">
        <v>17</v>
      </c>
      <c r="B25" s="16" t="s">
        <v>35</v>
      </c>
      <c r="C25" s="24" t="s">
        <v>57</v>
      </c>
      <c r="D25" s="21">
        <v>80</v>
      </c>
      <c r="E25" s="13">
        <f t="shared" si="0"/>
        <v>16</v>
      </c>
      <c r="F25" s="14">
        <v>78</v>
      </c>
      <c r="G25" s="13">
        <f t="shared" si="1"/>
        <v>15.600000000000001</v>
      </c>
      <c r="H25" s="14">
        <v>82</v>
      </c>
      <c r="I25" s="10">
        <f t="shared" si="2"/>
        <v>32.800000000000004</v>
      </c>
      <c r="J25" s="8">
        <v>12</v>
      </c>
      <c r="K25" s="11">
        <f t="shared" si="3"/>
        <v>14.64</v>
      </c>
      <c r="L25" s="8">
        <v>80</v>
      </c>
      <c r="M25" s="11">
        <f t="shared" si="4"/>
        <v>4</v>
      </c>
      <c r="N25" s="11">
        <f t="shared" si="5"/>
        <v>83.04</v>
      </c>
      <c r="O25" s="10" t="str">
        <f t="shared" si="6"/>
        <v>A-</v>
      </c>
      <c r="P25" s="10" t="str">
        <f t="shared" si="7"/>
        <v>3,7</v>
      </c>
    </row>
    <row r="26" spans="1:16" x14ac:dyDescent="0.25">
      <c r="A26" s="19">
        <v>18</v>
      </c>
      <c r="B26" s="16" t="s">
        <v>36</v>
      </c>
      <c r="C26" s="24" t="s">
        <v>58</v>
      </c>
      <c r="D26" s="21">
        <v>80</v>
      </c>
      <c r="E26" s="13">
        <f t="shared" si="0"/>
        <v>16</v>
      </c>
      <c r="F26" s="14">
        <v>82</v>
      </c>
      <c r="G26" s="13">
        <f t="shared" si="1"/>
        <v>16.400000000000002</v>
      </c>
      <c r="H26" s="14">
        <v>85</v>
      </c>
      <c r="I26" s="10">
        <f t="shared" si="2"/>
        <v>34</v>
      </c>
      <c r="J26" s="8">
        <v>12</v>
      </c>
      <c r="K26" s="11">
        <f t="shared" si="3"/>
        <v>14.64</v>
      </c>
      <c r="L26" s="8">
        <v>80</v>
      </c>
      <c r="M26" s="11">
        <f t="shared" si="4"/>
        <v>4</v>
      </c>
      <c r="N26" s="11">
        <f t="shared" si="5"/>
        <v>85.04</v>
      </c>
      <c r="O26" s="10" t="str">
        <f t="shared" si="6"/>
        <v>A-</v>
      </c>
      <c r="P26" s="10" t="str">
        <f t="shared" si="7"/>
        <v>3,7</v>
      </c>
    </row>
    <row r="27" spans="1:16" x14ac:dyDescent="0.25">
      <c r="A27" s="18">
        <v>19</v>
      </c>
      <c r="B27" s="16" t="s">
        <v>37</v>
      </c>
      <c r="C27" s="24" t="s">
        <v>59</v>
      </c>
      <c r="D27" s="21">
        <v>83</v>
      </c>
      <c r="E27" s="13">
        <f>D27*0.2</f>
        <v>16.600000000000001</v>
      </c>
      <c r="F27" s="14">
        <v>75</v>
      </c>
      <c r="G27" s="13">
        <f>F27*0.2</f>
        <v>15</v>
      </c>
      <c r="H27" s="14">
        <v>78</v>
      </c>
      <c r="I27" s="10">
        <f>H27*0.4</f>
        <v>31.200000000000003</v>
      </c>
      <c r="J27" s="8">
        <v>12</v>
      </c>
      <c r="K27" s="11">
        <f>J27*1.22</f>
        <v>14.64</v>
      </c>
      <c r="L27" s="8">
        <v>80</v>
      </c>
      <c r="M27" s="11">
        <f>(L27*5)/100</f>
        <v>4</v>
      </c>
      <c r="N27" s="11">
        <f>SUM(E27,G27,I27,K27,M27)</f>
        <v>81.44</v>
      </c>
      <c r="O27" s="10" t="str">
        <f>IF(N27&gt;90,"A",IF(N27&gt;80,"A-",IF(N27&gt;75,"B+",IF(N27&gt;70,"B",IF(N27&gt;65,"B-",IF(N27&gt;60,"C+",IF(N27&gt;55,"C",IF(N27&gt;50,"C-",IF(N27&gt;40,"D","E")))))))))</f>
        <v>A-</v>
      </c>
      <c r="P27" s="10" t="str">
        <f>IF(O27="A","4",IF(O27="A-","3,7",IF(O27="B+","3,3",IF(O27="B","3",IF(O27="B-","2,7",IF(O27="C+","2,3",IF(O27="C","2",IF(O27="C-","1,7",IF(O27="D","1","0")))))))))</f>
        <v>3,7</v>
      </c>
    </row>
    <row r="28" spans="1:16" x14ac:dyDescent="0.25">
      <c r="A28" s="19">
        <v>20</v>
      </c>
      <c r="B28" s="16" t="s">
        <v>38</v>
      </c>
      <c r="C28" s="24" t="s">
        <v>60</v>
      </c>
      <c r="D28" s="21">
        <v>75</v>
      </c>
      <c r="E28" s="13">
        <f>D28*0.2</f>
        <v>15</v>
      </c>
      <c r="F28" s="14">
        <v>75</v>
      </c>
      <c r="G28" s="13">
        <f>F28*0.2</f>
        <v>15</v>
      </c>
      <c r="H28" s="14">
        <v>83</v>
      </c>
      <c r="I28" s="10">
        <f>H28*0.4</f>
        <v>33.200000000000003</v>
      </c>
      <c r="J28" s="8">
        <v>9</v>
      </c>
      <c r="K28" s="11">
        <f>J28*1.22</f>
        <v>10.98</v>
      </c>
      <c r="L28" s="8">
        <v>80</v>
      </c>
      <c r="M28" s="11">
        <f>(L28*5)/100</f>
        <v>4</v>
      </c>
      <c r="N28" s="11">
        <f>SUM(E28,G28,I28,K28,M28)</f>
        <v>78.180000000000007</v>
      </c>
      <c r="O28" s="10" t="str">
        <f>IF(N28&gt;90,"A",IF(N28&gt;80,"A-",IF(N28&gt;75,"B+",IF(N28&gt;70,"B",IF(N28&gt;65,"B-",IF(N28&gt;60,"C+",IF(N28&gt;55,"C",IF(N28&gt;50,"C-",IF(N28&gt;40,"D","E")))))))))</f>
        <v>B+</v>
      </c>
      <c r="P28" s="10" t="str">
        <f>IF(O28="A","4",IF(O28="A-","3,7",IF(O28="B+","3,3",IF(O28="B","3",IF(O28="B-","2,7",IF(O28="C+","2,3",IF(O28="C","2",IF(O28="C-","1,7",IF(O28="D","1","0")))))))))</f>
        <v>3,3</v>
      </c>
    </row>
    <row r="29" spans="1:16" x14ac:dyDescent="0.25">
      <c r="A29" s="18">
        <v>21</v>
      </c>
      <c r="B29" s="16" t="s">
        <v>39</v>
      </c>
      <c r="C29" s="24" t="s">
        <v>61</v>
      </c>
      <c r="D29" s="21">
        <v>75</v>
      </c>
      <c r="E29" s="13">
        <f t="shared" ref="E29:E30" si="8">D29*0.2</f>
        <v>15</v>
      </c>
      <c r="F29" s="14">
        <v>75</v>
      </c>
      <c r="G29" s="13">
        <f t="shared" ref="G29:G30" si="9">F29*0.2</f>
        <v>15</v>
      </c>
      <c r="H29" s="14">
        <v>75</v>
      </c>
      <c r="I29" s="10">
        <f t="shared" ref="I29:I30" si="10">H29*0.4</f>
        <v>30</v>
      </c>
      <c r="J29" s="8">
        <v>12</v>
      </c>
      <c r="K29" s="11">
        <f t="shared" ref="K29:K30" si="11">J29*1.22</f>
        <v>14.64</v>
      </c>
      <c r="L29" s="8">
        <v>80</v>
      </c>
      <c r="M29" s="11">
        <f t="shared" ref="M29:M30" si="12">(L29*5)/100</f>
        <v>4</v>
      </c>
      <c r="N29" s="11">
        <f t="shared" ref="N29:N30" si="13">SUM(E29,G29,I29,K29,M29)</f>
        <v>78.64</v>
      </c>
      <c r="O29" s="10" t="str">
        <f t="shared" ref="O29:O30" si="14">IF(N29&gt;90,"A",IF(N29&gt;80,"A-",IF(N29&gt;75,"B+",IF(N29&gt;70,"B",IF(N29&gt;65,"B-",IF(N29&gt;60,"C+",IF(N29&gt;55,"C",IF(N29&gt;50,"C-",IF(N29&gt;40,"D","E")))))))))</f>
        <v>B+</v>
      </c>
      <c r="P29" s="10" t="str">
        <f t="shared" ref="P29:P30" si="15">IF(O29="A","4",IF(O29="A-","3,7",IF(O29="B+","3,3",IF(O29="B","3",IF(O29="B-","2,7",IF(O29="C+","2,3",IF(O29="C","2",IF(O29="C-","1,7",IF(O29="D","1","0")))))))))</f>
        <v>3,3</v>
      </c>
    </row>
    <row r="30" spans="1:16" x14ac:dyDescent="0.25">
      <c r="A30" s="19">
        <v>22</v>
      </c>
      <c r="B30" s="16" t="s">
        <v>40</v>
      </c>
      <c r="C30" s="24" t="s">
        <v>62</v>
      </c>
      <c r="D30" s="21">
        <v>75</v>
      </c>
      <c r="E30" s="13">
        <f t="shared" si="8"/>
        <v>15</v>
      </c>
      <c r="F30" s="14">
        <v>80</v>
      </c>
      <c r="G30" s="13">
        <f t="shared" si="9"/>
        <v>16</v>
      </c>
      <c r="H30" s="14">
        <v>80</v>
      </c>
      <c r="I30" s="10">
        <f t="shared" si="10"/>
        <v>32</v>
      </c>
      <c r="J30" s="8">
        <v>12</v>
      </c>
      <c r="K30" s="11">
        <f t="shared" si="11"/>
        <v>14.64</v>
      </c>
      <c r="L30" s="8">
        <v>80</v>
      </c>
      <c r="M30" s="11">
        <f t="shared" si="12"/>
        <v>4</v>
      </c>
      <c r="N30" s="11">
        <f t="shared" si="13"/>
        <v>81.64</v>
      </c>
      <c r="O30" s="10" t="str">
        <f t="shared" si="14"/>
        <v>A-</v>
      </c>
      <c r="P30" s="10" t="str">
        <f t="shared" si="15"/>
        <v>3,7</v>
      </c>
    </row>
  </sheetData>
  <sheetProtection algorithmName="SHA-512" hashValue="gNlLTkmC2gBG6OtTmnKw3Qg87Rd1Z7iCQSP+URAJ37+PWET5cBHmrhYPMygYSdgZ7QB1DFXKu4LD21EyVLSLew==" saltValue="Lphgo1+bj+b3uhJWBbfHcw==" spinCount="100000" sheet="1" objects="1" scenarios="1"/>
  <mergeCells count="10">
    <mergeCell ref="A6:B6"/>
    <mergeCell ref="A1:P1"/>
    <mergeCell ref="A2:P2"/>
    <mergeCell ref="A3:P3"/>
    <mergeCell ref="A4:P4"/>
    <mergeCell ref="A5:B5"/>
    <mergeCell ref="C5:I5"/>
    <mergeCell ref="C6:I6"/>
    <mergeCell ref="L5:P5"/>
    <mergeCell ref="L6:P6"/>
  </mergeCells>
  <dataValidations count="5">
    <dataValidation type="decimal" allowBlank="1" showInputMessage="1" showErrorMessage="1" errorTitle="Nilai Etika Mahasiswa" error="Nilai Maximal 100" promptTitle="Silahkan " prompt="Masukkan Nilai Etika Mahasiswa Maximal Nilai 100" sqref="L9:L30">
      <formula1>0</formula1>
      <formula2>100</formula2>
    </dataValidation>
    <dataValidation type="decimal" allowBlank="1" showInputMessage="1" showErrorMessage="1" errorTitle="Nilai Ujian Tengah Semester" error="Nilai Maximal 100" promptTitle="Silahkan " prompt="Masukkan Nilai UAS Maximal Nilai 100" sqref="H9:H30">
      <formula1>0</formula1>
      <formula2>100</formula2>
    </dataValidation>
    <dataValidation type="decimal" allowBlank="1" showInputMessage="1" showErrorMessage="1" errorTitle="Nilai Ujian Tengah Semester" error="Nilai Maximal 100" promptTitle="Silahkan " prompt="Masukkan Nilai UTS Maximal Nilai 100" sqref="F9:F30">
      <formula1>0</formula1>
      <formula2>100</formula2>
    </dataValidation>
    <dataValidation type="decimal" allowBlank="1" showInputMessage="1" showErrorMessage="1" errorTitle="Nilai Tugas" error="Nilai Maximal 100" promptTitle="Silahkan" prompt="Masukkan Nilai Tugas Maximal Nilai 100" sqref="D9:D30">
      <formula1>0</formula1>
      <formula2>100</formula2>
    </dataValidation>
    <dataValidation type="decimal" allowBlank="1" showInputMessage="1" showErrorMessage="1" errorTitle="Absensi Mahasiswa" error="Absensi Maximal 12" promptTitle="Silahkan " prompt="Masukkan Jumlah Absensi Mahasiswa Maximal 12" sqref="J9:J30">
      <formula1>0</formula1>
      <formula2>12</formula2>
    </dataValidation>
  </dataValidations>
  <printOptions horizontalCentered="1"/>
  <pageMargins left="0.19685039370078741" right="0.19685039370078741" top="0.39370078740157483" bottom="0.19685039370078741" header="0.31496062992125984" footer="0.31496062992125984"/>
  <pageSetup paperSize="256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Reguler-D3-S1-S3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BAAK</dc:creator>
  <cp:lastModifiedBy>wisnu</cp:lastModifiedBy>
  <cp:lastPrinted>2015-11-04T03:03:55Z</cp:lastPrinted>
  <dcterms:created xsi:type="dcterms:W3CDTF">2013-12-10T08:17:30Z</dcterms:created>
  <dcterms:modified xsi:type="dcterms:W3CDTF">2016-02-01T08:51:52Z</dcterms:modified>
</cp:coreProperties>
</file>